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Heřmánková Kluk\výběr_dodavatele_stavby_2025\zadávací_dokumentace\"/>
    </mc:Choice>
  </mc:AlternateContent>
  <xr:revisionPtr revIDLastSave="0" documentId="13_ncr:1_{48D67564-637F-42E8-BC02-9D453BBED91A}" xr6:coauthVersionLast="36" xr6:coauthVersionMax="36" xr10:uidLastSave="{00000000-0000-0000-0000-000000000000}"/>
  <bookViews>
    <workbookView xWindow="0" yWindow="0" windowWidth="28800" windowHeight="12105" activeTab="4" xr2:uid="{00000000-000D-0000-FFFF-FFFF00000000}"/>
  </bookViews>
  <sheets>
    <sheet name="Rekapitulace stavby" sheetId="1" r:id="rId1"/>
    <sheet name="1 - zpevněné plochy" sheetId="2" r:id="rId2"/>
    <sheet name="2 - dešťová kanalizace" sheetId="3" r:id="rId3"/>
    <sheet name="3 - případná výměna podloží" sheetId="5" r:id="rId4"/>
    <sheet name="4 - vedlejší a ostatní ná..." sheetId="6" r:id="rId5"/>
  </sheets>
  <definedNames>
    <definedName name="_xlnm._FilterDatabase" localSheetId="1" hidden="1">'1 - zpevněné plochy'!$C$123:$K$386</definedName>
    <definedName name="_xlnm._FilterDatabase" localSheetId="2" hidden="1">'2 - dešťová kanalizace'!$C$122:$K$306</definedName>
    <definedName name="_xlnm._FilterDatabase" localSheetId="3" hidden="1">'3 - případná výměna podloží'!$C$117:$K$137</definedName>
    <definedName name="_xlnm._FilterDatabase" localSheetId="4" hidden="1">'4 - vedlejší a ostatní ná...'!$C$117:$K$132</definedName>
    <definedName name="_xlnm.Print_Titles" localSheetId="1">'1 - zpevněné plochy'!$123:$123</definedName>
    <definedName name="_xlnm.Print_Titles" localSheetId="2">'2 - dešťová kanalizace'!$122:$122</definedName>
    <definedName name="_xlnm.Print_Titles" localSheetId="3">'3 - případná výměna podloží'!$117:$117</definedName>
    <definedName name="_xlnm.Print_Titles" localSheetId="4">'4 - vedlejší a ostatní ná...'!$117:$117</definedName>
    <definedName name="_xlnm.Print_Titles" localSheetId="0">'Rekapitulace stavby'!$92:$92</definedName>
    <definedName name="_xlnm.Print_Area" localSheetId="1">'1 - zpevněné plochy'!$C$4:$J$76,'1 - zpevněné plochy'!$C$82:$J$105,'1 - zpevněné plochy'!$C$111:$J$386</definedName>
    <definedName name="_xlnm.Print_Area" localSheetId="2">'2 - dešťová kanalizace'!$C$4:$J$76,'2 - dešťová kanalizace'!$C$82:$J$104,'2 - dešťová kanalizace'!$C$110:$J$306</definedName>
    <definedName name="_xlnm.Print_Area" localSheetId="3">'3 - případná výměna podloží'!$C$4:$J$76,'3 - případná výměna podloží'!$C$82:$J$99,'3 - případná výměna podloží'!$C$105:$J$137</definedName>
    <definedName name="_xlnm.Print_Area" localSheetId="4">'4 - vedlejší a ostatní ná...'!$C$4:$J$76,'4 - vedlejší a ostatní ná...'!$C$82:$J$99,'4 - vedlejší a ostatní ná...'!$C$105:$J$132</definedName>
    <definedName name="_xlnm.Print_Area" localSheetId="0">'Rekapitulace stavby'!$D$4:$AO$76,'Rekapitulace stavby'!$C$82:$AQ$99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98" i="1" s="1"/>
  <c r="J35" i="6"/>
  <c r="AX98" i="1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F112" i="6"/>
  <c r="E110" i="6"/>
  <c r="F91" i="6"/>
  <c r="F89" i="6"/>
  <c r="E87" i="6"/>
  <c r="J24" i="6"/>
  <c r="E24" i="6"/>
  <c r="J115" i="6" s="1"/>
  <c r="J23" i="6"/>
  <c r="J21" i="6"/>
  <c r="E21" i="6"/>
  <c r="J114" i="6" s="1"/>
  <c r="J20" i="6"/>
  <c r="J18" i="6"/>
  <c r="E18" i="6"/>
  <c r="F115" i="6"/>
  <c r="J17" i="6"/>
  <c r="J12" i="6"/>
  <c r="J112" i="6" s="1"/>
  <c r="E7" i="6"/>
  <c r="E108" i="6" s="1"/>
  <c r="J37" i="5"/>
  <c r="J36" i="5"/>
  <c r="AY97" i="1"/>
  <c r="J35" i="5"/>
  <c r="AX97" i="1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1" i="5"/>
  <c r="BH121" i="5"/>
  <c r="BG121" i="5"/>
  <c r="BF121" i="5"/>
  <c r="T121" i="5"/>
  <c r="R121" i="5"/>
  <c r="P121" i="5"/>
  <c r="F114" i="5"/>
  <c r="F112" i="5"/>
  <c r="E110" i="5"/>
  <c r="F91" i="5"/>
  <c r="F89" i="5"/>
  <c r="E87" i="5"/>
  <c r="J24" i="5"/>
  <c r="E24" i="5"/>
  <c r="J115" i="5" s="1"/>
  <c r="J23" i="5"/>
  <c r="J21" i="5"/>
  <c r="E21" i="5"/>
  <c r="J91" i="5"/>
  <c r="J20" i="5"/>
  <c r="J18" i="5"/>
  <c r="E18" i="5"/>
  <c r="F115" i="5" s="1"/>
  <c r="J17" i="5"/>
  <c r="J12" i="5"/>
  <c r="J112" i="5" s="1"/>
  <c r="E7" i="5"/>
  <c r="E85" i="5" s="1"/>
  <c r="P194" i="3"/>
  <c r="J37" i="3"/>
  <c r="J36" i="3"/>
  <c r="AY96" i="1"/>
  <c r="J35" i="3"/>
  <c r="AX96" i="1" s="1"/>
  <c r="BI306" i="3"/>
  <c r="BH306" i="3"/>
  <c r="BG306" i="3"/>
  <c r="BF306" i="3"/>
  <c r="T306" i="3"/>
  <c r="T305" i="3"/>
  <c r="R306" i="3"/>
  <c r="R305" i="3" s="1"/>
  <c r="P306" i="3"/>
  <c r="P305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299" i="3"/>
  <c r="BH299" i="3"/>
  <c r="BG299" i="3"/>
  <c r="BF299" i="3"/>
  <c r="T299" i="3"/>
  <c r="R299" i="3"/>
  <c r="P299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3" i="3"/>
  <c r="BH293" i="3"/>
  <c r="BG293" i="3"/>
  <c r="BF293" i="3"/>
  <c r="T293" i="3"/>
  <c r="R293" i="3"/>
  <c r="P293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7" i="3"/>
  <c r="BH287" i="3"/>
  <c r="BG287" i="3"/>
  <c r="BF287" i="3"/>
  <c r="T287" i="3"/>
  <c r="R287" i="3"/>
  <c r="P287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8" i="3"/>
  <c r="BH248" i="3"/>
  <c r="BG248" i="3"/>
  <c r="BF248" i="3"/>
  <c r="T248" i="3"/>
  <c r="R248" i="3"/>
  <c r="P248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P183" i="3" s="1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4" i="3"/>
  <c r="BH174" i="3"/>
  <c r="BG174" i="3"/>
  <c r="BF174" i="3"/>
  <c r="T174" i="3"/>
  <c r="R174" i="3"/>
  <c r="P174" i="3"/>
  <c r="BI168" i="3"/>
  <c r="BH168" i="3"/>
  <c r="BG168" i="3"/>
  <c r="BF168" i="3"/>
  <c r="T168" i="3"/>
  <c r="R168" i="3"/>
  <c r="P168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2" i="3"/>
  <c r="BH132" i="3"/>
  <c r="BG132" i="3"/>
  <c r="BF132" i="3"/>
  <c r="T132" i="3"/>
  <c r="R132" i="3"/>
  <c r="P132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9" i="3"/>
  <c r="F117" i="3"/>
  <c r="E115" i="3"/>
  <c r="F91" i="3"/>
  <c r="F89" i="3"/>
  <c r="E87" i="3"/>
  <c r="J24" i="3"/>
  <c r="E24" i="3"/>
  <c r="J92" i="3" s="1"/>
  <c r="J23" i="3"/>
  <c r="J21" i="3"/>
  <c r="E21" i="3"/>
  <c r="J119" i="3" s="1"/>
  <c r="J20" i="3"/>
  <c r="J18" i="3"/>
  <c r="E18" i="3"/>
  <c r="F92" i="3" s="1"/>
  <c r="J17" i="3"/>
  <c r="J12" i="3"/>
  <c r="J89" i="3" s="1"/>
  <c r="E7" i="3"/>
  <c r="E113" i="3"/>
  <c r="J37" i="2"/>
  <c r="J36" i="2"/>
  <c r="AY95" i="1"/>
  <c r="J35" i="2"/>
  <c r="AX95" i="1"/>
  <c r="BI386" i="2"/>
  <c r="BH386" i="2"/>
  <c r="BG386" i="2"/>
  <c r="BF386" i="2"/>
  <c r="T386" i="2"/>
  <c r="T385" i="2"/>
  <c r="R386" i="2"/>
  <c r="R385" i="2"/>
  <c r="P386" i="2"/>
  <c r="P385" i="2" s="1"/>
  <c r="BI383" i="2"/>
  <c r="BH383" i="2"/>
  <c r="BG383" i="2"/>
  <c r="BF383" i="2"/>
  <c r="T383" i="2"/>
  <c r="R383" i="2"/>
  <c r="P383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6" i="2"/>
  <c r="BH356" i="2"/>
  <c r="BG356" i="2"/>
  <c r="BF356" i="2"/>
  <c r="T356" i="2"/>
  <c r="R356" i="2"/>
  <c r="P356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8" i="2"/>
  <c r="BH348" i="2"/>
  <c r="BG348" i="2"/>
  <c r="BF348" i="2"/>
  <c r="T348" i="2"/>
  <c r="R348" i="2"/>
  <c r="P348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8" i="2"/>
  <c r="BH318" i="2"/>
  <c r="BG318" i="2"/>
  <c r="BF318" i="2"/>
  <c r="T318" i="2"/>
  <c r="R318" i="2"/>
  <c r="P318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7" i="2"/>
  <c r="BH287" i="2"/>
  <c r="BG287" i="2"/>
  <c r="BF287" i="2"/>
  <c r="T287" i="2"/>
  <c r="R287" i="2"/>
  <c r="P287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5" i="2"/>
  <c r="BH235" i="2"/>
  <c r="BG235" i="2"/>
  <c r="BF235" i="2"/>
  <c r="T235" i="2"/>
  <c r="R235" i="2"/>
  <c r="P235" i="2"/>
  <c r="BI230" i="2"/>
  <c r="BH230" i="2"/>
  <c r="BG230" i="2"/>
  <c r="BF230" i="2"/>
  <c r="T230" i="2"/>
  <c r="R230" i="2"/>
  <c r="P230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F120" i="2"/>
  <c r="F118" i="2"/>
  <c r="E116" i="2"/>
  <c r="F91" i="2"/>
  <c r="F89" i="2"/>
  <c r="E87" i="2"/>
  <c r="J24" i="2"/>
  <c r="E24" i="2"/>
  <c r="J121" i="2" s="1"/>
  <c r="J23" i="2"/>
  <c r="J21" i="2"/>
  <c r="E21" i="2"/>
  <c r="J120" i="2" s="1"/>
  <c r="J20" i="2"/>
  <c r="J18" i="2"/>
  <c r="E18" i="2"/>
  <c r="F92" i="2" s="1"/>
  <c r="J17" i="2"/>
  <c r="J12" i="2"/>
  <c r="J89" i="2"/>
  <c r="E7" i="2"/>
  <c r="E114" i="2" s="1"/>
  <c r="L90" i="1"/>
  <c r="AM90" i="1"/>
  <c r="AM89" i="1"/>
  <c r="L89" i="1"/>
  <c r="AM87" i="1"/>
  <c r="L87" i="1"/>
  <c r="L85" i="1"/>
  <c r="L84" i="1"/>
  <c r="BK351" i="2"/>
  <c r="J255" i="2"/>
  <c r="BK369" i="2"/>
  <c r="J204" i="2"/>
  <c r="J332" i="2"/>
  <c r="J211" i="2"/>
  <c r="J192" i="2"/>
  <c r="J242" i="3"/>
  <c r="BK197" i="3"/>
  <c r="BK180" i="3"/>
  <c r="BK138" i="3"/>
  <c r="BK242" i="3"/>
  <c r="BK130" i="5"/>
  <c r="J131" i="6"/>
  <c r="J123" i="6"/>
  <c r="J121" i="6"/>
  <c r="J308" i="2"/>
  <c r="J253" i="2"/>
  <c r="BK356" i="2"/>
  <c r="BK230" i="2"/>
  <c r="BK342" i="2"/>
  <c r="BK177" i="2"/>
  <c r="J220" i="2"/>
  <c r="J127" i="2"/>
  <c r="BK143" i="2"/>
  <c r="BK208" i="2"/>
  <c r="J360" i="2"/>
  <c r="J373" i="2"/>
  <c r="J345" i="2"/>
  <c r="BK214" i="2"/>
  <c r="BK316" i="2"/>
  <c r="BK211" i="2"/>
  <c r="J318" i="2"/>
  <c r="BK328" i="2"/>
  <c r="BK291" i="3"/>
  <c r="J258" i="3"/>
  <c r="BK140" i="3"/>
  <c r="J248" i="3"/>
  <c r="J134" i="5"/>
  <c r="J130" i="5"/>
  <c r="J127" i="6"/>
  <c r="BK131" i="6"/>
  <c r="BK287" i="2"/>
  <c r="J131" i="2"/>
  <c r="J235" i="2"/>
  <c r="J139" i="2"/>
  <c r="BK305" i="2"/>
  <c r="J160" i="2"/>
  <c r="J195" i="2"/>
  <c r="J251" i="2"/>
  <c r="BK264" i="2"/>
  <c r="J330" i="2"/>
  <c r="J135" i="2"/>
  <c r="BK251" i="2"/>
  <c r="J371" i="2"/>
  <c r="BK320" i="2"/>
  <c r="J334" i="2"/>
  <c r="BK213" i="2"/>
  <c r="BK373" i="2"/>
  <c r="J282" i="2"/>
  <c r="BK162" i="2"/>
  <c r="J214" i="3"/>
  <c r="BK248" i="3"/>
  <c r="J252" i="3"/>
  <c r="BK240" i="3"/>
  <c r="J148" i="3"/>
  <c r="J132" i="3"/>
  <c r="BK136" i="5"/>
  <c r="J126" i="5"/>
  <c r="J128" i="6"/>
  <c r="J129" i="6"/>
  <c r="J328" i="2"/>
  <c r="BK235" i="2"/>
  <c r="BK367" i="2"/>
  <c r="BK345" i="2"/>
  <c r="BK293" i="2"/>
  <c r="BK253" i="2"/>
  <c r="BK332" i="2"/>
  <c r="BK195" i="2"/>
  <c r="BK145" i="2"/>
  <c r="J279" i="2"/>
  <c r="BK192" i="2"/>
  <c r="J377" i="2"/>
  <c r="BK249" i="2"/>
  <c r="BK377" i="2"/>
  <c r="J354" i="2"/>
  <c r="J276" i="2"/>
  <c r="BK322" i="2"/>
  <c r="J269" i="2"/>
  <c r="BK166" i="2"/>
  <c r="BK360" i="2"/>
  <c r="J293" i="2"/>
  <c r="J305" i="2"/>
  <c r="BK221" i="3"/>
  <c r="J156" i="3"/>
  <c r="BK160" i="3"/>
  <c r="BK301" i="3"/>
  <c r="BK190" i="3"/>
  <c r="J306" i="3"/>
  <c r="BK285" i="3"/>
  <c r="J270" i="3"/>
  <c r="J250" i="3"/>
  <c r="J234" i="3"/>
  <c r="J211" i="3"/>
  <c r="J209" i="3"/>
  <c r="BK303" i="3"/>
  <c r="J283" i="3"/>
  <c r="BK230" i="3"/>
  <c r="J188" i="3"/>
  <c r="J301" i="3"/>
  <c r="J285" i="3"/>
  <c r="J256" i="3"/>
  <c r="BK234" i="3"/>
  <c r="BK268" i="3"/>
  <c r="BK188" i="3"/>
  <c r="J240" i="3"/>
  <c r="BK274" i="3"/>
  <c r="BK219" i="3"/>
  <c r="BK192" i="3"/>
  <c r="BK148" i="3"/>
  <c r="BK262" i="3"/>
  <c r="J154" i="3"/>
  <c r="BK132" i="5"/>
  <c r="J121" i="5"/>
  <c r="BK132" i="6"/>
  <c r="J126" i="6"/>
  <c r="BK128" i="6"/>
  <c r="BK125" i="6"/>
  <c r="J287" i="3"/>
  <c r="BK281" i="3"/>
  <c r="J246" i="3"/>
  <c r="BK226" i="3"/>
  <c r="J140" i="3"/>
  <c r="J297" i="3"/>
  <c r="BK264" i="3"/>
  <c r="BK186" i="3"/>
  <c r="J289" i="3"/>
  <c r="J281" i="3"/>
  <c r="BK254" i="3"/>
  <c r="BK206" i="3"/>
  <c r="J266" i="3"/>
  <c r="J221" i="3"/>
  <c r="J197" i="3"/>
  <c r="BK152" i="3"/>
  <c r="BK244" i="3"/>
  <c r="BK127" i="3"/>
  <c r="BK134" i="5"/>
  <c r="J136" i="5"/>
  <c r="F34" i="6"/>
  <c r="BK358" i="2"/>
  <c r="BK204" i="2"/>
  <c r="J287" i="2"/>
  <c r="J216" i="2"/>
  <c r="J340" i="2"/>
  <c r="J240" i="2"/>
  <c r="J230" i="2"/>
  <c r="J351" i="2"/>
  <c r="J197" i="2"/>
  <c r="J172" i="2"/>
  <c r="BK363" i="2"/>
  <c r="J242" i="2"/>
  <c r="AS94" i="1"/>
  <c r="J348" i="2"/>
  <c r="J301" i="2"/>
  <c r="J356" i="2"/>
  <c r="BK311" i="2"/>
  <c r="J383" i="2"/>
  <c r="J152" i="3"/>
  <c r="BK293" i="3"/>
  <c r="J190" i="3"/>
  <c r="BK258" i="3"/>
  <c r="BK266" i="3"/>
  <c r="BK236" i="3"/>
  <c r="J226" i="3"/>
  <c r="J160" i="3"/>
  <c r="J224" i="3"/>
  <c r="BK260" i="3"/>
  <c r="J216" i="3"/>
  <c r="J180" i="3"/>
  <c r="BK128" i="3"/>
  <c r="BK178" i="3"/>
  <c r="BK365" i="2"/>
  <c r="J257" i="2"/>
  <c r="BK354" i="2"/>
  <c r="J206" i="2"/>
  <c r="J363" i="2"/>
  <c r="BK276" i="2"/>
  <c r="BK131" i="2"/>
  <c r="BK340" i="2"/>
  <c r="J141" i="2"/>
  <c r="BK170" i="2"/>
  <c r="BK334" i="2"/>
  <c r="BK197" i="2"/>
  <c r="BK379" i="2"/>
  <c r="J386" i="2"/>
  <c r="J353" i="2"/>
  <c r="BK312" i="2"/>
  <c r="BK381" i="2"/>
  <c r="BK386" i="2"/>
  <c r="J298" i="2"/>
  <c r="BK301" i="2"/>
  <c r="BK289" i="3"/>
  <c r="J268" i="3"/>
  <c r="BK168" i="3"/>
  <c r="BK277" i="3"/>
  <c r="BK126" i="6"/>
  <c r="BK290" i="2"/>
  <c r="J166" i="2"/>
  <c r="BK255" i="2"/>
  <c r="J199" i="2"/>
  <c r="BK296" i="2"/>
  <c r="BK158" i="2"/>
  <c r="BK172" i="2"/>
  <c r="BK259" i="2"/>
  <c r="BK298" i="2"/>
  <c r="BK336" i="2"/>
  <c r="J137" i="2"/>
  <c r="J314" i="2"/>
  <c r="J367" i="2"/>
  <c r="J324" i="2"/>
  <c r="J379" i="2"/>
  <c r="BK242" i="2"/>
  <c r="J375" i="2"/>
  <c r="J311" i="2"/>
  <c r="BK308" i="2"/>
  <c r="J299" i="3"/>
  <c r="J291" i="3"/>
  <c r="BK348" i="2"/>
  <c r="BK201" i="2"/>
  <c r="J129" i="2"/>
  <c r="BK240" i="2"/>
  <c r="BK168" i="2"/>
  <c r="BK324" i="2"/>
  <c r="J162" i="2"/>
  <c r="BK216" i="2"/>
  <c r="BK330" i="2"/>
  <c r="J177" i="2"/>
  <c r="J259" i="2"/>
  <c r="BK141" i="2"/>
  <c r="J249" i="2"/>
  <c r="BK375" i="2"/>
  <c r="BK160" i="2"/>
  <c r="J358" i="2"/>
  <c r="J326" i="2"/>
  <c r="J213" i="2"/>
  <c r="J336" i="2"/>
  <c r="J272" i="2"/>
  <c r="J208" i="2"/>
  <c r="BK314" i="2"/>
  <c r="J164" i="2"/>
  <c r="BK164" i="2"/>
  <c r="BK270" i="3"/>
  <c r="BK295" i="3"/>
  <c r="J178" i="3"/>
  <c r="J295" i="3"/>
  <c r="BK154" i="3"/>
  <c r="J303" i="3"/>
  <c r="BK246" i="3"/>
  <c r="J279" i="3"/>
  <c r="J195" i="3"/>
  <c r="J138" i="3"/>
  <c r="BK297" i="3"/>
  <c r="BK256" i="3"/>
  <c r="J262" i="3"/>
  <c r="BK204" i="3"/>
  <c r="BK224" i="3"/>
  <c r="J277" i="3"/>
  <c r="BK184" i="3"/>
  <c r="J230" i="3"/>
  <c r="BK195" i="3"/>
  <c r="BK144" i="3"/>
  <c r="J238" i="3"/>
  <c r="J142" i="3"/>
  <c r="BK126" i="5"/>
  <c r="BK128" i="5"/>
  <c r="J130" i="6"/>
  <c r="BK130" i="6"/>
  <c r="J132" i="6"/>
  <c r="BK123" i="6"/>
  <c r="BK353" i="2"/>
  <c r="BK279" i="2"/>
  <c r="J133" i="2"/>
  <c r="J320" i="2"/>
  <c r="J145" i="2"/>
  <c r="BK326" i="2"/>
  <c r="BK174" i="2"/>
  <c r="J316" i="2"/>
  <c r="J168" i="2"/>
  <c r="BK257" i="2"/>
  <c r="J170" i="2"/>
  <c r="J190" i="2"/>
  <c r="BK139" i="2"/>
  <c r="BK190" i="2"/>
  <c r="BK133" i="2"/>
  <c r="J338" i="2"/>
  <c r="BK383" i="2"/>
  <c r="J365" i="2"/>
  <c r="J322" i="2"/>
  <c r="BK137" i="2"/>
  <c r="BK318" i="2"/>
  <c r="BK220" i="2"/>
  <c r="J381" i="2"/>
  <c r="J312" i="2"/>
  <c r="BK127" i="2"/>
  <c r="BK129" i="2"/>
  <c r="J219" i="3"/>
  <c r="BK283" i="3"/>
  <c r="BK174" i="3"/>
  <c r="J260" i="3"/>
  <c r="J184" i="3"/>
  <c r="BK299" i="3"/>
  <c r="BK209" i="3"/>
  <c r="J272" i="3"/>
  <c r="J192" i="3"/>
  <c r="J126" i="3"/>
  <c r="BK279" i="3"/>
  <c r="J274" i="3"/>
  <c r="BK252" i="3"/>
  <c r="J127" i="3"/>
  <c r="BK214" i="3"/>
  <c r="BK126" i="3"/>
  <c r="BK132" i="3"/>
  <c r="J236" i="3"/>
  <c r="J204" i="3"/>
  <c r="J168" i="3"/>
  <c r="BK232" i="3"/>
  <c r="J128" i="3"/>
  <c r="J128" i="5"/>
  <c r="BK121" i="5"/>
  <c r="BK121" i="6"/>
  <c r="J124" i="6"/>
  <c r="BK127" i="6"/>
  <c r="BK129" i="6"/>
  <c r="BK282" i="2"/>
  <c r="BK199" i="2"/>
  <c r="BK269" i="2"/>
  <c r="J201" i="2"/>
  <c r="BK272" i="2"/>
  <c r="J296" i="2"/>
  <c r="J143" i="2"/>
  <c r="J214" i="2"/>
  <c r="J290" i="2"/>
  <c r="BK338" i="2"/>
  <c r="J158" i="2"/>
  <c r="BK206" i="2"/>
  <c r="J369" i="2"/>
  <c r="J342" i="2"/>
  <c r="BK135" i="2"/>
  <c r="J264" i="2"/>
  <c r="BK371" i="2"/>
  <c r="J174" i="2"/>
  <c r="BK306" i="3"/>
  <c r="J158" i="3"/>
  <c r="BK158" i="3"/>
  <c r="BK238" i="3"/>
  <c r="J232" i="3"/>
  <c r="BK228" i="3"/>
  <c r="BK216" i="3"/>
  <c r="J206" i="3"/>
  <c r="BK142" i="3"/>
  <c r="J254" i="3"/>
  <c r="J293" i="3"/>
  <c r="BK287" i="3"/>
  <c r="J264" i="3"/>
  <c r="BK250" i="3"/>
  <c r="J228" i="3"/>
  <c r="J144" i="3"/>
  <c r="J186" i="3"/>
  <c r="J244" i="3"/>
  <c r="BK211" i="3"/>
  <c r="J174" i="3"/>
  <c r="BK272" i="3"/>
  <c r="BK156" i="3"/>
  <c r="J132" i="5"/>
  <c r="BK122" i="6"/>
  <c r="BK124" i="6"/>
  <c r="J125" i="6"/>
  <c r="J122" i="6"/>
  <c r="F37" i="5" l="1"/>
  <c r="BD97" i="1" s="1"/>
  <c r="BK126" i="2"/>
  <c r="J126" i="2" s="1"/>
  <c r="J98" i="2" s="1"/>
  <c r="T203" i="2"/>
  <c r="T362" i="2"/>
  <c r="BK183" i="3"/>
  <c r="J183" i="3" s="1"/>
  <c r="J100" i="3" s="1"/>
  <c r="T194" i="3"/>
  <c r="T125" i="3"/>
  <c r="R177" i="3"/>
  <c r="T183" i="3"/>
  <c r="R126" i="2"/>
  <c r="P313" i="2"/>
  <c r="T203" i="3"/>
  <c r="BK219" i="2"/>
  <c r="J219" i="2"/>
  <c r="J100" i="2"/>
  <c r="P362" i="2"/>
  <c r="P125" i="3"/>
  <c r="P177" i="3"/>
  <c r="R183" i="3"/>
  <c r="P120" i="5"/>
  <c r="P119" i="5"/>
  <c r="P118" i="5"/>
  <c r="AU97" i="1" s="1"/>
  <c r="T126" i="2"/>
  <c r="R203" i="2"/>
  <c r="BK362" i="2"/>
  <c r="J362" i="2"/>
  <c r="J103" i="2"/>
  <c r="R125" i="3"/>
  <c r="BK177" i="3"/>
  <c r="J177" i="3" s="1"/>
  <c r="J99" i="3" s="1"/>
  <c r="T177" i="3"/>
  <c r="BK194" i="3"/>
  <c r="J194" i="3"/>
  <c r="J101" i="3"/>
  <c r="P203" i="2"/>
  <c r="BK313" i="2"/>
  <c r="J313" i="2"/>
  <c r="J102" i="2"/>
  <c r="R203" i="3"/>
  <c r="R120" i="5"/>
  <c r="R119" i="5"/>
  <c r="R118" i="5"/>
  <c r="P219" i="2"/>
  <c r="BK310" i="2"/>
  <c r="J310" i="2"/>
  <c r="J101" i="2"/>
  <c r="R310" i="2"/>
  <c r="R194" i="3"/>
  <c r="BK203" i="2"/>
  <c r="J203" i="2" s="1"/>
  <c r="J99" i="2" s="1"/>
  <c r="T313" i="2"/>
  <c r="T120" i="5"/>
  <c r="T119" i="5"/>
  <c r="T118" i="5"/>
  <c r="P203" i="3"/>
  <c r="BK120" i="5"/>
  <c r="BK119" i="5" s="1"/>
  <c r="J119" i="5" s="1"/>
  <c r="J97" i="5" s="1"/>
  <c r="J120" i="5"/>
  <c r="J98" i="5" s="1"/>
  <c r="BK120" i="6"/>
  <c r="J120" i="6" s="1"/>
  <c r="J98" i="6" s="1"/>
  <c r="T219" i="2"/>
  <c r="P310" i="2"/>
  <c r="P125" i="2" s="1"/>
  <c r="P124" i="2" s="1"/>
  <c r="AU95" i="1" s="1"/>
  <c r="T310" i="2"/>
  <c r="BK203" i="3"/>
  <c r="J203" i="3"/>
  <c r="J102" i="3"/>
  <c r="P120" i="6"/>
  <c r="P119" i="6" s="1"/>
  <c r="P118" i="6" s="1"/>
  <c r="AU98" i="1" s="1"/>
  <c r="P126" i="2"/>
  <c r="R313" i="2"/>
  <c r="R120" i="6"/>
  <c r="R119" i="6"/>
  <c r="R118" i="6" s="1"/>
  <c r="R219" i="2"/>
  <c r="R362" i="2"/>
  <c r="BK125" i="3"/>
  <c r="J125" i="3" s="1"/>
  <c r="J98" i="3" s="1"/>
  <c r="T120" i="6"/>
  <c r="T119" i="6" s="1"/>
  <c r="T118" i="6" s="1"/>
  <c r="BK305" i="3"/>
  <c r="J305" i="3"/>
  <c r="J103" i="3" s="1"/>
  <c r="BK385" i="2"/>
  <c r="J385" i="2"/>
  <c r="J104" i="2"/>
  <c r="E85" i="6"/>
  <c r="J91" i="6"/>
  <c r="BE126" i="6"/>
  <c r="J89" i="6"/>
  <c r="BE128" i="6"/>
  <c r="BE125" i="6"/>
  <c r="BE129" i="6"/>
  <c r="BE132" i="6"/>
  <c r="BE122" i="6"/>
  <c r="BE121" i="6"/>
  <c r="F92" i="6"/>
  <c r="BE123" i="6"/>
  <c r="J92" i="6"/>
  <c r="BE124" i="6"/>
  <c r="BE127" i="6"/>
  <c r="BE130" i="6"/>
  <c r="BE131" i="6"/>
  <c r="BA98" i="1"/>
  <c r="J89" i="5"/>
  <c r="E108" i="5"/>
  <c r="J114" i="5"/>
  <c r="BE128" i="5"/>
  <c r="BE136" i="5"/>
  <c r="BE132" i="5"/>
  <c r="BE134" i="5"/>
  <c r="F92" i="5"/>
  <c r="BE126" i="5"/>
  <c r="BE130" i="5"/>
  <c r="J92" i="5"/>
  <c r="BE121" i="5"/>
  <c r="E85" i="3"/>
  <c r="J117" i="3"/>
  <c r="BE132" i="3"/>
  <c r="BE234" i="3"/>
  <c r="BE246" i="3"/>
  <c r="BE256" i="3"/>
  <c r="BE281" i="3"/>
  <c r="BE138" i="3"/>
  <c r="BE156" i="3"/>
  <c r="BE209" i="3"/>
  <c r="BE214" i="3"/>
  <c r="BE238" i="3"/>
  <c r="BE254" i="3"/>
  <c r="BE264" i="3"/>
  <c r="BE152" i="3"/>
  <c r="BE168" i="3"/>
  <c r="BE188" i="3"/>
  <c r="BE206" i="3"/>
  <c r="BE226" i="3"/>
  <c r="BE242" i="3"/>
  <c r="BE270" i="3"/>
  <c r="BE216" i="3"/>
  <c r="BE236" i="3"/>
  <c r="BE260" i="3"/>
  <c r="BE142" i="3"/>
  <c r="BE211" i="3"/>
  <c r="BE224" i="3"/>
  <c r="BE230" i="3"/>
  <c r="BE268" i="3"/>
  <c r="BE297" i="3"/>
  <c r="BE195" i="3"/>
  <c r="BE221" i="3"/>
  <c r="BE244" i="3"/>
  <c r="BE306" i="3"/>
  <c r="BE140" i="3"/>
  <c r="BE174" i="3"/>
  <c r="BE180" i="3"/>
  <c r="BE197" i="3"/>
  <c r="BE232" i="3"/>
  <c r="BE240" i="3"/>
  <c r="BE287" i="3"/>
  <c r="BE291" i="3"/>
  <c r="BE293" i="3"/>
  <c r="BE299" i="3"/>
  <c r="F120" i="3"/>
  <c r="BE128" i="3"/>
  <c r="BE154" i="3"/>
  <c r="BE158" i="3"/>
  <c r="BE190" i="3"/>
  <c r="BE219" i="3"/>
  <c r="BE228" i="3"/>
  <c r="BE252" i="3"/>
  <c r="BE258" i="3"/>
  <c r="BE266" i="3"/>
  <c r="BE272" i="3"/>
  <c r="J120" i="3"/>
  <c r="BE186" i="3"/>
  <c r="BE192" i="3"/>
  <c r="BE250" i="3"/>
  <c r="BE277" i="3"/>
  <c r="BE283" i="3"/>
  <c r="J91" i="3"/>
  <c r="BE126" i="3"/>
  <c r="BE144" i="3"/>
  <c r="BE160" i="3"/>
  <c r="BE178" i="3"/>
  <c r="BE262" i="3"/>
  <c r="BE289" i="3"/>
  <c r="BE148" i="3"/>
  <c r="BE274" i="3"/>
  <c r="BE279" i="3"/>
  <c r="BE127" i="3"/>
  <c r="BE184" i="3"/>
  <c r="BE204" i="3"/>
  <c r="BE248" i="3"/>
  <c r="BE285" i="3"/>
  <c r="BE295" i="3"/>
  <c r="BE301" i="3"/>
  <c r="BE303" i="3"/>
  <c r="E85" i="2"/>
  <c r="J118" i="2"/>
  <c r="BE166" i="2"/>
  <c r="BE290" i="2"/>
  <c r="BE386" i="2"/>
  <c r="J91" i="2"/>
  <c r="BE177" i="2"/>
  <c r="BE230" i="2"/>
  <c r="BE287" i="2"/>
  <c r="BE320" i="2"/>
  <c r="BE369" i="2"/>
  <c r="BE377" i="2"/>
  <c r="F121" i="2"/>
  <c r="BE214" i="2"/>
  <c r="BE249" i="2"/>
  <c r="BE276" i="2"/>
  <c r="BE324" i="2"/>
  <c r="BE379" i="2"/>
  <c r="BE383" i="2"/>
  <c r="J92" i="2"/>
  <c r="BE127" i="2"/>
  <c r="BE139" i="2"/>
  <c r="BE158" i="2"/>
  <c r="BE170" i="2"/>
  <c r="BE195" i="2"/>
  <c r="BE204" i="2"/>
  <c r="BE282" i="2"/>
  <c r="BE328" i="2"/>
  <c r="BE375" i="2"/>
  <c r="BE381" i="2"/>
  <c r="BE197" i="2"/>
  <c r="BE208" i="2"/>
  <c r="BE220" i="2"/>
  <c r="BE253" i="2"/>
  <c r="BE305" i="2"/>
  <c r="BE340" i="2"/>
  <c r="BE354" i="2"/>
  <c r="BE363" i="2"/>
  <c r="BE373" i="2"/>
  <c r="BE141" i="2"/>
  <c r="BE160" i="2"/>
  <c r="BE162" i="2"/>
  <c r="BE174" i="2"/>
  <c r="BE211" i="2"/>
  <c r="BE251" i="2"/>
  <c r="BE257" i="2"/>
  <c r="BE301" i="2"/>
  <c r="BE314" i="2"/>
  <c r="BE318" i="2"/>
  <c r="BE332" i="2"/>
  <c r="BE348" i="2"/>
  <c r="BE353" i="2"/>
  <c r="BE367" i="2"/>
  <c r="BE129" i="2"/>
  <c r="BE164" i="2"/>
  <c r="BE201" i="2"/>
  <c r="BE213" i="2"/>
  <c r="BE240" i="2"/>
  <c r="BE293" i="2"/>
  <c r="BE345" i="2"/>
  <c r="BE365" i="2"/>
  <c r="BE137" i="2"/>
  <c r="BE143" i="2"/>
  <c r="BE199" i="2"/>
  <c r="BE216" i="2"/>
  <c r="BE235" i="2"/>
  <c r="BE334" i="2"/>
  <c r="BE342" i="2"/>
  <c r="BE360" i="2"/>
  <c r="BE131" i="2"/>
  <c r="BE145" i="2"/>
  <c r="BE190" i="2"/>
  <c r="BE298" i="2"/>
  <c r="BE322" i="2"/>
  <c r="BE351" i="2"/>
  <c r="BE356" i="2"/>
  <c r="BE371" i="2"/>
  <c r="BE172" i="2"/>
  <c r="BE255" i="2"/>
  <c r="BE279" i="2"/>
  <c r="BE308" i="2"/>
  <c r="BE316" i="2"/>
  <c r="BE358" i="2"/>
  <c r="BE133" i="2"/>
  <c r="BE192" i="2"/>
  <c r="BE242" i="2"/>
  <c r="BE264" i="2"/>
  <c r="BE272" i="2"/>
  <c r="BE296" i="2"/>
  <c r="BE312" i="2"/>
  <c r="BE326" i="2"/>
  <c r="BE336" i="2"/>
  <c r="BE135" i="2"/>
  <c r="BE168" i="2"/>
  <c r="BE206" i="2"/>
  <c r="BE259" i="2"/>
  <c r="BE269" i="2"/>
  <c r="BE311" i="2"/>
  <c r="BE330" i="2"/>
  <c r="BE338" i="2"/>
  <c r="F35" i="3"/>
  <c r="BB96" i="1" s="1"/>
  <c r="F36" i="5"/>
  <c r="BC97" i="1" s="1"/>
  <c r="J34" i="6"/>
  <c r="AW98" i="1"/>
  <c r="F36" i="2"/>
  <c r="BC95" i="1" s="1"/>
  <c r="F34" i="2"/>
  <c r="BA95" i="1" s="1"/>
  <c r="F35" i="6"/>
  <c r="BB98" i="1" s="1"/>
  <c r="F35" i="2"/>
  <c r="BB95" i="1" s="1"/>
  <c r="F37" i="6"/>
  <c r="BD98" i="1" s="1"/>
  <c r="F37" i="3"/>
  <c r="BD96" i="1" s="1"/>
  <c r="F35" i="5"/>
  <c r="BB97" i="1"/>
  <c r="F37" i="2"/>
  <c r="BD95" i="1"/>
  <c r="J34" i="3"/>
  <c r="AW96" i="1" s="1"/>
  <c r="F34" i="5"/>
  <c r="BA97" i="1"/>
  <c r="F36" i="3"/>
  <c r="BC96" i="1" s="1"/>
  <c r="J34" i="5"/>
  <c r="AW97" i="1"/>
  <c r="F34" i="3"/>
  <c r="BA96" i="1" s="1"/>
  <c r="J34" i="2"/>
  <c r="AW95" i="1" s="1"/>
  <c r="F36" i="6"/>
  <c r="BC98" i="1" s="1"/>
  <c r="BK124" i="3" l="1"/>
  <c r="BK125" i="2"/>
  <c r="J125" i="2" s="1"/>
  <c r="J97" i="2" s="1"/>
  <c r="R124" i="3"/>
  <c r="R123" i="3"/>
  <c r="P124" i="3"/>
  <c r="P123" i="3" s="1"/>
  <c r="AU96" i="1" s="1"/>
  <c r="AU94" i="1" s="1"/>
  <c r="R125" i="2"/>
  <c r="R124" i="2"/>
  <c r="T125" i="2"/>
  <c r="T124" i="2"/>
  <c r="T124" i="3"/>
  <c r="T123" i="3"/>
  <c r="BK119" i="6"/>
  <c r="BK118" i="6"/>
  <c r="J118" i="6"/>
  <c r="J96" i="6"/>
  <c r="BK118" i="5"/>
  <c r="J118" i="5" s="1"/>
  <c r="J30" i="5" s="1"/>
  <c r="AG97" i="1" s="1"/>
  <c r="BK124" i="2"/>
  <c r="J124" i="2" s="1"/>
  <c r="J96" i="2" s="1"/>
  <c r="J33" i="2"/>
  <c r="AV95" i="1" s="1"/>
  <c r="AT95" i="1" s="1"/>
  <c r="J33" i="3"/>
  <c r="AV96" i="1" s="1"/>
  <c r="AT96" i="1" s="1"/>
  <c r="BB94" i="1"/>
  <c r="AX94" i="1"/>
  <c r="F33" i="2"/>
  <c r="AZ95" i="1" s="1"/>
  <c r="F33" i="3"/>
  <c r="AZ96" i="1" s="1"/>
  <c r="F33" i="6"/>
  <c r="AZ98" i="1" s="1"/>
  <c r="BC94" i="1"/>
  <c r="W32" i="1" s="1"/>
  <c r="J33" i="5"/>
  <c r="AV97" i="1"/>
  <c r="AT97" i="1"/>
  <c r="J33" i="6"/>
  <c r="AV98" i="1"/>
  <c r="AT98" i="1"/>
  <c r="F33" i="5"/>
  <c r="AZ97" i="1" s="1"/>
  <c r="BA94" i="1"/>
  <c r="W30" i="1" s="1"/>
  <c r="BD94" i="1"/>
  <c r="W33" i="1" s="1"/>
  <c r="J124" i="3" l="1"/>
  <c r="J97" i="3" s="1"/>
  <c r="BK123" i="3"/>
  <c r="J123" i="3" s="1"/>
  <c r="J119" i="6"/>
  <c r="J97" i="6"/>
  <c r="AN97" i="1"/>
  <c r="J96" i="5"/>
  <c r="J39" i="5"/>
  <c r="J30" i="2"/>
  <c r="AG95" i="1" s="1"/>
  <c r="AW94" i="1"/>
  <c r="AK30" i="1" s="1"/>
  <c r="J30" i="6"/>
  <c r="AG98" i="1"/>
  <c r="W31" i="1"/>
  <c r="AZ94" i="1"/>
  <c r="W29" i="1" s="1"/>
  <c r="AY94" i="1"/>
  <c r="J30" i="3" l="1"/>
  <c r="J96" i="3"/>
  <c r="J39" i="6"/>
  <c r="J39" i="2"/>
  <c r="AN95" i="1"/>
  <c r="AN98" i="1"/>
  <c r="AV94" i="1"/>
  <c r="AK29" i="1" s="1"/>
  <c r="AG96" i="1" l="1"/>
  <c r="J39" i="3"/>
  <c r="AT94" i="1"/>
  <c r="AN96" i="1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<sst xmlns="http://schemas.openxmlformats.org/spreadsheetml/2006/main" count="5771" uniqueCount="940">
  <si>
    <t>Export Komplet</t>
  </si>
  <si>
    <t/>
  </si>
  <si>
    <t>2.0</t>
  </si>
  <si>
    <t>False</t>
  </si>
  <si>
    <t>{287c115b-c8b2-437b-9535-2c136fe77a98}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</si>
  <si>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</si>
  <si>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</si>
  <si>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</si>
  <si>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</si>
  <si>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</si>
  <si>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</si>
  <si>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</si>
  <si>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</si>
  <si>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</si>
  <si>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MUPODEBRADY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</si>
  <si>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</si>
  <si>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</si>
  <si>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MÍSTNÍ KOMUNIKACE V UL. VRBOVÁ A HEŘMÁNKOVA KLUK, PODĚBRADY</t>
  </si>
  <si>
    <t>KSO:</t>
  </si>
  <si>
    <t>CC-CZ:</t>
  </si>
  <si>
    <t>Místo:</t>
  </si>
  <si>
    <t>Kluk</t>
  </si>
  <si>
    <t>Datum:</t>
  </si>
  <si>
    <t>24. 2. 2025</t>
  </si>
  <si>
    <t>Zadavatel:</t>
  </si>
  <si>
    <t>IČ:</t>
  </si>
  <si>
    <t>Město Poděbrady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</si>
  <si>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</si>
  <si>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</si>
  <si>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</si>
  <si>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</si>
  <si>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</si>
  <si>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</si>
  <si>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</si>
  <si>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</si>
  <si>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</si>
  <si>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</si>
  <si>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</si>
  <si>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</si>
  <si>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</si>
  <si>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</si>
  <si>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</si>
  <si>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</si>
  <si>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</si>
  <si>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</si>
  <si>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</si>
  <si>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</si>
  <si>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</si>
  <si>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</si>
  <si>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</si>
  <si>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</si>
  <si>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</si>
  <si>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</si>
  <si>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</si>
  <si>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</si>
  <si>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</si>
  <si>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</si>
  <si>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</si>
  <si>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</si>
  <si>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</si>
  <si>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</si>
  <si>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</si>
  <si>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</si>
  <si>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</si>
  <si>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</si>
  <si>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</si>
  <si>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</si>
  <si>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</si>
  <si>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</si>
  <si>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</si>
  <si>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</si>
  <si>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</si>
  <si>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</si>
  <si>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</si>
  <si>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</si>
  <si>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</si>
  <si>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</si>
  <si>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</si>
  <si>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</si>
  <si>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</si>
  <si>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</si>
  <si>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zpevněné plochy</t>
  </si>
  <si>
    <t>STA</t>
  </si>
  <si>
    <t>{b2ca5c9a-7f63-4965-a34e-f125f08f226c}</t>
  </si>
  <si>
    <t>2</t>
  </si>
  <si>
    <t>dešťová kanalizace</t>
  </si>
  <si>
    <t>{3552fb09-d87b-48c6-8a26-5d72bfa70785}</t>
  </si>
  <si>
    <t>3</t>
  </si>
  <si>
    <t>4</t>
  </si>
  <si>
    <t>případná výměna podloží</t>
  </si>
  <si>
    <t>{4613dd3c-8577-4d1b-b8a6-db36a4e8fa2c}</t>
  </si>
  <si>
    <t>5</t>
  </si>
  <si>
    <t>vedlejší a ostatní náklady</t>
  </si>
  <si>
    <t>{99c96f04-3bfc-4d7a-8724-258318acca73}</t>
  </si>
  <si>
    <t>KRYCÍ LIST SOUPISU PRACÍ</t>
  </si>
  <si>
    <t>Objekt:</t>
  </si>
  <si>
    <t>1 -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</si>
  <si>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</si>
  <si>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</si>
  <si>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</si>
  <si>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</si>
  <si>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</si>
  <si>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</si>
  <si>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</si>
  <si>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</si>
  <si>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</si>
  <si>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</si>
  <si>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</si>
  <si>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</si>
  <si>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</si>
  <si>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</si>
  <si>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</si>
  <si>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</si>
  <si>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</si>
  <si>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</si>
  <si>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</si>
  <si>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</si>
  <si>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</si>
  <si>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</si>
  <si>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</si>
  <si>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</si>
  <si>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</si>
  <si>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</si>
  <si>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</si>
  <si>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</si>
  <si>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</si>
  <si>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</si>
  <si>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</si>
  <si>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111301111</t>
  </si>
  <si>
    <t>Sejmutí drnu tl do 100 mm s odvozem na skládku vč. poplatku za uložení</t>
  </si>
  <si>
    <t>m2</t>
  </si>
  <si>
    <t>684769070</t>
  </si>
  <si>
    <t>VV</t>
  </si>
  <si>
    <t>4804-156-496-157,5-2470-34</t>
  </si>
  <si>
    <t>112151313</t>
  </si>
  <si>
    <t>Kácení stromu bez postupného spouštění koruny a kmene D přes 0,3 do 0,4 m  vč. odvozu a likvidace</t>
  </si>
  <si>
    <t>kus</t>
  </si>
  <si>
    <t>2076276338</t>
  </si>
  <si>
    <t>112201113</t>
  </si>
  <si>
    <t>Odstranění pařezů D přes 0,3 do 0,4 m v rovině a svahu do 1:5 s odklizením do 20 m a zasypáním jámy  vč. odvozu a likvidace</t>
  </si>
  <si>
    <t>1625804951</t>
  </si>
  <si>
    <t>113106123</t>
  </si>
  <si>
    <t>Rozebrání dlažeb ze zámkových dlaždic komunikací pro pěší ručně</t>
  </si>
  <si>
    <t>1030461800</t>
  </si>
  <si>
    <t>5+2+8+135+6</t>
  </si>
  <si>
    <t>113106242</t>
  </si>
  <si>
    <t>Rozebrání vozovek ze silničních dílců se spárami zalitými cementovou maltou strojně pl přes 200 m2</t>
  </si>
  <si>
    <t>-2141906013</t>
  </si>
  <si>
    <t>380+116</t>
  </si>
  <si>
    <t>6</t>
  </si>
  <si>
    <t>113107183</t>
  </si>
  <si>
    <t>Odstranění podkladu živičného tl přes 100 do 150 mm strojně pl přes 50 do 200 m2</t>
  </si>
  <si>
    <t>-1246838684</t>
  </si>
  <si>
    <t>125+5+55*0,5</t>
  </si>
  <si>
    <t>7</t>
  </si>
  <si>
    <t>113107222</t>
  </si>
  <si>
    <t>Odstranění podkladu z kameniva drceného tl přes 100 do 200 mm strojně pl přes 200 m2</t>
  </si>
  <si>
    <t>-1315893923</t>
  </si>
  <si>
    <t>2470</t>
  </si>
  <si>
    <t>8</t>
  </si>
  <si>
    <t>113107331</t>
  </si>
  <si>
    <t>Odstranění podkladu z betonu prostého tl přes 100 do 150 mm strojně pl do 50 m2</t>
  </si>
  <si>
    <t>-989642324</t>
  </si>
  <si>
    <t>6+5+5+6+10+2</t>
  </si>
  <si>
    <t>9</t>
  </si>
  <si>
    <t>113202111</t>
  </si>
  <si>
    <t>Vytrhání obrub krajníků obrubníků stojatých</t>
  </si>
  <si>
    <t>m</t>
  </si>
  <si>
    <t>277105183</t>
  </si>
  <si>
    <t>96</t>
  </si>
  <si>
    <t>10</t>
  </si>
  <si>
    <t>122251106</t>
  </si>
  <si>
    <t>Odkopávky a prokopávky nezapažené v hornině třídy těžitelnosti I skupiny 3 objem do 5000 m3 strojně</t>
  </si>
  <si>
    <t>m3</t>
  </si>
  <si>
    <t>-1091346163</t>
  </si>
  <si>
    <t>"chodník" 341*1,15*0,22</t>
  </si>
  <si>
    <t>"sjezdy-plná dlažba v místě chodníku" 30*1,15*0,41</t>
  </si>
  <si>
    <t>"chodník-nevidomá" 11*1,15*0,22</t>
  </si>
  <si>
    <t>"sjezdy-nevidomá" 8*1,15*0,41</t>
  </si>
  <si>
    <t>"sjezdy-vegetační dlažba" 330*1,15*0,41</t>
  </si>
  <si>
    <t>"komunikace-betonová dlažba" 1631*1,15*0,45</t>
  </si>
  <si>
    <t>"parkovací stání-invalida" 40*1,15*0,45</t>
  </si>
  <si>
    <t>"parkovací stání" 79*1,15*0,45</t>
  </si>
  <si>
    <t>"komunikace-kamenná dlažba" 302*1,15*0,45</t>
  </si>
  <si>
    <t>"zpomalovací prahy,křižovatky,polštáře" 297*1,15*0,45</t>
  </si>
  <si>
    <t>"zpomalovací prahy,křižovatky,polštáře-nájezdové rampy" 95*1,15*0,45</t>
  </si>
  <si>
    <t>Součet</t>
  </si>
  <si>
    <t>11</t>
  </si>
  <si>
    <t>132251102</t>
  </si>
  <si>
    <t>Hloubení rýh nezapažených š do 800 mm v hornině třídy těžitelnosti I skupiny 3 objem do 50 m3 strojně</t>
  </si>
  <si>
    <t>656121178</t>
  </si>
  <si>
    <t>"drenáž" 510*0,3*0,2</t>
  </si>
  <si>
    <t>162751117</t>
  </si>
  <si>
    <t>Vodorovné přemístění přes 9 000 do 10000 m výkopku/sypaniny z horniny třídy těžitelnosti I skupiny 1 až 3</t>
  </si>
  <si>
    <t>2060904847</t>
  </si>
  <si>
    <t>1527,34+30,6</t>
  </si>
  <si>
    <t>13</t>
  </si>
  <si>
    <t>162751119</t>
  </si>
  <si>
    <t>Příplatek k vodorovnému přemístění výkopku/sypaniny z horniny třídy těžitelnosti I skupiny 1 až 3 ZKD 1000 m přes 10000 m</t>
  </si>
  <si>
    <t>58003564</t>
  </si>
  <si>
    <t>5*1198,794</t>
  </si>
  <si>
    <t>14</t>
  </si>
  <si>
    <t>171201231</t>
  </si>
  <si>
    <t>Poplatek za uložení zeminy a kamení na recyklační skládce (skládkovné) kód odpadu 17 05 04</t>
  </si>
  <si>
    <t>t</t>
  </si>
  <si>
    <t>2018244906</t>
  </si>
  <si>
    <t>1557,94*1,8</t>
  </si>
  <si>
    <t>15</t>
  </si>
  <si>
    <t>171251201</t>
  </si>
  <si>
    <t>Uložení sypaniny na skládky nebo meziskládky</t>
  </si>
  <si>
    <t>1841261694</t>
  </si>
  <si>
    <t>1557,94</t>
  </si>
  <si>
    <t>16</t>
  </si>
  <si>
    <t>181351113</t>
  </si>
  <si>
    <t>Rozprostření ornice tl vrstvy do 200 mm pl přes 500 m2 v rovině nebo ve svahu do 1:5 strojně</t>
  </si>
  <si>
    <t>-1231855357</t>
  </si>
  <si>
    <t>"zeleň" 1640</t>
  </si>
  <si>
    <t>17</t>
  </si>
  <si>
    <t>M</t>
  </si>
  <si>
    <t>10364100</t>
  </si>
  <si>
    <t>zemina pro terénní úpravy - tříděná vč. dovozu a staveništního přesunu</t>
  </si>
  <si>
    <t>-1095418138</t>
  </si>
  <si>
    <t>"zeleň" 1640*0,1*1,8</t>
  </si>
  <si>
    <t>18</t>
  </si>
  <si>
    <t>181411131</t>
  </si>
  <si>
    <t>Založení parkového trávníku výsevem pl do 1000 m2 v rovině a ve svahu do 1:5</t>
  </si>
  <si>
    <t>252521219</t>
  </si>
  <si>
    <t>19</t>
  </si>
  <si>
    <t>00572410</t>
  </si>
  <si>
    <t>osivo směs travní parková</t>
  </si>
  <si>
    <t>kg</t>
  </si>
  <si>
    <t>100035862</t>
  </si>
  <si>
    <t>1640*0,05 'Přepočtené koeficientem množství</t>
  </si>
  <si>
    <t>20</t>
  </si>
  <si>
    <t>181951112</t>
  </si>
  <si>
    <t>Úprava pláně v hornině třídy těžitelnosti I skupiny 1 až 3 se zhutněním strojně</t>
  </si>
  <si>
    <t>-1496201899</t>
  </si>
  <si>
    <t>"chodník" 341*1,15</t>
  </si>
  <si>
    <t>"sjezdy-plná dlažba v místě chodníku" 30*1,15</t>
  </si>
  <si>
    <t>"chodník-nevidomá" 11*1,15</t>
  </si>
  <si>
    <t>"sjezdy-nevidomá" 8*1,15</t>
  </si>
  <si>
    <t>"parkovací stání-invalida" 40*1,15</t>
  </si>
  <si>
    <t>"parkovací stání" 79*1,15</t>
  </si>
  <si>
    <t>"sjezdy-vegetační dlažba" 330*1,15</t>
  </si>
  <si>
    <t>"komunikace-betonová dlažba" 1631*1,15</t>
  </si>
  <si>
    <t>"komunikace-kamenná dlažba" 302*1,15</t>
  </si>
  <si>
    <t>"zpomalovací prahy,křižovatky,polštáře" 297*1,15</t>
  </si>
  <si>
    <t>"zpomalovací prahy,křižovatky,polštáře-nájezdové rampy" 95*1,15</t>
  </si>
  <si>
    <t>183101313</t>
  </si>
  <si>
    <t>Jamky pro výsadbu s výměnou 100 % půdy zeminy skupiny 1 až 4 obj přes 0,02 do 0,05 m3 v rovině a svahu do 1:5</t>
  </si>
  <si>
    <t>-87183512</t>
  </si>
  <si>
    <t>111</t>
  </si>
  <si>
    <t>22</t>
  </si>
  <si>
    <t>10321100</t>
  </si>
  <si>
    <t>zahradní substrát pro výsadbu VL</t>
  </si>
  <si>
    <t>1473993042</t>
  </si>
  <si>
    <t>111*0,05 'Přepočtené koeficientem množství</t>
  </si>
  <si>
    <t>23</t>
  </si>
  <si>
    <t>184102211</t>
  </si>
  <si>
    <t>Výsadba keře bez balu v do 1 m do jamky se zalitím v rovině a svahu do 1:5</t>
  </si>
  <si>
    <t>-1213006460</t>
  </si>
  <si>
    <t>24</t>
  </si>
  <si>
    <t>02652026</t>
  </si>
  <si>
    <t>tavolník japonský 'Genpei' (Shirobana)</t>
  </si>
  <si>
    <t>75230323</t>
  </si>
  <si>
    <t>25</t>
  </si>
  <si>
    <t>185804312</t>
  </si>
  <si>
    <t>Zalití rostlin vodou plocha přes 20 m2</t>
  </si>
  <si>
    <t>-378121551</t>
  </si>
  <si>
    <t>111*0,1</t>
  </si>
  <si>
    <t>26</t>
  </si>
  <si>
    <t>185851121</t>
  </si>
  <si>
    <t>Dovoz vody pro zálivku rostlin za vzdálenost do 1000 m</t>
  </si>
  <si>
    <t>554871254</t>
  </si>
  <si>
    <t>Zakládání</t>
  </si>
  <si>
    <t>27</t>
  </si>
  <si>
    <t>211531111</t>
  </si>
  <si>
    <t>Výplň odvodňovacích žeber nebo trativodů kamenivem hrubým drceným frakce 16 až 32 mm</t>
  </si>
  <si>
    <t>1052917800</t>
  </si>
  <si>
    <t>28</t>
  </si>
  <si>
    <t>211971121</t>
  </si>
  <si>
    <t>Zřízení opláštění žeber nebo trativodů geotextilií v rýze nebo zářezu sklonu přes 1:2 š do 2,5 m</t>
  </si>
  <si>
    <t>-1517019913</t>
  </si>
  <si>
    <t>"drenáž" 510*1,5</t>
  </si>
  <si>
    <t>29</t>
  </si>
  <si>
    <t>69311080</t>
  </si>
  <si>
    <t>geotextilie netkaná separační, ochranná, filtrační, drenážní PES 200g/m2</t>
  </si>
  <si>
    <t>1079800112</t>
  </si>
  <si>
    <t>765</t>
  </si>
  <si>
    <t>765*1,1845 'Přepočtené koeficientem množství</t>
  </si>
  <si>
    <t>30</t>
  </si>
  <si>
    <t>212755214</t>
  </si>
  <si>
    <t>Trativody z drenážních trubek plastových flexibilních D 100 mm bez lože</t>
  </si>
  <si>
    <t>-46436882</t>
  </si>
  <si>
    <t>"drenáž" 510</t>
  </si>
  <si>
    <t>31</t>
  </si>
  <si>
    <t>212755999</t>
  </si>
  <si>
    <t>Napojení trativodu z drenážních trubek plastových flexibilních D 100 mm do stávajících uličních vpustí vč. zpětné klapky a roury PP DN100 délky do 1.0m vč. všech potřebných prací</t>
  </si>
  <si>
    <t>kpl</t>
  </si>
  <si>
    <t>688576535</t>
  </si>
  <si>
    <t>32</t>
  </si>
  <si>
    <t>213141112</t>
  </si>
  <si>
    <t>Zřízení vrstvy z geotextilie v rovině nebo ve sklonu do 1:5 š přes 3 do 6 m</t>
  </si>
  <si>
    <t>683436872</t>
  </si>
  <si>
    <t>"parkovací-stání" (40+79)*1,15</t>
  </si>
  <si>
    <t>33</t>
  </si>
  <si>
    <t>69311010</t>
  </si>
  <si>
    <t>geotextilie separační, filtrační, speciální netkaná textilie REO Fb</t>
  </si>
  <si>
    <t>1991236386</t>
  </si>
  <si>
    <t>136,85</t>
  </si>
  <si>
    <t>136,85*1,15 'Přepočtené koeficientem množství</t>
  </si>
  <si>
    <t>Komunikace pozemní</t>
  </si>
  <si>
    <t>34</t>
  </si>
  <si>
    <t>564861114</t>
  </si>
  <si>
    <t>Podklad ze štěrkodrtě ŠD plochy přes 100 m2 tl 230 mm</t>
  </si>
  <si>
    <t>-372166165</t>
  </si>
  <si>
    <t>35</t>
  </si>
  <si>
    <t>564871114</t>
  </si>
  <si>
    <t>Podklad ze štěrkodrtě ŠD plochy přes 100 m2 tl. 280 mm</t>
  </si>
  <si>
    <t>-86835833</t>
  </si>
  <si>
    <t>36</t>
  </si>
  <si>
    <t>564952115</t>
  </si>
  <si>
    <t>Podklad z mechanicky zpevněného kameniva MZK tl 190 mm</t>
  </si>
  <si>
    <t>-919246802</t>
  </si>
  <si>
    <t>"sjezdy-vegetační dlažba" 330*1,1</t>
  </si>
  <si>
    <t>"sjezdy-plná dlažba v místě chodníku" 30*1,1</t>
  </si>
  <si>
    <t>"sjezdy-nevidomá" 8*1,1</t>
  </si>
  <si>
    <t>37</t>
  </si>
  <si>
    <t>564962112</t>
  </si>
  <si>
    <t>Podklad z mechanicky zpevněného kameniva MZK tl 210 mm</t>
  </si>
  <si>
    <t>-144964717</t>
  </si>
  <si>
    <t>"komunikace-betonová dlažba" 1631*1,1</t>
  </si>
  <si>
    <t>38</t>
  </si>
  <si>
    <t>564962114</t>
  </si>
  <si>
    <t>Podklad z mechanicky zpevněného kameniva MZK tl 230 mm</t>
  </si>
  <si>
    <t>409987290</t>
  </si>
  <si>
    <t>"komunikace-kamenná dlažba" 302*1,1</t>
  </si>
  <si>
    <t>"zpomalovací prahy,křižovatky,polštáře" 297*1,1</t>
  </si>
  <si>
    <t>"zpomalovací prahy,křižovatky,polštáře-nájezdové rampy" 95*1,1</t>
  </si>
  <si>
    <t>"parkovací stání-invalida" 40*1,1</t>
  </si>
  <si>
    <t>"parkovací stání" 79*1,1</t>
  </si>
  <si>
    <t>39</t>
  </si>
  <si>
    <t>565135101</t>
  </si>
  <si>
    <t>Asfaltový beton vrstva podkladní ACP 16 (obalované kamenivo OKS) tl 50 mm š do 1,5 m</t>
  </si>
  <si>
    <t>-1393878584</t>
  </si>
  <si>
    <t>"oprava MK" 55*0,5</t>
  </si>
  <si>
    <t>40</t>
  </si>
  <si>
    <t>571908199</t>
  </si>
  <si>
    <t>Kryt z drceného kameniva fr 8-16 tl 200 mm</t>
  </si>
  <si>
    <t>-501441447</t>
  </si>
  <si>
    <t>41</t>
  </si>
  <si>
    <t>573191111</t>
  </si>
  <si>
    <t>Postřik infiltrační kationaktivní emulzí v množství 1 kg/m2</t>
  </si>
  <si>
    <t>-1565425671</t>
  </si>
  <si>
    <t>42</t>
  </si>
  <si>
    <t>573231106</t>
  </si>
  <si>
    <t>Postřik živičný spojovací ze silniční emulze v množství 0,30 kg/m2</t>
  </si>
  <si>
    <t>1523049553</t>
  </si>
  <si>
    <t>43</t>
  </si>
  <si>
    <t>577144111</t>
  </si>
  <si>
    <t>Asfaltový beton vrstva obrusná ACO 11+ (ABS) tř. I tl 50 mm š do 3 m z nemodifikovaného asfaltu</t>
  </si>
  <si>
    <t>1160201231</t>
  </si>
  <si>
    <t>44</t>
  </si>
  <si>
    <t>591211111</t>
  </si>
  <si>
    <t>Kladení dlažby z kostek drobných z kamene do lože z kameniva těženého tl 50 mm</t>
  </si>
  <si>
    <t>-535736250</t>
  </si>
  <si>
    <t>"komunikace-kamenná dlažba" 302</t>
  </si>
  <si>
    <t>"zpomalovací prahy,křižovatky,polštáře" 297</t>
  </si>
  <si>
    <t>"zpomalovací prahy,křižovatky,polštáře-nájezdové rampy" 95</t>
  </si>
  <si>
    <t>45</t>
  </si>
  <si>
    <t>58381007</t>
  </si>
  <si>
    <t>kostka štípaná dlažební žula drobná 8/10 šedá</t>
  </si>
  <si>
    <t>-18856121</t>
  </si>
  <si>
    <t>599*1,02 'Přepočtené koeficientem množství</t>
  </si>
  <si>
    <t>46</t>
  </si>
  <si>
    <t>583810071</t>
  </si>
  <si>
    <t>kostka štípaná dlažební žula drobná 8/10 červeno-šedá</t>
  </si>
  <si>
    <t>-2100615994</t>
  </si>
  <si>
    <t>95*1,02 'Přepočtené koeficientem množství</t>
  </si>
  <si>
    <t>47</t>
  </si>
  <si>
    <t>596211213</t>
  </si>
  <si>
    <t>Kladení zámkové dlažby komunikací pro pěší ručně tl 80 mm skupiny A pl přes 300 m2</t>
  </si>
  <si>
    <t>545638211</t>
  </si>
  <si>
    <t>"chodník" 341</t>
  </si>
  <si>
    <t>"chodník-nevidomá" 11</t>
  </si>
  <si>
    <t>48</t>
  </si>
  <si>
    <t>59245020</t>
  </si>
  <si>
    <t>dlažba skladebná betonová 200x100mm tl 80mm šedá rovná hrana</t>
  </si>
  <si>
    <t>-740858779</t>
  </si>
  <si>
    <t>341*1,01 'Přepočtené koeficientem množství</t>
  </si>
  <si>
    <t>49</t>
  </si>
  <si>
    <t>59245226</t>
  </si>
  <si>
    <t>dlažba pro nevidomé betonová 200x100mm tl 80mm černá</t>
  </si>
  <si>
    <t>511437221</t>
  </si>
  <si>
    <t>11*1,01 'Přepočtené koeficientem množství</t>
  </si>
  <si>
    <t>50</t>
  </si>
  <si>
    <t>596212213</t>
  </si>
  <si>
    <t>Kladení zámkové dlažby pozemních komunikací ručně tl 80 mm skupiny A pl přes 300 m2</t>
  </si>
  <si>
    <t>606584509</t>
  </si>
  <si>
    <t>"sjezdy-plná dlažba v místě chodníku" 30</t>
  </si>
  <si>
    <t>"sjezdy-nevidomá" 8</t>
  </si>
  <si>
    <t>"parkovací stání-invalida" 40</t>
  </si>
  <si>
    <t>51</t>
  </si>
  <si>
    <t>355449038</t>
  </si>
  <si>
    <t>30*1,01 'Přepočtené koeficientem množství</t>
  </si>
  <si>
    <t>52</t>
  </si>
  <si>
    <t>59245004</t>
  </si>
  <si>
    <t>dlažba skladebná betonová 200x200mm tl 80mm hnědá</t>
  </si>
  <si>
    <t>222974252</t>
  </si>
  <si>
    <t>40*1,01 'Přepočtené koeficientem množství</t>
  </si>
  <si>
    <t>53</t>
  </si>
  <si>
    <t>1534144996</t>
  </si>
  <si>
    <t>8*1,01 'Přepočtené koeficientem množství</t>
  </si>
  <si>
    <t>54</t>
  </si>
  <si>
    <t>596212313</t>
  </si>
  <si>
    <t>Kladení zámkové dlažby pozemních komunikací ručně tl do 100 mm skupiny A pl přes 300 m2</t>
  </si>
  <si>
    <t>885505905</t>
  </si>
  <si>
    <t>"komunikace" 1631</t>
  </si>
  <si>
    <t>55</t>
  </si>
  <si>
    <t>59245296</t>
  </si>
  <si>
    <t>dlažba zámková betonová tvaru I 200x165mm tl 100mm šedá - vč. půlek a krajovek</t>
  </si>
  <si>
    <t>1797150891</t>
  </si>
  <si>
    <t>1631*1,01 'Přepočtené koeficientem množství</t>
  </si>
  <si>
    <t>56</t>
  </si>
  <si>
    <t>596412213</t>
  </si>
  <si>
    <t>Kladení dlažby z vegetačních tvárnic pozemních komunikací tl 80 mm pl přes 300 m2 vč. zásypu spár drceným kamenivem fr. 4-8 mm</t>
  </si>
  <si>
    <t>-867822525</t>
  </si>
  <si>
    <t>"sjezdy-vegetační dlažba" 330</t>
  </si>
  <si>
    <t>"parkovací stání" 79</t>
  </si>
  <si>
    <t>57</t>
  </si>
  <si>
    <t>59245035</t>
  </si>
  <si>
    <t>dlažba plošná vegetační betonová 200x200mm tl 80mm šedá</t>
  </si>
  <si>
    <t>1766443209</t>
  </si>
  <si>
    <t>330*1,01 'Přepočtené koeficientem množství</t>
  </si>
  <si>
    <t>58</t>
  </si>
  <si>
    <t>59245036</t>
  </si>
  <si>
    <t>dlažba plošná vegetační betonová 200x200mm tl 80mm hnědá</t>
  </si>
  <si>
    <t>-28658359</t>
  </si>
  <si>
    <t>Trubní vedení</t>
  </si>
  <si>
    <t>59</t>
  </si>
  <si>
    <t>899331111</t>
  </si>
  <si>
    <t>Výšková úprava uličního vstupu nebo vpusti do 200 mm zvýšením poklopu</t>
  </si>
  <si>
    <t>998380695</t>
  </si>
  <si>
    <t>60</t>
  </si>
  <si>
    <t>899431111</t>
  </si>
  <si>
    <t>Výšková úprava uličního vstupu nebo vpusti do 200 mm zvýšením krycího hrnce, šoupěte nebo hydrantu</t>
  </si>
  <si>
    <t>2046605337</t>
  </si>
  <si>
    <t>Ostatní konstrukce a práce-bourání</t>
  </si>
  <si>
    <t>61</t>
  </si>
  <si>
    <t>914111111</t>
  </si>
  <si>
    <t>Montáž svislé dopravní značky do velikosti 1 m2 objímkami na sloupek nebo konzolu</t>
  </si>
  <si>
    <t>1915248071</t>
  </si>
  <si>
    <t>62</t>
  </si>
  <si>
    <t>40445621</t>
  </si>
  <si>
    <t>informativní značky provozní IP4b, IP10a 500x500mm</t>
  </si>
  <si>
    <t>-1702450249</t>
  </si>
  <si>
    <t>1+2</t>
  </si>
  <si>
    <t>63</t>
  </si>
  <si>
    <t>40445600</t>
  </si>
  <si>
    <t>výstražné dopravní značky A9 700mm</t>
  </si>
  <si>
    <t>-372906090</t>
  </si>
  <si>
    <t>64</t>
  </si>
  <si>
    <t>40445651</t>
  </si>
  <si>
    <t>informativní značky zónové IZ8a,b 1000x1000mm</t>
  </si>
  <si>
    <t>120116064</t>
  </si>
  <si>
    <t>65</t>
  </si>
  <si>
    <t>40445625</t>
  </si>
  <si>
    <t>informativní značky provozní IP12 500x700mm</t>
  </si>
  <si>
    <t>-1872044267</t>
  </si>
  <si>
    <t>66</t>
  </si>
  <si>
    <t>40445619</t>
  </si>
  <si>
    <t>zákazové, příkazové dopravní značky B2, B20a 500mm</t>
  </si>
  <si>
    <t>-1311701669</t>
  </si>
  <si>
    <t>1+1</t>
  </si>
  <si>
    <t>67</t>
  </si>
  <si>
    <t>40445615</t>
  </si>
  <si>
    <t>značky upravující přednost P6 700mm</t>
  </si>
  <si>
    <t>-917590933</t>
  </si>
  <si>
    <t>68</t>
  </si>
  <si>
    <t>914511112</t>
  </si>
  <si>
    <t>Montáž sloupku dopravních značek délky do 3,5 m s betonovým základem a patkou D 60 mm</t>
  </si>
  <si>
    <t>546436923</t>
  </si>
  <si>
    <t>69</t>
  </si>
  <si>
    <t>40445225</t>
  </si>
  <si>
    <t>sloupek pro dopravní značku Zn D 60mm v 3,5m</t>
  </si>
  <si>
    <t>-370069857</t>
  </si>
  <si>
    <t>70</t>
  </si>
  <si>
    <t>40445240</t>
  </si>
  <si>
    <t>patka pro sloupek Al D 60mm</t>
  </si>
  <si>
    <t>-433657081</t>
  </si>
  <si>
    <t>71</t>
  </si>
  <si>
    <t>40445256</t>
  </si>
  <si>
    <t>svorka upínací na sloupek dopravní značky D 60mm</t>
  </si>
  <si>
    <t>531501803</t>
  </si>
  <si>
    <t>2*14</t>
  </si>
  <si>
    <t>72</t>
  </si>
  <si>
    <t>40445253</t>
  </si>
  <si>
    <t>víčko plastové na sloupek D 60mm</t>
  </si>
  <si>
    <t>-1107501213</t>
  </si>
  <si>
    <t>73</t>
  </si>
  <si>
    <t>915131111</t>
  </si>
  <si>
    <t>Vodorovné dopravní značení přechody pro chodce, šipky, symboly základní bílá barva</t>
  </si>
  <si>
    <t>-1221148140</t>
  </si>
  <si>
    <t>"invalida" 1,5*1,5</t>
  </si>
  <si>
    <t>74</t>
  </si>
  <si>
    <t>916131213</t>
  </si>
  <si>
    <t>Osazení silničního obrubníku betonového stojatého s boční opěrou do lože z betonu prostého</t>
  </si>
  <si>
    <t>1520446723</t>
  </si>
  <si>
    <t>844+715+254+39</t>
  </si>
  <si>
    <t>75</t>
  </si>
  <si>
    <t>59217072</t>
  </si>
  <si>
    <t>obrubník silniční betonový 1000x100x250mm</t>
  </si>
  <si>
    <t>1281172557</t>
  </si>
  <si>
    <t>844</t>
  </si>
  <si>
    <t>844*1,02 'Přepočtené koeficientem množství</t>
  </si>
  <si>
    <t>76</t>
  </si>
  <si>
    <t>59217031</t>
  </si>
  <si>
    <t>obrubník silniční betonový 1000x150x250mm vč. rohových a obloukových</t>
  </si>
  <si>
    <t>-356340913</t>
  </si>
  <si>
    <t>715</t>
  </si>
  <si>
    <t>715*1,02 'Přepočtené koeficientem množství</t>
  </si>
  <si>
    <t>77</t>
  </si>
  <si>
    <t>59217032</t>
  </si>
  <si>
    <t>obrubník silniční betonový 1000x150x150mm</t>
  </si>
  <si>
    <t>1286088832</t>
  </si>
  <si>
    <t>254</t>
  </si>
  <si>
    <t>254*1,02 'Přepočtené koeficientem množství</t>
  </si>
  <si>
    <t>78</t>
  </si>
  <si>
    <t>59217030</t>
  </si>
  <si>
    <t>obrubník silniční betonový přechodový 1000x150x150-250mm</t>
  </si>
  <si>
    <t>-1812141488</t>
  </si>
  <si>
    <t>79</t>
  </si>
  <si>
    <t>916999605</t>
  </si>
  <si>
    <t>Posun lampy VO- vč. spodní stavby, zemních prací a základových konstrukcí, revize - komplet</t>
  </si>
  <si>
    <t>-136373848</t>
  </si>
  <si>
    <t>80</t>
  </si>
  <si>
    <t>919732211</t>
  </si>
  <si>
    <t>Styčná spára napojení nového živičného povrchu na stávající za tepla š 15 mm hl 25 mm s prořezáním</t>
  </si>
  <si>
    <t>-1494144871</t>
  </si>
  <si>
    <t>17,5+22,5+15</t>
  </si>
  <si>
    <t>81</t>
  </si>
  <si>
    <t>919735113</t>
  </si>
  <si>
    <t>Řezání stávajícího živičného krytu hl přes 100 do 150 mm</t>
  </si>
  <si>
    <t>-1394735173</t>
  </si>
  <si>
    <t>82</t>
  </si>
  <si>
    <t>966006132</t>
  </si>
  <si>
    <t>Odstranění značek dopravních nebo orientačních se sloupky s betonovými patkami</t>
  </si>
  <si>
    <t>1036199136</t>
  </si>
  <si>
    <t>83</t>
  </si>
  <si>
    <t>990954101</t>
  </si>
  <si>
    <t>Uložení kabelů (CETIN, ČEZ, popř. VO) do dělených chrániček d110 chrániček dle pokynů jejich správců - bude řešeno v rámci stavby dle skutečnosti</t>
  </si>
  <si>
    <t>-396748728</t>
  </si>
  <si>
    <t>997</t>
  </si>
  <si>
    <t>Přesun sutě</t>
  </si>
  <si>
    <t>84</t>
  </si>
  <si>
    <t>997002511</t>
  </si>
  <si>
    <t>Vodorovné přemístění suti a vybouraných hmot bez naložení ale se složením a urovnáním do 1 km</t>
  </si>
  <si>
    <t>-1211108335</t>
  </si>
  <si>
    <t>210,8</t>
  </si>
  <si>
    <t>85</t>
  </si>
  <si>
    <t>997002519</t>
  </si>
  <si>
    <t>Příplatek ZKD 1 km přemístění suti a vybouraných hmot</t>
  </si>
  <si>
    <t>-364600524</t>
  </si>
  <si>
    <t>14*210,8</t>
  </si>
  <si>
    <t>86</t>
  </si>
  <si>
    <t>997002611</t>
  </si>
  <si>
    <t>Nakládání suti a vybouraných hmot</t>
  </si>
  <si>
    <t>-1652886247</t>
  </si>
  <si>
    <t>87</t>
  </si>
  <si>
    <t>997221551</t>
  </si>
  <si>
    <t>Vodorovná doprava suti ze sypkých materiálů do 1 km</t>
  </si>
  <si>
    <t>2106467431</t>
  </si>
  <si>
    <t>716,3</t>
  </si>
  <si>
    <t>88</t>
  </si>
  <si>
    <t>997221559</t>
  </si>
  <si>
    <t>Příplatek ZKD 1 km u vodorovné dopravy suti ze sypkých materiálů</t>
  </si>
  <si>
    <t>248358880</t>
  </si>
  <si>
    <t>716,3*14</t>
  </si>
  <si>
    <t>89</t>
  </si>
  <si>
    <t>997221561</t>
  </si>
  <si>
    <t>Vodorovná doprava suti z kusových materiálů do 1 km</t>
  </si>
  <si>
    <t>110209715</t>
  </si>
  <si>
    <t>49,77+71,29</t>
  </si>
  <si>
    <t>90</t>
  </si>
  <si>
    <t>997221569</t>
  </si>
  <si>
    <t>Příplatek ZKD 1 km u vodorovné dopravy suti z kusových materiálů</t>
  </si>
  <si>
    <t>-2017736530</t>
  </si>
  <si>
    <t>121,06*14</t>
  </si>
  <si>
    <t>91</t>
  </si>
  <si>
    <t>997221861</t>
  </si>
  <si>
    <t>Poplatek za uložení na recyklační skládce (skládkovné) stavebního odpadu z prostého betonu pod kódem 17 01 01</t>
  </si>
  <si>
    <t>-321561137</t>
  </si>
  <si>
    <t>19,68+11,05+40,56</t>
  </si>
  <si>
    <t>92</t>
  </si>
  <si>
    <t>997221862</t>
  </si>
  <si>
    <t>Poplatek za uložení na recyklační skládce (skládkovné) stavebního odpadu z armovaného betonu pod kódem 17 01 01</t>
  </si>
  <si>
    <t>-1251123477</t>
  </si>
  <si>
    <t>93</t>
  </si>
  <si>
    <t>997221873</t>
  </si>
  <si>
    <t>Poplatek za uložení na recyklační skládce (skládkovné) stavebního odpadu zeminy a kamení zatříděného do Katalogu odpadů pod kódem 17 05 04</t>
  </si>
  <si>
    <t>1187322818</t>
  </si>
  <si>
    <t>94</t>
  </si>
  <si>
    <t>997221875</t>
  </si>
  <si>
    <t>Poplatek za uložení na recyklační skládce (skládkovné) stavebního odpadu asfaltového bez obsahu dehtu zatříděného do Katalogu odpadů pod kódem 17 03 02</t>
  </si>
  <si>
    <t>-946716851</t>
  </si>
  <si>
    <t>49,77</t>
  </si>
  <si>
    <t>998</t>
  </si>
  <si>
    <t>Přesun hmot</t>
  </si>
  <si>
    <t>95</t>
  </si>
  <si>
    <t>998223011</t>
  </si>
  <si>
    <t>Přesun hmot pro pozemní komunikace s krytem dlážděným</t>
  </si>
  <si>
    <t>-1143352931</t>
  </si>
  <si>
    <t>2 - dešťová kanalizace</t>
  </si>
  <si>
    <t xml:space="preserve">    3 - Svislé a kompletní konstrukce</t>
  </si>
  <si>
    <t xml:space="preserve">    4 - Vodorovné konstrukce</t>
  </si>
  <si>
    <t>119001401</t>
  </si>
  <si>
    <t>Dočasné zajištění potrubí ocelového nebo litinového DN do 200 mm</t>
  </si>
  <si>
    <t>1384828465</t>
  </si>
  <si>
    <t>119001423</t>
  </si>
  <si>
    <t>Dočasné zajištění kabelů a kabelových tratí z více než 6 volně ložených kabelů</t>
  </si>
  <si>
    <t>1401319171</t>
  </si>
  <si>
    <t>131251204</t>
  </si>
  <si>
    <t>Hloubení jam zapažených v hornině třídy těžitelnosti I skupiny 3 objem do 500 m3 strojně</t>
  </si>
  <si>
    <t>-166506437</t>
  </si>
  <si>
    <t>"vsakovací galerie" 33,6*3,4*1,6+13,2*5,2*1,7</t>
  </si>
  <si>
    <t>"ORL" 4*4*2,73</t>
  </si>
  <si>
    <t>132254104</t>
  </si>
  <si>
    <t>Hloubení rýh zapažených š do 800 mm v hornině třídy těžitelnosti I skupiny 3 objem přes 100 m3 strojně</t>
  </si>
  <si>
    <t>434402719</t>
  </si>
  <si>
    <t>"bezpečnostní přepad" 5*0,8*2</t>
  </si>
  <si>
    <t>"kanalizační přípojky DN150" 48*0,8*0,8</t>
  </si>
  <si>
    <t>"kanalizační řad DN200" (31,5+35+35+10,5)*0,9+(15,7+40+30+30)*0,5</t>
  </si>
  <si>
    <t>"kanalizační řad DN250" 11,5*1*1</t>
  </si>
  <si>
    <t>139001101</t>
  </si>
  <si>
    <t>Příplatek za ztížení vykopávky v blízkosti podzemního vedení</t>
  </si>
  <si>
    <t>-1052236840</t>
  </si>
  <si>
    <t>151101101</t>
  </si>
  <si>
    <t>Zřízení příložného pažení a rozepření stěn rýh hl do 2 m</t>
  </si>
  <si>
    <t>-1454283389</t>
  </si>
  <si>
    <t>"bezpečnostní přepad" 5*2*2</t>
  </si>
  <si>
    <t>151101111</t>
  </si>
  <si>
    <t>Odstranění příložného pažení a rozepření stěn rýh hl do 2 m</t>
  </si>
  <si>
    <t>-439657097</t>
  </si>
  <si>
    <t>151101201</t>
  </si>
  <si>
    <t>Zřízení příložného pažení stěn výkopu hl do 4 m</t>
  </si>
  <si>
    <t>-1045905267</t>
  </si>
  <si>
    <t>"vsakovací galerie" 33,6*2*1,6+3,4*2*1,6+13,2*2*1,7+5,2*2*1,7</t>
  </si>
  <si>
    <t>151101211</t>
  </si>
  <si>
    <t>Odstranění příložného pažení stěn hl do 4 m</t>
  </si>
  <si>
    <t>1307789055</t>
  </si>
  <si>
    <t>1838633467</t>
  </si>
  <si>
    <t>343,152+208,87-171,101</t>
  </si>
  <si>
    <t>616627689</t>
  </si>
  <si>
    <t>5*380,921</t>
  </si>
  <si>
    <t>2005104009</t>
  </si>
  <si>
    <t>380,921*1,8</t>
  </si>
  <si>
    <t>-5474403</t>
  </si>
  <si>
    <t>380,921</t>
  </si>
  <si>
    <t>174151101</t>
  </si>
  <si>
    <t>Zásyp jam, šachet rýh nebo kolem objektů sypaninou se zhutněním</t>
  </si>
  <si>
    <t>2032377561</t>
  </si>
  <si>
    <t>"bezpečnostní přepad" 5*0,8*0,3</t>
  </si>
  <si>
    <t>"kanalizační přípojky DN150" 48*0,8*0,35</t>
  </si>
  <si>
    <t>"kanalizační řad DN200" (31,5+35+35+10,5)*0,4</t>
  </si>
  <si>
    <t>"kanalizační řad DN250" 11,5*1*0,45</t>
  </si>
  <si>
    <t>"vsakovací galerie" 33,6*1*1,6+13,2*1*1,7</t>
  </si>
  <si>
    <t>"ORL" 4*4*2,73-3,14*1,25*1,25*2,73</t>
  </si>
  <si>
    <t>175151101</t>
  </si>
  <si>
    <t>Obsypání potrubí strojně sypaninou bez prohození, uloženou do 3 m</t>
  </si>
  <si>
    <t>12020338</t>
  </si>
  <si>
    <t>"bezpečnostní přepad" 5*0,8*0,4</t>
  </si>
  <si>
    <t>"kanalizační přípojky DN150" 48*0,8*0,45</t>
  </si>
  <si>
    <t>"kanalizační řad DN200" (31,5+35+35+10,5)*0,5+(15,7+40+30+30)*0,5</t>
  </si>
  <si>
    <t>"kanalizační řad DN250" 11,5*1*0,55</t>
  </si>
  <si>
    <t>58337310</t>
  </si>
  <si>
    <t>štěrkopísek frakce 0/4 vč. staveništního přesunu</t>
  </si>
  <si>
    <t>1365147528</t>
  </si>
  <si>
    <t>139,055</t>
  </si>
  <si>
    <t>139,055*2 'Přepočtené koeficientem množství</t>
  </si>
  <si>
    <t>211971122</t>
  </si>
  <si>
    <t>Zřízení opláštění žeber nebo trativodů geotextilií v rýze nebo zářezu přes 1:2 š přes 2,5 m</t>
  </si>
  <si>
    <t>-1712180931</t>
  </si>
  <si>
    <t>400</t>
  </si>
  <si>
    <t>-1417434458</t>
  </si>
  <si>
    <t>400*1,1845 'Přepočtené koeficientem množství</t>
  </si>
  <si>
    <t>Svislé a kompletní konstrukce</t>
  </si>
  <si>
    <t>386110107</t>
  </si>
  <si>
    <t>Montáž odlučovače ropných látek betonového průtoku 30 l/s</t>
  </si>
  <si>
    <t>1490687635</t>
  </si>
  <si>
    <t>59431304</t>
  </si>
  <si>
    <t>odlučovač ropných látek betonový, Oleopator-C NS 30, ST 3000 l, DN 250, jímka, beton</t>
  </si>
  <si>
    <t>636894628</t>
  </si>
  <si>
    <t>59431394</t>
  </si>
  <si>
    <t>zákrytová deska 2, D2440/2200, kryt D400 DN600, včetně poklopu</t>
  </si>
  <si>
    <t>888453899</t>
  </si>
  <si>
    <t>386110197</t>
  </si>
  <si>
    <t>Montáž sorpční uliční vpustě TBV-SOL 2/4 PVC DN150 včetně vtokové mříže D400</t>
  </si>
  <si>
    <t>-753560542</t>
  </si>
  <si>
    <t>59431399</t>
  </si>
  <si>
    <t>sorpční vpusť TBV-SOL 2/4 PVC DN150, včetně vtokové mříže D400</t>
  </si>
  <si>
    <t>1372316560</t>
  </si>
  <si>
    <t>Vodorovné konstrukce</t>
  </si>
  <si>
    <t>451572191</t>
  </si>
  <si>
    <t xml:space="preserve">Lože pod potrubí otevřený výkop z kameniva drobného drceného fr. 4/8 - akumulační boxy </t>
  </si>
  <si>
    <t>-1439890696</t>
  </si>
  <si>
    <t>136*1,1*0,05</t>
  </si>
  <si>
    <t>451573111</t>
  </si>
  <si>
    <t>Lože pod potrubí otevřený výkop ze štěrkopísku</t>
  </si>
  <si>
    <t>-626978660</t>
  </si>
  <si>
    <t>"bezpečnostní přepad" 5*0,8*0,1</t>
  </si>
  <si>
    <t>"kanalizační přípojky DN150" 48*0,8*0,1</t>
  </si>
  <si>
    <t>"kanalizační řad DN200" (31,5+35+35+10,5)*0,1+(15,7+40+30+30)*0,1</t>
  </si>
  <si>
    <t>"kanalizační řad DN250" 11,5*1*0,1</t>
  </si>
  <si>
    <t>871260310</t>
  </si>
  <si>
    <t>Montáž kanalizačního potrubí hladkého plnostěnného SN 10 z polypropylenu DN 100</t>
  </si>
  <si>
    <t>-1890073802</t>
  </si>
  <si>
    <t>"bezpečnostní přepad" 5</t>
  </si>
  <si>
    <t>28617001</t>
  </si>
  <si>
    <t>trubka kanalizační PP plnostěnná třívrstvá DN 100x1000mm SN10</t>
  </si>
  <si>
    <t>1584170260</t>
  </si>
  <si>
    <t>5*1,015 'Přepočtené koeficientem množství</t>
  </si>
  <si>
    <t>871310320</t>
  </si>
  <si>
    <t>Montáž kanalizačního potrubí hladkého plnostěnného SN 12 z polypropylenu DN 150</t>
  </si>
  <si>
    <t>-881463156</t>
  </si>
  <si>
    <t>"kanalizační přípojky DN150" 2+1+8+8*2+5+8*2</t>
  </si>
  <si>
    <t>28617025</t>
  </si>
  <si>
    <t>trubka kanalizační PP plnostěnná třívrstvá DN 150x1000mm SN12</t>
  </si>
  <si>
    <t>593322571</t>
  </si>
  <si>
    <t>48*1,015 'Přepočtené koeficientem množství</t>
  </si>
  <si>
    <t>871350330</t>
  </si>
  <si>
    <t>Montáž kanalizačního potrubí hladkého plnostěnného SN 16 z polypropylenu DN 200</t>
  </si>
  <si>
    <t>1696885252</t>
  </si>
  <si>
    <t>"kanalizační řad DN200" 31,5+35+35+10,5+15,7+40+30+30</t>
  </si>
  <si>
    <t>28617095</t>
  </si>
  <si>
    <t>trubka kanalizační PP plnostěnná třívrstvá DN 200x6000mm SN16</t>
  </si>
  <si>
    <t>-829424964</t>
  </si>
  <si>
    <t>"kanalizační řad DN200" 36+36+36+12+18+42+30+30</t>
  </si>
  <si>
    <t>240*1,015 'Přepočtené koeficientem množství</t>
  </si>
  <si>
    <t>871360330</t>
  </si>
  <si>
    <t>Montáž kanalizačního potrubí hladkého plnostěnného SN 16 z polypropylenu DN 250</t>
  </si>
  <si>
    <t>-1210813807</t>
  </si>
  <si>
    <t>"kanalizační řad DN250" 8,9+2,1+0,5</t>
  </si>
  <si>
    <t>28617096</t>
  </si>
  <si>
    <t>trubka kanalizační PP plnostěnná třívrstvá DN 250x6000mm SN16</t>
  </si>
  <si>
    <t>2085733001</t>
  </si>
  <si>
    <t>"kanalizační řad DN250" 12</t>
  </si>
  <si>
    <t>12*1,015 'Přepočtené koeficientem množství</t>
  </si>
  <si>
    <t>877310310</t>
  </si>
  <si>
    <t>Montáž kolen na kanalizačním potrubí z PP nebo tvrdého PVC-U trub hladkých plnostěnných DN 150</t>
  </si>
  <si>
    <t>-291057684</t>
  </si>
  <si>
    <t>60+20+10</t>
  </si>
  <si>
    <t>28617182</t>
  </si>
  <si>
    <t>koleno kanalizační PP třívrstvé SN16 DN 150x45°</t>
  </si>
  <si>
    <t>-140637146</t>
  </si>
  <si>
    <t>20*3</t>
  </si>
  <si>
    <t>28617172</t>
  </si>
  <si>
    <t>koleno kanalizační PP třívrstvé SN16 DN 150x30°</t>
  </si>
  <si>
    <t>-1468943747</t>
  </si>
  <si>
    <t>28617162</t>
  </si>
  <si>
    <t>koleno kanalizační PP třívrstvé SN16 DN 150x15°</t>
  </si>
  <si>
    <t>-1830328793</t>
  </si>
  <si>
    <t>877350320</t>
  </si>
  <si>
    <t>Montáž odboček na kanalizačním potrubí z PP nebo tvrdého PVC-U trub hladkých plnostěnných DN 200</t>
  </si>
  <si>
    <t>1049016700</t>
  </si>
  <si>
    <t>28617207</t>
  </si>
  <si>
    <t>odbočka kanalizační PP třívrstvá SN16 45° DN 200/150</t>
  </si>
  <si>
    <t>-1337045012</t>
  </si>
  <si>
    <t>877992221</t>
  </si>
  <si>
    <t>Montáž regulátoru odtoku, průtoku do 5l/s v revizní prefabrikované šachtě</t>
  </si>
  <si>
    <t>-393939878</t>
  </si>
  <si>
    <t>87717999</t>
  </si>
  <si>
    <t>HDPE regulátor průtoku, výška vody 0,5-1,0m, regulace 4-5 l/s</t>
  </si>
  <si>
    <t>1433930359</t>
  </si>
  <si>
    <t>894411121</t>
  </si>
  <si>
    <t>Zřízení šachet kanalizačních z betonových dílců na potrubí DN přes 200 do 300 dno beton tř. C 25/30</t>
  </si>
  <si>
    <t>1282496574</t>
  </si>
  <si>
    <t>59224061</t>
  </si>
  <si>
    <t>dno betonové šachtové DN 1000 100x50x15cm výtok 25-30cm</t>
  </si>
  <si>
    <t>-1070099433</t>
  </si>
  <si>
    <t>59224050</t>
  </si>
  <si>
    <t>skruž pro kanalizační šachty se zabudovanými stupadly 100x25x12cm</t>
  </si>
  <si>
    <t>831330769</t>
  </si>
  <si>
    <t>59224185</t>
  </si>
  <si>
    <t>prstenec šachtový vyrovnávací betonový 625x120x60mm</t>
  </si>
  <si>
    <t>184130149</t>
  </si>
  <si>
    <t>59224176</t>
  </si>
  <si>
    <t>prstenec šachtový vyrovnávací betonový 625x120x80mm</t>
  </si>
  <si>
    <t>1186319531</t>
  </si>
  <si>
    <t>59224539</t>
  </si>
  <si>
    <t>deska betonová zákrytová šachty DN 1000 kanalizační 100/62,5x20cm</t>
  </si>
  <si>
    <t>-1876363566</t>
  </si>
  <si>
    <t>894812316</t>
  </si>
  <si>
    <t>Revizní a čistící šachta z PP typ DN 600/200 šachtové dno průtočné 30°, 60°, 90°, tvaru T</t>
  </si>
  <si>
    <t>-7227964</t>
  </si>
  <si>
    <t>894812331</t>
  </si>
  <si>
    <t>Revizní a čistící šachta z PP DN 600 šachtová roura korugovaná světlé hloubky 1000 mm vč. těsnícího kroužku</t>
  </si>
  <si>
    <t>326695666</t>
  </si>
  <si>
    <t>894812339</t>
  </si>
  <si>
    <t>Příplatek k rourám revizní a čistící šachty z PP DN 600 za uříznutí šachtové roury</t>
  </si>
  <si>
    <t>-775226093</t>
  </si>
  <si>
    <t>894812376</t>
  </si>
  <si>
    <t>Revizní a čistící šachta z PP DN 600 poklop BEGU pro třídu zatížení D400 s betonovým prstencem</t>
  </si>
  <si>
    <t>1777014768</t>
  </si>
  <si>
    <t>895941302</t>
  </si>
  <si>
    <t>Osazení vpusti uliční DN 450 z betonových dílců dno s kalištěm</t>
  </si>
  <si>
    <t>1293345967</t>
  </si>
  <si>
    <t>59224495</t>
  </si>
  <si>
    <t>vpusť uliční DN 450 kaliště 450/300x50mm</t>
  </si>
  <si>
    <t>-188032556</t>
  </si>
  <si>
    <t>895941313</t>
  </si>
  <si>
    <t>Osazení vpusti uliční DN 450 z betonových dílců skruž horní 295 mm</t>
  </si>
  <si>
    <t>219647546</t>
  </si>
  <si>
    <t>18+18</t>
  </si>
  <si>
    <t>59223857</t>
  </si>
  <si>
    <t>skruž betonová horní pro uliční vpusť 450x295x50mm</t>
  </si>
  <si>
    <t>-788940626</t>
  </si>
  <si>
    <t>59223864</t>
  </si>
  <si>
    <t>prstenec pro uliční vpusť vyrovnávací betonový 390x60x130mm</t>
  </si>
  <si>
    <t>1322755818</t>
  </si>
  <si>
    <t>895941331</t>
  </si>
  <si>
    <t>Osazení vpusti uliční DN 450 z betonových dílců skruž průběžná s výtokem</t>
  </si>
  <si>
    <t>2027536874</t>
  </si>
  <si>
    <t>59224489</t>
  </si>
  <si>
    <t>skruž betonová s odtokem 150mm pro uliční vpusť 450x450x50mm</t>
  </si>
  <si>
    <t>1757457545</t>
  </si>
  <si>
    <t>897171114</t>
  </si>
  <si>
    <t>Akumulační boxy z PP pro vsakování dešťových vod pod pochozí plochy a plochy zatížené osobními automobily objemu přes 60 do 250 m3</t>
  </si>
  <si>
    <t>1844572391</t>
  </si>
  <si>
    <t>1,2*0,48*0,6*190</t>
  </si>
  <si>
    <t>897171101</t>
  </si>
  <si>
    <t>vsakovací akumulační blok, základní blok, 1200x600x457mm, PP</t>
  </si>
  <si>
    <t>ks</t>
  </si>
  <si>
    <t>-1034370973</t>
  </si>
  <si>
    <t>190</t>
  </si>
  <si>
    <t>897171102</t>
  </si>
  <si>
    <t xml:space="preserve">vsakovací akumulační blok, boční stěna pro poloblok, 600x450mm, PP </t>
  </si>
  <si>
    <t>291275366</t>
  </si>
  <si>
    <t>174</t>
  </si>
  <si>
    <t>897171103</t>
  </si>
  <si>
    <t>vsakovací akumulační blok, krycí panel pro poloblok, 120x60cm,PP</t>
  </si>
  <si>
    <t>-458014222</t>
  </si>
  <si>
    <t>189</t>
  </si>
  <si>
    <t>897173113</t>
  </si>
  <si>
    <t>Kontrolní šachta integrovaná do akumulačních boxů pod plochy pochozí nebo zatížené osobními automobily v přes 750 do 1050 mm</t>
  </si>
  <si>
    <t>-1642008</t>
  </si>
  <si>
    <t>897171104</t>
  </si>
  <si>
    <t>vstupní šacht. portál 650x650x120, PP</t>
  </si>
  <si>
    <t>-1566692333</t>
  </si>
  <si>
    <t>897171105</t>
  </si>
  <si>
    <t>střední/vrchní díl 5b/6a, H=35cm PP</t>
  </si>
  <si>
    <t>1371536944</t>
  </si>
  <si>
    <t>5*4</t>
  </si>
  <si>
    <t>897171106</t>
  </si>
  <si>
    <t>litinový poklop Fix LW400, H100 mm, s odvětráním, D400</t>
  </si>
  <si>
    <t>-1033939078</t>
  </si>
  <si>
    <t>899104112</t>
  </si>
  <si>
    <t>Osazení poklopů litinových nebo ocelových včetně rámů pro třídu zatížení D400, E600</t>
  </si>
  <si>
    <t>-620680079</t>
  </si>
  <si>
    <t>55241003</t>
  </si>
  <si>
    <t>poklop kanalizační betonolitinový, rám betonolitinový 160mm, D 400 s odvětráním</t>
  </si>
  <si>
    <t>2022655618</t>
  </si>
  <si>
    <t>899204112</t>
  </si>
  <si>
    <t>Osazení mříží litinových včetně rámů a košů na bahno pro třídu zatížení D400, E600</t>
  </si>
  <si>
    <t>-1586318687</t>
  </si>
  <si>
    <t>59224481</t>
  </si>
  <si>
    <t>mříž vtoková s rámem pro uliční vpusť 500x500, zatížení 40 tun</t>
  </si>
  <si>
    <t>-1860866348</t>
  </si>
  <si>
    <t>592244811</t>
  </si>
  <si>
    <t>kombinovaná mříž vtoková s rámem pro uliční vpusť 485x905, zatížení B125/C250</t>
  </si>
  <si>
    <t>-1677231400</t>
  </si>
  <si>
    <t>28661789</t>
  </si>
  <si>
    <t>koš kalový pro vpusť v.250mm</t>
  </si>
  <si>
    <t>1922925385</t>
  </si>
  <si>
    <t>899901991</t>
  </si>
  <si>
    <t>Napojení na stávající dešťovou kanalizaci</t>
  </si>
  <si>
    <t>-169254697</t>
  </si>
  <si>
    <t>"bezpečnostní přepad" 1</t>
  </si>
  <si>
    <t>998276101</t>
  </si>
  <si>
    <t>Přesun hmot pro trubní vedení z trub z plastických hmot otevřený výkop</t>
  </si>
  <si>
    <t>-1373459083</t>
  </si>
  <si>
    <t>VRN</t>
  </si>
  <si>
    <t>Zařízení staveniště</t>
  </si>
  <si>
    <t>4 - případná výměna podloží</t>
  </si>
  <si>
    <t>-848614622</t>
  </si>
  <si>
    <t>"komunikace a zpevněné plochy" (1631+302)*1,15*0,5</t>
  </si>
  <si>
    <t>"zpomalovací prahy" (95+297)*1,15*0,5</t>
  </si>
  <si>
    <t>"parkovací-stání" (40+79)*1,15*0,5</t>
  </si>
  <si>
    <t>-792178629</t>
  </si>
  <si>
    <t>1405,3</t>
  </si>
  <si>
    <t>-944539754</t>
  </si>
  <si>
    <t>5*1405,3</t>
  </si>
  <si>
    <t>171152111</t>
  </si>
  <si>
    <t>Uložení sypaniny z hornin nesoudržných a sypkých do násypů zhutněných v aktivní zóně silnic a dálnic</t>
  </si>
  <si>
    <t>1974036300</t>
  </si>
  <si>
    <t>10364099</t>
  </si>
  <si>
    <t>zemina vhodná do aktivní zóny dle požadavků ČSN 73 6133 SW, GW, G-F - sypanina kvalifikovaná jako vhodná do aktivní zóny CBRsat &gt; 15%  vč. staveništního přesunu</t>
  </si>
  <si>
    <t>798742140</t>
  </si>
  <si>
    <t>1405,3*1,75</t>
  </si>
  <si>
    <t>-1252501964</t>
  </si>
  <si>
    <t>1405,3*1,8</t>
  </si>
  <si>
    <t>1310379599</t>
  </si>
  <si>
    <t>5 - vedlejší a ostatní náklady</t>
  </si>
  <si>
    <t xml:space="preserve">    OST - VRN</t>
  </si>
  <si>
    <t>OST</t>
  </si>
  <si>
    <t>99911</t>
  </si>
  <si>
    <t>Vytyčení inženýrských sítí</t>
  </si>
  <si>
    <t>512</t>
  </si>
  <si>
    <t>-1914308470</t>
  </si>
  <si>
    <t>99921</t>
  </si>
  <si>
    <t>Přechodné dopravní opatření - DIO během výstavby, vč. projednání a vyřízení na PČR</t>
  </si>
  <si>
    <t>-1648169763</t>
  </si>
  <si>
    <t>99922</t>
  </si>
  <si>
    <t>Náklady na dočasné zábory ploch</t>
  </si>
  <si>
    <t>-1236676394</t>
  </si>
  <si>
    <t>99931</t>
  </si>
  <si>
    <t>-1586564526</t>
  </si>
  <si>
    <t>99941</t>
  </si>
  <si>
    <t>Geodetické práce - před zahájením stavby</t>
  </si>
  <si>
    <t>1807304403</t>
  </si>
  <si>
    <t>99942</t>
  </si>
  <si>
    <t>Geodetické práce - v průběhu stavby</t>
  </si>
  <si>
    <t>228194062</t>
  </si>
  <si>
    <t>99943</t>
  </si>
  <si>
    <t>Geodetické práce - po dokončení - geodetická dokumentace skutečného provedení, geodetické zaměření</t>
  </si>
  <si>
    <t>-1949466626</t>
  </si>
  <si>
    <t>99951</t>
  </si>
  <si>
    <t>Zkoušky hutnění pláně - statická zkouška</t>
  </si>
  <si>
    <t>-965543401</t>
  </si>
  <si>
    <t>99952</t>
  </si>
  <si>
    <t>Kopané sondy pro ověření hloubky uložení jednotlivých inž. sítí 0,5x0,5x1,5 m</t>
  </si>
  <si>
    <t>-837083937</t>
  </si>
  <si>
    <t>99961</t>
  </si>
  <si>
    <t>Zajištění všech zkoušek a dokladů k řádnému předání stavby</t>
  </si>
  <si>
    <t>1484327730</t>
  </si>
  <si>
    <t>99971</t>
  </si>
  <si>
    <t>Fotodokumentace vč. zprávy o průběhu provádění díla</t>
  </si>
  <si>
    <t>560021276</t>
  </si>
  <si>
    <t>99981</t>
  </si>
  <si>
    <t>Dokumentace skutečného provedení díla</t>
  </si>
  <si>
    <t>-683998901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</si>
</sst>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67" workbookViewId="0">
      <selection activeCell="R107" sqref="R107:R10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 x14ac:dyDescent="0.2">
      <c r="AR2" s="219" t="s">
        <v>5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6" t="s">
        <v>6</v>
      </c>
      <c r="BT2" s="16" t="s">
        <v>7</v>
      </c>
    </row>
    <row r="3" spans="1:74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 x14ac:dyDescent="0.2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 x14ac:dyDescent="0.2">
      <c r="B5" s="19"/>
      <c r="D5" s="23" t="s">
        <v>13</v>
      </c>
      <c r="K5" s="228" t="s">
        <v>14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R5" s="19"/>
      <c r="BE5" s="225" t="s">
        <v>15</v>
      </c>
      <c r="BS5" s="16" t="s">
        <v>6</v>
      </c>
    </row>
    <row r="6" spans="1:74" s="1" customFormat="1" ht="36.950000000000003" customHeight="1" x14ac:dyDescent="0.2">
      <c r="B6" s="19"/>
      <c r="D6" s="25" t="s">
        <v>16</v>
      </c>
      <c r="K6" s="229" t="s">
        <v>17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R6" s="19"/>
      <c r="BE6" s="226"/>
      <c r="BS6" s="16" t="s">
        <v>6</v>
      </c>
    </row>
    <row r="7" spans="1:74" s="1" customFormat="1" ht="12" customHeight="1" x14ac:dyDescent="0.2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6"/>
      <c r="BS7" s="16" t="s">
        <v>6</v>
      </c>
    </row>
    <row r="8" spans="1:74" s="1" customFormat="1" ht="12" customHeight="1" x14ac:dyDescent="0.2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6"/>
      <c r="BS8" s="16" t="s">
        <v>6</v>
      </c>
    </row>
    <row r="9" spans="1:74" s="1" customFormat="1" ht="14.45" customHeight="1" x14ac:dyDescent="0.2">
      <c r="B9" s="19"/>
      <c r="AR9" s="19"/>
      <c r="BE9" s="226"/>
      <c r="BS9" s="16" t="s">
        <v>6</v>
      </c>
    </row>
    <row r="10" spans="1:74" s="1" customFormat="1" ht="12" customHeight="1" x14ac:dyDescent="0.2">
      <c r="B10" s="19"/>
      <c r="D10" s="26" t="s">
        <v>24</v>
      </c>
      <c r="AK10" s="26" t="s">
        <v>25</v>
      </c>
      <c r="AN10" s="24" t="s">
        <v>1</v>
      </c>
      <c r="AR10" s="19"/>
      <c r="BE10" s="226"/>
      <c r="BS10" s="16" t="s">
        <v>6</v>
      </c>
    </row>
    <row r="11" spans="1:74" s="1" customFormat="1" ht="18.399999999999999" customHeight="1" x14ac:dyDescent="0.2">
      <c r="B11" s="19"/>
      <c r="E11" s="24" t="s">
        <v>26</v>
      </c>
      <c r="AK11" s="26" t="s">
        <v>27</v>
      </c>
      <c r="AN11" s="24" t="s">
        <v>1</v>
      </c>
      <c r="AR11" s="19"/>
      <c r="BE11" s="226"/>
      <c r="BS11" s="16" t="s">
        <v>6</v>
      </c>
    </row>
    <row r="12" spans="1:74" s="1" customFormat="1" ht="6.95" customHeight="1" x14ac:dyDescent="0.2">
      <c r="B12" s="19"/>
      <c r="AR12" s="19"/>
      <c r="BE12" s="226"/>
      <c r="BS12" s="16" t="s">
        <v>6</v>
      </c>
    </row>
    <row r="13" spans="1:74" s="1" customFormat="1" ht="12" customHeight="1" x14ac:dyDescent="0.2">
      <c r="B13" s="19"/>
      <c r="D13" s="26" t="s">
        <v>28</v>
      </c>
      <c r="AK13" s="26" t="s">
        <v>25</v>
      </c>
      <c r="AN13" s="28" t="s">
        <v>29</v>
      </c>
      <c r="AR13" s="19"/>
      <c r="BE13" s="226"/>
      <c r="BS13" s="16" t="s">
        <v>6</v>
      </c>
    </row>
    <row r="14" spans="1:74" ht="12.75" x14ac:dyDescent="0.2">
      <c r="B14" s="19"/>
      <c r="E14" s="230" t="s">
        <v>29</v>
      </c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6" t="s">
        <v>27</v>
      </c>
      <c r="AN14" s="28" t="s">
        <v>29</v>
      </c>
      <c r="AR14" s="19"/>
      <c r="BE14" s="226"/>
      <c r="BS14" s="16" t="s">
        <v>6</v>
      </c>
    </row>
    <row r="15" spans="1:74" s="1" customFormat="1" ht="6.95" customHeight="1" x14ac:dyDescent="0.2">
      <c r="B15" s="19"/>
      <c r="AR15" s="19"/>
      <c r="BE15" s="226"/>
      <c r="BS15" s="16" t="s">
        <v>3</v>
      </c>
    </row>
    <row r="16" spans="1:74" s="1" customFormat="1" ht="12" customHeight="1" x14ac:dyDescent="0.2">
      <c r="B16" s="19"/>
      <c r="D16" s="26" t="s">
        <v>30</v>
      </c>
      <c r="AK16" s="26" t="s">
        <v>25</v>
      </c>
      <c r="AN16" s="24" t="s">
        <v>1</v>
      </c>
      <c r="AR16" s="19"/>
      <c r="BE16" s="226"/>
      <c r="BS16" s="16" t="s">
        <v>3</v>
      </c>
    </row>
    <row r="17" spans="1:71" s="1" customFormat="1" ht="18.399999999999999" customHeight="1" x14ac:dyDescent="0.2">
      <c r="B17" s="19"/>
      <c r="E17" s="24" t="s">
        <v>31</v>
      </c>
      <c r="AK17" s="26" t="s">
        <v>27</v>
      </c>
      <c r="AN17" s="24" t="s">
        <v>1</v>
      </c>
      <c r="AR17" s="19"/>
      <c r="BE17" s="226"/>
      <c r="BS17" s="16" t="s">
        <v>32</v>
      </c>
    </row>
    <row r="18" spans="1:71" s="1" customFormat="1" ht="6.95" customHeight="1" x14ac:dyDescent="0.2">
      <c r="B18" s="19"/>
      <c r="AR18" s="19"/>
      <c r="BE18" s="226"/>
      <c r="BS18" s="16" t="s">
        <v>6</v>
      </c>
    </row>
    <row r="19" spans="1:71" s="1" customFormat="1" ht="12" customHeight="1" x14ac:dyDescent="0.2">
      <c r="B19" s="19"/>
      <c r="D19" s="26" t="s">
        <v>33</v>
      </c>
      <c r="AK19" s="26" t="s">
        <v>25</v>
      </c>
      <c r="AN19" s="24" t="s">
        <v>1</v>
      </c>
      <c r="AR19" s="19"/>
      <c r="BE19" s="226"/>
      <c r="BS19" s="16" t="s">
        <v>6</v>
      </c>
    </row>
    <row r="20" spans="1:71" s="1" customFormat="1" ht="18.399999999999999" customHeight="1" x14ac:dyDescent="0.2">
      <c r="B20" s="19"/>
      <c r="E20" s="24" t="s">
        <v>31</v>
      </c>
      <c r="AK20" s="26" t="s">
        <v>27</v>
      </c>
      <c r="AN20" s="24" t="s">
        <v>1</v>
      </c>
      <c r="AR20" s="19"/>
      <c r="BE20" s="226"/>
      <c r="BS20" s="16" t="s">
        <v>32</v>
      </c>
    </row>
    <row r="21" spans="1:71" s="1" customFormat="1" ht="6.95" customHeight="1" x14ac:dyDescent="0.2">
      <c r="B21" s="19"/>
      <c r="AR21" s="19"/>
      <c r="BE21" s="226"/>
    </row>
    <row r="22" spans="1:71" s="1" customFormat="1" ht="12" customHeight="1" x14ac:dyDescent="0.2">
      <c r="B22" s="19"/>
      <c r="D22" s="26" t="s">
        <v>34</v>
      </c>
      <c r="AR22" s="19"/>
      <c r="BE22" s="226"/>
    </row>
    <row r="23" spans="1:71" s="1" customFormat="1" ht="16.5" customHeight="1" x14ac:dyDescent="0.2">
      <c r="B23" s="19"/>
      <c r="E23" s="232" t="s">
        <v>1</v>
      </c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R23" s="19"/>
      <c r="BE23" s="226"/>
    </row>
    <row r="24" spans="1:71" s="1" customFormat="1" ht="6.95" customHeight="1" x14ac:dyDescent="0.2">
      <c r="B24" s="19"/>
      <c r="AR24" s="19"/>
      <c r="BE24" s="226"/>
    </row>
    <row r="25" spans="1:71" s="1" customFormat="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6"/>
    </row>
    <row r="26" spans="1:71" s="2" customFormat="1" ht="25.9" customHeight="1" x14ac:dyDescent="0.2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6">
        <f>ROUND(AG94,2)</f>
        <v>0</v>
      </c>
      <c r="AL26" s="217"/>
      <c r="AM26" s="217"/>
      <c r="AN26" s="217"/>
      <c r="AO26" s="217"/>
      <c r="AP26" s="31"/>
      <c r="AQ26" s="31"/>
      <c r="AR26" s="32"/>
      <c r="BE26" s="226"/>
    </row>
    <row r="27" spans="1:71" s="2" customFormat="1" ht="6.95" customHeight="1" x14ac:dyDescent="0.2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26"/>
    </row>
    <row r="28" spans="1:71" s="2" customFormat="1" ht="12.75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18" t="s">
        <v>36</v>
      </c>
      <c r="M28" s="218"/>
      <c r="N28" s="218"/>
      <c r="O28" s="218"/>
      <c r="P28" s="218"/>
      <c r="Q28" s="31"/>
      <c r="R28" s="31"/>
      <c r="S28" s="31"/>
      <c r="T28" s="31"/>
      <c r="U28" s="31"/>
      <c r="V28" s="31"/>
      <c r="W28" s="218" t="s">
        <v>37</v>
      </c>
      <c r="X28" s="218"/>
      <c r="Y28" s="218"/>
      <c r="Z28" s="218"/>
      <c r="AA28" s="218"/>
      <c r="AB28" s="218"/>
      <c r="AC28" s="218"/>
      <c r="AD28" s="218"/>
      <c r="AE28" s="218"/>
      <c r="AF28" s="31"/>
      <c r="AG28" s="31"/>
      <c r="AH28" s="31"/>
      <c r="AI28" s="31"/>
      <c r="AJ28" s="31"/>
      <c r="AK28" s="218" t="s">
        <v>38</v>
      </c>
      <c r="AL28" s="218"/>
      <c r="AM28" s="218"/>
      <c r="AN28" s="218"/>
      <c r="AO28" s="218"/>
      <c r="AP28" s="31"/>
      <c r="AQ28" s="31"/>
      <c r="AR28" s="32"/>
      <c r="BE28" s="226"/>
    </row>
    <row r="29" spans="1:71" s="3" customFormat="1" ht="14.45" customHeight="1" x14ac:dyDescent="0.2">
      <c r="B29" s="36"/>
      <c r="D29" s="26" t="s">
        <v>39</v>
      </c>
      <c r="F29" s="26" t="s">
        <v>40</v>
      </c>
      <c r="L29" s="212">
        <v>0.21</v>
      </c>
      <c r="M29" s="211"/>
      <c r="N29" s="211"/>
      <c r="O29" s="211"/>
      <c r="P29" s="211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ROUND(AV94, 2)</f>
        <v>0</v>
      </c>
      <c r="AL29" s="211"/>
      <c r="AM29" s="211"/>
      <c r="AN29" s="211"/>
      <c r="AO29" s="211"/>
      <c r="AR29" s="36"/>
      <c r="BE29" s="227"/>
    </row>
    <row r="30" spans="1:71" s="3" customFormat="1" ht="14.45" customHeight="1" x14ac:dyDescent="0.2">
      <c r="B30" s="36"/>
      <c r="F30" s="26" t="s">
        <v>41</v>
      </c>
      <c r="L30" s="212">
        <v>0.12</v>
      </c>
      <c r="M30" s="211"/>
      <c r="N30" s="211"/>
      <c r="O30" s="211"/>
      <c r="P30" s="211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ROUND(AW94, 2)</f>
        <v>0</v>
      </c>
      <c r="AL30" s="211"/>
      <c r="AM30" s="211"/>
      <c r="AN30" s="211"/>
      <c r="AO30" s="211"/>
      <c r="AR30" s="36"/>
      <c r="BE30" s="227"/>
    </row>
    <row r="31" spans="1:71" s="3" customFormat="1" ht="14.45" hidden="1" customHeight="1" x14ac:dyDescent="0.2">
      <c r="B31" s="36"/>
      <c r="F31" s="26" t="s">
        <v>42</v>
      </c>
      <c r="L31" s="212">
        <v>0.21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6"/>
      <c r="BE31" s="227"/>
    </row>
    <row r="32" spans="1:71" s="3" customFormat="1" ht="14.45" hidden="1" customHeight="1" x14ac:dyDescent="0.2">
      <c r="B32" s="36"/>
      <c r="F32" s="26" t="s">
        <v>43</v>
      </c>
      <c r="L32" s="212">
        <v>0.12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6"/>
      <c r="BE32" s="227"/>
    </row>
    <row r="33" spans="1:57" s="3" customFormat="1" ht="14.45" hidden="1" customHeight="1" x14ac:dyDescent="0.2">
      <c r="B33" s="36"/>
      <c r="F33" s="26" t="s">
        <v>44</v>
      </c>
      <c r="L33" s="212">
        <v>0</v>
      </c>
      <c r="M33" s="211"/>
      <c r="N33" s="211"/>
      <c r="O33" s="211"/>
      <c r="P33" s="211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6"/>
      <c r="BE33" s="227"/>
    </row>
    <row r="34" spans="1:57" s="2" customFormat="1" ht="6.95" customHeight="1" x14ac:dyDescent="0.2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26"/>
    </row>
    <row r="35" spans="1:57" s="2" customFormat="1" ht="25.9" customHeight="1" x14ac:dyDescent="0.2">
      <c r="A35" s="31"/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4" t="s">
        <v>47</v>
      </c>
      <c r="Y35" s="222"/>
      <c r="Z35" s="222"/>
      <c r="AA35" s="222"/>
      <c r="AB35" s="222"/>
      <c r="AC35" s="39"/>
      <c r="AD35" s="39"/>
      <c r="AE35" s="39"/>
      <c r="AF35" s="39"/>
      <c r="AG35" s="39"/>
      <c r="AH35" s="39"/>
      <c r="AI35" s="39"/>
      <c r="AJ35" s="39"/>
      <c r="AK35" s="221">
        <f>SUM(AK26:AK33)</f>
        <v>0</v>
      </c>
      <c r="AL35" s="222"/>
      <c r="AM35" s="222"/>
      <c r="AN35" s="222"/>
      <c r="AO35" s="223"/>
      <c r="AP35" s="37"/>
      <c r="AQ35" s="37"/>
      <c r="AR35" s="32"/>
      <c r="BE35" s="31"/>
    </row>
    <row r="36" spans="1:57" s="2" customFormat="1" ht="6.95" customHeight="1" x14ac:dyDescent="0.2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 x14ac:dyDescent="0.2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 x14ac:dyDescent="0.2">
      <c r="B38" s="19"/>
      <c r="AR38" s="19"/>
    </row>
    <row r="39" spans="1:57" s="1" customFormat="1" ht="14.45" customHeight="1" x14ac:dyDescent="0.2">
      <c r="B39" s="19"/>
      <c r="AR39" s="19"/>
    </row>
    <row r="40" spans="1:57" s="1" customFormat="1" ht="14.45" customHeight="1" x14ac:dyDescent="0.2">
      <c r="B40" s="19"/>
      <c r="AR40" s="19"/>
    </row>
    <row r="41" spans="1:57" s="1" customFormat="1" ht="14.45" customHeight="1" x14ac:dyDescent="0.2">
      <c r="B41" s="19"/>
      <c r="AR41" s="19"/>
    </row>
    <row r="42" spans="1:57" s="1" customFormat="1" ht="14.45" customHeight="1" x14ac:dyDescent="0.2">
      <c r="B42" s="19"/>
      <c r="AR42" s="19"/>
    </row>
    <row r="43" spans="1:57" s="1" customFormat="1" ht="14.45" customHeight="1" x14ac:dyDescent="0.2">
      <c r="B43" s="19"/>
      <c r="AR43" s="19"/>
    </row>
    <row r="44" spans="1:57" s="1" customFormat="1" ht="14.45" customHeight="1" x14ac:dyDescent="0.2">
      <c r="B44" s="19"/>
      <c r="AR44" s="19"/>
    </row>
    <row r="45" spans="1:57" s="1" customFormat="1" ht="14.45" customHeight="1" x14ac:dyDescent="0.2">
      <c r="B45" s="19"/>
      <c r="AR45" s="19"/>
    </row>
    <row r="46" spans="1:57" s="1" customFormat="1" ht="14.45" customHeight="1" x14ac:dyDescent="0.2">
      <c r="B46" s="19"/>
      <c r="AR46" s="19"/>
    </row>
    <row r="47" spans="1:57" s="1" customFormat="1" ht="14.45" customHeight="1" x14ac:dyDescent="0.2">
      <c r="B47" s="19"/>
      <c r="AR47" s="19"/>
    </row>
    <row r="48" spans="1:57" s="1" customFormat="1" ht="14.45" customHeight="1" x14ac:dyDescent="0.2">
      <c r="B48" s="19"/>
      <c r="AR48" s="19"/>
    </row>
    <row r="49" spans="1:57" s="2" customFormat="1" ht="14.45" customHeight="1" x14ac:dyDescent="0.2">
      <c r="B49" s="41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41"/>
    </row>
    <row r="50" spans="1:57" x14ac:dyDescent="0.2">
      <c r="B50" s="19"/>
      <c r="AR50" s="19"/>
    </row>
    <row r="51" spans="1:57" x14ac:dyDescent="0.2">
      <c r="B51" s="19"/>
      <c r="AR51" s="19"/>
    </row>
    <row r="52" spans="1:57" x14ac:dyDescent="0.2">
      <c r="B52" s="19"/>
      <c r="AR52" s="19"/>
    </row>
    <row r="53" spans="1:57" x14ac:dyDescent="0.2">
      <c r="B53" s="19"/>
      <c r="AR53" s="19"/>
    </row>
    <row r="54" spans="1:57" x14ac:dyDescent="0.2">
      <c r="B54" s="19"/>
      <c r="AR54" s="19"/>
    </row>
    <row r="55" spans="1:57" x14ac:dyDescent="0.2">
      <c r="B55" s="19"/>
      <c r="AR55" s="19"/>
    </row>
    <row r="56" spans="1:57" x14ac:dyDescent="0.2">
      <c r="B56" s="19"/>
      <c r="AR56" s="19"/>
    </row>
    <row r="57" spans="1:57" x14ac:dyDescent="0.2">
      <c r="B57" s="19"/>
      <c r="AR57" s="19"/>
    </row>
    <row r="58" spans="1:57" x14ac:dyDescent="0.2">
      <c r="B58" s="19"/>
      <c r="AR58" s="19"/>
    </row>
    <row r="59" spans="1:57" x14ac:dyDescent="0.2">
      <c r="B59" s="19"/>
      <c r="AR59" s="19"/>
    </row>
    <row r="60" spans="1:57" s="2" customFormat="1" ht="12.75" x14ac:dyDescent="0.2">
      <c r="A60" s="31"/>
      <c r="B60" s="32"/>
      <c r="C60" s="31"/>
      <c r="D60" s="44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50</v>
      </c>
      <c r="AI60" s="34"/>
      <c r="AJ60" s="34"/>
      <c r="AK60" s="34"/>
      <c r="AL60" s="34"/>
      <c r="AM60" s="44" t="s">
        <v>51</v>
      </c>
      <c r="AN60" s="34"/>
      <c r="AO60" s="34"/>
      <c r="AP60" s="31"/>
      <c r="AQ60" s="31"/>
      <c r="AR60" s="32"/>
      <c r="BE60" s="31"/>
    </row>
    <row r="61" spans="1:57" x14ac:dyDescent="0.2">
      <c r="B61" s="19"/>
      <c r="AR61" s="19"/>
    </row>
    <row r="62" spans="1:57" x14ac:dyDescent="0.2">
      <c r="B62" s="19"/>
      <c r="AR62" s="19"/>
    </row>
    <row r="63" spans="1:57" x14ac:dyDescent="0.2">
      <c r="B63" s="19"/>
      <c r="AR63" s="19"/>
    </row>
    <row r="64" spans="1:57" s="2" customFormat="1" ht="12.75" x14ac:dyDescent="0.2">
      <c r="A64" s="31"/>
      <c r="B64" s="32"/>
      <c r="C64" s="31"/>
      <c r="D64" s="42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53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x14ac:dyDescent="0.2">
      <c r="B65" s="19"/>
      <c r="AR65" s="19"/>
    </row>
    <row r="66" spans="1:57" x14ac:dyDescent="0.2">
      <c r="B66" s="19"/>
      <c r="AR66" s="19"/>
    </row>
    <row r="67" spans="1:57" x14ac:dyDescent="0.2">
      <c r="B67" s="19"/>
      <c r="AR67" s="19"/>
    </row>
    <row r="68" spans="1:57" x14ac:dyDescent="0.2">
      <c r="B68" s="19"/>
      <c r="AR68" s="19"/>
    </row>
    <row r="69" spans="1:57" x14ac:dyDescent="0.2">
      <c r="B69" s="19"/>
      <c r="AR69" s="19"/>
    </row>
    <row r="70" spans="1:57" x14ac:dyDescent="0.2">
      <c r="B70" s="19"/>
      <c r="AR70" s="19"/>
    </row>
    <row r="71" spans="1:57" x14ac:dyDescent="0.2">
      <c r="B71" s="19"/>
      <c r="AR71" s="19"/>
    </row>
    <row r="72" spans="1:57" x14ac:dyDescent="0.2">
      <c r="B72" s="19"/>
      <c r="AR72" s="19"/>
    </row>
    <row r="73" spans="1:57" x14ac:dyDescent="0.2">
      <c r="B73" s="19"/>
      <c r="AR73" s="19"/>
    </row>
    <row r="74" spans="1:57" x14ac:dyDescent="0.2">
      <c r="B74" s="19"/>
      <c r="AR74" s="19"/>
    </row>
    <row r="75" spans="1:57" s="2" customFormat="1" ht="12.75" x14ac:dyDescent="0.2">
      <c r="A75" s="31"/>
      <c r="B75" s="32"/>
      <c r="C75" s="31"/>
      <c r="D75" s="44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50</v>
      </c>
      <c r="AI75" s="34"/>
      <c r="AJ75" s="34"/>
      <c r="AK75" s="34"/>
      <c r="AL75" s="34"/>
      <c r="AM75" s="44" t="s">
        <v>51</v>
      </c>
      <c r="AN75" s="34"/>
      <c r="AO75" s="34"/>
      <c r="AP75" s="31"/>
      <c r="AQ75" s="31"/>
      <c r="AR75" s="32"/>
      <c r="BE75" s="31"/>
    </row>
    <row r="76" spans="1:57" s="2" customFormat="1" x14ac:dyDescent="0.2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 x14ac:dyDescent="0.2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 x14ac:dyDescent="0.2">
      <c r="B84" s="50"/>
      <c r="C84" s="26" t="s">
        <v>13</v>
      </c>
      <c r="L84" s="4" t="str">
        <f>K5</f>
        <v>MUPODEBRADY</v>
      </c>
      <c r="AR84" s="50"/>
    </row>
    <row r="85" spans="1:91" s="5" customFormat="1" ht="36.950000000000003" customHeight="1" x14ac:dyDescent="0.2">
      <c r="B85" s="51"/>
      <c r="C85" s="52" t="s">
        <v>16</v>
      </c>
      <c r="L85" s="213" t="str">
        <f>K6</f>
        <v>STAVEBNÍ ÚPRAVY MÍSTNÍ KOMUNIKACE V UL. VRBOVÁ A HEŘMÁNKOVA KLUK, PODĚBRADY</v>
      </c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R85" s="51"/>
    </row>
    <row r="86" spans="1:91" s="2" customFormat="1" ht="6.95" customHeight="1" x14ac:dyDescent="0.2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 x14ac:dyDescent="0.2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Kluk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215" t="str">
        <f>IF(AN8= "","",AN8)</f>
        <v>24. 2. 2025</v>
      </c>
      <c r="AN87" s="215"/>
      <c r="AO87" s="31"/>
      <c r="AP87" s="31"/>
      <c r="AQ87" s="31"/>
      <c r="AR87" s="32"/>
      <c r="BE87" s="31"/>
    </row>
    <row r="88" spans="1:91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 x14ac:dyDescent="0.2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Město Poděbrady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198" t="str">
        <f>IF(E17="","",E17)</f>
        <v xml:space="preserve"> </v>
      </c>
      <c r="AN89" s="199"/>
      <c r="AO89" s="199"/>
      <c r="AP89" s="199"/>
      <c r="AQ89" s="31"/>
      <c r="AR89" s="32"/>
      <c r="AS89" s="194" t="s">
        <v>55</v>
      </c>
      <c r="AT89" s="195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 x14ac:dyDescent="0.2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33</v>
      </c>
      <c r="AJ90" s="31"/>
      <c r="AK90" s="31"/>
      <c r="AL90" s="31"/>
      <c r="AM90" s="198" t="str">
        <f>IF(E20="","",E20)</f>
        <v xml:space="preserve"> </v>
      </c>
      <c r="AN90" s="199"/>
      <c r="AO90" s="199"/>
      <c r="AP90" s="199"/>
      <c r="AQ90" s="31"/>
      <c r="AR90" s="32"/>
      <c r="AS90" s="196"/>
      <c r="AT90" s="197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 x14ac:dyDescent="0.2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196"/>
      <c r="AT91" s="197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 x14ac:dyDescent="0.2">
      <c r="A92" s="31"/>
      <c r="B92" s="32"/>
      <c r="C92" s="200" t="s">
        <v>56</v>
      </c>
      <c r="D92" s="201"/>
      <c r="E92" s="201"/>
      <c r="F92" s="201"/>
      <c r="G92" s="201"/>
      <c r="H92" s="59"/>
      <c r="I92" s="203" t="s">
        <v>57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2" t="s">
        <v>58</v>
      </c>
      <c r="AH92" s="201"/>
      <c r="AI92" s="201"/>
      <c r="AJ92" s="201"/>
      <c r="AK92" s="201"/>
      <c r="AL92" s="201"/>
      <c r="AM92" s="201"/>
      <c r="AN92" s="203" t="s">
        <v>59</v>
      </c>
      <c r="AO92" s="201"/>
      <c r="AP92" s="204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  <c r="BE92" s="31"/>
    </row>
    <row r="93" spans="1:91" s="2" customFormat="1" ht="10.9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 x14ac:dyDescent="0.2">
      <c r="B94" s="67"/>
      <c r="C94" s="68" t="s">
        <v>73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08">
        <f>ROUND(SUM(AG95:AG98),2)</f>
        <v>0</v>
      </c>
      <c r="AH94" s="208"/>
      <c r="AI94" s="208"/>
      <c r="AJ94" s="208"/>
      <c r="AK94" s="208"/>
      <c r="AL94" s="208"/>
      <c r="AM94" s="208"/>
      <c r="AN94" s="209">
        <f t="shared" ref="AN94:AN98" si="0">SUM(AG94,AT94)</f>
        <v>0</v>
      </c>
      <c r="AO94" s="209"/>
      <c r="AP94" s="209"/>
      <c r="AQ94" s="71" t="s">
        <v>1</v>
      </c>
      <c r="AR94" s="67"/>
      <c r="AS94" s="72">
        <f>ROUND(SUM(AS95:AS98),2)</f>
        <v>0</v>
      </c>
      <c r="AT94" s="73">
        <f t="shared" ref="AT94:AT98" si="1">ROUND(SUM(AV94:AW94),2)</f>
        <v>0</v>
      </c>
      <c r="AU94" s="74">
        <f>ROUND(SUM(AU95:AU98),5)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ROUND(SUM(AZ95:AZ98),2)</f>
        <v>0</v>
      </c>
      <c r="BA94" s="73">
        <f>ROUND(SUM(BA95:BA98),2)</f>
        <v>0</v>
      </c>
      <c r="BB94" s="73">
        <f>ROUND(SUM(BB95:BB98),2)</f>
        <v>0</v>
      </c>
      <c r="BC94" s="73">
        <f>ROUND(SUM(BC95:BC98),2)</f>
        <v>0</v>
      </c>
      <c r="BD94" s="75">
        <f>ROUND(SUM(BD95:BD98),2)</f>
        <v>0</v>
      </c>
      <c r="BS94" s="76" t="s">
        <v>74</v>
      </c>
      <c r="BT94" s="76" t="s">
        <v>75</v>
      </c>
      <c r="BU94" s="77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1" s="7" customFormat="1" ht="16.5" customHeight="1" x14ac:dyDescent="0.2">
      <c r="A95" s="78" t="s">
        <v>79</v>
      </c>
      <c r="B95" s="79"/>
      <c r="C95" s="80"/>
      <c r="D95" s="205" t="s">
        <v>80</v>
      </c>
      <c r="E95" s="205"/>
      <c r="F95" s="205"/>
      <c r="G95" s="205"/>
      <c r="H95" s="205"/>
      <c r="I95" s="81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6">
        <f>'1 - zpevněné plochy'!J30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82" t="s">
        <v>82</v>
      </c>
      <c r="AR95" s="79"/>
      <c r="AS95" s="83">
        <v>0</v>
      </c>
      <c r="AT95" s="84">
        <f t="shared" si="1"/>
        <v>0</v>
      </c>
      <c r="AU95" s="85">
        <f>'1 - zpevněné plochy'!P124</f>
        <v>0</v>
      </c>
      <c r="AV95" s="84">
        <f>'1 - zpevněné plochy'!J33</f>
        <v>0</v>
      </c>
      <c r="AW95" s="84">
        <f>'1 - zpevněné plochy'!J34</f>
        <v>0</v>
      </c>
      <c r="AX95" s="84">
        <f>'1 - zpevněné plochy'!J35</f>
        <v>0</v>
      </c>
      <c r="AY95" s="84">
        <f>'1 - zpevněné plochy'!J36</f>
        <v>0</v>
      </c>
      <c r="AZ95" s="84">
        <f>'1 - zpevněné plochy'!F33</f>
        <v>0</v>
      </c>
      <c r="BA95" s="84">
        <f>'1 - zpevněné plochy'!F34</f>
        <v>0</v>
      </c>
      <c r="BB95" s="84">
        <f>'1 - zpevněné plochy'!F35</f>
        <v>0</v>
      </c>
      <c r="BC95" s="84">
        <f>'1 - zpevněné plochy'!F36</f>
        <v>0</v>
      </c>
      <c r="BD95" s="86">
        <f>'1 - zpevněné plochy'!F37</f>
        <v>0</v>
      </c>
      <c r="BT95" s="87" t="s">
        <v>80</v>
      </c>
      <c r="BV95" s="87" t="s">
        <v>77</v>
      </c>
      <c r="BW95" s="87" t="s">
        <v>83</v>
      </c>
      <c r="BX95" s="87" t="s">
        <v>4</v>
      </c>
      <c r="CL95" s="87" t="s">
        <v>1</v>
      </c>
      <c r="CM95" s="87" t="s">
        <v>84</v>
      </c>
    </row>
    <row r="96" spans="1:91" s="7" customFormat="1" ht="16.5" customHeight="1" x14ac:dyDescent="0.2">
      <c r="A96" s="78" t="s">
        <v>79</v>
      </c>
      <c r="B96" s="79"/>
      <c r="C96" s="80"/>
      <c r="D96" s="205" t="s">
        <v>84</v>
      </c>
      <c r="E96" s="205"/>
      <c r="F96" s="205"/>
      <c r="G96" s="205"/>
      <c r="H96" s="205"/>
      <c r="I96" s="81"/>
      <c r="J96" s="205" t="s">
        <v>85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6">
        <f>'2 - dešťová kanalizace'!J30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2" t="s">
        <v>82</v>
      </c>
      <c r="AR96" s="79"/>
      <c r="AS96" s="83">
        <v>0</v>
      </c>
      <c r="AT96" s="84">
        <f t="shared" si="1"/>
        <v>0</v>
      </c>
      <c r="AU96" s="85">
        <f>'2 - dešťová kanalizace'!P123</f>
        <v>0</v>
      </c>
      <c r="AV96" s="84">
        <f>'2 - dešťová kanalizace'!J33</f>
        <v>0</v>
      </c>
      <c r="AW96" s="84">
        <f>'2 - dešťová kanalizace'!J34</f>
        <v>0</v>
      </c>
      <c r="AX96" s="84">
        <f>'2 - dešťová kanalizace'!J35</f>
        <v>0</v>
      </c>
      <c r="AY96" s="84">
        <f>'2 - dešťová kanalizace'!J36</f>
        <v>0</v>
      </c>
      <c r="AZ96" s="84">
        <f>'2 - dešťová kanalizace'!F33</f>
        <v>0</v>
      </c>
      <c r="BA96" s="84">
        <f>'2 - dešťová kanalizace'!F34</f>
        <v>0</v>
      </c>
      <c r="BB96" s="84">
        <f>'2 - dešťová kanalizace'!F35</f>
        <v>0</v>
      </c>
      <c r="BC96" s="84">
        <f>'2 - dešťová kanalizace'!F36</f>
        <v>0</v>
      </c>
      <c r="BD96" s="86">
        <f>'2 - dešťová kanalizace'!F37</f>
        <v>0</v>
      </c>
      <c r="BT96" s="87" t="s">
        <v>80</v>
      </c>
      <c r="BV96" s="87" t="s">
        <v>77</v>
      </c>
      <c r="BW96" s="87" t="s">
        <v>86</v>
      </c>
      <c r="BX96" s="87" t="s">
        <v>4</v>
      </c>
      <c r="CL96" s="87" t="s">
        <v>1</v>
      </c>
      <c r="CM96" s="87" t="s">
        <v>84</v>
      </c>
    </row>
    <row r="97" spans="1:91" s="7" customFormat="1" ht="16.5" customHeight="1" x14ac:dyDescent="0.2">
      <c r="A97" s="78" t="s">
        <v>79</v>
      </c>
      <c r="B97" s="79"/>
      <c r="C97" s="80"/>
      <c r="D97" s="205">
        <v>3</v>
      </c>
      <c r="E97" s="205"/>
      <c r="F97" s="205"/>
      <c r="G97" s="205"/>
      <c r="H97" s="205"/>
      <c r="I97" s="81"/>
      <c r="J97" s="205" t="s">
        <v>89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6">
        <f>'3 - případná výměna podloží'!J30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2" t="s">
        <v>82</v>
      </c>
      <c r="AR97" s="79"/>
      <c r="AS97" s="83">
        <v>0</v>
      </c>
      <c r="AT97" s="84">
        <f t="shared" si="1"/>
        <v>0</v>
      </c>
      <c r="AU97" s="85">
        <f>'3 - případná výměna podloží'!P118</f>
        <v>0</v>
      </c>
      <c r="AV97" s="84">
        <f>'3 - případná výměna podloží'!J33</f>
        <v>0</v>
      </c>
      <c r="AW97" s="84">
        <f>'3 - případná výměna podloží'!J34</f>
        <v>0</v>
      </c>
      <c r="AX97" s="84">
        <f>'3 - případná výměna podloží'!J35</f>
        <v>0</v>
      </c>
      <c r="AY97" s="84">
        <f>'3 - případná výměna podloží'!J36</f>
        <v>0</v>
      </c>
      <c r="AZ97" s="84">
        <f>'3 - případná výměna podloží'!F33</f>
        <v>0</v>
      </c>
      <c r="BA97" s="84">
        <f>'3 - případná výměna podloží'!F34</f>
        <v>0</v>
      </c>
      <c r="BB97" s="84">
        <f>'3 - případná výměna podloží'!F35</f>
        <v>0</v>
      </c>
      <c r="BC97" s="84">
        <f>'3 - případná výměna podloží'!F36</f>
        <v>0</v>
      </c>
      <c r="BD97" s="86">
        <f>'3 - případná výměna podloží'!F37</f>
        <v>0</v>
      </c>
      <c r="BT97" s="87" t="s">
        <v>80</v>
      </c>
      <c r="BV97" s="87" t="s">
        <v>77</v>
      </c>
      <c r="BW97" s="87" t="s">
        <v>90</v>
      </c>
      <c r="BX97" s="87" t="s">
        <v>4</v>
      </c>
      <c r="CL97" s="87" t="s">
        <v>1</v>
      </c>
      <c r="CM97" s="87" t="s">
        <v>84</v>
      </c>
    </row>
    <row r="98" spans="1:91" s="7" customFormat="1" ht="16.5" customHeight="1" x14ac:dyDescent="0.2">
      <c r="A98" s="78" t="s">
        <v>79</v>
      </c>
      <c r="B98" s="79"/>
      <c r="C98" s="80"/>
      <c r="D98" s="205">
        <v>4</v>
      </c>
      <c r="E98" s="205"/>
      <c r="F98" s="205"/>
      <c r="G98" s="205"/>
      <c r="H98" s="205"/>
      <c r="I98" s="81"/>
      <c r="J98" s="205" t="s">
        <v>92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6">
        <f>'4 - vedlejší a ostatní ná...'!J30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2" t="s">
        <v>82</v>
      </c>
      <c r="AR98" s="79"/>
      <c r="AS98" s="88">
        <v>0</v>
      </c>
      <c r="AT98" s="89">
        <f t="shared" si="1"/>
        <v>0</v>
      </c>
      <c r="AU98" s="90">
        <f>'4 - vedlejší a ostatní ná...'!P118</f>
        <v>0</v>
      </c>
      <c r="AV98" s="89">
        <f>'4 - vedlejší a ostatní ná...'!J33</f>
        <v>0</v>
      </c>
      <c r="AW98" s="89">
        <f>'4 - vedlejší a ostatní ná...'!J34</f>
        <v>0</v>
      </c>
      <c r="AX98" s="89">
        <f>'4 - vedlejší a ostatní ná...'!J35</f>
        <v>0</v>
      </c>
      <c r="AY98" s="89">
        <f>'4 - vedlejší a ostatní ná...'!J36</f>
        <v>0</v>
      </c>
      <c r="AZ98" s="89">
        <f>'4 - vedlejší a ostatní ná...'!F33</f>
        <v>0</v>
      </c>
      <c r="BA98" s="89">
        <f>'4 - vedlejší a ostatní ná...'!F34</f>
        <v>0</v>
      </c>
      <c r="BB98" s="89">
        <f>'4 - vedlejší a ostatní ná...'!F35</f>
        <v>0</v>
      </c>
      <c r="BC98" s="89">
        <f>'4 - vedlejší a ostatní ná...'!F36</f>
        <v>0</v>
      </c>
      <c r="BD98" s="91">
        <f>'4 - vedlejší a ostatní ná...'!F37</f>
        <v>0</v>
      </c>
      <c r="BT98" s="87" t="s">
        <v>80</v>
      </c>
      <c r="BV98" s="87" t="s">
        <v>77</v>
      </c>
      <c r="BW98" s="87" t="s">
        <v>93</v>
      </c>
      <c r="BX98" s="87" t="s">
        <v>4</v>
      </c>
      <c r="CL98" s="87" t="s">
        <v>1</v>
      </c>
      <c r="CM98" s="87" t="s">
        <v>84</v>
      </c>
    </row>
    <row r="99" spans="1:91" s="2" customFormat="1" ht="30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91" s="2" customFormat="1" ht="6.95" customHeight="1" x14ac:dyDescent="0.2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2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N98:AP98"/>
    <mergeCell ref="AG98:AM98"/>
    <mergeCell ref="D98:H98"/>
    <mergeCell ref="J98:AF98"/>
    <mergeCell ref="AK30:AO30"/>
    <mergeCell ref="L30:P30"/>
    <mergeCell ref="W30:AE30"/>
    <mergeCell ref="L31:P31"/>
    <mergeCell ref="AN97:AP97"/>
    <mergeCell ref="AG97:AM97"/>
    <mergeCell ref="J96:AF96"/>
    <mergeCell ref="L85:AJ85"/>
    <mergeCell ref="AM87:AN87"/>
    <mergeCell ref="AM89:AP89"/>
    <mergeCell ref="D96:H96"/>
    <mergeCell ref="AG96:AM96"/>
    <mergeCell ref="AN96:AP96"/>
    <mergeCell ref="D97:H97"/>
    <mergeCell ref="J97:AF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1 - zpevněné plochy'!C2" display="/" xr:uid="{00000000-0004-0000-0000-000000000000}"/>
    <hyperlink ref="A96" location="'2 - dešťová kanalizace'!C2" display="/" xr:uid="{00000000-0004-0000-0000-000001000000}"/>
    <hyperlink ref="A97" location="'4 - případná výměna podloží'!C2" display="/" xr:uid="{00000000-0004-0000-0000-000003000000}"/>
    <hyperlink ref="A98" location="'5 - vedlejší a ostatní ná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87"/>
  <sheetViews>
    <sheetView showGridLines="0" topLeftCell="A116" workbookViewId="0">
      <selection activeCell="I143" sqref="I14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6" t="s">
        <v>83</v>
      </c>
    </row>
    <row r="3" spans="1:4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 x14ac:dyDescent="0.2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26" t="s">
        <v>16</v>
      </c>
      <c r="L6" s="19"/>
    </row>
    <row r="7" spans="1:46" s="1" customFormat="1" ht="26.25" customHeight="1" x14ac:dyDescent="0.2">
      <c r="B7" s="19"/>
      <c r="E7" s="234" t="str">
        <f>'Rekapitulace stavby'!K6</f>
        <v>STAVEBNÍ ÚPRAVY MÍSTNÍ KOMUNIKACE V UL. VRBOVÁ A HEŘMÁNKOVA KLUK, PODĚBRADY</v>
      </c>
      <c r="F7" s="235"/>
      <c r="G7" s="235"/>
      <c r="H7" s="235"/>
      <c r="L7" s="19"/>
    </row>
    <row r="8" spans="1:46" s="2" customFormat="1" ht="12" customHeight="1" x14ac:dyDescent="0.2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 x14ac:dyDescent="0.2">
      <c r="A9" s="31"/>
      <c r="B9" s="32"/>
      <c r="C9" s="31"/>
      <c r="D9" s="31"/>
      <c r="E9" s="213" t="s">
        <v>96</v>
      </c>
      <c r="F9" s="233"/>
      <c r="G9" s="233"/>
      <c r="H9" s="233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 x14ac:dyDescent="0.2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24. 2. 2025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 x14ac:dyDescent="0.2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 x14ac:dyDescent="0.2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 x14ac:dyDescent="0.2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 x14ac:dyDescent="0.2">
      <c r="A18" s="31"/>
      <c r="B18" s="32"/>
      <c r="C18" s="31"/>
      <c r="D18" s="31"/>
      <c r="E18" s="236" t="str">
        <f>'Rekapitulace stavby'!E14</f>
        <v>Vyplň údaj</v>
      </c>
      <c r="F18" s="228"/>
      <c r="G18" s="228"/>
      <c r="H18" s="228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 x14ac:dyDescent="0.2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 x14ac:dyDescent="0.2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 x14ac:dyDescent="0.2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 x14ac:dyDescent="0.2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 x14ac:dyDescent="0.2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 x14ac:dyDescent="0.2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 x14ac:dyDescent="0.2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 x14ac:dyDescent="0.2">
      <c r="A27" s="93"/>
      <c r="B27" s="94"/>
      <c r="C27" s="93"/>
      <c r="D27" s="93"/>
      <c r="E27" s="232" t="s">
        <v>1</v>
      </c>
      <c r="F27" s="232"/>
      <c r="G27" s="232"/>
      <c r="H27" s="232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 x14ac:dyDescent="0.2">
      <c r="A30" s="31"/>
      <c r="B30" s="32"/>
      <c r="C30" s="31"/>
      <c r="D30" s="96" t="s">
        <v>35</v>
      </c>
      <c r="E30" s="31"/>
      <c r="F30" s="31"/>
      <c r="G30" s="31"/>
      <c r="H30" s="31"/>
      <c r="I30" s="31"/>
      <c r="J30" s="70">
        <f>ROUND(J124,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97" t="s">
        <v>39</v>
      </c>
      <c r="E33" s="26" t="s">
        <v>40</v>
      </c>
      <c r="F33" s="98">
        <f>ROUND((SUM(BE124:BE386)),  2)</f>
        <v>0</v>
      </c>
      <c r="G33" s="31"/>
      <c r="H33" s="31"/>
      <c r="I33" s="99">
        <v>0.21</v>
      </c>
      <c r="J33" s="98">
        <f>ROUND(((SUM(BE124:BE386))*I33),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31"/>
      <c r="E34" s="26" t="s">
        <v>41</v>
      </c>
      <c r="F34" s="98">
        <f>ROUND((SUM(BF124:BF386)),  2)</f>
        <v>0</v>
      </c>
      <c r="G34" s="31"/>
      <c r="H34" s="31"/>
      <c r="I34" s="99">
        <v>0.12</v>
      </c>
      <c r="J34" s="98">
        <f>ROUND(((SUM(BF124:BF386))*I34),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 x14ac:dyDescent="0.2">
      <c r="A35" s="31"/>
      <c r="B35" s="32"/>
      <c r="C35" s="31"/>
      <c r="D35" s="31"/>
      <c r="E35" s="26" t="s">
        <v>42</v>
      </c>
      <c r="F35" s="98">
        <f>ROUND((SUM(BG124:BG386)),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 x14ac:dyDescent="0.2">
      <c r="A36" s="31"/>
      <c r="B36" s="32"/>
      <c r="C36" s="31"/>
      <c r="D36" s="31"/>
      <c r="E36" s="26" t="s">
        <v>43</v>
      </c>
      <c r="F36" s="98">
        <f>ROUND((SUM(BH124:BH386)),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 x14ac:dyDescent="0.2">
      <c r="A37" s="31"/>
      <c r="B37" s="32"/>
      <c r="C37" s="31"/>
      <c r="D37" s="31"/>
      <c r="E37" s="26" t="s">
        <v>44</v>
      </c>
      <c r="F37" s="98">
        <f>ROUND((SUM(BI124:BI386)),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 x14ac:dyDescent="0.2">
      <c r="A39" s="31"/>
      <c r="B39" s="32"/>
      <c r="C39" s="100"/>
      <c r="D39" s="101" t="s">
        <v>45</v>
      </c>
      <c r="E39" s="59"/>
      <c r="F39" s="59"/>
      <c r="G39" s="102" t="s">
        <v>46</v>
      </c>
      <c r="H39" s="103" t="s">
        <v>47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31"/>
      <c r="B61" s="32"/>
      <c r="C61" s="31"/>
      <c r="D61" s="44" t="s">
        <v>50</v>
      </c>
      <c r="E61" s="34"/>
      <c r="F61" s="106" t="s">
        <v>51</v>
      </c>
      <c r="G61" s="44" t="s">
        <v>50</v>
      </c>
      <c r="H61" s="34"/>
      <c r="I61" s="34"/>
      <c r="J61" s="107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31"/>
      <c r="B76" s="32"/>
      <c r="C76" s="31"/>
      <c r="D76" s="44" t="s">
        <v>50</v>
      </c>
      <c r="E76" s="34"/>
      <c r="F76" s="106" t="s">
        <v>51</v>
      </c>
      <c r="G76" s="44" t="s">
        <v>50</v>
      </c>
      <c r="H76" s="34"/>
      <c r="I76" s="34"/>
      <c r="J76" s="107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 x14ac:dyDescent="0.2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 x14ac:dyDescent="0.2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 x14ac:dyDescent="0.2">
      <c r="A85" s="31"/>
      <c r="B85" s="32"/>
      <c r="C85" s="31"/>
      <c r="D85" s="31"/>
      <c r="E85" s="234" t="str">
        <f>E7</f>
        <v>STAVEBNÍ ÚPRAVY MÍSTNÍ KOMUNIKACE V UL. VRBOVÁ A HEŘMÁNKOVA KLUK, PODĚBRADY</v>
      </c>
      <c r="F85" s="235"/>
      <c r="G85" s="235"/>
      <c r="H85" s="235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 x14ac:dyDescent="0.2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 x14ac:dyDescent="0.2">
      <c r="A87" s="31"/>
      <c r="B87" s="32"/>
      <c r="C87" s="31"/>
      <c r="D87" s="31"/>
      <c r="E87" s="213" t="str">
        <f>E9</f>
        <v>1 - zpevněné plochy</v>
      </c>
      <c r="F87" s="233"/>
      <c r="G87" s="233"/>
      <c r="H87" s="233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 x14ac:dyDescent="0.2">
      <c r="A89" s="31"/>
      <c r="B89" s="32"/>
      <c r="C89" s="26" t="s">
        <v>20</v>
      </c>
      <c r="D89" s="31"/>
      <c r="E89" s="31"/>
      <c r="F89" s="24" t="str">
        <f>F12</f>
        <v>Kluk</v>
      </c>
      <c r="G89" s="31"/>
      <c r="H89" s="31"/>
      <c r="I89" s="26" t="s">
        <v>22</v>
      </c>
      <c r="J89" s="54" t="str">
        <f>IF(J12="","",J12)</f>
        <v>24. 2. 2025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 x14ac:dyDescent="0.2">
      <c r="A91" s="31"/>
      <c r="B91" s="32"/>
      <c r="C91" s="26" t="s">
        <v>24</v>
      </c>
      <c r="D91" s="31"/>
      <c r="E91" s="31"/>
      <c r="F91" s="24" t="str">
        <f>E15</f>
        <v>Město Poděbrady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 x14ac:dyDescent="0.2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 x14ac:dyDescent="0.2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 x14ac:dyDescent="0.2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J124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 x14ac:dyDescent="0.2">
      <c r="B97" s="111"/>
      <c r="D97" s="112" t="s">
        <v>102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 x14ac:dyDescent="0.2">
      <c r="B98" s="115"/>
      <c r="D98" s="116" t="s">
        <v>103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10" customFormat="1" ht="19.899999999999999" customHeight="1" x14ac:dyDescent="0.2">
      <c r="B99" s="115"/>
      <c r="D99" s="116" t="s">
        <v>104</v>
      </c>
      <c r="E99" s="117"/>
      <c r="F99" s="117"/>
      <c r="G99" s="117"/>
      <c r="H99" s="117"/>
      <c r="I99" s="117"/>
      <c r="J99" s="118">
        <f>J203</f>
        <v>0</v>
      </c>
      <c r="L99" s="115"/>
    </row>
    <row r="100" spans="1:31" s="10" customFormat="1" ht="19.899999999999999" customHeight="1" x14ac:dyDescent="0.2">
      <c r="B100" s="115"/>
      <c r="D100" s="116" t="s">
        <v>105</v>
      </c>
      <c r="E100" s="117"/>
      <c r="F100" s="117"/>
      <c r="G100" s="117"/>
      <c r="H100" s="117"/>
      <c r="I100" s="117"/>
      <c r="J100" s="118">
        <f>J219</f>
        <v>0</v>
      </c>
      <c r="L100" s="115"/>
    </row>
    <row r="101" spans="1:31" s="10" customFormat="1" ht="19.899999999999999" customHeight="1" x14ac:dyDescent="0.2">
      <c r="B101" s="115"/>
      <c r="D101" s="116" t="s">
        <v>106</v>
      </c>
      <c r="E101" s="117"/>
      <c r="F101" s="117"/>
      <c r="G101" s="117"/>
      <c r="H101" s="117"/>
      <c r="I101" s="117"/>
      <c r="J101" s="118">
        <f>J310</f>
        <v>0</v>
      </c>
      <c r="L101" s="115"/>
    </row>
    <row r="102" spans="1:31" s="10" customFormat="1" ht="19.899999999999999" customHeight="1" x14ac:dyDescent="0.2">
      <c r="B102" s="115"/>
      <c r="D102" s="116" t="s">
        <v>107</v>
      </c>
      <c r="E102" s="117"/>
      <c r="F102" s="117"/>
      <c r="G102" s="117"/>
      <c r="H102" s="117"/>
      <c r="I102" s="117"/>
      <c r="J102" s="118">
        <f>J313</f>
        <v>0</v>
      </c>
      <c r="L102" s="115"/>
    </row>
    <row r="103" spans="1:31" s="10" customFormat="1" ht="19.899999999999999" customHeight="1" x14ac:dyDescent="0.2">
      <c r="B103" s="115"/>
      <c r="D103" s="116" t="s">
        <v>108</v>
      </c>
      <c r="E103" s="117"/>
      <c r="F103" s="117"/>
      <c r="G103" s="117"/>
      <c r="H103" s="117"/>
      <c r="I103" s="117"/>
      <c r="J103" s="118">
        <f>J362</f>
        <v>0</v>
      </c>
      <c r="L103" s="115"/>
    </row>
    <row r="104" spans="1:31" s="10" customFormat="1" ht="19.899999999999999" customHeight="1" x14ac:dyDescent="0.2">
      <c r="B104" s="115"/>
      <c r="D104" s="116" t="s">
        <v>109</v>
      </c>
      <c r="E104" s="117"/>
      <c r="F104" s="117"/>
      <c r="G104" s="117"/>
      <c r="H104" s="117"/>
      <c r="I104" s="117"/>
      <c r="J104" s="118">
        <f>J385</f>
        <v>0</v>
      </c>
      <c r="L104" s="115"/>
    </row>
    <row r="105" spans="1:31" s="2" customFormat="1" ht="21.75" customHeight="1" x14ac:dyDescent="0.2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 x14ac:dyDescent="0.2">
      <c r="A106" s="31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 x14ac:dyDescent="0.2">
      <c r="A110" s="31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 x14ac:dyDescent="0.2">
      <c r="A111" s="31"/>
      <c r="B111" s="32"/>
      <c r="C111" s="20" t="s">
        <v>110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 x14ac:dyDescent="0.2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 x14ac:dyDescent="0.2">
      <c r="A113" s="31"/>
      <c r="B113" s="32"/>
      <c r="C113" s="26" t="s">
        <v>16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26.25" customHeight="1" x14ac:dyDescent="0.2">
      <c r="A114" s="31"/>
      <c r="B114" s="32"/>
      <c r="C114" s="31"/>
      <c r="D114" s="31"/>
      <c r="E114" s="234" t="str">
        <f>E7</f>
        <v>STAVEBNÍ ÚPRAVY MÍSTNÍ KOMUNIKACE V UL. VRBOVÁ A HEŘMÁNKOVA KLUK, PODĚBRADY</v>
      </c>
      <c r="F114" s="235"/>
      <c r="G114" s="235"/>
      <c r="H114" s="235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 x14ac:dyDescent="0.2">
      <c r="A115" s="31"/>
      <c r="B115" s="32"/>
      <c r="C115" s="26" t="s">
        <v>95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 x14ac:dyDescent="0.2">
      <c r="A116" s="31"/>
      <c r="B116" s="32"/>
      <c r="C116" s="31"/>
      <c r="D116" s="31"/>
      <c r="E116" s="213" t="str">
        <f>E9</f>
        <v>1 - zpevněné plochy</v>
      </c>
      <c r="F116" s="233"/>
      <c r="G116" s="233"/>
      <c r="H116" s="233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 x14ac:dyDescent="0.2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 x14ac:dyDescent="0.2">
      <c r="A118" s="31"/>
      <c r="B118" s="32"/>
      <c r="C118" s="26" t="s">
        <v>20</v>
      </c>
      <c r="D118" s="31"/>
      <c r="E118" s="31"/>
      <c r="F118" s="24" t="str">
        <f>F12</f>
        <v>Kluk</v>
      </c>
      <c r="G118" s="31"/>
      <c r="H118" s="31"/>
      <c r="I118" s="26" t="s">
        <v>22</v>
      </c>
      <c r="J118" s="54" t="str">
        <f>IF(J12="","",J12)</f>
        <v>24. 2. 2025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 x14ac:dyDescent="0.2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 x14ac:dyDescent="0.2">
      <c r="A120" s="31"/>
      <c r="B120" s="32"/>
      <c r="C120" s="26" t="s">
        <v>24</v>
      </c>
      <c r="D120" s="31"/>
      <c r="E120" s="31"/>
      <c r="F120" s="24" t="str">
        <f>E15</f>
        <v>Město Poděbrady</v>
      </c>
      <c r="G120" s="31"/>
      <c r="H120" s="31"/>
      <c r="I120" s="26" t="s">
        <v>30</v>
      </c>
      <c r="J120" s="29" t="str">
        <f>E21</f>
        <v xml:space="preserve"> 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 x14ac:dyDescent="0.2">
      <c r="A121" s="31"/>
      <c r="B121" s="32"/>
      <c r="C121" s="26" t="s">
        <v>28</v>
      </c>
      <c r="D121" s="31"/>
      <c r="E121" s="31"/>
      <c r="F121" s="24" t="str">
        <f>IF(E18="","",E18)</f>
        <v>Vyplň údaj</v>
      </c>
      <c r="G121" s="31"/>
      <c r="H121" s="31"/>
      <c r="I121" s="26" t="s">
        <v>33</v>
      </c>
      <c r="J121" s="29" t="str">
        <f>E24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 x14ac:dyDescent="0.2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 x14ac:dyDescent="0.2">
      <c r="A123" s="119"/>
      <c r="B123" s="120"/>
      <c r="C123" s="121" t="s">
        <v>111</v>
      </c>
      <c r="D123" s="122" t="s">
        <v>60</v>
      </c>
      <c r="E123" s="122" t="s">
        <v>56</v>
      </c>
      <c r="F123" s="122" t="s">
        <v>57</v>
      </c>
      <c r="G123" s="122" t="s">
        <v>112</v>
      </c>
      <c r="H123" s="122" t="s">
        <v>113</v>
      </c>
      <c r="I123" s="122" t="s">
        <v>114</v>
      </c>
      <c r="J123" s="123" t="s">
        <v>99</v>
      </c>
      <c r="K123" s="124" t="s">
        <v>115</v>
      </c>
      <c r="L123" s="125"/>
      <c r="M123" s="61" t="s">
        <v>1</v>
      </c>
      <c r="N123" s="62" t="s">
        <v>39</v>
      </c>
      <c r="O123" s="62" t="s">
        <v>116</v>
      </c>
      <c r="P123" s="62" t="s">
        <v>117</v>
      </c>
      <c r="Q123" s="62" t="s">
        <v>118</v>
      </c>
      <c r="R123" s="62" t="s">
        <v>119</v>
      </c>
      <c r="S123" s="62" t="s">
        <v>120</v>
      </c>
      <c r="T123" s="63" t="s">
        <v>121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 x14ac:dyDescent="0.25">
      <c r="A124" s="31"/>
      <c r="B124" s="32"/>
      <c r="C124" s="68" t="s">
        <v>122</v>
      </c>
      <c r="D124" s="31"/>
      <c r="E124" s="31"/>
      <c r="F124" s="31"/>
      <c r="G124" s="31"/>
      <c r="H124" s="31"/>
      <c r="I124" s="31"/>
      <c r="J124" s="126">
        <f>BK124</f>
        <v>0</v>
      </c>
      <c r="K124" s="31"/>
      <c r="L124" s="32"/>
      <c r="M124" s="64"/>
      <c r="N124" s="55"/>
      <c r="O124" s="65"/>
      <c r="P124" s="127">
        <f>P125</f>
        <v>0</v>
      </c>
      <c r="Q124" s="65"/>
      <c r="R124" s="127">
        <f>R125</f>
        <v>1435.9305847799999</v>
      </c>
      <c r="S124" s="65"/>
      <c r="T124" s="128">
        <f>T125</f>
        <v>1048.1600000000001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74</v>
      </c>
      <c r="AU124" s="16" t="s">
        <v>101</v>
      </c>
      <c r="BK124" s="129">
        <f>BK125</f>
        <v>0</v>
      </c>
    </row>
    <row r="125" spans="1:65" s="12" customFormat="1" ht="25.9" customHeight="1" x14ac:dyDescent="0.2">
      <c r="B125" s="130"/>
      <c r="D125" s="131" t="s">
        <v>74</v>
      </c>
      <c r="E125" s="132" t="s">
        <v>123</v>
      </c>
      <c r="F125" s="132" t="s">
        <v>124</v>
      </c>
      <c r="I125" s="133"/>
      <c r="J125" s="134">
        <f>BK125</f>
        <v>0</v>
      </c>
      <c r="L125" s="130"/>
      <c r="M125" s="135"/>
      <c r="N125" s="136"/>
      <c r="O125" s="136"/>
      <c r="P125" s="137">
        <f>P126+P203+P219+P310+P313+P362+P385</f>
        <v>0</v>
      </c>
      <c r="Q125" s="136"/>
      <c r="R125" s="137">
        <f>R126+R203+R219+R310+R313+R362+R385</f>
        <v>1435.9305847799999</v>
      </c>
      <c r="S125" s="136"/>
      <c r="T125" s="138">
        <f>T126+T203+T219+T310+T313+T362+T385</f>
        <v>1048.1600000000001</v>
      </c>
      <c r="AR125" s="131" t="s">
        <v>80</v>
      </c>
      <c r="AT125" s="139" t="s">
        <v>74</v>
      </c>
      <c r="AU125" s="139" t="s">
        <v>75</v>
      </c>
      <c r="AY125" s="131" t="s">
        <v>125</v>
      </c>
      <c r="BK125" s="140">
        <f>BK126+BK203+BK219+BK310+BK313+BK362+BK385</f>
        <v>0</v>
      </c>
    </row>
    <row r="126" spans="1:65" s="12" customFormat="1" ht="22.9" customHeight="1" x14ac:dyDescent="0.2">
      <c r="B126" s="130"/>
      <c r="D126" s="131" t="s">
        <v>74</v>
      </c>
      <c r="E126" s="141" t="s">
        <v>80</v>
      </c>
      <c r="F126" s="141" t="s">
        <v>126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SUM(P127:P202)</f>
        <v>0</v>
      </c>
      <c r="Q126" s="136"/>
      <c r="R126" s="137">
        <f>SUM(R127:R202)</f>
        <v>1.8580000000000001</v>
      </c>
      <c r="S126" s="136"/>
      <c r="T126" s="138">
        <f>SUM(T127:T202)</f>
        <v>1048.1600000000001</v>
      </c>
      <c r="AR126" s="131" t="s">
        <v>80</v>
      </c>
      <c r="AT126" s="139" t="s">
        <v>74</v>
      </c>
      <c r="AU126" s="139" t="s">
        <v>80</v>
      </c>
      <c r="AY126" s="131" t="s">
        <v>125</v>
      </c>
      <c r="BK126" s="140">
        <f>SUM(BK127:BK202)</f>
        <v>0</v>
      </c>
    </row>
    <row r="127" spans="1:65" s="2" customFormat="1" ht="24.2" customHeight="1" x14ac:dyDescent="0.2">
      <c r="A127" s="31"/>
      <c r="B127" s="143"/>
      <c r="C127" s="144" t="s">
        <v>80</v>
      </c>
      <c r="D127" s="144" t="s">
        <v>127</v>
      </c>
      <c r="E127" s="145" t="s">
        <v>128</v>
      </c>
      <c r="F127" s="146" t="s">
        <v>129</v>
      </c>
      <c r="G127" s="147" t="s">
        <v>130</v>
      </c>
      <c r="H127" s="148">
        <v>1490.5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40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88</v>
      </c>
      <c r="AT127" s="156" t="s">
        <v>127</v>
      </c>
      <c r="AU127" s="156" t="s">
        <v>84</v>
      </c>
      <c r="AY127" s="16" t="s">
        <v>125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80</v>
      </c>
      <c r="BK127" s="157">
        <f>ROUND(I127*H127,2)</f>
        <v>0</v>
      </c>
      <c r="BL127" s="16" t="s">
        <v>88</v>
      </c>
      <c r="BM127" s="156" t="s">
        <v>131</v>
      </c>
    </row>
    <row r="128" spans="1:65" s="13" customFormat="1" x14ac:dyDescent="0.2">
      <c r="B128" s="158"/>
      <c r="D128" s="159" t="s">
        <v>132</v>
      </c>
      <c r="E128" s="160" t="s">
        <v>1</v>
      </c>
      <c r="F128" s="161" t="s">
        <v>133</v>
      </c>
      <c r="H128" s="162">
        <v>1490.5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132</v>
      </c>
      <c r="AU128" s="160" t="s">
        <v>84</v>
      </c>
      <c r="AV128" s="13" t="s">
        <v>84</v>
      </c>
      <c r="AW128" s="13" t="s">
        <v>32</v>
      </c>
      <c r="AX128" s="13" t="s">
        <v>80</v>
      </c>
      <c r="AY128" s="160" t="s">
        <v>125</v>
      </c>
    </row>
    <row r="129" spans="1:65" s="2" customFormat="1" ht="33" customHeight="1" x14ac:dyDescent="0.2">
      <c r="A129" s="31"/>
      <c r="B129" s="143"/>
      <c r="C129" s="144" t="s">
        <v>84</v>
      </c>
      <c r="D129" s="144" t="s">
        <v>127</v>
      </c>
      <c r="E129" s="145" t="s">
        <v>134</v>
      </c>
      <c r="F129" s="146" t="s">
        <v>135</v>
      </c>
      <c r="G129" s="147" t="s">
        <v>136</v>
      </c>
      <c r="H129" s="148">
        <v>1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40</v>
      </c>
      <c r="O129" s="57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88</v>
      </c>
      <c r="AT129" s="156" t="s">
        <v>127</v>
      </c>
      <c r="AU129" s="156" t="s">
        <v>84</v>
      </c>
      <c r="AY129" s="16" t="s">
        <v>125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6" t="s">
        <v>80</v>
      </c>
      <c r="BK129" s="157">
        <f>ROUND(I129*H129,2)</f>
        <v>0</v>
      </c>
      <c r="BL129" s="16" t="s">
        <v>88</v>
      </c>
      <c r="BM129" s="156" t="s">
        <v>137</v>
      </c>
    </row>
    <row r="130" spans="1:65" s="13" customFormat="1" x14ac:dyDescent="0.2">
      <c r="B130" s="158"/>
      <c r="D130" s="159" t="s">
        <v>132</v>
      </c>
      <c r="E130" s="160" t="s">
        <v>1</v>
      </c>
      <c r="F130" s="161" t="s">
        <v>80</v>
      </c>
      <c r="H130" s="162">
        <v>1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132</v>
      </c>
      <c r="AU130" s="160" t="s">
        <v>84</v>
      </c>
      <c r="AV130" s="13" t="s">
        <v>84</v>
      </c>
      <c r="AW130" s="13" t="s">
        <v>32</v>
      </c>
      <c r="AX130" s="13" t="s">
        <v>80</v>
      </c>
      <c r="AY130" s="160" t="s">
        <v>125</v>
      </c>
    </row>
    <row r="131" spans="1:65" s="2" customFormat="1" ht="37.9" customHeight="1" x14ac:dyDescent="0.2">
      <c r="A131" s="31"/>
      <c r="B131" s="143"/>
      <c r="C131" s="144" t="s">
        <v>87</v>
      </c>
      <c r="D131" s="144" t="s">
        <v>127</v>
      </c>
      <c r="E131" s="145" t="s">
        <v>138</v>
      </c>
      <c r="F131" s="146" t="s">
        <v>139</v>
      </c>
      <c r="G131" s="147" t="s">
        <v>136</v>
      </c>
      <c r="H131" s="148">
        <v>1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40</v>
      </c>
      <c r="O131" s="57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88</v>
      </c>
      <c r="AT131" s="156" t="s">
        <v>127</v>
      </c>
      <c r="AU131" s="156" t="s">
        <v>84</v>
      </c>
      <c r="AY131" s="16" t="s">
        <v>125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80</v>
      </c>
      <c r="BK131" s="157">
        <f>ROUND(I131*H131,2)</f>
        <v>0</v>
      </c>
      <c r="BL131" s="16" t="s">
        <v>88</v>
      </c>
      <c r="BM131" s="156" t="s">
        <v>140</v>
      </c>
    </row>
    <row r="132" spans="1:65" s="13" customFormat="1" x14ac:dyDescent="0.2">
      <c r="B132" s="158"/>
      <c r="D132" s="159" t="s">
        <v>132</v>
      </c>
      <c r="E132" s="160" t="s">
        <v>1</v>
      </c>
      <c r="F132" s="161" t="s">
        <v>80</v>
      </c>
      <c r="H132" s="162">
        <v>1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132</v>
      </c>
      <c r="AU132" s="160" t="s">
        <v>84</v>
      </c>
      <c r="AV132" s="13" t="s">
        <v>84</v>
      </c>
      <c r="AW132" s="13" t="s">
        <v>32</v>
      </c>
      <c r="AX132" s="13" t="s">
        <v>80</v>
      </c>
      <c r="AY132" s="160" t="s">
        <v>125</v>
      </c>
    </row>
    <row r="133" spans="1:65" s="2" customFormat="1" ht="24.2" customHeight="1" x14ac:dyDescent="0.2">
      <c r="A133" s="31"/>
      <c r="B133" s="143"/>
      <c r="C133" s="144" t="s">
        <v>88</v>
      </c>
      <c r="D133" s="144" t="s">
        <v>127</v>
      </c>
      <c r="E133" s="145" t="s">
        <v>141</v>
      </c>
      <c r="F133" s="146" t="s">
        <v>142</v>
      </c>
      <c r="G133" s="147" t="s">
        <v>130</v>
      </c>
      <c r="H133" s="148">
        <v>156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40</v>
      </c>
      <c r="O133" s="57"/>
      <c r="P133" s="154">
        <f>O133*H133</f>
        <v>0</v>
      </c>
      <c r="Q133" s="154">
        <v>0</v>
      </c>
      <c r="R133" s="154">
        <f>Q133*H133</f>
        <v>0</v>
      </c>
      <c r="S133" s="154">
        <v>0.26</v>
      </c>
      <c r="T133" s="155">
        <f>S133*H133</f>
        <v>40.56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6" t="s">
        <v>88</v>
      </c>
      <c r="AT133" s="156" t="s">
        <v>127</v>
      </c>
      <c r="AU133" s="156" t="s">
        <v>84</v>
      </c>
      <c r="AY133" s="16" t="s">
        <v>125</v>
      </c>
      <c r="BE133" s="157">
        <f>IF(N133="základní",J133,0)</f>
        <v>0</v>
      </c>
      <c r="BF133" s="157">
        <f>IF(N133="snížená",J133,0)</f>
        <v>0</v>
      </c>
      <c r="BG133" s="157">
        <f>IF(N133="zákl. přenesená",J133,0)</f>
        <v>0</v>
      </c>
      <c r="BH133" s="157">
        <f>IF(N133="sníž. přenesená",J133,0)</f>
        <v>0</v>
      </c>
      <c r="BI133" s="157">
        <f>IF(N133="nulová",J133,0)</f>
        <v>0</v>
      </c>
      <c r="BJ133" s="16" t="s">
        <v>80</v>
      </c>
      <c r="BK133" s="157">
        <f>ROUND(I133*H133,2)</f>
        <v>0</v>
      </c>
      <c r="BL133" s="16" t="s">
        <v>88</v>
      </c>
      <c r="BM133" s="156" t="s">
        <v>143</v>
      </c>
    </row>
    <row r="134" spans="1:65" s="13" customFormat="1" x14ac:dyDescent="0.2">
      <c r="B134" s="158"/>
      <c r="D134" s="159" t="s">
        <v>132</v>
      </c>
      <c r="E134" s="160" t="s">
        <v>1</v>
      </c>
      <c r="F134" s="161" t="s">
        <v>144</v>
      </c>
      <c r="H134" s="162">
        <v>156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132</v>
      </c>
      <c r="AU134" s="160" t="s">
        <v>84</v>
      </c>
      <c r="AV134" s="13" t="s">
        <v>84</v>
      </c>
      <c r="AW134" s="13" t="s">
        <v>32</v>
      </c>
      <c r="AX134" s="13" t="s">
        <v>80</v>
      </c>
      <c r="AY134" s="160" t="s">
        <v>125</v>
      </c>
    </row>
    <row r="135" spans="1:65" s="2" customFormat="1" ht="33" customHeight="1" x14ac:dyDescent="0.2">
      <c r="A135" s="31"/>
      <c r="B135" s="143"/>
      <c r="C135" s="144" t="s">
        <v>91</v>
      </c>
      <c r="D135" s="144" t="s">
        <v>127</v>
      </c>
      <c r="E135" s="145" t="s">
        <v>145</v>
      </c>
      <c r="F135" s="146" t="s">
        <v>146</v>
      </c>
      <c r="G135" s="147" t="s">
        <v>130</v>
      </c>
      <c r="H135" s="148">
        <v>496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40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0.42499999999999999</v>
      </c>
      <c r="T135" s="155">
        <f>S135*H135</f>
        <v>210.79999999999998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88</v>
      </c>
      <c r="AT135" s="156" t="s">
        <v>127</v>
      </c>
      <c r="AU135" s="156" t="s">
        <v>84</v>
      </c>
      <c r="AY135" s="16" t="s">
        <v>125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80</v>
      </c>
      <c r="BK135" s="157">
        <f>ROUND(I135*H135,2)</f>
        <v>0</v>
      </c>
      <c r="BL135" s="16" t="s">
        <v>88</v>
      </c>
      <c r="BM135" s="156" t="s">
        <v>147</v>
      </c>
    </row>
    <row r="136" spans="1:65" s="13" customFormat="1" x14ac:dyDescent="0.2">
      <c r="B136" s="158"/>
      <c r="D136" s="159" t="s">
        <v>132</v>
      </c>
      <c r="E136" s="160" t="s">
        <v>1</v>
      </c>
      <c r="F136" s="161" t="s">
        <v>148</v>
      </c>
      <c r="H136" s="162">
        <v>496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132</v>
      </c>
      <c r="AU136" s="160" t="s">
        <v>84</v>
      </c>
      <c r="AV136" s="13" t="s">
        <v>84</v>
      </c>
      <c r="AW136" s="13" t="s">
        <v>32</v>
      </c>
      <c r="AX136" s="13" t="s">
        <v>80</v>
      </c>
      <c r="AY136" s="160" t="s">
        <v>125</v>
      </c>
    </row>
    <row r="137" spans="1:65" s="2" customFormat="1" ht="24.2" customHeight="1" x14ac:dyDescent="0.2">
      <c r="A137" s="31"/>
      <c r="B137" s="143"/>
      <c r="C137" s="144" t="s">
        <v>149</v>
      </c>
      <c r="D137" s="144" t="s">
        <v>127</v>
      </c>
      <c r="E137" s="145" t="s">
        <v>150</v>
      </c>
      <c r="F137" s="146" t="s">
        <v>151</v>
      </c>
      <c r="G137" s="147" t="s">
        <v>130</v>
      </c>
      <c r="H137" s="148">
        <v>157.5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40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0.316</v>
      </c>
      <c r="T137" s="155">
        <f>S137*H137</f>
        <v>49.77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88</v>
      </c>
      <c r="AT137" s="156" t="s">
        <v>127</v>
      </c>
      <c r="AU137" s="156" t="s">
        <v>84</v>
      </c>
      <c r="AY137" s="16" t="s">
        <v>125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80</v>
      </c>
      <c r="BK137" s="157">
        <f>ROUND(I137*H137,2)</f>
        <v>0</v>
      </c>
      <c r="BL137" s="16" t="s">
        <v>88</v>
      </c>
      <c r="BM137" s="156" t="s">
        <v>152</v>
      </c>
    </row>
    <row r="138" spans="1:65" s="13" customFormat="1" x14ac:dyDescent="0.2">
      <c r="B138" s="158"/>
      <c r="D138" s="159" t="s">
        <v>132</v>
      </c>
      <c r="E138" s="160" t="s">
        <v>1</v>
      </c>
      <c r="F138" s="161" t="s">
        <v>153</v>
      </c>
      <c r="H138" s="162">
        <v>157.5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132</v>
      </c>
      <c r="AU138" s="160" t="s">
        <v>84</v>
      </c>
      <c r="AV138" s="13" t="s">
        <v>84</v>
      </c>
      <c r="AW138" s="13" t="s">
        <v>32</v>
      </c>
      <c r="AX138" s="13" t="s">
        <v>80</v>
      </c>
      <c r="AY138" s="160" t="s">
        <v>125</v>
      </c>
    </row>
    <row r="139" spans="1:65" s="2" customFormat="1" ht="24.2" customHeight="1" x14ac:dyDescent="0.2">
      <c r="A139" s="31"/>
      <c r="B139" s="143"/>
      <c r="C139" s="144" t="s">
        <v>154</v>
      </c>
      <c r="D139" s="144" t="s">
        <v>127</v>
      </c>
      <c r="E139" s="145" t="s">
        <v>155</v>
      </c>
      <c r="F139" s="146" t="s">
        <v>156</v>
      </c>
      <c r="G139" s="147" t="s">
        <v>130</v>
      </c>
      <c r="H139" s="148">
        <v>2470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40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0.28999999999999998</v>
      </c>
      <c r="T139" s="155">
        <f>S139*H139</f>
        <v>716.3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88</v>
      </c>
      <c r="AT139" s="156" t="s">
        <v>127</v>
      </c>
      <c r="AU139" s="156" t="s">
        <v>84</v>
      </c>
      <c r="AY139" s="16" t="s">
        <v>125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80</v>
      </c>
      <c r="BK139" s="157">
        <f>ROUND(I139*H139,2)</f>
        <v>0</v>
      </c>
      <c r="BL139" s="16" t="s">
        <v>88</v>
      </c>
      <c r="BM139" s="156" t="s">
        <v>157</v>
      </c>
    </row>
    <row r="140" spans="1:65" s="13" customFormat="1" x14ac:dyDescent="0.2">
      <c r="B140" s="158"/>
      <c r="D140" s="159" t="s">
        <v>132</v>
      </c>
      <c r="E140" s="160" t="s">
        <v>1</v>
      </c>
      <c r="F140" s="161" t="s">
        <v>158</v>
      </c>
      <c r="H140" s="162">
        <v>2470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132</v>
      </c>
      <c r="AU140" s="160" t="s">
        <v>84</v>
      </c>
      <c r="AV140" s="13" t="s">
        <v>84</v>
      </c>
      <c r="AW140" s="13" t="s">
        <v>32</v>
      </c>
      <c r="AX140" s="13" t="s">
        <v>80</v>
      </c>
      <c r="AY140" s="160" t="s">
        <v>125</v>
      </c>
    </row>
    <row r="141" spans="1:65" s="2" customFormat="1" ht="24.2" customHeight="1" x14ac:dyDescent="0.2">
      <c r="A141" s="31"/>
      <c r="B141" s="143"/>
      <c r="C141" s="144" t="s">
        <v>159</v>
      </c>
      <c r="D141" s="144" t="s">
        <v>127</v>
      </c>
      <c r="E141" s="145" t="s">
        <v>160</v>
      </c>
      <c r="F141" s="146" t="s">
        <v>161</v>
      </c>
      <c r="G141" s="147" t="s">
        <v>130</v>
      </c>
      <c r="H141" s="148">
        <v>34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40</v>
      </c>
      <c r="O141" s="57"/>
      <c r="P141" s="154">
        <f>O141*H141</f>
        <v>0</v>
      </c>
      <c r="Q141" s="154">
        <v>0</v>
      </c>
      <c r="R141" s="154">
        <f>Q141*H141</f>
        <v>0</v>
      </c>
      <c r="S141" s="154">
        <v>0.32500000000000001</v>
      </c>
      <c r="T141" s="155">
        <f>S141*H141</f>
        <v>11.05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88</v>
      </c>
      <c r="AT141" s="156" t="s">
        <v>127</v>
      </c>
      <c r="AU141" s="156" t="s">
        <v>84</v>
      </c>
      <c r="AY141" s="16" t="s">
        <v>125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80</v>
      </c>
      <c r="BK141" s="157">
        <f>ROUND(I141*H141,2)</f>
        <v>0</v>
      </c>
      <c r="BL141" s="16" t="s">
        <v>88</v>
      </c>
      <c r="BM141" s="156" t="s">
        <v>162</v>
      </c>
    </row>
    <row r="142" spans="1:65" s="13" customFormat="1" x14ac:dyDescent="0.2">
      <c r="B142" s="158"/>
      <c r="D142" s="159" t="s">
        <v>132</v>
      </c>
      <c r="E142" s="160" t="s">
        <v>1</v>
      </c>
      <c r="F142" s="161" t="s">
        <v>163</v>
      </c>
      <c r="H142" s="162">
        <v>34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132</v>
      </c>
      <c r="AU142" s="160" t="s">
        <v>84</v>
      </c>
      <c r="AV142" s="13" t="s">
        <v>84</v>
      </c>
      <c r="AW142" s="13" t="s">
        <v>32</v>
      </c>
      <c r="AX142" s="13" t="s">
        <v>80</v>
      </c>
      <c r="AY142" s="160" t="s">
        <v>125</v>
      </c>
    </row>
    <row r="143" spans="1:65" s="2" customFormat="1" ht="16.5" customHeight="1" x14ac:dyDescent="0.2">
      <c r="A143" s="31"/>
      <c r="B143" s="143"/>
      <c r="C143" s="144" t="s">
        <v>164</v>
      </c>
      <c r="D143" s="144" t="s">
        <v>127</v>
      </c>
      <c r="E143" s="145" t="s">
        <v>165</v>
      </c>
      <c r="F143" s="146" t="s">
        <v>166</v>
      </c>
      <c r="G143" s="147" t="s">
        <v>167</v>
      </c>
      <c r="H143" s="148">
        <v>96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40</v>
      </c>
      <c r="O143" s="57"/>
      <c r="P143" s="154">
        <f>O143*H143</f>
        <v>0</v>
      </c>
      <c r="Q143" s="154">
        <v>0</v>
      </c>
      <c r="R143" s="154">
        <f>Q143*H143</f>
        <v>0</v>
      </c>
      <c r="S143" s="154">
        <v>0.20499999999999999</v>
      </c>
      <c r="T143" s="155">
        <f>S143*H143</f>
        <v>19.68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6" t="s">
        <v>88</v>
      </c>
      <c r="AT143" s="156" t="s">
        <v>127</v>
      </c>
      <c r="AU143" s="156" t="s">
        <v>84</v>
      </c>
      <c r="AY143" s="16" t="s">
        <v>125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6" t="s">
        <v>80</v>
      </c>
      <c r="BK143" s="157">
        <f>ROUND(I143*H143,2)</f>
        <v>0</v>
      </c>
      <c r="BL143" s="16" t="s">
        <v>88</v>
      </c>
      <c r="BM143" s="156" t="s">
        <v>168</v>
      </c>
    </row>
    <row r="144" spans="1:65" s="13" customFormat="1" x14ac:dyDescent="0.2">
      <c r="B144" s="158"/>
      <c r="D144" s="159" t="s">
        <v>132</v>
      </c>
      <c r="E144" s="160" t="s">
        <v>1</v>
      </c>
      <c r="F144" s="161" t="s">
        <v>169</v>
      </c>
      <c r="H144" s="162">
        <v>96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132</v>
      </c>
      <c r="AU144" s="160" t="s">
        <v>84</v>
      </c>
      <c r="AV144" s="13" t="s">
        <v>84</v>
      </c>
      <c r="AW144" s="13" t="s">
        <v>32</v>
      </c>
      <c r="AX144" s="13" t="s">
        <v>80</v>
      </c>
      <c r="AY144" s="160" t="s">
        <v>125</v>
      </c>
    </row>
    <row r="145" spans="1:65" s="2" customFormat="1" ht="33" customHeight="1" x14ac:dyDescent="0.2">
      <c r="A145" s="31"/>
      <c r="B145" s="143"/>
      <c r="C145" s="144" t="s">
        <v>170</v>
      </c>
      <c r="D145" s="144" t="s">
        <v>127</v>
      </c>
      <c r="E145" s="145" t="s">
        <v>171</v>
      </c>
      <c r="F145" s="146" t="s">
        <v>172</v>
      </c>
      <c r="G145" s="147" t="s">
        <v>173</v>
      </c>
      <c r="H145" s="148">
        <v>1527.34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40</v>
      </c>
      <c r="O145" s="57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88</v>
      </c>
      <c r="AT145" s="156" t="s">
        <v>127</v>
      </c>
      <c r="AU145" s="156" t="s">
        <v>84</v>
      </c>
      <c r="AY145" s="16" t="s">
        <v>125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6" t="s">
        <v>80</v>
      </c>
      <c r="BK145" s="157">
        <f>ROUND(I145*H145,2)</f>
        <v>0</v>
      </c>
      <c r="BL145" s="16" t="s">
        <v>88</v>
      </c>
      <c r="BM145" s="156" t="s">
        <v>174</v>
      </c>
    </row>
    <row r="146" spans="1:65" s="13" customFormat="1" x14ac:dyDescent="0.2">
      <c r="B146" s="158"/>
      <c r="D146" s="159" t="s">
        <v>132</v>
      </c>
      <c r="E146" s="160" t="s">
        <v>1</v>
      </c>
      <c r="F146" s="161" t="s">
        <v>175</v>
      </c>
      <c r="H146" s="162">
        <v>86.272999999999996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132</v>
      </c>
      <c r="AU146" s="160" t="s">
        <v>84</v>
      </c>
      <c r="AV146" s="13" t="s">
        <v>84</v>
      </c>
      <c r="AW146" s="13" t="s">
        <v>32</v>
      </c>
      <c r="AX146" s="13" t="s">
        <v>75</v>
      </c>
      <c r="AY146" s="160" t="s">
        <v>125</v>
      </c>
    </row>
    <row r="147" spans="1:65" s="13" customFormat="1" x14ac:dyDescent="0.2">
      <c r="B147" s="158"/>
      <c r="D147" s="159" t="s">
        <v>132</v>
      </c>
      <c r="E147" s="160" t="s">
        <v>1</v>
      </c>
      <c r="F147" s="161" t="s">
        <v>176</v>
      </c>
      <c r="H147" s="162">
        <v>14.145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132</v>
      </c>
      <c r="AU147" s="160" t="s">
        <v>84</v>
      </c>
      <c r="AV147" s="13" t="s">
        <v>84</v>
      </c>
      <c r="AW147" s="13" t="s">
        <v>32</v>
      </c>
      <c r="AX147" s="13" t="s">
        <v>75</v>
      </c>
      <c r="AY147" s="160" t="s">
        <v>125</v>
      </c>
    </row>
    <row r="148" spans="1:65" s="13" customFormat="1" x14ac:dyDescent="0.2">
      <c r="B148" s="158"/>
      <c r="D148" s="159" t="s">
        <v>132</v>
      </c>
      <c r="E148" s="160" t="s">
        <v>1</v>
      </c>
      <c r="F148" s="161" t="s">
        <v>177</v>
      </c>
      <c r="H148" s="162">
        <v>2.7829999999999999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132</v>
      </c>
      <c r="AU148" s="160" t="s">
        <v>84</v>
      </c>
      <c r="AV148" s="13" t="s">
        <v>84</v>
      </c>
      <c r="AW148" s="13" t="s">
        <v>32</v>
      </c>
      <c r="AX148" s="13" t="s">
        <v>75</v>
      </c>
      <c r="AY148" s="160" t="s">
        <v>125</v>
      </c>
    </row>
    <row r="149" spans="1:65" s="13" customFormat="1" x14ac:dyDescent="0.2">
      <c r="B149" s="158"/>
      <c r="D149" s="159" t="s">
        <v>132</v>
      </c>
      <c r="E149" s="160" t="s">
        <v>1</v>
      </c>
      <c r="F149" s="161" t="s">
        <v>178</v>
      </c>
      <c r="H149" s="162">
        <v>3.7719999999999998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132</v>
      </c>
      <c r="AU149" s="160" t="s">
        <v>84</v>
      </c>
      <c r="AV149" s="13" t="s">
        <v>84</v>
      </c>
      <c r="AW149" s="13" t="s">
        <v>32</v>
      </c>
      <c r="AX149" s="13" t="s">
        <v>75</v>
      </c>
      <c r="AY149" s="160" t="s">
        <v>125</v>
      </c>
    </row>
    <row r="150" spans="1:65" s="13" customFormat="1" x14ac:dyDescent="0.2">
      <c r="B150" s="158"/>
      <c r="D150" s="159" t="s">
        <v>132</v>
      </c>
      <c r="E150" s="160" t="s">
        <v>1</v>
      </c>
      <c r="F150" s="161" t="s">
        <v>179</v>
      </c>
      <c r="H150" s="162">
        <v>155.595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132</v>
      </c>
      <c r="AU150" s="160" t="s">
        <v>84</v>
      </c>
      <c r="AV150" s="13" t="s">
        <v>84</v>
      </c>
      <c r="AW150" s="13" t="s">
        <v>32</v>
      </c>
      <c r="AX150" s="13" t="s">
        <v>75</v>
      </c>
      <c r="AY150" s="160" t="s">
        <v>125</v>
      </c>
    </row>
    <row r="151" spans="1:65" s="13" customFormat="1" x14ac:dyDescent="0.2">
      <c r="B151" s="158"/>
      <c r="D151" s="159" t="s">
        <v>132</v>
      </c>
      <c r="E151" s="160" t="s">
        <v>1</v>
      </c>
      <c r="F151" s="161" t="s">
        <v>180</v>
      </c>
      <c r="H151" s="162">
        <v>844.04300000000001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132</v>
      </c>
      <c r="AU151" s="160" t="s">
        <v>84</v>
      </c>
      <c r="AV151" s="13" t="s">
        <v>84</v>
      </c>
      <c r="AW151" s="13" t="s">
        <v>32</v>
      </c>
      <c r="AX151" s="13" t="s">
        <v>75</v>
      </c>
      <c r="AY151" s="160" t="s">
        <v>125</v>
      </c>
    </row>
    <row r="152" spans="1:65" s="13" customFormat="1" x14ac:dyDescent="0.2">
      <c r="B152" s="158"/>
      <c r="D152" s="159" t="s">
        <v>132</v>
      </c>
      <c r="E152" s="160" t="s">
        <v>1</v>
      </c>
      <c r="F152" s="161" t="s">
        <v>181</v>
      </c>
      <c r="H152" s="162">
        <v>20.7</v>
      </c>
      <c r="I152" s="163"/>
      <c r="L152" s="158"/>
      <c r="M152" s="164"/>
      <c r="N152" s="165"/>
      <c r="O152" s="165"/>
      <c r="P152" s="165"/>
      <c r="Q152" s="165"/>
      <c r="R152" s="165"/>
      <c r="S152" s="165"/>
      <c r="T152" s="166"/>
      <c r="AT152" s="160" t="s">
        <v>132</v>
      </c>
      <c r="AU152" s="160" t="s">
        <v>84</v>
      </c>
      <c r="AV152" s="13" t="s">
        <v>84</v>
      </c>
      <c r="AW152" s="13" t="s">
        <v>32</v>
      </c>
      <c r="AX152" s="13" t="s">
        <v>75</v>
      </c>
      <c r="AY152" s="160" t="s">
        <v>125</v>
      </c>
    </row>
    <row r="153" spans="1:65" s="13" customFormat="1" x14ac:dyDescent="0.2">
      <c r="B153" s="158"/>
      <c r="D153" s="159" t="s">
        <v>132</v>
      </c>
      <c r="E153" s="160" t="s">
        <v>1</v>
      </c>
      <c r="F153" s="161" t="s">
        <v>182</v>
      </c>
      <c r="H153" s="162">
        <v>40.883000000000003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132</v>
      </c>
      <c r="AU153" s="160" t="s">
        <v>84</v>
      </c>
      <c r="AV153" s="13" t="s">
        <v>84</v>
      </c>
      <c r="AW153" s="13" t="s">
        <v>32</v>
      </c>
      <c r="AX153" s="13" t="s">
        <v>75</v>
      </c>
      <c r="AY153" s="160" t="s">
        <v>125</v>
      </c>
    </row>
    <row r="154" spans="1:65" s="13" customFormat="1" x14ac:dyDescent="0.2">
      <c r="B154" s="158"/>
      <c r="D154" s="159" t="s">
        <v>132</v>
      </c>
      <c r="E154" s="160" t="s">
        <v>1</v>
      </c>
      <c r="F154" s="161" t="s">
        <v>183</v>
      </c>
      <c r="H154" s="162">
        <v>156.285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132</v>
      </c>
      <c r="AU154" s="160" t="s">
        <v>84</v>
      </c>
      <c r="AV154" s="13" t="s">
        <v>84</v>
      </c>
      <c r="AW154" s="13" t="s">
        <v>32</v>
      </c>
      <c r="AX154" s="13" t="s">
        <v>75</v>
      </c>
      <c r="AY154" s="160" t="s">
        <v>125</v>
      </c>
    </row>
    <row r="155" spans="1:65" s="13" customFormat="1" x14ac:dyDescent="0.2">
      <c r="B155" s="158"/>
      <c r="D155" s="159" t="s">
        <v>132</v>
      </c>
      <c r="E155" s="160" t="s">
        <v>1</v>
      </c>
      <c r="F155" s="161" t="s">
        <v>184</v>
      </c>
      <c r="H155" s="162">
        <v>153.69800000000001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132</v>
      </c>
      <c r="AU155" s="160" t="s">
        <v>84</v>
      </c>
      <c r="AV155" s="13" t="s">
        <v>84</v>
      </c>
      <c r="AW155" s="13" t="s">
        <v>32</v>
      </c>
      <c r="AX155" s="13" t="s">
        <v>75</v>
      </c>
      <c r="AY155" s="160" t="s">
        <v>125</v>
      </c>
    </row>
    <row r="156" spans="1:65" s="13" customFormat="1" ht="22.5" x14ac:dyDescent="0.2">
      <c r="B156" s="158"/>
      <c r="D156" s="159" t="s">
        <v>132</v>
      </c>
      <c r="E156" s="160" t="s">
        <v>1</v>
      </c>
      <c r="F156" s="161" t="s">
        <v>185</v>
      </c>
      <c r="H156" s="162">
        <v>49.162999999999997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132</v>
      </c>
      <c r="AU156" s="160" t="s">
        <v>84</v>
      </c>
      <c r="AV156" s="13" t="s">
        <v>84</v>
      </c>
      <c r="AW156" s="13" t="s">
        <v>32</v>
      </c>
      <c r="AX156" s="13" t="s">
        <v>75</v>
      </c>
      <c r="AY156" s="160" t="s">
        <v>125</v>
      </c>
    </row>
    <row r="157" spans="1:65" s="14" customFormat="1" x14ac:dyDescent="0.2">
      <c r="B157" s="167"/>
      <c r="D157" s="159" t="s">
        <v>132</v>
      </c>
      <c r="E157" s="168" t="s">
        <v>1</v>
      </c>
      <c r="F157" s="169" t="s">
        <v>186</v>
      </c>
      <c r="H157" s="170">
        <v>1527.34</v>
      </c>
      <c r="I157" s="171"/>
      <c r="L157" s="167"/>
      <c r="M157" s="172"/>
      <c r="N157" s="173"/>
      <c r="O157" s="173"/>
      <c r="P157" s="173"/>
      <c r="Q157" s="173"/>
      <c r="R157" s="173"/>
      <c r="S157" s="173"/>
      <c r="T157" s="174"/>
      <c r="AT157" s="168" t="s">
        <v>132</v>
      </c>
      <c r="AU157" s="168" t="s">
        <v>84</v>
      </c>
      <c r="AV157" s="14" t="s">
        <v>88</v>
      </c>
      <c r="AW157" s="14" t="s">
        <v>32</v>
      </c>
      <c r="AX157" s="14" t="s">
        <v>80</v>
      </c>
      <c r="AY157" s="168" t="s">
        <v>125</v>
      </c>
    </row>
    <row r="158" spans="1:65" s="2" customFormat="1" ht="33" customHeight="1" x14ac:dyDescent="0.2">
      <c r="A158" s="31"/>
      <c r="B158" s="143"/>
      <c r="C158" s="144" t="s">
        <v>187</v>
      </c>
      <c r="D158" s="144" t="s">
        <v>127</v>
      </c>
      <c r="E158" s="145" t="s">
        <v>188</v>
      </c>
      <c r="F158" s="146" t="s">
        <v>189</v>
      </c>
      <c r="G158" s="147" t="s">
        <v>173</v>
      </c>
      <c r="H158" s="148">
        <v>30.6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40</v>
      </c>
      <c r="O158" s="57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6" t="s">
        <v>88</v>
      </c>
      <c r="AT158" s="156" t="s">
        <v>127</v>
      </c>
      <c r="AU158" s="156" t="s">
        <v>84</v>
      </c>
      <c r="AY158" s="16" t="s">
        <v>125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6" t="s">
        <v>80</v>
      </c>
      <c r="BK158" s="157">
        <f>ROUND(I158*H158,2)</f>
        <v>0</v>
      </c>
      <c r="BL158" s="16" t="s">
        <v>88</v>
      </c>
      <c r="BM158" s="156" t="s">
        <v>190</v>
      </c>
    </row>
    <row r="159" spans="1:65" s="13" customFormat="1" x14ac:dyDescent="0.2">
      <c r="B159" s="158"/>
      <c r="D159" s="159" t="s">
        <v>132</v>
      </c>
      <c r="E159" s="160" t="s">
        <v>1</v>
      </c>
      <c r="F159" s="161" t="s">
        <v>191</v>
      </c>
      <c r="H159" s="162">
        <v>30.6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132</v>
      </c>
      <c r="AU159" s="160" t="s">
        <v>84</v>
      </c>
      <c r="AV159" s="13" t="s">
        <v>84</v>
      </c>
      <c r="AW159" s="13" t="s">
        <v>32</v>
      </c>
      <c r="AX159" s="13" t="s">
        <v>80</v>
      </c>
      <c r="AY159" s="160" t="s">
        <v>125</v>
      </c>
    </row>
    <row r="160" spans="1:65" s="2" customFormat="1" ht="37.9" customHeight="1" x14ac:dyDescent="0.2">
      <c r="A160" s="31"/>
      <c r="B160" s="143"/>
      <c r="C160" s="144" t="s">
        <v>8</v>
      </c>
      <c r="D160" s="144" t="s">
        <v>127</v>
      </c>
      <c r="E160" s="145" t="s">
        <v>192</v>
      </c>
      <c r="F160" s="146" t="s">
        <v>193</v>
      </c>
      <c r="G160" s="147" t="s">
        <v>173</v>
      </c>
      <c r="H160" s="148">
        <v>1557.94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40</v>
      </c>
      <c r="O160" s="57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88</v>
      </c>
      <c r="AT160" s="156" t="s">
        <v>127</v>
      </c>
      <c r="AU160" s="156" t="s">
        <v>84</v>
      </c>
      <c r="AY160" s="16" t="s">
        <v>125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6" t="s">
        <v>80</v>
      </c>
      <c r="BK160" s="157">
        <f>ROUND(I160*H160,2)</f>
        <v>0</v>
      </c>
      <c r="BL160" s="16" t="s">
        <v>88</v>
      </c>
      <c r="BM160" s="156" t="s">
        <v>194</v>
      </c>
    </row>
    <row r="161" spans="1:65" s="13" customFormat="1" x14ac:dyDescent="0.2">
      <c r="B161" s="158"/>
      <c r="D161" s="159" t="s">
        <v>132</v>
      </c>
      <c r="E161" s="160" t="s">
        <v>1</v>
      </c>
      <c r="F161" s="161" t="s">
        <v>195</v>
      </c>
      <c r="H161" s="162">
        <v>1557.94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132</v>
      </c>
      <c r="AU161" s="160" t="s">
        <v>84</v>
      </c>
      <c r="AV161" s="13" t="s">
        <v>84</v>
      </c>
      <c r="AW161" s="13" t="s">
        <v>32</v>
      </c>
      <c r="AX161" s="13" t="s">
        <v>80</v>
      </c>
      <c r="AY161" s="160" t="s">
        <v>125</v>
      </c>
    </row>
    <row r="162" spans="1:65" s="2" customFormat="1" ht="37.9" customHeight="1" x14ac:dyDescent="0.2">
      <c r="A162" s="31"/>
      <c r="B162" s="143"/>
      <c r="C162" s="144" t="s">
        <v>196</v>
      </c>
      <c r="D162" s="144" t="s">
        <v>127</v>
      </c>
      <c r="E162" s="145" t="s">
        <v>197</v>
      </c>
      <c r="F162" s="146" t="s">
        <v>198</v>
      </c>
      <c r="G162" s="147" t="s">
        <v>173</v>
      </c>
      <c r="H162" s="148">
        <v>5993.97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40</v>
      </c>
      <c r="O162" s="57"/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88</v>
      </c>
      <c r="AT162" s="156" t="s">
        <v>127</v>
      </c>
      <c r="AU162" s="156" t="s">
        <v>84</v>
      </c>
      <c r="AY162" s="16" t="s">
        <v>125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6" t="s">
        <v>80</v>
      </c>
      <c r="BK162" s="157">
        <f>ROUND(I162*H162,2)</f>
        <v>0</v>
      </c>
      <c r="BL162" s="16" t="s">
        <v>88</v>
      </c>
      <c r="BM162" s="156" t="s">
        <v>199</v>
      </c>
    </row>
    <row r="163" spans="1:65" s="13" customFormat="1" x14ac:dyDescent="0.2">
      <c r="B163" s="158"/>
      <c r="D163" s="159" t="s">
        <v>132</v>
      </c>
      <c r="E163" s="160" t="s">
        <v>1</v>
      </c>
      <c r="F163" s="161" t="s">
        <v>200</v>
      </c>
      <c r="H163" s="162">
        <v>5993.97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132</v>
      </c>
      <c r="AU163" s="160" t="s">
        <v>84</v>
      </c>
      <c r="AV163" s="13" t="s">
        <v>84</v>
      </c>
      <c r="AW163" s="13" t="s">
        <v>32</v>
      </c>
      <c r="AX163" s="13" t="s">
        <v>80</v>
      </c>
      <c r="AY163" s="160" t="s">
        <v>125</v>
      </c>
    </row>
    <row r="164" spans="1:65" s="2" customFormat="1" ht="33" customHeight="1" x14ac:dyDescent="0.2">
      <c r="A164" s="31"/>
      <c r="B164" s="143"/>
      <c r="C164" s="144" t="s">
        <v>201</v>
      </c>
      <c r="D164" s="144" t="s">
        <v>127</v>
      </c>
      <c r="E164" s="145" t="s">
        <v>202</v>
      </c>
      <c r="F164" s="146" t="s">
        <v>203</v>
      </c>
      <c r="G164" s="147" t="s">
        <v>204</v>
      </c>
      <c r="H164" s="148">
        <v>2804.2919999999999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40</v>
      </c>
      <c r="O164" s="57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6" t="s">
        <v>88</v>
      </c>
      <c r="AT164" s="156" t="s">
        <v>127</v>
      </c>
      <c r="AU164" s="156" t="s">
        <v>84</v>
      </c>
      <c r="AY164" s="16" t="s">
        <v>125</v>
      </c>
      <c r="BE164" s="157">
        <f>IF(N164="základní",J164,0)</f>
        <v>0</v>
      </c>
      <c r="BF164" s="157">
        <f>IF(N164="snížená",J164,0)</f>
        <v>0</v>
      </c>
      <c r="BG164" s="157">
        <f>IF(N164="zákl. přenesená",J164,0)</f>
        <v>0</v>
      </c>
      <c r="BH164" s="157">
        <f>IF(N164="sníž. přenesená",J164,0)</f>
        <v>0</v>
      </c>
      <c r="BI164" s="157">
        <f>IF(N164="nulová",J164,0)</f>
        <v>0</v>
      </c>
      <c r="BJ164" s="16" t="s">
        <v>80</v>
      </c>
      <c r="BK164" s="157">
        <f>ROUND(I164*H164,2)</f>
        <v>0</v>
      </c>
      <c r="BL164" s="16" t="s">
        <v>88</v>
      </c>
      <c r="BM164" s="156" t="s">
        <v>205</v>
      </c>
    </row>
    <row r="165" spans="1:65" s="13" customFormat="1" x14ac:dyDescent="0.2">
      <c r="B165" s="158"/>
      <c r="D165" s="159" t="s">
        <v>132</v>
      </c>
      <c r="E165" s="160" t="s">
        <v>1</v>
      </c>
      <c r="F165" s="161" t="s">
        <v>206</v>
      </c>
      <c r="H165" s="162">
        <v>2804.2919999999999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132</v>
      </c>
      <c r="AU165" s="160" t="s">
        <v>84</v>
      </c>
      <c r="AV165" s="13" t="s">
        <v>84</v>
      </c>
      <c r="AW165" s="13" t="s">
        <v>32</v>
      </c>
      <c r="AX165" s="13" t="s">
        <v>80</v>
      </c>
      <c r="AY165" s="160" t="s">
        <v>125</v>
      </c>
    </row>
    <row r="166" spans="1:65" s="2" customFormat="1" ht="16.5" customHeight="1" x14ac:dyDescent="0.2">
      <c r="A166" s="31"/>
      <c r="B166" s="143"/>
      <c r="C166" s="144" t="s">
        <v>207</v>
      </c>
      <c r="D166" s="144" t="s">
        <v>127</v>
      </c>
      <c r="E166" s="145" t="s">
        <v>208</v>
      </c>
      <c r="F166" s="146" t="s">
        <v>209</v>
      </c>
      <c r="G166" s="147" t="s">
        <v>173</v>
      </c>
      <c r="H166" s="148">
        <v>1557.94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40</v>
      </c>
      <c r="O166" s="57"/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6" t="s">
        <v>88</v>
      </c>
      <c r="AT166" s="156" t="s">
        <v>127</v>
      </c>
      <c r="AU166" s="156" t="s">
        <v>84</v>
      </c>
      <c r="AY166" s="16" t="s">
        <v>125</v>
      </c>
      <c r="BE166" s="157">
        <f>IF(N166="základní",J166,0)</f>
        <v>0</v>
      </c>
      <c r="BF166" s="157">
        <f>IF(N166="snížená",J166,0)</f>
        <v>0</v>
      </c>
      <c r="BG166" s="157">
        <f>IF(N166="zákl. přenesená",J166,0)</f>
        <v>0</v>
      </c>
      <c r="BH166" s="157">
        <f>IF(N166="sníž. přenesená",J166,0)</f>
        <v>0</v>
      </c>
      <c r="BI166" s="157">
        <f>IF(N166="nulová",J166,0)</f>
        <v>0</v>
      </c>
      <c r="BJ166" s="16" t="s">
        <v>80</v>
      </c>
      <c r="BK166" s="157">
        <f>ROUND(I166*H166,2)</f>
        <v>0</v>
      </c>
      <c r="BL166" s="16" t="s">
        <v>88</v>
      </c>
      <c r="BM166" s="156" t="s">
        <v>210</v>
      </c>
    </row>
    <row r="167" spans="1:65" s="13" customFormat="1" x14ac:dyDescent="0.2">
      <c r="B167" s="158"/>
      <c r="D167" s="159" t="s">
        <v>132</v>
      </c>
      <c r="E167" s="160" t="s">
        <v>1</v>
      </c>
      <c r="F167" s="161" t="s">
        <v>211</v>
      </c>
      <c r="H167" s="162">
        <v>1557.94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132</v>
      </c>
      <c r="AU167" s="160" t="s">
        <v>84</v>
      </c>
      <c r="AV167" s="13" t="s">
        <v>84</v>
      </c>
      <c r="AW167" s="13" t="s">
        <v>32</v>
      </c>
      <c r="AX167" s="13" t="s">
        <v>80</v>
      </c>
      <c r="AY167" s="160" t="s">
        <v>125</v>
      </c>
    </row>
    <row r="168" spans="1:65" s="2" customFormat="1" ht="33" customHeight="1" x14ac:dyDescent="0.2">
      <c r="A168" s="31"/>
      <c r="B168" s="143"/>
      <c r="C168" s="144" t="s">
        <v>212</v>
      </c>
      <c r="D168" s="144" t="s">
        <v>127</v>
      </c>
      <c r="E168" s="145" t="s">
        <v>213</v>
      </c>
      <c r="F168" s="146" t="s">
        <v>214</v>
      </c>
      <c r="G168" s="147" t="s">
        <v>130</v>
      </c>
      <c r="H168" s="148">
        <v>1640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40</v>
      </c>
      <c r="O168" s="57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88</v>
      </c>
      <c r="AT168" s="156" t="s">
        <v>127</v>
      </c>
      <c r="AU168" s="156" t="s">
        <v>84</v>
      </c>
      <c r="AY168" s="16" t="s">
        <v>125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6" t="s">
        <v>80</v>
      </c>
      <c r="BK168" s="157">
        <f>ROUND(I168*H168,2)</f>
        <v>0</v>
      </c>
      <c r="BL168" s="16" t="s">
        <v>88</v>
      </c>
      <c r="BM168" s="156" t="s">
        <v>215</v>
      </c>
    </row>
    <row r="169" spans="1:65" s="13" customFormat="1" x14ac:dyDescent="0.2">
      <c r="B169" s="158"/>
      <c r="D169" s="159" t="s">
        <v>132</v>
      </c>
      <c r="E169" s="160" t="s">
        <v>1</v>
      </c>
      <c r="F169" s="161" t="s">
        <v>216</v>
      </c>
      <c r="H169" s="162">
        <v>1640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132</v>
      </c>
      <c r="AU169" s="160" t="s">
        <v>84</v>
      </c>
      <c r="AV169" s="13" t="s">
        <v>84</v>
      </c>
      <c r="AW169" s="13" t="s">
        <v>32</v>
      </c>
      <c r="AX169" s="13" t="s">
        <v>80</v>
      </c>
      <c r="AY169" s="160" t="s">
        <v>125</v>
      </c>
    </row>
    <row r="170" spans="1:65" s="2" customFormat="1" ht="24.2" customHeight="1" x14ac:dyDescent="0.2">
      <c r="A170" s="31"/>
      <c r="B170" s="143"/>
      <c r="C170" s="175" t="s">
        <v>217</v>
      </c>
      <c r="D170" s="175" t="s">
        <v>218</v>
      </c>
      <c r="E170" s="176" t="s">
        <v>219</v>
      </c>
      <c r="F170" s="177" t="s">
        <v>220</v>
      </c>
      <c r="G170" s="178" t="s">
        <v>204</v>
      </c>
      <c r="H170" s="179">
        <v>295.2</v>
      </c>
      <c r="I170" s="180"/>
      <c r="J170" s="181">
        <f>ROUND(I170*H170,2)</f>
        <v>0</v>
      </c>
      <c r="K170" s="182"/>
      <c r="L170" s="183"/>
      <c r="M170" s="184" t="s">
        <v>1</v>
      </c>
      <c r="N170" s="185" t="s">
        <v>40</v>
      </c>
      <c r="O170" s="57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159</v>
      </c>
      <c r="AT170" s="156" t="s">
        <v>218</v>
      </c>
      <c r="AU170" s="156" t="s">
        <v>84</v>
      </c>
      <c r="AY170" s="16" t="s">
        <v>125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6" t="s">
        <v>80</v>
      </c>
      <c r="BK170" s="157">
        <f>ROUND(I170*H170,2)</f>
        <v>0</v>
      </c>
      <c r="BL170" s="16" t="s">
        <v>88</v>
      </c>
      <c r="BM170" s="156" t="s">
        <v>221</v>
      </c>
    </row>
    <row r="171" spans="1:65" s="13" customFormat="1" x14ac:dyDescent="0.2">
      <c r="B171" s="158"/>
      <c r="D171" s="159" t="s">
        <v>132</v>
      </c>
      <c r="E171" s="160" t="s">
        <v>1</v>
      </c>
      <c r="F171" s="161" t="s">
        <v>222</v>
      </c>
      <c r="H171" s="162">
        <v>295.2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132</v>
      </c>
      <c r="AU171" s="160" t="s">
        <v>84</v>
      </c>
      <c r="AV171" s="13" t="s">
        <v>84</v>
      </c>
      <c r="AW171" s="13" t="s">
        <v>32</v>
      </c>
      <c r="AX171" s="13" t="s">
        <v>80</v>
      </c>
      <c r="AY171" s="160" t="s">
        <v>125</v>
      </c>
    </row>
    <row r="172" spans="1:65" s="2" customFormat="1" ht="24.2" customHeight="1" x14ac:dyDescent="0.2">
      <c r="A172" s="31"/>
      <c r="B172" s="143"/>
      <c r="C172" s="144" t="s">
        <v>223</v>
      </c>
      <c r="D172" s="144" t="s">
        <v>127</v>
      </c>
      <c r="E172" s="145" t="s">
        <v>224</v>
      </c>
      <c r="F172" s="146" t="s">
        <v>225</v>
      </c>
      <c r="G172" s="147" t="s">
        <v>130</v>
      </c>
      <c r="H172" s="148">
        <v>1640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40</v>
      </c>
      <c r="O172" s="57"/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88</v>
      </c>
      <c r="AT172" s="156" t="s">
        <v>127</v>
      </c>
      <c r="AU172" s="156" t="s">
        <v>84</v>
      </c>
      <c r="AY172" s="16" t="s">
        <v>125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80</v>
      </c>
      <c r="BK172" s="157">
        <f>ROUND(I172*H172,2)</f>
        <v>0</v>
      </c>
      <c r="BL172" s="16" t="s">
        <v>88</v>
      </c>
      <c r="BM172" s="156" t="s">
        <v>226</v>
      </c>
    </row>
    <row r="173" spans="1:65" s="13" customFormat="1" x14ac:dyDescent="0.2">
      <c r="B173" s="158"/>
      <c r="D173" s="159" t="s">
        <v>132</v>
      </c>
      <c r="E173" s="160" t="s">
        <v>1</v>
      </c>
      <c r="F173" s="161" t="s">
        <v>216</v>
      </c>
      <c r="H173" s="162">
        <v>1640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132</v>
      </c>
      <c r="AU173" s="160" t="s">
        <v>84</v>
      </c>
      <c r="AV173" s="13" t="s">
        <v>84</v>
      </c>
      <c r="AW173" s="13" t="s">
        <v>32</v>
      </c>
      <c r="AX173" s="13" t="s">
        <v>80</v>
      </c>
      <c r="AY173" s="160" t="s">
        <v>125</v>
      </c>
    </row>
    <row r="174" spans="1:65" s="2" customFormat="1" ht="16.5" customHeight="1" x14ac:dyDescent="0.2">
      <c r="A174" s="31"/>
      <c r="B174" s="143"/>
      <c r="C174" s="175" t="s">
        <v>227</v>
      </c>
      <c r="D174" s="175" t="s">
        <v>218</v>
      </c>
      <c r="E174" s="176" t="s">
        <v>228</v>
      </c>
      <c r="F174" s="177" t="s">
        <v>229</v>
      </c>
      <c r="G174" s="178" t="s">
        <v>230</v>
      </c>
      <c r="H174" s="179">
        <v>82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40</v>
      </c>
      <c r="O174" s="57"/>
      <c r="P174" s="154">
        <f>O174*H174</f>
        <v>0</v>
      </c>
      <c r="Q174" s="154">
        <v>1E-3</v>
      </c>
      <c r="R174" s="154">
        <f>Q174*H174</f>
        <v>8.2000000000000003E-2</v>
      </c>
      <c r="S174" s="154">
        <v>0</v>
      </c>
      <c r="T174" s="15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159</v>
      </c>
      <c r="AT174" s="156" t="s">
        <v>218</v>
      </c>
      <c r="AU174" s="156" t="s">
        <v>84</v>
      </c>
      <c r="AY174" s="16" t="s">
        <v>125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6" t="s">
        <v>80</v>
      </c>
      <c r="BK174" s="157">
        <f>ROUND(I174*H174,2)</f>
        <v>0</v>
      </c>
      <c r="BL174" s="16" t="s">
        <v>88</v>
      </c>
      <c r="BM174" s="156" t="s">
        <v>231</v>
      </c>
    </row>
    <row r="175" spans="1:65" s="13" customFormat="1" x14ac:dyDescent="0.2">
      <c r="B175" s="158"/>
      <c r="D175" s="159" t="s">
        <v>132</v>
      </c>
      <c r="E175" s="160" t="s">
        <v>1</v>
      </c>
      <c r="F175" s="161" t="s">
        <v>216</v>
      </c>
      <c r="H175" s="162">
        <v>1640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132</v>
      </c>
      <c r="AU175" s="160" t="s">
        <v>84</v>
      </c>
      <c r="AV175" s="13" t="s">
        <v>84</v>
      </c>
      <c r="AW175" s="13" t="s">
        <v>32</v>
      </c>
      <c r="AX175" s="13" t="s">
        <v>80</v>
      </c>
      <c r="AY175" s="160" t="s">
        <v>125</v>
      </c>
    </row>
    <row r="176" spans="1:65" s="13" customFormat="1" x14ac:dyDescent="0.2">
      <c r="B176" s="158"/>
      <c r="D176" s="159" t="s">
        <v>132</v>
      </c>
      <c r="F176" s="161" t="s">
        <v>232</v>
      </c>
      <c r="H176" s="162">
        <v>82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132</v>
      </c>
      <c r="AU176" s="160" t="s">
        <v>84</v>
      </c>
      <c r="AV176" s="13" t="s">
        <v>84</v>
      </c>
      <c r="AW176" s="13" t="s">
        <v>3</v>
      </c>
      <c r="AX176" s="13" t="s">
        <v>80</v>
      </c>
      <c r="AY176" s="160" t="s">
        <v>125</v>
      </c>
    </row>
    <row r="177" spans="1:65" s="2" customFormat="1" ht="24.2" customHeight="1" x14ac:dyDescent="0.2">
      <c r="A177" s="31"/>
      <c r="B177" s="143"/>
      <c r="C177" s="144" t="s">
        <v>233</v>
      </c>
      <c r="D177" s="144" t="s">
        <v>127</v>
      </c>
      <c r="E177" s="145" t="s">
        <v>234</v>
      </c>
      <c r="F177" s="146" t="s">
        <v>235</v>
      </c>
      <c r="G177" s="147" t="s">
        <v>130</v>
      </c>
      <c r="H177" s="148">
        <v>3638.6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40</v>
      </c>
      <c r="O177" s="57"/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6" t="s">
        <v>88</v>
      </c>
      <c r="AT177" s="156" t="s">
        <v>127</v>
      </c>
      <c r="AU177" s="156" t="s">
        <v>84</v>
      </c>
      <c r="AY177" s="16" t="s">
        <v>125</v>
      </c>
      <c r="BE177" s="157">
        <f>IF(N177="základní",J177,0)</f>
        <v>0</v>
      </c>
      <c r="BF177" s="157">
        <f>IF(N177="snížená",J177,0)</f>
        <v>0</v>
      </c>
      <c r="BG177" s="157">
        <f>IF(N177="zákl. přenesená",J177,0)</f>
        <v>0</v>
      </c>
      <c r="BH177" s="157">
        <f>IF(N177="sníž. přenesená",J177,0)</f>
        <v>0</v>
      </c>
      <c r="BI177" s="157">
        <f>IF(N177="nulová",J177,0)</f>
        <v>0</v>
      </c>
      <c r="BJ177" s="16" t="s">
        <v>80</v>
      </c>
      <c r="BK177" s="157">
        <f>ROUND(I177*H177,2)</f>
        <v>0</v>
      </c>
      <c r="BL177" s="16" t="s">
        <v>88</v>
      </c>
      <c r="BM177" s="156" t="s">
        <v>236</v>
      </c>
    </row>
    <row r="178" spans="1:65" s="13" customFormat="1" x14ac:dyDescent="0.2">
      <c r="B178" s="158"/>
      <c r="D178" s="159" t="s">
        <v>132</v>
      </c>
      <c r="E178" s="160" t="s">
        <v>1</v>
      </c>
      <c r="F178" s="161" t="s">
        <v>237</v>
      </c>
      <c r="H178" s="162">
        <v>392.15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132</v>
      </c>
      <c r="AU178" s="160" t="s">
        <v>84</v>
      </c>
      <c r="AV178" s="13" t="s">
        <v>84</v>
      </c>
      <c r="AW178" s="13" t="s">
        <v>32</v>
      </c>
      <c r="AX178" s="13" t="s">
        <v>75</v>
      </c>
      <c r="AY178" s="160" t="s">
        <v>125</v>
      </c>
    </row>
    <row r="179" spans="1:65" s="13" customFormat="1" x14ac:dyDescent="0.2">
      <c r="B179" s="158"/>
      <c r="D179" s="159" t="s">
        <v>132</v>
      </c>
      <c r="E179" s="160" t="s">
        <v>1</v>
      </c>
      <c r="F179" s="161" t="s">
        <v>238</v>
      </c>
      <c r="H179" s="162">
        <v>34.5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132</v>
      </c>
      <c r="AU179" s="160" t="s">
        <v>84</v>
      </c>
      <c r="AV179" s="13" t="s">
        <v>84</v>
      </c>
      <c r="AW179" s="13" t="s">
        <v>32</v>
      </c>
      <c r="AX179" s="13" t="s">
        <v>75</v>
      </c>
      <c r="AY179" s="160" t="s">
        <v>125</v>
      </c>
    </row>
    <row r="180" spans="1:65" s="13" customFormat="1" x14ac:dyDescent="0.2">
      <c r="B180" s="158"/>
      <c r="D180" s="159" t="s">
        <v>132</v>
      </c>
      <c r="E180" s="160" t="s">
        <v>1</v>
      </c>
      <c r="F180" s="161" t="s">
        <v>239</v>
      </c>
      <c r="H180" s="162">
        <v>12.65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132</v>
      </c>
      <c r="AU180" s="160" t="s">
        <v>84</v>
      </c>
      <c r="AV180" s="13" t="s">
        <v>84</v>
      </c>
      <c r="AW180" s="13" t="s">
        <v>32</v>
      </c>
      <c r="AX180" s="13" t="s">
        <v>75</v>
      </c>
      <c r="AY180" s="160" t="s">
        <v>125</v>
      </c>
    </row>
    <row r="181" spans="1:65" s="13" customFormat="1" x14ac:dyDescent="0.2">
      <c r="B181" s="158"/>
      <c r="D181" s="159" t="s">
        <v>132</v>
      </c>
      <c r="E181" s="160" t="s">
        <v>1</v>
      </c>
      <c r="F181" s="161" t="s">
        <v>240</v>
      </c>
      <c r="H181" s="162">
        <v>9.1999999999999993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132</v>
      </c>
      <c r="AU181" s="160" t="s">
        <v>84</v>
      </c>
      <c r="AV181" s="13" t="s">
        <v>84</v>
      </c>
      <c r="AW181" s="13" t="s">
        <v>32</v>
      </c>
      <c r="AX181" s="13" t="s">
        <v>75</v>
      </c>
      <c r="AY181" s="160" t="s">
        <v>125</v>
      </c>
    </row>
    <row r="182" spans="1:65" s="13" customFormat="1" x14ac:dyDescent="0.2">
      <c r="B182" s="158"/>
      <c r="D182" s="159" t="s">
        <v>132</v>
      </c>
      <c r="E182" s="160" t="s">
        <v>1</v>
      </c>
      <c r="F182" s="161" t="s">
        <v>241</v>
      </c>
      <c r="H182" s="162">
        <v>46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132</v>
      </c>
      <c r="AU182" s="160" t="s">
        <v>84</v>
      </c>
      <c r="AV182" s="13" t="s">
        <v>84</v>
      </c>
      <c r="AW182" s="13" t="s">
        <v>32</v>
      </c>
      <c r="AX182" s="13" t="s">
        <v>75</v>
      </c>
      <c r="AY182" s="160" t="s">
        <v>125</v>
      </c>
    </row>
    <row r="183" spans="1:65" s="13" customFormat="1" x14ac:dyDescent="0.2">
      <c r="B183" s="158"/>
      <c r="D183" s="159" t="s">
        <v>132</v>
      </c>
      <c r="E183" s="160" t="s">
        <v>1</v>
      </c>
      <c r="F183" s="161" t="s">
        <v>242</v>
      </c>
      <c r="H183" s="162">
        <v>90.85</v>
      </c>
      <c r="I183" s="163"/>
      <c r="L183" s="158"/>
      <c r="M183" s="164"/>
      <c r="N183" s="165"/>
      <c r="O183" s="165"/>
      <c r="P183" s="165"/>
      <c r="Q183" s="165"/>
      <c r="R183" s="165"/>
      <c r="S183" s="165"/>
      <c r="T183" s="166"/>
      <c r="AT183" s="160" t="s">
        <v>132</v>
      </c>
      <c r="AU183" s="160" t="s">
        <v>84</v>
      </c>
      <c r="AV183" s="13" t="s">
        <v>84</v>
      </c>
      <c r="AW183" s="13" t="s">
        <v>32</v>
      </c>
      <c r="AX183" s="13" t="s">
        <v>75</v>
      </c>
      <c r="AY183" s="160" t="s">
        <v>125</v>
      </c>
    </row>
    <row r="184" spans="1:65" s="13" customFormat="1" x14ac:dyDescent="0.2">
      <c r="B184" s="158"/>
      <c r="D184" s="159" t="s">
        <v>132</v>
      </c>
      <c r="E184" s="160" t="s">
        <v>1</v>
      </c>
      <c r="F184" s="161" t="s">
        <v>243</v>
      </c>
      <c r="H184" s="162">
        <v>379.5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132</v>
      </c>
      <c r="AU184" s="160" t="s">
        <v>84</v>
      </c>
      <c r="AV184" s="13" t="s">
        <v>84</v>
      </c>
      <c r="AW184" s="13" t="s">
        <v>32</v>
      </c>
      <c r="AX184" s="13" t="s">
        <v>75</v>
      </c>
      <c r="AY184" s="160" t="s">
        <v>125</v>
      </c>
    </row>
    <row r="185" spans="1:65" s="13" customFormat="1" x14ac:dyDescent="0.2">
      <c r="B185" s="158"/>
      <c r="D185" s="159" t="s">
        <v>132</v>
      </c>
      <c r="E185" s="160" t="s">
        <v>1</v>
      </c>
      <c r="F185" s="161" t="s">
        <v>244</v>
      </c>
      <c r="H185" s="162">
        <v>1875.65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132</v>
      </c>
      <c r="AU185" s="160" t="s">
        <v>84</v>
      </c>
      <c r="AV185" s="13" t="s">
        <v>84</v>
      </c>
      <c r="AW185" s="13" t="s">
        <v>32</v>
      </c>
      <c r="AX185" s="13" t="s">
        <v>75</v>
      </c>
      <c r="AY185" s="160" t="s">
        <v>125</v>
      </c>
    </row>
    <row r="186" spans="1:65" s="13" customFormat="1" x14ac:dyDescent="0.2">
      <c r="B186" s="158"/>
      <c r="D186" s="159" t="s">
        <v>132</v>
      </c>
      <c r="E186" s="160" t="s">
        <v>1</v>
      </c>
      <c r="F186" s="161" t="s">
        <v>245</v>
      </c>
      <c r="H186" s="162">
        <v>347.3</v>
      </c>
      <c r="I186" s="163"/>
      <c r="L186" s="158"/>
      <c r="M186" s="164"/>
      <c r="N186" s="165"/>
      <c r="O186" s="165"/>
      <c r="P186" s="165"/>
      <c r="Q186" s="165"/>
      <c r="R186" s="165"/>
      <c r="S186" s="165"/>
      <c r="T186" s="166"/>
      <c r="AT186" s="160" t="s">
        <v>132</v>
      </c>
      <c r="AU186" s="160" t="s">
        <v>84</v>
      </c>
      <c r="AV186" s="13" t="s">
        <v>84</v>
      </c>
      <c r="AW186" s="13" t="s">
        <v>32</v>
      </c>
      <c r="AX186" s="13" t="s">
        <v>75</v>
      </c>
      <c r="AY186" s="160" t="s">
        <v>125</v>
      </c>
    </row>
    <row r="187" spans="1:65" s="13" customFormat="1" x14ac:dyDescent="0.2">
      <c r="B187" s="158"/>
      <c r="D187" s="159" t="s">
        <v>132</v>
      </c>
      <c r="E187" s="160" t="s">
        <v>1</v>
      </c>
      <c r="F187" s="161" t="s">
        <v>246</v>
      </c>
      <c r="H187" s="162">
        <v>341.55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132</v>
      </c>
      <c r="AU187" s="160" t="s">
        <v>84</v>
      </c>
      <c r="AV187" s="13" t="s">
        <v>84</v>
      </c>
      <c r="AW187" s="13" t="s">
        <v>32</v>
      </c>
      <c r="AX187" s="13" t="s">
        <v>75</v>
      </c>
      <c r="AY187" s="160" t="s">
        <v>125</v>
      </c>
    </row>
    <row r="188" spans="1:65" s="13" customFormat="1" ht="22.5" x14ac:dyDescent="0.2">
      <c r="B188" s="158"/>
      <c r="D188" s="159" t="s">
        <v>132</v>
      </c>
      <c r="E188" s="160" t="s">
        <v>1</v>
      </c>
      <c r="F188" s="161" t="s">
        <v>247</v>
      </c>
      <c r="H188" s="162">
        <v>109.25</v>
      </c>
      <c r="I188" s="163"/>
      <c r="L188" s="158"/>
      <c r="M188" s="164"/>
      <c r="N188" s="165"/>
      <c r="O188" s="165"/>
      <c r="P188" s="165"/>
      <c r="Q188" s="165"/>
      <c r="R188" s="165"/>
      <c r="S188" s="165"/>
      <c r="T188" s="166"/>
      <c r="AT188" s="160" t="s">
        <v>132</v>
      </c>
      <c r="AU188" s="160" t="s">
        <v>84</v>
      </c>
      <c r="AV188" s="13" t="s">
        <v>84</v>
      </c>
      <c r="AW188" s="13" t="s">
        <v>32</v>
      </c>
      <c r="AX188" s="13" t="s">
        <v>75</v>
      </c>
      <c r="AY188" s="160" t="s">
        <v>125</v>
      </c>
    </row>
    <row r="189" spans="1:65" s="14" customFormat="1" x14ac:dyDescent="0.2">
      <c r="B189" s="167"/>
      <c r="D189" s="159" t="s">
        <v>132</v>
      </c>
      <c r="E189" s="168" t="s">
        <v>1</v>
      </c>
      <c r="F189" s="169" t="s">
        <v>186</v>
      </c>
      <c r="H189" s="170">
        <v>3638.6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132</v>
      </c>
      <c r="AU189" s="168" t="s">
        <v>84</v>
      </c>
      <c r="AV189" s="14" t="s">
        <v>88</v>
      </c>
      <c r="AW189" s="14" t="s">
        <v>32</v>
      </c>
      <c r="AX189" s="14" t="s">
        <v>80</v>
      </c>
      <c r="AY189" s="168" t="s">
        <v>125</v>
      </c>
    </row>
    <row r="190" spans="1:65" s="2" customFormat="1" ht="37.9" customHeight="1" x14ac:dyDescent="0.2">
      <c r="A190" s="31"/>
      <c r="B190" s="143"/>
      <c r="C190" s="144" t="s">
        <v>7</v>
      </c>
      <c r="D190" s="144" t="s">
        <v>127</v>
      </c>
      <c r="E190" s="145" t="s">
        <v>248</v>
      </c>
      <c r="F190" s="146" t="s">
        <v>249</v>
      </c>
      <c r="G190" s="147" t="s">
        <v>136</v>
      </c>
      <c r="H190" s="148">
        <v>111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40</v>
      </c>
      <c r="O190" s="57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88</v>
      </c>
      <c r="AT190" s="156" t="s">
        <v>127</v>
      </c>
      <c r="AU190" s="156" t="s">
        <v>84</v>
      </c>
      <c r="AY190" s="16" t="s">
        <v>125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6" t="s">
        <v>80</v>
      </c>
      <c r="BK190" s="157">
        <f>ROUND(I190*H190,2)</f>
        <v>0</v>
      </c>
      <c r="BL190" s="16" t="s">
        <v>88</v>
      </c>
      <c r="BM190" s="156" t="s">
        <v>250</v>
      </c>
    </row>
    <row r="191" spans="1:65" s="13" customFormat="1" x14ac:dyDescent="0.2">
      <c r="B191" s="158"/>
      <c r="D191" s="159" t="s">
        <v>132</v>
      </c>
      <c r="E191" s="160" t="s">
        <v>1</v>
      </c>
      <c r="F191" s="161" t="s">
        <v>251</v>
      </c>
      <c r="H191" s="162">
        <v>111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132</v>
      </c>
      <c r="AU191" s="160" t="s">
        <v>84</v>
      </c>
      <c r="AV191" s="13" t="s">
        <v>84</v>
      </c>
      <c r="AW191" s="13" t="s">
        <v>32</v>
      </c>
      <c r="AX191" s="13" t="s">
        <v>80</v>
      </c>
      <c r="AY191" s="160" t="s">
        <v>125</v>
      </c>
    </row>
    <row r="192" spans="1:65" s="2" customFormat="1" ht="16.5" customHeight="1" x14ac:dyDescent="0.2">
      <c r="A192" s="31"/>
      <c r="B192" s="143"/>
      <c r="C192" s="175" t="s">
        <v>252</v>
      </c>
      <c r="D192" s="175" t="s">
        <v>218</v>
      </c>
      <c r="E192" s="176" t="s">
        <v>253</v>
      </c>
      <c r="F192" s="177" t="s">
        <v>254</v>
      </c>
      <c r="G192" s="178" t="s">
        <v>173</v>
      </c>
      <c r="H192" s="179">
        <v>5.55</v>
      </c>
      <c r="I192" s="180"/>
      <c r="J192" s="181">
        <f>ROUND(I192*H192,2)</f>
        <v>0</v>
      </c>
      <c r="K192" s="182"/>
      <c r="L192" s="183"/>
      <c r="M192" s="184" t="s">
        <v>1</v>
      </c>
      <c r="N192" s="185" t="s">
        <v>40</v>
      </c>
      <c r="O192" s="57"/>
      <c r="P192" s="154">
        <f>O192*H192</f>
        <v>0</v>
      </c>
      <c r="Q192" s="154">
        <v>0.22</v>
      </c>
      <c r="R192" s="154">
        <f>Q192*H192</f>
        <v>1.2209999999999999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159</v>
      </c>
      <c r="AT192" s="156" t="s">
        <v>218</v>
      </c>
      <c r="AU192" s="156" t="s">
        <v>84</v>
      </c>
      <c r="AY192" s="16" t="s">
        <v>125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80</v>
      </c>
      <c r="BK192" s="157">
        <f>ROUND(I192*H192,2)</f>
        <v>0</v>
      </c>
      <c r="BL192" s="16" t="s">
        <v>88</v>
      </c>
      <c r="BM192" s="156" t="s">
        <v>255</v>
      </c>
    </row>
    <row r="193" spans="1:65" s="13" customFormat="1" x14ac:dyDescent="0.2">
      <c r="B193" s="158"/>
      <c r="D193" s="159" t="s">
        <v>132</v>
      </c>
      <c r="E193" s="160" t="s">
        <v>1</v>
      </c>
      <c r="F193" s="161" t="s">
        <v>251</v>
      </c>
      <c r="H193" s="162">
        <v>111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132</v>
      </c>
      <c r="AU193" s="160" t="s">
        <v>84</v>
      </c>
      <c r="AV193" s="13" t="s">
        <v>84</v>
      </c>
      <c r="AW193" s="13" t="s">
        <v>32</v>
      </c>
      <c r="AX193" s="13" t="s">
        <v>80</v>
      </c>
      <c r="AY193" s="160" t="s">
        <v>125</v>
      </c>
    </row>
    <row r="194" spans="1:65" s="13" customFormat="1" x14ac:dyDescent="0.2">
      <c r="B194" s="158"/>
      <c r="D194" s="159" t="s">
        <v>132</v>
      </c>
      <c r="F194" s="161" t="s">
        <v>256</v>
      </c>
      <c r="H194" s="162">
        <v>5.55</v>
      </c>
      <c r="I194" s="163"/>
      <c r="L194" s="158"/>
      <c r="M194" s="164"/>
      <c r="N194" s="165"/>
      <c r="O194" s="165"/>
      <c r="P194" s="165"/>
      <c r="Q194" s="165"/>
      <c r="R194" s="165"/>
      <c r="S194" s="165"/>
      <c r="T194" s="166"/>
      <c r="AT194" s="160" t="s">
        <v>132</v>
      </c>
      <c r="AU194" s="160" t="s">
        <v>84</v>
      </c>
      <c r="AV194" s="13" t="s">
        <v>84</v>
      </c>
      <c r="AW194" s="13" t="s">
        <v>3</v>
      </c>
      <c r="AX194" s="13" t="s">
        <v>80</v>
      </c>
      <c r="AY194" s="160" t="s">
        <v>125</v>
      </c>
    </row>
    <row r="195" spans="1:65" s="2" customFormat="1" ht="24.2" customHeight="1" x14ac:dyDescent="0.2">
      <c r="A195" s="31"/>
      <c r="B195" s="143"/>
      <c r="C195" s="144" t="s">
        <v>257</v>
      </c>
      <c r="D195" s="144" t="s">
        <v>127</v>
      </c>
      <c r="E195" s="145" t="s">
        <v>258</v>
      </c>
      <c r="F195" s="146" t="s">
        <v>259</v>
      </c>
      <c r="G195" s="147" t="s">
        <v>136</v>
      </c>
      <c r="H195" s="148">
        <v>111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40</v>
      </c>
      <c r="O195" s="57"/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6" t="s">
        <v>88</v>
      </c>
      <c r="AT195" s="156" t="s">
        <v>127</v>
      </c>
      <c r="AU195" s="156" t="s">
        <v>84</v>
      </c>
      <c r="AY195" s="16" t="s">
        <v>125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6" t="s">
        <v>80</v>
      </c>
      <c r="BK195" s="157">
        <f>ROUND(I195*H195,2)</f>
        <v>0</v>
      </c>
      <c r="BL195" s="16" t="s">
        <v>88</v>
      </c>
      <c r="BM195" s="156" t="s">
        <v>260</v>
      </c>
    </row>
    <row r="196" spans="1:65" s="13" customFormat="1" x14ac:dyDescent="0.2">
      <c r="B196" s="158"/>
      <c r="D196" s="159" t="s">
        <v>132</v>
      </c>
      <c r="E196" s="160" t="s">
        <v>1</v>
      </c>
      <c r="F196" s="161" t="s">
        <v>251</v>
      </c>
      <c r="H196" s="162">
        <v>111</v>
      </c>
      <c r="I196" s="163"/>
      <c r="L196" s="158"/>
      <c r="M196" s="164"/>
      <c r="N196" s="165"/>
      <c r="O196" s="165"/>
      <c r="P196" s="165"/>
      <c r="Q196" s="165"/>
      <c r="R196" s="165"/>
      <c r="S196" s="165"/>
      <c r="T196" s="166"/>
      <c r="AT196" s="160" t="s">
        <v>132</v>
      </c>
      <c r="AU196" s="160" t="s">
        <v>84</v>
      </c>
      <c r="AV196" s="13" t="s">
        <v>84</v>
      </c>
      <c r="AW196" s="13" t="s">
        <v>32</v>
      </c>
      <c r="AX196" s="13" t="s">
        <v>80</v>
      </c>
      <c r="AY196" s="160" t="s">
        <v>125</v>
      </c>
    </row>
    <row r="197" spans="1:65" s="2" customFormat="1" ht="16.5" customHeight="1" x14ac:dyDescent="0.2">
      <c r="A197" s="31"/>
      <c r="B197" s="143"/>
      <c r="C197" s="175" t="s">
        <v>261</v>
      </c>
      <c r="D197" s="175" t="s">
        <v>218</v>
      </c>
      <c r="E197" s="176" t="s">
        <v>262</v>
      </c>
      <c r="F197" s="177" t="s">
        <v>263</v>
      </c>
      <c r="G197" s="178" t="s">
        <v>136</v>
      </c>
      <c r="H197" s="179">
        <v>111</v>
      </c>
      <c r="I197" s="180"/>
      <c r="J197" s="181">
        <f>ROUND(I197*H197,2)</f>
        <v>0</v>
      </c>
      <c r="K197" s="182"/>
      <c r="L197" s="183"/>
      <c r="M197" s="184" t="s">
        <v>1</v>
      </c>
      <c r="N197" s="185" t="s">
        <v>40</v>
      </c>
      <c r="O197" s="57"/>
      <c r="P197" s="154">
        <f>O197*H197</f>
        <v>0</v>
      </c>
      <c r="Q197" s="154">
        <v>5.0000000000000001E-3</v>
      </c>
      <c r="R197" s="154">
        <f>Q197*H197</f>
        <v>0.55500000000000005</v>
      </c>
      <c r="S197" s="154">
        <v>0</v>
      </c>
      <c r="T197" s="15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6" t="s">
        <v>159</v>
      </c>
      <c r="AT197" s="156" t="s">
        <v>218</v>
      </c>
      <c r="AU197" s="156" t="s">
        <v>84</v>
      </c>
      <c r="AY197" s="16" t="s">
        <v>125</v>
      </c>
      <c r="BE197" s="157">
        <f>IF(N197="základní",J197,0)</f>
        <v>0</v>
      </c>
      <c r="BF197" s="157">
        <f>IF(N197="snížená",J197,0)</f>
        <v>0</v>
      </c>
      <c r="BG197" s="157">
        <f>IF(N197="zákl. přenesená",J197,0)</f>
        <v>0</v>
      </c>
      <c r="BH197" s="157">
        <f>IF(N197="sníž. přenesená",J197,0)</f>
        <v>0</v>
      </c>
      <c r="BI197" s="157">
        <f>IF(N197="nulová",J197,0)</f>
        <v>0</v>
      </c>
      <c r="BJ197" s="16" t="s">
        <v>80</v>
      </c>
      <c r="BK197" s="157">
        <f>ROUND(I197*H197,2)</f>
        <v>0</v>
      </c>
      <c r="BL197" s="16" t="s">
        <v>88</v>
      </c>
      <c r="BM197" s="156" t="s">
        <v>264</v>
      </c>
    </row>
    <row r="198" spans="1:65" s="13" customFormat="1" x14ac:dyDescent="0.2">
      <c r="B198" s="158"/>
      <c r="D198" s="159" t="s">
        <v>132</v>
      </c>
      <c r="E198" s="160" t="s">
        <v>1</v>
      </c>
      <c r="F198" s="161" t="s">
        <v>251</v>
      </c>
      <c r="H198" s="162">
        <v>111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132</v>
      </c>
      <c r="AU198" s="160" t="s">
        <v>84</v>
      </c>
      <c r="AV198" s="13" t="s">
        <v>84</v>
      </c>
      <c r="AW198" s="13" t="s">
        <v>32</v>
      </c>
      <c r="AX198" s="13" t="s">
        <v>80</v>
      </c>
      <c r="AY198" s="160" t="s">
        <v>125</v>
      </c>
    </row>
    <row r="199" spans="1:65" s="2" customFormat="1" ht="16.5" customHeight="1" x14ac:dyDescent="0.2">
      <c r="A199" s="31"/>
      <c r="B199" s="143"/>
      <c r="C199" s="144" t="s">
        <v>265</v>
      </c>
      <c r="D199" s="144" t="s">
        <v>127</v>
      </c>
      <c r="E199" s="145" t="s">
        <v>266</v>
      </c>
      <c r="F199" s="146" t="s">
        <v>267</v>
      </c>
      <c r="G199" s="147" t="s">
        <v>173</v>
      </c>
      <c r="H199" s="148">
        <v>11.1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40</v>
      </c>
      <c r="O199" s="57"/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88</v>
      </c>
      <c r="AT199" s="156" t="s">
        <v>127</v>
      </c>
      <c r="AU199" s="156" t="s">
        <v>84</v>
      </c>
      <c r="AY199" s="16" t="s">
        <v>125</v>
      </c>
      <c r="BE199" s="157">
        <f>IF(N199="základní",J199,0)</f>
        <v>0</v>
      </c>
      <c r="BF199" s="157">
        <f>IF(N199="snížená",J199,0)</f>
        <v>0</v>
      </c>
      <c r="BG199" s="157">
        <f>IF(N199="zákl. přenesená",J199,0)</f>
        <v>0</v>
      </c>
      <c r="BH199" s="157">
        <f>IF(N199="sníž. přenesená",J199,0)</f>
        <v>0</v>
      </c>
      <c r="BI199" s="157">
        <f>IF(N199="nulová",J199,0)</f>
        <v>0</v>
      </c>
      <c r="BJ199" s="16" t="s">
        <v>80</v>
      </c>
      <c r="BK199" s="157">
        <f>ROUND(I199*H199,2)</f>
        <v>0</v>
      </c>
      <c r="BL199" s="16" t="s">
        <v>88</v>
      </c>
      <c r="BM199" s="156" t="s">
        <v>268</v>
      </c>
    </row>
    <row r="200" spans="1:65" s="13" customFormat="1" x14ac:dyDescent="0.2">
      <c r="B200" s="158"/>
      <c r="D200" s="159" t="s">
        <v>132</v>
      </c>
      <c r="E200" s="160" t="s">
        <v>1</v>
      </c>
      <c r="F200" s="161" t="s">
        <v>269</v>
      </c>
      <c r="H200" s="162">
        <v>11.1</v>
      </c>
      <c r="I200" s="163"/>
      <c r="L200" s="158"/>
      <c r="M200" s="164"/>
      <c r="N200" s="165"/>
      <c r="O200" s="165"/>
      <c r="P200" s="165"/>
      <c r="Q200" s="165"/>
      <c r="R200" s="165"/>
      <c r="S200" s="165"/>
      <c r="T200" s="166"/>
      <c r="AT200" s="160" t="s">
        <v>132</v>
      </c>
      <c r="AU200" s="160" t="s">
        <v>84</v>
      </c>
      <c r="AV200" s="13" t="s">
        <v>84</v>
      </c>
      <c r="AW200" s="13" t="s">
        <v>32</v>
      </c>
      <c r="AX200" s="13" t="s">
        <v>80</v>
      </c>
      <c r="AY200" s="160" t="s">
        <v>125</v>
      </c>
    </row>
    <row r="201" spans="1:65" s="2" customFormat="1" ht="21.75" customHeight="1" x14ac:dyDescent="0.2">
      <c r="A201" s="31"/>
      <c r="B201" s="143"/>
      <c r="C201" s="144" t="s">
        <v>270</v>
      </c>
      <c r="D201" s="144" t="s">
        <v>127</v>
      </c>
      <c r="E201" s="145" t="s">
        <v>271</v>
      </c>
      <c r="F201" s="146" t="s">
        <v>272</v>
      </c>
      <c r="G201" s="147" t="s">
        <v>173</v>
      </c>
      <c r="H201" s="148">
        <v>11.1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40</v>
      </c>
      <c r="O201" s="57"/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88</v>
      </c>
      <c r="AT201" s="156" t="s">
        <v>127</v>
      </c>
      <c r="AU201" s="156" t="s">
        <v>84</v>
      </c>
      <c r="AY201" s="16" t="s">
        <v>125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6" t="s">
        <v>80</v>
      </c>
      <c r="BK201" s="157">
        <f>ROUND(I201*H201,2)</f>
        <v>0</v>
      </c>
      <c r="BL201" s="16" t="s">
        <v>88</v>
      </c>
      <c r="BM201" s="156" t="s">
        <v>273</v>
      </c>
    </row>
    <row r="202" spans="1:65" s="13" customFormat="1" x14ac:dyDescent="0.2">
      <c r="B202" s="158"/>
      <c r="D202" s="159" t="s">
        <v>132</v>
      </c>
      <c r="E202" s="160" t="s">
        <v>1</v>
      </c>
      <c r="F202" s="161" t="s">
        <v>269</v>
      </c>
      <c r="H202" s="162">
        <v>11.1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132</v>
      </c>
      <c r="AU202" s="160" t="s">
        <v>84</v>
      </c>
      <c r="AV202" s="13" t="s">
        <v>84</v>
      </c>
      <c r="AW202" s="13" t="s">
        <v>32</v>
      </c>
      <c r="AX202" s="13" t="s">
        <v>80</v>
      </c>
      <c r="AY202" s="160" t="s">
        <v>125</v>
      </c>
    </row>
    <row r="203" spans="1:65" s="12" customFormat="1" ht="22.9" customHeight="1" x14ac:dyDescent="0.2">
      <c r="B203" s="130"/>
      <c r="D203" s="131" t="s">
        <v>74</v>
      </c>
      <c r="E203" s="141" t="s">
        <v>84</v>
      </c>
      <c r="F203" s="141" t="s">
        <v>274</v>
      </c>
      <c r="I203" s="133"/>
      <c r="J203" s="142">
        <f>BK203</f>
        <v>0</v>
      </c>
      <c r="L203" s="130"/>
      <c r="M203" s="135"/>
      <c r="N203" s="136"/>
      <c r="O203" s="136"/>
      <c r="P203" s="137">
        <f>SUM(P204:P218)</f>
        <v>0</v>
      </c>
      <c r="Q203" s="136"/>
      <c r="R203" s="137">
        <f>SUM(R204:R218)</f>
        <v>0.73916478000000019</v>
      </c>
      <c r="S203" s="136"/>
      <c r="T203" s="138">
        <f>SUM(T204:T218)</f>
        <v>0</v>
      </c>
      <c r="AR203" s="131" t="s">
        <v>80</v>
      </c>
      <c r="AT203" s="139" t="s">
        <v>74</v>
      </c>
      <c r="AU203" s="139" t="s">
        <v>80</v>
      </c>
      <c r="AY203" s="131" t="s">
        <v>125</v>
      </c>
      <c r="BK203" s="140">
        <f>SUM(BK204:BK218)</f>
        <v>0</v>
      </c>
    </row>
    <row r="204" spans="1:65" s="2" customFormat="1" ht="33" customHeight="1" x14ac:dyDescent="0.2">
      <c r="A204" s="31"/>
      <c r="B204" s="143"/>
      <c r="C204" s="144" t="s">
        <v>275</v>
      </c>
      <c r="D204" s="144" t="s">
        <v>127</v>
      </c>
      <c r="E204" s="145" t="s">
        <v>276</v>
      </c>
      <c r="F204" s="146" t="s">
        <v>277</v>
      </c>
      <c r="G204" s="147" t="s">
        <v>173</v>
      </c>
      <c r="H204" s="148">
        <v>30.6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40</v>
      </c>
      <c r="O204" s="57"/>
      <c r="P204" s="154">
        <f>O204*H204</f>
        <v>0</v>
      </c>
      <c r="Q204" s="154">
        <v>0</v>
      </c>
      <c r="R204" s="154">
        <f>Q204*H204</f>
        <v>0</v>
      </c>
      <c r="S204" s="154">
        <v>0</v>
      </c>
      <c r="T204" s="15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88</v>
      </c>
      <c r="AT204" s="156" t="s">
        <v>127</v>
      </c>
      <c r="AU204" s="156" t="s">
        <v>84</v>
      </c>
      <c r="AY204" s="16" t="s">
        <v>125</v>
      </c>
      <c r="BE204" s="157">
        <f>IF(N204="základní",J204,0)</f>
        <v>0</v>
      </c>
      <c r="BF204" s="157">
        <f>IF(N204="snížená",J204,0)</f>
        <v>0</v>
      </c>
      <c r="BG204" s="157">
        <f>IF(N204="zákl. přenesená",J204,0)</f>
        <v>0</v>
      </c>
      <c r="BH204" s="157">
        <f>IF(N204="sníž. přenesená",J204,0)</f>
        <v>0</v>
      </c>
      <c r="BI204" s="157">
        <f>IF(N204="nulová",J204,0)</f>
        <v>0</v>
      </c>
      <c r="BJ204" s="16" t="s">
        <v>80</v>
      </c>
      <c r="BK204" s="157">
        <f>ROUND(I204*H204,2)</f>
        <v>0</v>
      </c>
      <c r="BL204" s="16" t="s">
        <v>88</v>
      </c>
      <c r="BM204" s="156" t="s">
        <v>278</v>
      </c>
    </row>
    <row r="205" spans="1:65" s="13" customFormat="1" x14ac:dyDescent="0.2">
      <c r="B205" s="158"/>
      <c r="D205" s="159" t="s">
        <v>132</v>
      </c>
      <c r="E205" s="160" t="s">
        <v>1</v>
      </c>
      <c r="F205" s="161" t="s">
        <v>191</v>
      </c>
      <c r="H205" s="162">
        <v>30.6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132</v>
      </c>
      <c r="AU205" s="160" t="s">
        <v>84</v>
      </c>
      <c r="AV205" s="13" t="s">
        <v>84</v>
      </c>
      <c r="AW205" s="13" t="s">
        <v>32</v>
      </c>
      <c r="AX205" s="13" t="s">
        <v>80</v>
      </c>
      <c r="AY205" s="160" t="s">
        <v>125</v>
      </c>
    </row>
    <row r="206" spans="1:65" s="2" customFormat="1" ht="33" customHeight="1" x14ac:dyDescent="0.2">
      <c r="A206" s="31"/>
      <c r="B206" s="143"/>
      <c r="C206" s="144" t="s">
        <v>279</v>
      </c>
      <c r="D206" s="144" t="s">
        <v>127</v>
      </c>
      <c r="E206" s="145" t="s">
        <v>280</v>
      </c>
      <c r="F206" s="146" t="s">
        <v>281</v>
      </c>
      <c r="G206" s="147" t="s">
        <v>130</v>
      </c>
      <c r="H206" s="148">
        <v>765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40</v>
      </c>
      <c r="O206" s="57"/>
      <c r="P206" s="154">
        <f>O206*H206</f>
        <v>0</v>
      </c>
      <c r="Q206" s="154">
        <v>3.1E-4</v>
      </c>
      <c r="R206" s="154">
        <f>Q206*H206</f>
        <v>0.23715</v>
      </c>
      <c r="S206" s="154">
        <v>0</v>
      </c>
      <c r="T206" s="15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88</v>
      </c>
      <c r="AT206" s="156" t="s">
        <v>127</v>
      </c>
      <c r="AU206" s="156" t="s">
        <v>84</v>
      </c>
      <c r="AY206" s="16" t="s">
        <v>125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6" t="s">
        <v>80</v>
      </c>
      <c r="BK206" s="157">
        <f>ROUND(I206*H206,2)</f>
        <v>0</v>
      </c>
      <c r="BL206" s="16" t="s">
        <v>88</v>
      </c>
      <c r="BM206" s="156" t="s">
        <v>282</v>
      </c>
    </row>
    <row r="207" spans="1:65" s="13" customFormat="1" x14ac:dyDescent="0.2">
      <c r="B207" s="158"/>
      <c r="D207" s="159" t="s">
        <v>132</v>
      </c>
      <c r="E207" s="160" t="s">
        <v>1</v>
      </c>
      <c r="F207" s="161" t="s">
        <v>283</v>
      </c>
      <c r="H207" s="162">
        <v>765</v>
      </c>
      <c r="I207" s="163"/>
      <c r="L207" s="158"/>
      <c r="M207" s="164"/>
      <c r="N207" s="165"/>
      <c r="O207" s="165"/>
      <c r="P207" s="165"/>
      <c r="Q207" s="165"/>
      <c r="R207" s="165"/>
      <c r="S207" s="165"/>
      <c r="T207" s="166"/>
      <c r="AT207" s="160" t="s">
        <v>132</v>
      </c>
      <c r="AU207" s="160" t="s">
        <v>84</v>
      </c>
      <c r="AV207" s="13" t="s">
        <v>84</v>
      </c>
      <c r="AW207" s="13" t="s">
        <v>32</v>
      </c>
      <c r="AX207" s="13" t="s">
        <v>80</v>
      </c>
      <c r="AY207" s="160" t="s">
        <v>125</v>
      </c>
    </row>
    <row r="208" spans="1:65" s="2" customFormat="1" ht="24.2" customHeight="1" x14ac:dyDescent="0.2">
      <c r="A208" s="31"/>
      <c r="B208" s="143"/>
      <c r="C208" s="175" t="s">
        <v>284</v>
      </c>
      <c r="D208" s="175" t="s">
        <v>218</v>
      </c>
      <c r="E208" s="176" t="s">
        <v>285</v>
      </c>
      <c r="F208" s="177" t="s">
        <v>286</v>
      </c>
      <c r="G208" s="178" t="s">
        <v>130</v>
      </c>
      <c r="H208" s="179">
        <v>906.14300000000003</v>
      </c>
      <c r="I208" s="180"/>
      <c r="J208" s="181">
        <f>ROUND(I208*H208,2)</f>
        <v>0</v>
      </c>
      <c r="K208" s="182"/>
      <c r="L208" s="183"/>
      <c r="M208" s="184" t="s">
        <v>1</v>
      </c>
      <c r="N208" s="185" t="s">
        <v>40</v>
      </c>
      <c r="O208" s="57"/>
      <c r="P208" s="154">
        <f>O208*H208</f>
        <v>0</v>
      </c>
      <c r="Q208" s="154">
        <v>2.0000000000000001E-4</v>
      </c>
      <c r="R208" s="154">
        <f>Q208*H208</f>
        <v>0.18122860000000002</v>
      </c>
      <c r="S208" s="154">
        <v>0</v>
      </c>
      <c r="T208" s="155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6" t="s">
        <v>159</v>
      </c>
      <c r="AT208" s="156" t="s">
        <v>218</v>
      </c>
      <c r="AU208" s="156" t="s">
        <v>84</v>
      </c>
      <c r="AY208" s="16" t="s">
        <v>125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6" t="s">
        <v>80</v>
      </c>
      <c r="BK208" s="157">
        <f>ROUND(I208*H208,2)</f>
        <v>0</v>
      </c>
      <c r="BL208" s="16" t="s">
        <v>88</v>
      </c>
      <c r="BM208" s="156" t="s">
        <v>287</v>
      </c>
    </row>
    <row r="209" spans="1:65" s="13" customFormat="1" x14ac:dyDescent="0.2">
      <c r="B209" s="158"/>
      <c r="D209" s="159" t="s">
        <v>132</v>
      </c>
      <c r="E209" s="160" t="s">
        <v>1</v>
      </c>
      <c r="F209" s="161" t="s">
        <v>288</v>
      </c>
      <c r="H209" s="162">
        <v>765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132</v>
      </c>
      <c r="AU209" s="160" t="s">
        <v>84</v>
      </c>
      <c r="AV209" s="13" t="s">
        <v>84</v>
      </c>
      <c r="AW209" s="13" t="s">
        <v>32</v>
      </c>
      <c r="AX209" s="13" t="s">
        <v>80</v>
      </c>
      <c r="AY209" s="160" t="s">
        <v>125</v>
      </c>
    </row>
    <row r="210" spans="1:65" s="13" customFormat="1" x14ac:dyDescent="0.2">
      <c r="B210" s="158"/>
      <c r="D210" s="159" t="s">
        <v>132</v>
      </c>
      <c r="F210" s="161" t="s">
        <v>289</v>
      </c>
      <c r="H210" s="162">
        <v>906.14300000000003</v>
      </c>
      <c r="I210" s="163"/>
      <c r="L210" s="158"/>
      <c r="M210" s="164"/>
      <c r="N210" s="165"/>
      <c r="O210" s="165"/>
      <c r="P210" s="165"/>
      <c r="Q210" s="165"/>
      <c r="R210" s="165"/>
      <c r="S210" s="165"/>
      <c r="T210" s="166"/>
      <c r="AT210" s="160" t="s">
        <v>132</v>
      </c>
      <c r="AU210" s="160" t="s">
        <v>84</v>
      </c>
      <c r="AV210" s="13" t="s">
        <v>84</v>
      </c>
      <c r="AW210" s="13" t="s">
        <v>3</v>
      </c>
      <c r="AX210" s="13" t="s">
        <v>80</v>
      </c>
      <c r="AY210" s="160" t="s">
        <v>125</v>
      </c>
    </row>
    <row r="211" spans="1:65" s="2" customFormat="1" ht="24.2" customHeight="1" x14ac:dyDescent="0.2">
      <c r="A211" s="31"/>
      <c r="B211" s="143"/>
      <c r="C211" s="144" t="s">
        <v>290</v>
      </c>
      <c r="D211" s="144" t="s">
        <v>127</v>
      </c>
      <c r="E211" s="145" t="s">
        <v>291</v>
      </c>
      <c r="F211" s="146" t="s">
        <v>292</v>
      </c>
      <c r="G211" s="147" t="s">
        <v>167</v>
      </c>
      <c r="H211" s="148">
        <v>510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40</v>
      </c>
      <c r="O211" s="57"/>
      <c r="P211" s="154">
        <f>O211*H211</f>
        <v>0</v>
      </c>
      <c r="Q211" s="154">
        <v>4.8999999999999998E-4</v>
      </c>
      <c r="R211" s="154">
        <f>Q211*H211</f>
        <v>0.24989999999999998</v>
      </c>
      <c r="S211" s="154">
        <v>0</v>
      </c>
      <c r="T211" s="15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56" t="s">
        <v>88</v>
      </c>
      <c r="AT211" s="156" t="s">
        <v>127</v>
      </c>
      <c r="AU211" s="156" t="s">
        <v>84</v>
      </c>
      <c r="AY211" s="16" t="s">
        <v>125</v>
      </c>
      <c r="BE211" s="157">
        <f>IF(N211="základní",J211,0)</f>
        <v>0</v>
      </c>
      <c r="BF211" s="157">
        <f>IF(N211="snížená",J211,0)</f>
        <v>0</v>
      </c>
      <c r="BG211" s="157">
        <f>IF(N211="zákl. přenesená",J211,0)</f>
        <v>0</v>
      </c>
      <c r="BH211" s="157">
        <f>IF(N211="sníž. přenesená",J211,0)</f>
        <v>0</v>
      </c>
      <c r="BI211" s="157">
        <f>IF(N211="nulová",J211,0)</f>
        <v>0</v>
      </c>
      <c r="BJ211" s="16" t="s">
        <v>80</v>
      </c>
      <c r="BK211" s="157">
        <f>ROUND(I211*H211,2)</f>
        <v>0</v>
      </c>
      <c r="BL211" s="16" t="s">
        <v>88</v>
      </c>
      <c r="BM211" s="156" t="s">
        <v>293</v>
      </c>
    </row>
    <row r="212" spans="1:65" s="13" customFormat="1" x14ac:dyDescent="0.2">
      <c r="B212" s="158"/>
      <c r="D212" s="159" t="s">
        <v>132</v>
      </c>
      <c r="E212" s="160" t="s">
        <v>1</v>
      </c>
      <c r="F212" s="161" t="s">
        <v>294</v>
      </c>
      <c r="H212" s="162">
        <v>510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132</v>
      </c>
      <c r="AU212" s="160" t="s">
        <v>84</v>
      </c>
      <c r="AV212" s="13" t="s">
        <v>84</v>
      </c>
      <c r="AW212" s="13" t="s">
        <v>32</v>
      </c>
      <c r="AX212" s="13" t="s">
        <v>80</v>
      </c>
      <c r="AY212" s="160" t="s">
        <v>125</v>
      </c>
    </row>
    <row r="213" spans="1:65" s="2" customFormat="1" ht="49.15" customHeight="1" x14ac:dyDescent="0.2">
      <c r="A213" s="31"/>
      <c r="B213" s="143"/>
      <c r="C213" s="144" t="s">
        <v>295</v>
      </c>
      <c r="D213" s="144" t="s">
        <v>127</v>
      </c>
      <c r="E213" s="145" t="s">
        <v>296</v>
      </c>
      <c r="F213" s="146" t="s">
        <v>297</v>
      </c>
      <c r="G213" s="147" t="s">
        <v>298</v>
      </c>
      <c r="H213" s="148">
        <v>6</v>
      </c>
      <c r="I213" s="149"/>
      <c r="J213" s="150">
        <f>ROUND(I213*H213,2)</f>
        <v>0</v>
      </c>
      <c r="K213" s="151"/>
      <c r="L213" s="32"/>
      <c r="M213" s="152" t="s">
        <v>1</v>
      </c>
      <c r="N213" s="153" t="s">
        <v>40</v>
      </c>
      <c r="O213" s="57"/>
      <c r="P213" s="154">
        <f>O213*H213</f>
        <v>0</v>
      </c>
      <c r="Q213" s="154">
        <v>4.8999999999999998E-4</v>
      </c>
      <c r="R213" s="154">
        <f>Q213*H213</f>
        <v>2.9399999999999999E-3</v>
      </c>
      <c r="S213" s="154">
        <v>0</v>
      </c>
      <c r="T213" s="15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56" t="s">
        <v>88</v>
      </c>
      <c r="AT213" s="156" t="s">
        <v>127</v>
      </c>
      <c r="AU213" s="156" t="s">
        <v>84</v>
      </c>
      <c r="AY213" s="16" t="s">
        <v>125</v>
      </c>
      <c r="BE213" s="157">
        <f>IF(N213="základní",J213,0)</f>
        <v>0</v>
      </c>
      <c r="BF213" s="157">
        <f>IF(N213="snížená",J213,0)</f>
        <v>0</v>
      </c>
      <c r="BG213" s="157">
        <f>IF(N213="zákl. přenesená",J213,0)</f>
        <v>0</v>
      </c>
      <c r="BH213" s="157">
        <f>IF(N213="sníž. přenesená",J213,0)</f>
        <v>0</v>
      </c>
      <c r="BI213" s="157">
        <f>IF(N213="nulová",J213,0)</f>
        <v>0</v>
      </c>
      <c r="BJ213" s="16" t="s">
        <v>80</v>
      </c>
      <c r="BK213" s="157">
        <f>ROUND(I213*H213,2)</f>
        <v>0</v>
      </c>
      <c r="BL213" s="16" t="s">
        <v>88</v>
      </c>
      <c r="BM213" s="156" t="s">
        <v>299</v>
      </c>
    </row>
    <row r="214" spans="1:65" s="2" customFormat="1" ht="24.2" customHeight="1" x14ac:dyDescent="0.2">
      <c r="A214" s="31"/>
      <c r="B214" s="143"/>
      <c r="C214" s="144" t="s">
        <v>300</v>
      </c>
      <c r="D214" s="144" t="s">
        <v>127</v>
      </c>
      <c r="E214" s="145" t="s">
        <v>301</v>
      </c>
      <c r="F214" s="146" t="s">
        <v>302</v>
      </c>
      <c r="G214" s="147" t="s">
        <v>130</v>
      </c>
      <c r="H214" s="148">
        <v>136.85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40</v>
      </c>
      <c r="O214" s="57"/>
      <c r="P214" s="154">
        <f>O214*H214</f>
        <v>0</v>
      </c>
      <c r="Q214" s="154">
        <v>1.3999999999999999E-4</v>
      </c>
      <c r="R214" s="154">
        <f>Q214*H214</f>
        <v>1.9158999999999999E-2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88</v>
      </c>
      <c r="AT214" s="156" t="s">
        <v>127</v>
      </c>
      <c r="AU214" s="156" t="s">
        <v>84</v>
      </c>
      <c r="AY214" s="16" t="s">
        <v>125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80</v>
      </c>
      <c r="BK214" s="157">
        <f>ROUND(I214*H214,2)</f>
        <v>0</v>
      </c>
      <c r="BL214" s="16" t="s">
        <v>88</v>
      </c>
      <c r="BM214" s="156" t="s">
        <v>303</v>
      </c>
    </row>
    <row r="215" spans="1:65" s="13" customFormat="1" x14ac:dyDescent="0.2">
      <c r="B215" s="158"/>
      <c r="D215" s="159" t="s">
        <v>132</v>
      </c>
      <c r="E215" s="160" t="s">
        <v>1</v>
      </c>
      <c r="F215" s="161" t="s">
        <v>304</v>
      </c>
      <c r="H215" s="162">
        <v>136.85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132</v>
      </c>
      <c r="AU215" s="160" t="s">
        <v>84</v>
      </c>
      <c r="AV215" s="13" t="s">
        <v>84</v>
      </c>
      <c r="AW215" s="13" t="s">
        <v>32</v>
      </c>
      <c r="AX215" s="13" t="s">
        <v>80</v>
      </c>
      <c r="AY215" s="160" t="s">
        <v>125</v>
      </c>
    </row>
    <row r="216" spans="1:65" s="2" customFormat="1" ht="24.2" customHeight="1" x14ac:dyDescent="0.2">
      <c r="A216" s="31"/>
      <c r="B216" s="143"/>
      <c r="C216" s="175" t="s">
        <v>305</v>
      </c>
      <c r="D216" s="175" t="s">
        <v>218</v>
      </c>
      <c r="E216" s="176" t="s">
        <v>306</v>
      </c>
      <c r="F216" s="177" t="s">
        <v>307</v>
      </c>
      <c r="G216" s="178" t="s">
        <v>130</v>
      </c>
      <c r="H216" s="179">
        <v>157.37799999999999</v>
      </c>
      <c r="I216" s="180"/>
      <c r="J216" s="181">
        <f>ROUND(I216*H216,2)</f>
        <v>0</v>
      </c>
      <c r="K216" s="182"/>
      <c r="L216" s="183"/>
      <c r="M216" s="184" t="s">
        <v>1</v>
      </c>
      <c r="N216" s="185" t="s">
        <v>40</v>
      </c>
      <c r="O216" s="57"/>
      <c r="P216" s="154">
        <f>O216*H216</f>
        <v>0</v>
      </c>
      <c r="Q216" s="154">
        <v>3.1E-4</v>
      </c>
      <c r="R216" s="154">
        <f>Q216*H216</f>
        <v>4.8787179999999992E-2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159</v>
      </c>
      <c r="AT216" s="156" t="s">
        <v>218</v>
      </c>
      <c r="AU216" s="156" t="s">
        <v>84</v>
      </c>
      <c r="AY216" s="16" t="s">
        <v>125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80</v>
      </c>
      <c r="BK216" s="157">
        <f>ROUND(I216*H216,2)</f>
        <v>0</v>
      </c>
      <c r="BL216" s="16" t="s">
        <v>88</v>
      </c>
      <c r="BM216" s="156" t="s">
        <v>308</v>
      </c>
    </row>
    <row r="217" spans="1:65" s="13" customFormat="1" x14ac:dyDescent="0.2">
      <c r="B217" s="158"/>
      <c r="D217" s="159" t="s">
        <v>132</v>
      </c>
      <c r="E217" s="160" t="s">
        <v>1</v>
      </c>
      <c r="F217" s="161" t="s">
        <v>309</v>
      </c>
      <c r="H217" s="162">
        <v>136.85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132</v>
      </c>
      <c r="AU217" s="160" t="s">
        <v>84</v>
      </c>
      <c r="AV217" s="13" t="s">
        <v>84</v>
      </c>
      <c r="AW217" s="13" t="s">
        <v>32</v>
      </c>
      <c r="AX217" s="13" t="s">
        <v>80</v>
      </c>
      <c r="AY217" s="160" t="s">
        <v>125</v>
      </c>
    </row>
    <row r="218" spans="1:65" s="13" customFormat="1" x14ac:dyDescent="0.2">
      <c r="B218" s="158"/>
      <c r="D218" s="159" t="s">
        <v>132</v>
      </c>
      <c r="F218" s="161" t="s">
        <v>310</v>
      </c>
      <c r="H218" s="162">
        <v>157.37799999999999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132</v>
      </c>
      <c r="AU218" s="160" t="s">
        <v>84</v>
      </c>
      <c r="AV218" s="13" t="s">
        <v>84</v>
      </c>
      <c r="AW218" s="13" t="s">
        <v>3</v>
      </c>
      <c r="AX218" s="13" t="s">
        <v>80</v>
      </c>
      <c r="AY218" s="160" t="s">
        <v>125</v>
      </c>
    </row>
    <row r="219" spans="1:65" s="12" customFormat="1" ht="22.9" customHeight="1" x14ac:dyDescent="0.2">
      <c r="B219" s="130"/>
      <c r="D219" s="131" t="s">
        <v>74</v>
      </c>
      <c r="E219" s="141" t="s">
        <v>91</v>
      </c>
      <c r="F219" s="141" t="s">
        <v>311</v>
      </c>
      <c r="I219" s="133"/>
      <c r="J219" s="142">
        <f>BK219</f>
        <v>0</v>
      </c>
      <c r="L219" s="130"/>
      <c r="M219" s="135"/>
      <c r="N219" s="136"/>
      <c r="O219" s="136"/>
      <c r="P219" s="137">
        <f>SUM(P220:P309)</f>
        <v>0</v>
      </c>
      <c r="Q219" s="136"/>
      <c r="R219" s="137">
        <f>SUM(R220:R309)</f>
        <v>1009.48901</v>
      </c>
      <c r="S219" s="136"/>
      <c r="T219" s="138">
        <f>SUM(T220:T309)</f>
        <v>0</v>
      </c>
      <c r="AR219" s="131" t="s">
        <v>80</v>
      </c>
      <c r="AT219" s="139" t="s">
        <v>74</v>
      </c>
      <c r="AU219" s="139" t="s">
        <v>80</v>
      </c>
      <c r="AY219" s="131" t="s">
        <v>125</v>
      </c>
      <c r="BK219" s="140">
        <f>SUM(BK220:BK309)</f>
        <v>0</v>
      </c>
    </row>
    <row r="220" spans="1:65" s="2" customFormat="1" ht="24.2" customHeight="1" x14ac:dyDescent="0.2">
      <c r="A220" s="31"/>
      <c r="B220" s="143"/>
      <c r="C220" s="144" t="s">
        <v>312</v>
      </c>
      <c r="D220" s="144" t="s">
        <v>127</v>
      </c>
      <c r="E220" s="145" t="s">
        <v>313</v>
      </c>
      <c r="F220" s="146" t="s">
        <v>314</v>
      </c>
      <c r="G220" s="147" t="s">
        <v>130</v>
      </c>
      <c r="H220" s="148">
        <v>2840.5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40</v>
      </c>
      <c r="O220" s="57"/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6" t="s">
        <v>88</v>
      </c>
      <c r="AT220" s="156" t="s">
        <v>127</v>
      </c>
      <c r="AU220" s="156" t="s">
        <v>84</v>
      </c>
      <c r="AY220" s="16" t="s">
        <v>125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6" t="s">
        <v>80</v>
      </c>
      <c r="BK220" s="157">
        <f>ROUND(I220*H220,2)</f>
        <v>0</v>
      </c>
      <c r="BL220" s="16" t="s">
        <v>88</v>
      </c>
      <c r="BM220" s="156" t="s">
        <v>315</v>
      </c>
    </row>
    <row r="221" spans="1:65" s="13" customFormat="1" x14ac:dyDescent="0.2">
      <c r="B221" s="158"/>
      <c r="D221" s="159" t="s">
        <v>132</v>
      </c>
      <c r="E221" s="160" t="s">
        <v>1</v>
      </c>
      <c r="F221" s="161" t="s">
        <v>237</v>
      </c>
      <c r="H221" s="162">
        <v>392.15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132</v>
      </c>
      <c r="AU221" s="160" t="s">
        <v>84</v>
      </c>
      <c r="AV221" s="13" t="s">
        <v>84</v>
      </c>
      <c r="AW221" s="13" t="s">
        <v>32</v>
      </c>
      <c r="AX221" s="13" t="s">
        <v>75</v>
      </c>
      <c r="AY221" s="160" t="s">
        <v>125</v>
      </c>
    </row>
    <row r="222" spans="1:65" s="13" customFormat="1" x14ac:dyDescent="0.2">
      <c r="B222" s="158"/>
      <c r="D222" s="159" t="s">
        <v>132</v>
      </c>
      <c r="E222" s="160" t="s">
        <v>1</v>
      </c>
      <c r="F222" s="161" t="s">
        <v>238</v>
      </c>
      <c r="H222" s="162">
        <v>34.5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132</v>
      </c>
      <c r="AU222" s="160" t="s">
        <v>84</v>
      </c>
      <c r="AV222" s="13" t="s">
        <v>84</v>
      </c>
      <c r="AW222" s="13" t="s">
        <v>32</v>
      </c>
      <c r="AX222" s="13" t="s">
        <v>75</v>
      </c>
      <c r="AY222" s="160" t="s">
        <v>125</v>
      </c>
    </row>
    <row r="223" spans="1:65" s="13" customFormat="1" x14ac:dyDescent="0.2">
      <c r="B223" s="158"/>
      <c r="D223" s="159" t="s">
        <v>132</v>
      </c>
      <c r="E223" s="160" t="s">
        <v>1</v>
      </c>
      <c r="F223" s="161" t="s">
        <v>239</v>
      </c>
      <c r="H223" s="162">
        <v>12.65</v>
      </c>
      <c r="I223" s="163"/>
      <c r="L223" s="158"/>
      <c r="M223" s="164"/>
      <c r="N223" s="165"/>
      <c r="O223" s="165"/>
      <c r="P223" s="165"/>
      <c r="Q223" s="165"/>
      <c r="R223" s="165"/>
      <c r="S223" s="165"/>
      <c r="T223" s="166"/>
      <c r="AT223" s="160" t="s">
        <v>132</v>
      </c>
      <c r="AU223" s="160" t="s">
        <v>84</v>
      </c>
      <c r="AV223" s="13" t="s">
        <v>84</v>
      </c>
      <c r="AW223" s="13" t="s">
        <v>32</v>
      </c>
      <c r="AX223" s="13" t="s">
        <v>75</v>
      </c>
      <c r="AY223" s="160" t="s">
        <v>125</v>
      </c>
    </row>
    <row r="224" spans="1:65" s="13" customFormat="1" x14ac:dyDescent="0.2">
      <c r="B224" s="158"/>
      <c r="D224" s="159" t="s">
        <v>132</v>
      </c>
      <c r="E224" s="160" t="s">
        <v>1</v>
      </c>
      <c r="F224" s="161" t="s">
        <v>240</v>
      </c>
      <c r="H224" s="162">
        <v>9.1999999999999993</v>
      </c>
      <c r="I224" s="163"/>
      <c r="L224" s="158"/>
      <c r="M224" s="164"/>
      <c r="N224" s="165"/>
      <c r="O224" s="165"/>
      <c r="P224" s="165"/>
      <c r="Q224" s="165"/>
      <c r="R224" s="165"/>
      <c r="S224" s="165"/>
      <c r="T224" s="166"/>
      <c r="AT224" s="160" t="s">
        <v>132</v>
      </c>
      <c r="AU224" s="160" t="s">
        <v>84</v>
      </c>
      <c r="AV224" s="13" t="s">
        <v>84</v>
      </c>
      <c r="AW224" s="13" t="s">
        <v>32</v>
      </c>
      <c r="AX224" s="13" t="s">
        <v>75</v>
      </c>
      <c r="AY224" s="160" t="s">
        <v>125</v>
      </c>
    </row>
    <row r="225" spans="1:65" s="13" customFormat="1" x14ac:dyDescent="0.2">
      <c r="B225" s="158"/>
      <c r="D225" s="159" t="s">
        <v>132</v>
      </c>
      <c r="E225" s="160" t="s">
        <v>1</v>
      </c>
      <c r="F225" s="161" t="s">
        <v>243</v>
      </c>
      <c r="H225" s="162">
        <v>379.5</v>
      </c>
      <c r="I225" s="163"/>
      <c r="L225" s="158"/>
      <c r="M225" s="164"/>
      <c r="N225" s="165"/>
      <c r="O225" s="165"/>
      <c r="P225" s="165"/>
      <c r="Q225" s="165"/>
      <c r="R225" s="165"/>
      <c r="S225" s="165"/>
      <c r="T225" s="166"/>
      <c r="AT225" s="160" t="s">
        <v>132</v>
      </c>
      <c r="AU225" s="160" t="s">
        <v>84</v>
      </c>
      <c r="AV225" s="13" t="s">
        <v>84</v>
      </c>
      <c r="AW225" s="13" t="s">
        <v>32</v>
      </c>
      <c r="AX225" s="13" t="s">
        <v>75</v>
      </c>
      <c r="AY225" s="160" t="s">
        <v>125</v>
      </c>
    </row>
    <row r="226" spans="1:65" s="13" customFormat="1" x14ac:dyDescent="0.2">
      <c r="B226" s="158"/>
      <c r="D226" s="159" t="s">
        <v>132</v>
      </c>
      <c r="E226" s="160" t="s">
        <v>1</v>
      </c>
      <c r="F226" s="161" t="s">
        <v>244</v>
      </c>
      <c r="H226" s="162">
        <v>1875.65</v>
      </c>
      <c r="I226" s="163"/>
      <c r="L226" s="158"/>
      <c r="M226" s="164"/>
      <c r="N226" s="165"/>
      <c r="O226" s="165"/>
      <c r="P226" s="165"/>
      <c r="Q226" s="165"/>
      <c r="R226" s="165"/>
      <c r="S226" s="165"/>
      <c r="T226" s="166"/>
      <c r="AT226" s="160" t="s">
        <v>132</v>
      </c>
      <c r="AU226" s="160" t="s">
        <v>84</v>
      </c>
      <c r="AV226" s="13" t="s">
        <v>84</v>
      </c>
      <c r="AW226" s="13" t="s">
        <v>32</v>
      </c>
      <c r="AX226" s="13" t="s">
        <v>75</v>
      </c>
      <c r="AY226" s="160" t="s">
        <v>125</v>
      </c>
    </row>
    <row r="227" spans="1:65" s="13" customFormat="1" x14ac:dyDescent="0.2">
      <c r="B227" s="158"/>
      <c r="D227" s="159" t="s">
        <v>132</v>
      </c>
      <c r="E227" s="160" t="s">
        <v>1</v>
      </c>
      <c r="F227" s="161" t="s">
        <v>241</v>
      </c>
      <c r="H227" s="162">
        <v>46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132</v>
      </c>
      <c r="AU227" s="160" t="s">
        <v>84</v>
      </c>
      <c r="AV227" s="13" t="s">
        <v>84</v>
      </c>
      <c r="AW227" s="13" t="s">
        <v>32</v>
      </c>
      <c r="AX227" s="13" t="s">
        <v>75</v>
      </c>
      <c r="AY227" s="160" t="s">
        <v>125</v>
      </c>
    </row>
    <row r="228" spans="1:65" s="13" customFormat="1" x14ac:dyDescent="0.2">
      <c r="B228" s="158"/>
      <c r="D228" s="159" t="s">
        <v>132</v>
      </c>
      <c r="E228" s="160" t="s">
        <v>1</v>
      </c>
      <c r="F228" s="161" t="s">
        <v>242</v>
      </c>
      <c r="H228" s="162">
        <v>90.85</v>
      </c>
      <c r="I228" s="163"/>
      <c r="L228" s="158"/>
      <c r="M228" s="164"/>
      <c r="N228" s="165"/>
      <c r="O228" s="165"/>
      <c r="P228" s="165"/>
      <c r="Q228" s="165"/>
      <c r="R228" s="165"/>
      <c r="S228" s="165"/>
      <c r="T228" s="166"/>
      <c r="AT228" s="160" t="s">
        <v>132</v>
      </c>
      <c r="AU228" s="160" t="s">
        <v>84</v>
      </c>
      <c r="AV228" s="13" t="s">
        <v>84</v>
      </c>
      <c r="AW228" s="13" t="s">
        <v>32</v>
      </c>
      <c r="AX228" s="13" t="s">
        <v>75</v>
      </c>
      <c r="AY228" s="160" t="s">
        <v>125</v>
      </c>
    </row>
    <row r="229" spans="1:65" s="14" customFormat="1" x14ac:dyDescent="0.2">
      <c r="B229" s="167"/>
      <c r="D229" s="159" t="s">
        <v>132</v>
      </c>
      <c r="E229" s="168" t="s">
        <v>1</v>
      </c>
      <c r="F229" s="169" t="s">
        <v>186</v>
      </c>
      <c r="H229" s="170">
        <v>2840.5</v>
      </c>
      <c r="I229" s="171"/>
      <c r="L229" s="167"/>
      <c r="M229" s="172"/>
      <c r="N229" s="173"/>
      <c r="O229" s="173"/>
      <c r="P229" s="173"/>
      <c r="Q229" s="173"/>
      <c r="R229" s="173"/>
      <c r="S229" s="173"/>
      <c r="T229" s="174"/>
      <c r="AT229" s="168" t="s">
        <v>132</v>
      </c>
      <c r="AU229" s="168" t="s">
        <v>84</v>
      </c>
      <c r="AV229" s="14" t="s">
        <v>88</v>
      </c>
      <c r="AW229" s="14" t="s">
        <v>32</v>
      </c>
      <c r="AX229" s="14" t="s">
        <v>80</v>
      </c>
      <c r="AY229" s="168" t="s">
        <v>125</v>
      </c>
    </row>
    <row r="230" spans="1:65" s="2" customFormat="1" ht="24.2" customHeight="1" x14ac:dyDescent="0.2">
      <c r="A230" s="31"/>
      <c r="B230" s="143"/>
      <c r="C230" s="144" t="s">
        <v>316</v>
      </c>
      <c r="D230" s="144" t="s">
        <v>127</v>
      </c>
      <c r="E230" s="145" t="s">
        <v>317</v>
      </c>
      <c r="F230" s="146" t="s">
        <v>318</v>
      </c>
      <c r="G230" s="147" t="s">
        <v>130</v>
      </c>
      <c r="H230" s="148">
        <v>798.1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40</v>
      </c>
      <c r="O230" s="57"/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6" t="s">
        <v>88</v>
      </c>
      <c r="AT230" s="156" t="s">
        <v>127</v>
      </c>
      <c r="AU230" s="156" t="s">
        <v>84</v>
      </c>
      <c r="AY230" s="16" t="s">
        <v>125</v>
      </c>
      <c r="BE230" s="157">
        <f>IF(N230="základní",J230,0)</f>
        <v>0</v>
      </c>
      <c r="BF230" s="157">
        <f>IF(N230="snížená",J230,0)</f>
        <v>0</v>
      </c>
      <c r="BG230" s="157">
        <f>IF(N230="zákl. přenesená",J230,0)</f>
        <v>0</v>
      </c>
      <c r="BH230" s="157">
        <f>IF(N230="sníž. přenesená",J230,0)</f>
        <v>0</v>
      </c>
      <c r="BI230" s="157">
        <f>IF(N230="nulová",J230,0)</f>
        <v>0</v>
      </c>
      <c r="BJ230" s="16" t="s">
        <v>80</v>
      </c>
      <c r="BK230" s="157">
        <f>ROUND(I230*H230,2)</f>
        <v>0</v>
      </c>
      <c r="BL230" s="16" t="s">
        <v>88</v>
      </c>
      <c r="BM230" s="156" t="s">
        <v>319</v>
      </c>
    </row>
    <row r="231" spans="1:65" s="13" customFormat="1" x14ac:dyDescent="0.2">
      <c r="B231" s="158"/>
      <c r="D231" s="159" t="s">
        <v>132</v>
      </c>
      <c r="E231" s="160" t="s">
        <v>1</v>
      </c>
      <c r="F231" s="161" t="s">
        <v>245</v>
      </c>
      <c r="H231" s="162">
        <v>347.3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132</v>
      </c>
      <c r="AU231" s="160" t="s">
        <v>84</v>
      </c>
      <c r="AV231" s="13" t="s">
        <v>84</v>
      </c>
      <c r="AW231" s="13" t="s">
        <v>32</v>
      </c>
      <c r="AX231" s="13" t="s">
        <v>75</v>
      </c>
      <c r="AY231" s="160" t="s">
        <v>125</v>
      </c>
    </row>
    <row r="232" spans="1:65" s="13" customFormat="1" x14ac:dyDescent="0.2">
      <c r="B232" s="158"/>
      <c r="D232" s="159" t="s">
        <v>132</v>
      </c>
      <c r="E232" s="160" t="s">
        <v>1</v>
      </c>
      <c r="F232" s="161" t="s">
        <v>246</v>
      </c>
      <c r="H232" s="162">
        <v>341.55</v>
      </c>
      <c r="I232" s="163"/>
      <c r="L232" s="158"/>
      <c r="M232" s="164"/>
      <c r="N232" s="165"/>
      <c r="O232" s="165"/>
      <c r="P232" s="165"/>
      <c r="Q232" s="165"/>
      <c r="R232" s="165"/>
      <c r="S232" s="165"/>
      <c r="T232" s="166"/>
      <c r="AT232" s="160" t="s">
        <v>132</v>
      </c>
      <c r="AU232" s="160" t="s">
        <v>84</v>
      </c>
      <c r="AV232" s="13" t="s">
        <v>84</v>
      </c>
      <c r="AW232" s="13" t="s">
        <v>32</v>
      </c>
      <c r="AX232" s="13" t="s">
        <v>75</v>
      </c>
      <c r="AY232" s="160" t="s">
        <v>125</v>
      </c>
    </row>
    <row r="233" spans="1:65" s="13" customFormat="1" ht="22.5" x14ac:dyDescent="0.2">
      <c r="B233" s="158"/>
      <c r="D233" s="159" t="s">
        <v>132</v>
      </c>
      <c r="E233" s="160" t="s">
        <v>1</v>
      </c>
      <c r="F233" s="161" t="s">
        <v>247</v>
      </c>
      <c r="H233" s="162">
        <v>109.25</v>
      </c>
      <c r="I233" s="163"/>
      <c r="L233" s="158"/>
      <c r="M233" s="164"/>
      <c r="N233" s="165"/>
      <c r="O233" s="165"/>
      <c r="P233" s="165"/>
      <c r="Q233" s="165"/>
      <c r="R233" s="165"/>
      <c r="S233" s="165"/>
      <c r="T233" s="166"/>
      <c r="AT233" s="160" t="s">
        <v>132</v>
      </c>
      <c r="AU233" s="160" t="s">
        <v>84</v>
      </c>
      <c r="AV233" s="13" t="s">
        <v>84</v>
      </c>
      <c r="AW233" s="13" t="s">
        <v>32</v>
      </c>
      <c r="AX233" s="13" t="s">
        <v>75</v>
      </c>
      <c r="AY233" s="160" t="s">
        <v>125</v>
      </c>
    </row>
    <row r="234" spans="1:65" s="14" customFormat="1" x14ac:dyDescent="0.2">
      <c r="B234" s="167"/>
      <c r="D234" s="159" t="s">
        <v>132</v>
      </c>
      <c r="E234" s="168" t="s">
        <v>1</v>
      </c>
      <c r="F234" s="169" t="s">
        <v>186</v>
      </c>
      <c r="H234" s="170">
        <v>798.1</v>
      </c>
      <c r="I234" s="171"/>
      <c r="L234" s="167"/>
      <c r="M234" s="172"/>
      <c r="N234" s="173"/>
      <c r="O234" s="173"/>
      <c r="P234" s="173"/>
      <c r="Q234" s="173"/>
      <c r="R234" s="173"/>
      <c r="S234" s="173"/>
      <c r="T234" s="174"/>
      <c r="AT234" s="168" t="s">
        <v>132</v>
      </c>
      <c r="AU234" s="168" t="s">
        <v>84</v>
      </c>
      <c r="AV234" s="14" t="s">
        <v>88</v>
      </c>
      <c r="AW234" s="14" t="s">
        <v>32</v>
      </c>
      <c r="AX234" s="14" t="s">
        <v>80</v>
      </c>
      <c r="AY234" s="168" t="s">
        <v>125</v>
      </c>
    </row>
    <row r="235" spans="1:65" s="2" customFormat="1" ht="24.2" customHeight="1" x14ac:dyDescent="0.2">
      <c r="A235" s="31"/>
      <c r="B235" s="143"/>
      <c r="C235" s="144" t="s">
        <v>320</v>
      </c>
      <c r="D235" s="144" t="s">
        <v>127</v>
      </c>
      <c r="E235" s="145" t="s">
        <v>321</v>
      </c>
      <c r="F235" s="146" t="s">
        <v>322</v>
      </c>
      <c r="G235" s="147" t="s">
        <v>130</v>
      </c>
      <c r="H235" s="148">
        <v>404.8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40</v>
      </c>
      <c r="O235" s="57"/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6" t="s">
        <v>88</v>
      </c>
      <c r="AT235" s="156" t="s">
        <v>127</v>
      </c>
      <c r="AU235" s="156" t="s">
        <v>84</v>
      </c>
      <c r="AY235" s="16" t="s">
        <v>125</v>
      </c>
      <c r="BE235" s="157">
        <f>IF(N235="základní",J235,0)</f>
        <v>0</v>
      </c>
      <c r="BF235" s="157">
        <f>IF(N235="snížená",J235,0)</f>
        <v>0</v>
      </c>
      <c r="BG235" s="157">
        <f>IF(N235="zákl. přenesená",J235,0)</f>
        <v>0</v>
      </c>
      <c r="BH235" s="157">
        <f>IF(N235="sníž. přenesená",J235,0)</f>
        <v>0</v>
      </c>
      <c r="BI235" s="157">
        <f>IF(N235="nulová",J235,0)</f>
        <v>0</v>
      </c>
      <c r="BJ235" s="16" t="s">
        <v>80</v>
      </c>
      <c r="BK235" s="157">
        <f>ROUND(I235*H235,2)</f>
        <v>0</v>
      </c>
      <c r="BL235" s="16" t="s">
        <v>88</v>
      </c>
      <c r="BM235" s="156" t="s">
        <v>323</v>
      </c>
    </row>
    <row r="236" spans="1:65" s="13" customFormat="1" x14ac:dyDescent="0.2">
      <c r="B236" s="158"/>
      <c r="D236" s="159" t="s">
        <v>132</v>
      </c>
      <c r="E236" s="160" t="s">
        <v>1</v>
      </c>
      <c r="F236" s="161" t="s">
        <v>324</v>
      </c>
      <c r="H236" s="162">
        <v>363</v>
      </c>
      <c r="I236" s="163"/>
      <c r="L236" s="158"/>
      <c r="M236" s="164"/>
      <c r="N236" s="165"/>
      <c r="O236" s="165"/>
      <c r="P236" s="165"/>
      <c r="Q236" s="165"/>
      <c r="R236" s="165"/>
      <c r="S236" s="165"/>
      <c r="T236" s="166"/>
      <c r="AT236" s="160" t="s">
        <v>132</v>
      </c>
      <c r="AU236" s="160" t="s">
        <v>84</v>
      </c>
      <c r="AV236" s="13" t="s">
        <v>84</v>
      </c>
      <c r="AW236" s="13" t="s">
        <v>32</v>
      </c>
      <c r="AX236" s="13" t="s">
        <v>75</v>
      </c>
      <c r="AY236" s="160" t="s">
        <v>125</v>
      </c>
    </row>
    <row r="237" spans="1:65" s="13" customFormat="1" x14ac:dyDescent="0.2">
      <c r="B237" s="158"/>
      <c r="D237" s="159" t="s">
        <v>132</v>
      </c>
      <c r="E237" s="160" t="s">
        <v>1</v>
      </c>
      <c r="F237" s="161" t="s">
        <v>325</v>
      </c>
      <c r="H237" s="162">
        <v>33</v>
      </c>
      <c r="I237" s="163"/>
      <c r="L237" s="158"/>
      <c r="M237" s="164"/>
      <c r="N237" s="165"/>
      <c r="O237" s="165"/>
      <c r="P237" s="165"/>
      <c r="Q237" s="165"/>
      <c r="R237" s="165"/>
      <c r="S237" s="165"/>
      <c r="T237" s="166"/>
      <c r="AT237" s="160" t="s">
        <v>132</v>
      </c>
      <c r="AU237" s="160" t="s">
        <v>84</v>
      </c>
      <c r="AV237" s="13" t="s">
        <v>84</v>
      </c>
      <c r="AW237" s="13" t="s">
        <v>32</v>
      </c>
      <c r="AX237" s="13" t="s">
        <v>75</v>
      </c>
      <c r="AY237" s="160" t="s">
        <v>125</v>
      </c>
    </row>
    <row r="238" spans="1:65" s="13" customFormat="1" x14ac:dyDescent="0.2">
      <c r="B238" s="158"/>
      <c r="D238" s="159" t="s">
        <v>132</v>
      </c>
      <c r="E238" s="160" t="s">
        <v>1</v>
      </c>
      <c r="F238" s="161" t="s">
        <v>326</v>
      </c>
      <c r="H238" s="162">
        <v>8.8000000000000007</v>
      </c>
      <c r="I238" s="163"/>
      <c r="L238" s="158"/>
      <c r="M238" s="164"/>
      <c r="N238" s="165"/>
      <c r="O238" s="165"/>
      <c r="P238" s="165"/>
      <c r="Q238" s="165"/>
      <c r="R238" s="165"/>
      <c r="S238" s="165"/>
      <c r="T238" s="166"/>
      <c r="AT238" s="160" t="s">
        <v>132</v>
      </c>
      <c r="AU238" s="160" t="s">
        <v>84</v>
      </c>
      <c r="AV238" s="13" t="s">
        <v>84</v>
      </c>
      <c r="AW238" s="13" t="s">
        <v>32</v>
      </c>
      <c r="AX238" s="13" t="s">
        <v>75</v>
      </c>
      <c r="AY238" s="160" t="s">
        <v>125</v>
      </c>
    </row>
    <row r="239" spans="1:65" s="14" customFormat="1" x14ac:dyDescent="0.2">
      <c r="B239" s="167"/>
      <c r="D239" s="159" t="s">
        <v>132</v>
      </c>
      <c r="E239" s="168" t="s">
        <v>1</v>
      </c>
      <c r="F239" s="169" t="s">
        <v>186</v>
      </c>
      <c r="H239" s="170">
        <v>404.8</v>
      </c>
      <c r="I239" s="171"/>
      <c r="L239" s="167"/>
      <c r="M239" s="172"/>
      <c r="N239" s="173"/>
      <c r="O239" s="173"/>
      <c r="P239" s="173"/>
      <c r="Q239" s="173"/>
      <c r="R239" s="173"/>
      <c r="S239" s="173"/>
      <c r="T239" s="174"/>
      <c r="AT239" s="168" t="s">
        <v>132</v>
      </c>
      <c r="AU239" s="168" t="s">
        <v>84</v>
      </c>
      <c r="AV239" s="14" t="s">
        <v>88</v>
      </c>
      <c r="AW239" s="14" t="s">
        <v>32</v>
      </c>
      <c r="AX239" s="14" t="s">
        <v>80</v>
      </c>
      <c r="AY239" s="168" t="s">
        <v>125</v>
      </c>
    </row>
    <row r="240" spans="1:65" s="2" customFormat="1" ht="24.2" customHeight="1" x14ac:dyDescent="0.2">
      <c r="A240" s="31"/>
      <c r="B240" s="143"/>
      <c r="C240" s="144" t="s">
        <v>327</v>
      </c>
      <c r="D240" s="144" t="s">
        <v>127</v>
      </c>
      <c r="E240" s="145" t="s">
        <v>328</v>
      </c>
      <c r="F240" s="146" t="s">
        <v>329</v>
      </c>
      <c r="G240" s="147" t="s">
        <v>130</v>
      </c>
      <c r="H240" s="148">
        <v>1794.1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40</v>
      </c>
      <c r="O240" s="57"/>
      <c r="P240" s="154">
        <f>O240*H240</f>
        <v>0</v>
      </c>
      <c r="Q240" s="154">
        <v>0</v>
      </c>
      <c r="R240" s="154">
        <f>Q240*H240</f>
        <v>0</v>
      </c>
      <c r="S240" s="154">
        <v>0</v>
      </c>
      <c r="T240" s="155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56" t="s">
        <v>88</v>
      </c>
      <c r="AT240" s="156" t="s">
        <v>127</v>
      </c>
      <c r="AU240" s="156" t="s">
        <v>84</v>
      </c>
      <c r="AY240" s="16" t="s">
        <v>125</v>
      </c>
      <c r="BE240" s="157">
        <f>IF(N240="základní",J240,0)</f>
        <v>0</v>
      </c>
      <c r="BF240" s="157">
        <f>IF(N240="snížená",J240,0)</f>
        <v>0</v>
      </c>
      <c r="BG240" s="157">
        <f>IF(N240="zákl. přenesená",J240,0)</f>
        <v>0</v>
      </c>
      <c r="BH240" s="157">
        <f>IF(N240="sníž. přenesená",J240,0)</f>
        <v>0</v>
      </c>
      <c r="BI240" s="157">
        <f>IF(N240="nulová",J240,0)</f>
        <v>0</v>
      </c>
      <c r="BJ240" s="16" t="s">
        <v>80</v>
      </c>
      <c r="BK240" s="157">
        <f>ROUND(I240*H240,2)</f>
        <v>0</v>
      </c>
      <c r="BL240" s="16" t="s">
        <v>88</v>
      </c>
      <c r="BM240" s="156" t="s">
        <v>330</v>
      </c>
    </row>
    <row r="241" spans="1:65" s="13" customFormat="1" x14ac:dyDescent="0.2">
      <c r="B241" s="158"/>
      <c r="D241" s="159" t="s">
        <v>132</v>
      </c>
      <c r="E241" s="160" t="s">
        <v>1</v>
      </c>
      <c r="F241" s="161" t="s">
        <v>331</v>
      </c>
      <c r="H241" s="162">
        <v>1794.1</v>
      </c>
      <c r="I241" s="163"/>
      <c r="L241" s="158"/>
      <c r="M241" s="164"/>
      <c r="N241" s="165"/>
      <c r="O241" s="165"/>
      <c r="P241" s="165"/>
      <c r="Q241" s="165"/>
      <c r="R241" s="165"/>
      <c r="S241" s="165"/>
      <c r="T241" s="166"/>
      <c r="AT241" s="160" t="s">
        <v>132</v>
      </c>
      <c r="AU241" s="160" t="s">
        <v>84</v>
      </c>
      <c r="AV241" s="13" t="s">
        <v>84</v>
      </c>
      <c r="AW241" s="13" t="s">
        <v>32</v>
      </c>
      <c r="AX241" s="13" t="s">
        <v>80</v>
      </c>
      <c r="AY241" s="160" t="s">
        <v>125</v>
      </c>
    </row>
    <row r="242" spans="1:65" s="2" customFormat="1" ht="24.2" customHeight="1" x14ac:dyDescent="0.2">
      <c r="A242" s="31"/>
      <c r="B242" s="143"/>
      <c r="C242" s="144" t="s">
        <v>332</v>
      </c>
      <c r="D242" s="144" t="s">
        <v>127</v>
      </c>
      <c r="E242" s="145" t="s">
        <v>333</v>
      </c>
      <c r="F242" s="146" t="s">
        <v>334</v>
      </c>
      <c r="G242" s="147" t="s">
        <v>130</v>
      </c>
      <c r="H242" s="148">
        <v>894.3</v>
      </c>
      <c r="I242" s="149"/>
      <c r="J242" s="150">
        <f>ROUND(I242*H242,2)</f>
        <v>0</v>
      </c>
      <c r="K242" s="151"/>
      <c r="L242" s="32"/>
      <c r="M242" s="152" t="s">
        <v>1</v>
      </c>
      <c r="N242" s="153" t="s">
        <v>40</v>
      </c>
      <c r="O242" s="57"/>
      <c r="P242" s="154">
        <f>O242*H242</f>
        <v>0</v>
      </c>
      <c r="Q242" s="154">
        <v>0</v>
      </c>
      <c r="R242" s="154">
        <f>Q242*H242</f>
        <v>0</v>
      </c>
      <c r="S242" s="154">
        <v>0</v>
      </c>
      <c r="T242" s="155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6" t="s">
        <v>88</v>
      </c>
      <c r="AT242" s="156" t="s">
        <v>127</v>
      </c>
      <c r="AU242" s="156" t="s">
        <v>84</v>
      </c>
      <c r="AY242" s="16" t="s">
        <v>125</v>
      </c>
      <c r="BE242" s="157">
        <f>IF(N242="základní",J242,0)</f>
        <v>0</v>
      </c>
      <c r="BF242" s="157">
        <f>IF(N242="snížená",J242,0)</f>
        <v>0</v>
      </c>
      <c r="BG242" s="157">
        <f>IF(N242="zákl. přenesená",J242,0)</f>
        <v>0</v>
      </c>
      <c r="BH242" s="157">
        <f>IF(N242="sníž. přenesená",J242,0)</f>
        <v>0</v>
      </c>
      <c r="BI242" s="157">
        <f>IF(N242="nulová",J242,0)</f>
        <v>0</v>
      </c>
      <c r="BJ242" s="16" t="s">
        <v>80</v>
      </c>
      <c r="BK242" s="157">
        <f>ROUND(I242*H242,2)</f>
        <v>0</v>
      </c>
      <c r="BL242" s="16" t="s">
        <v>88</v>
      </c>
      <c r="BM242" s="156" t="s">
        <v>335</v>
      </c>
    </row>
    <row r="243" spans="1:65" s="13" customFormat="1" x14ac:dyDescent="0.2">
      <c r="B243" s="158"/>
      <c r="D243" s="159" t="s">
        <v>132</v>
      </c>
      <c r="E243" s="160" t="s">
        <v>1</v>
      </c>
      <c r="F243" s="161" t="s">
        <v>336</v>
      </c>
      <c r="H243" s="162">
        <v>332.2</v>
      </c>
      <c r="I243" s="163"/>
      <c r="L243" s="158"/>
      <c r="M243" s="164"/>
      <c r="N243" s="165"/>
      <c r="O243" s="165"/>
      <c r="P243" s="165"/>
      <c r="Q243" s="165"/>
      <c r="R243" s="165"/>
      <c r="S243" s="165"/>
      <c r="T243" s="166"/>
      <c r="AT243" s="160" t="s">
        <v>132</v>
      </c>
      <c r="AU243" s="160" t="s">
        <v>84</v>
      </c>
      <c r="AV243" s="13" t="s">
        <v>84</v>
      </c>
      <c r="AW243" s="13" t="s">
        <v>32</v>
      </c>
      <c r="AX243" s="13" t="s">
        <v>75</v>
      </c>
      <c r="AY243" s="160" t="s">
        <v>125</v>
      </c>
    </row>
    <row r="244" spans="1:65" s="13" customFormat="1" x14ac:dyDescent="0.2">
      <c r="B244" s="158"/>
      <c r="D244" s="159" t="s">
        <v>132</v>
      </c>
      <c r="E244" s="160" t="s">
        <v>1</v>
      </c>
      <c r="F244" s="161" t="s">
        <v>337</v>
      </c>
      <c r="H244" s="162">
        <v>326.7</v>
      </c>
      <c r="I244" s="163"/>
      <c r="L244" s="158"/>
      <c r="M244" s="164"/>
      <c r="N244" s="165"/>
      <c r="O244" s="165"/>
      <c r="P244" s="165"/>
      <c r="Q244" s="165"/>
      <c r="R244" s="165"/>
      <c r="S244" s="165"/>
      <c r="T244" s="166"/>
      <c r="AT244" s="160" t="s">
        <v>132</v>
      </c>
      <c r="AU244" s="160" t="s">
        <v>84</v>
      </c>
      <c r="AV244" s="13" t="s">
        <v>84</v>
      </c>
      <c r="AW244" s="13" t="s">
        <v>32</v>
      </c>
      <c r="AX244" s="13" t="s">
        <v>75</v>
      </c>
      <c r="AY244" s="160" t="s">
        <v>125</v>
      </c>
    </row>
    <row r="245" spans="1:65" s="13" customFormat="1" ht="22.5" x14ac:dyDescent="0.2">
      <c r="B245" s="158"/>
      <c r="D245" s="159" t="s">
        <v>132</v>
      </c>
      <c r="E245" s="160" t="s">
        <v>1</v>
      </c>
      <c r="F245" s="161" t="s">
        <v>338</v>
      </c>
      <c r="H245" s="162">
        <v>104.5</v>
      </c>
      <c r="I245" s="163"/>
      <c r="L245" s="158"/>
      <c r="M245" s="164"/>
      <c r="N245" s="165"/>
      <c r="O245" s="165"/>
      <c r="P245" s="165"/>
      <c r="Q245" s="165"/>
      <c r="R245" s="165"/>
      <c r="S245" s="165"/>
      <c r="T245" s="166"/>
      <c r="AT245" s="160" t="s">
        <v>132</v>
      </c>
      <c r="AU245" s="160" t="s">
        <v>84</v>
      </c>
      <c r="AV245" s="13" t="s">
        <v>84</v>
      </c>
      <c r="AW245" s="13" t="s">
        <v>32</v>
      </c>
      <c r="AX245" s="13" t="s">
        <v>75</v>
      </c>
      <c r="AY245" s="160" t="s">
        <v>125</v>
      </c>
    </row>
    <row r="246" spans="1:65" s="13" customFormat="1" x14ac:dyDescent="0.2">
      <c r="B246" s="158"/>
      <c r="D246" s="159" t="s">
        <v>132</v>
      </c>
      <c r="E246" s="160" t="s">
        <v>1</v>
      </c>
      <c r="F246" s="161" t="s">
        <v>339</v>
      </c>
      <c r="H246" s="162">
        <v>44</v>
      </c>
      <c r="I246" s="163"/>
      <c r="L246" s="158"/>
      <c r="M246" s="164"/>
      <c r="N246" s="165"/>
      <c r="O246" s="165"/>
      <c r="P246" s="165"/>
      <c r="Q246" s="165"/>
      <c r="R246" s="165"/>
      <c r="S246" s="165"/>
      <c r="T246" s="166"/>
      <c r="AT246" s="160" t="s">
        <v>132</v>
      </c>
      <c r="AU246" s="160" t="s">
        <v>84</v>
      </c>
      <c r="AV246" s="13" t="s">
        <v>84</v>
      </c>
      <c r="AW246" s="13" t="s">
        <v>32</v>
      </c>
      <c r="AX246" s="13" t="s">
        <v>75</v>
      </c>
      <c r="AY246" s="160" t="s">
        <v>125</v>
      </c>
    </row>
    <row r="247" spans="1:65" s="13" customFormat="1" x14ac:dyDescent="0.2">
      <c r="B247" s="158"/>
      <c r="D247" s="159" t="s">
        <v>132</v>
      </c>
      <c r="E247" s="160" t="s">
        <v>1</v>
      </c>
      <c r="F247" s="161" t="s">
        <v>340</v>
      </c>
      <c r="H247" s="162">
        <v>86.9</v>
      </c>
      <c r="I247" s="163"/>
      <c r="L247" s="158"/>
      <c r="M247" s="164"/>
      <c r="N247" s="165"/>
      <c r="O247" s="165"/>
      <c r="P247" s="165"/>
      <c r="Q247" s="165"/>
      <c r="R247" s="165"/>
      <c r="S247" s="165"/>
      <c r="T247" s="166"/>
      <c r="AT247" s="160" t="s">
        <v>132</v>
      </c>
      <c r="AU247" s="160" t="s">
        <v>84</v>
      </c>
      <c r="AV247" s="13" t="s">
        <v>84</v>
      </c>
      <c r="AW247" s="13" t="s">
        <v>32</v>
      </c>
      <c r="AX247" s="13" t="s">
        <v>75</v>
      </c>
      <c r="AY247" s="160" t="s">
        <v>125</v>
      </c>
    </row>
    <row r="248" spans="1:65" s="14" customFormat="1" x14ac:dyDescent="0.2">
      <c r="B248" s="167"/>
      <c r="D248" s="159" t="s">
        <v>132</v>
      </c>
      <c r="E248" s="168" t="s">
        <v>1</v>
      </c>
      <c r="F248" s="169" t="s">
        <v>186</v>
      </c>
      <c r="H248" s="170">
        <v>894.3</v>
      </c>
      <c r="I248" s="171"/>
      <c r="L248" s="167"/>
      <c r="M248" s="172"/>
      <c r="N248" s="173"/>
      <c r="O248" s="173"/>
      <c r="P248" s="173"/>
      <c r="Q248" s="173"/>
      <c r="R248" s="173"/>
      <c r="S248" s="173"/>
      <c r="T248" s="174"/>
      <c r="AT248" s="168" t="s">
        <v>132</v>
      </c>
      <c r="AU248" s="168" t="s">
        <v>84</v>
      </c>
      <c r="AV248" s="14" t="s">
        <v>88</v>
      </c>
      <c r="AW248" s="14" t="s">
        <v>32</v>
      </c>
      <c r="AX248" s="14" t="s">
        <v>80</v>
      </c>
      <c r="AY248" s="168" t="s">
        <v>125</v>
      </c>
    </row>
    <row r="249" spans="1:65" s="2" customFormat="1" ht="33" customHeight="1" x14ac:dyDescent="0.2">
      <c r="A249" s="31"/>
      <c r="B249" s="143"/>
      <c r="C249" s="144" t="s">
        <v>341</v>
      </c>
      <c r="D249" s="144" t="s">
        <v>127</v>
      </c>
      <c r="E249" s="145" t="s">
        <v>342</v>
      </c>
      <c r="F249" s="146" t="s">
        <v>343</v>
      </c>
      <c r="G249" s="147" t="s">
        <v>130</v>
      </c>
      <c r="H249" s="148">
        <v>27.5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40</v>
      </c>
      <c r="O249" s="57"/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56" t="s">
        <v>88</v>
      </c>
      <c r="AT249" s="156" t="s">
        <v>127</v>
      </c>
      <c r="AU249" s="156" t="s">
        <v>84</v>
      </c>
      <c r="AY249" s="16" t="s">
        <v>125</v>
      </c>
      <c r="BE249" s="157">
        <f>IF(N249="základní",J249,0)</f>
        <v>0</v>
      </c>
      <c r="BF249" s="157">
        <f>IF(N249="snížená",J249,0)</f>
        <v>0</v>
      </c>
      <c r="BG249" s="157">
        <f>IF(N249="zákl. přenesená",J249,0)</f>
        <v>0</v>
      </c>
      <c r="BH249" s="157">
        <f>IF(N249="sníž. přenesená",J249,0)</f>
        <v>0</v>
      </c>
      <c r="BI249" s="157">
        <f>IF(N249="nulová",J249,0)</f>
        <v>0</v>
      </c>
      <c r="BJ249" s="16" t="s">
        <v>80</v>
      </c>
      <c r="BK249" s="157">
        <f>ROUND(I249*H249,2)</f>
        <v>0</v>
      </c>
      <c r="BL249" s="16" t="s">
        <v>88</v>
      </c>
      <c r="BM249" s="156" t="s">
        <v>344</v>
      </c>
    </row>
    <row r="250" spans="1:65" s="13" customFormat="1" x14ac:dyDescent="0.2">
      <c r="B250" s="158"/>
      <c r="D250" s="159" t="s">
        <v>132</v>
      </c>
      <c r="E250" s="160" t="s">
        <v>1</v>
      </c>
      <c r="F250" s="161" t="s">
        <v>345</v>
      </c>
      <c r="H250" s="162">
        <v>27.5</v>
      </c>
      <c r="I250" s="163"/>
      <c r="L250" s="158"/>
      <c r="M250" s="164"/>
      <c r="N250" s="165"/>
      <c r="O250" s="165"/>
      <c r="P250" s="165"/>
      <c r="Q250" s="165"/>
      <c r="R250" s="165"/>
      <c r="S250" s="165"/>
      <c r="T250" s="166"/>
      <c r="AT250" s="160" t="s">
        <v>132</v>
      </c>
      <c r="AU250" s="160" t="s">
        <v>84</v>
      </c>
      <c r="AV250" s="13" t="s">
        <v>84</v>
      </c>
      <c r="AW250" s="13" t="s">
        <v>32</v>
      </c>
      <c r="AX250" s="13" t="s">
        <v>80</v>
      </c>
      <c r="AY250" s="160" t="s">
        <v>125</v>
      </c>
    </row>
    <row r="251" spans="1:65" s="2" customFormat="1" ht="16.5" customHeight="1" x14ac:dyDescent="0.2">
      <c r="A251" s="31"/>
      <c r="B251" s="143"/>
      <c r="C251" s="144" t="s">
        <v>346</v>
      </c>
      <c r="D251" s="144" t="s">
        <v>127</v>
      </c>
      <c r="E251" s="145" t="s">
        <v>347</v>
      </c>
      <c r="F251" s="146" t="s">
        <v>348</v>
      </c>
      <c r="G251" s="147" t="s">
        <v>130</v>
      </c>
      <c r="H251" s="148">
        <v>22</v>
      </c>
      <c r="I251" s="149"/>
      <c r="J251" s="150">
        <f>ROUND(I251*H251,2)</f>
        <v>0</v>
      </c>
      <c r="K251" s="151"/>
      <c r="L251" s="32"/>
      <c r="M251" s="152" t="s">
        <v>1</v>
      </c>
      <c r="N251" s="153" t="s">
        <v>40</v>
      </c>
      <c r="O251" s="57"/>
      <c r="P251" s="154">
        <f>O251*H251</f>
        <v>0</v>
      </c>
      <c r="Q251" s="154">
        <v>0.40799999999999997</v>
      </c>
      <c r="R251" s="154">
        <f>Q251*H251</f>
        <v>8.9759999999999991</v>
      </c>
      <c r="S251" s="154">
        <v>0</v>
      </c>
      <c r="T251" s="155">
        <f>S251*H251</f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56" t="s">
        <v>88</v>
      </c>
      <c r="AT251" s="156" t="s">
        <v>127</v>
      </c>
      <c r="AU251" s="156" t="s">
        <v>84</v>
      </c>
      <c r="AY251" s="16" t="s">
        <v>125</v>
      </c>
      <c r="BE251" s="157">
        <f>IF(N251="základní",J251,0)</f>
        <v>0</v>
      </c>
      <c r="BF251" s="157">
        <f>IF(N251="snížená",J251,0)</f>
        <v>0</v>
      </c>
      <c r="BG251" s="157">
        <f>IF(N251="zákl. přenesená",J251,0)</f>
        <v>0</v>
      </c>
      <c r="BH251" s="157">
        <f>IF(N251="sníž. přenesená",J251,0)</f>
        <v>0</v>
      </c>
      <c r="BI251" s="157">
        <f>IF(N251="nulová",J251,0)</f>
        <v>0</v>
      </c>
      <c r="BJ251" s="16" t="s">
        <v>80</v>
      </c>
      <c r="BK251" s="157">
        <f>ROUND(I251*H251,2)</f>
        <v>0</v>
      </c>
      <c r="BL251" s="16" t="s">
        <v>88</v>
      </c>
      <c r="BM251" s="156" t="s">
        <v>349</v>
      </c>
    </row>
    <row r="252" spans="1:65" s="13" customFormat="1" x14ac:dyDescent="0.2">
      <c r="B252" s="158"/>
      <c r="D252" s="159" t="s">
        <v>132</v>
      </c>
      <c r="E252" s="160" t="s">
        <v>1</v>
      </c>
      <c r="F252" s="161" t="s">
        <v>252</v>
      </c>
      <c r="H252" s="162">
        <v>22</v>
      </c>
      <c r="I252" s="163"/>
      <c r="L252" s="158"/>
      <c r="M252" s="164"/>
      <c r="N252" s="165"/>
      <c r="O252" s="165"/>
      <c r="P252" s="165"/>
      <c r="Q252" s="165"/>
      <c r="R252" s="165"/>
      <c r="S252" s="165"/>
      <c r="T252" s="166"/>
      <c r="AT252" s="160" t="s">
        <v>132</v>
      </c>
      <c r="AU252" s="160" t="s">
        <v>84</v>
      </c>
      <c r="AV252" s="13" t="s">
        <v>84</v>
      </c>
      <c r="AW252" s="13" t="s">
        <v>32</v>
      </c>
      <c r="AX252" s="13" t="s">
        <v>80</v>
      </c>
      <c r="AY252" s="160" t="s">
        <v>125</v>
      </c>
    </row>
    <row r="253" spans="1:65" s="2" customFormat="1" ht="24.2" customHeight="1" x14ac:dyDescent="0.2">
      <c r="A253" s="31"/>
      <c r="B253" s="143"/>
      <c r="C253" s="144" t="s">
        <v>350</v>
      </c>
      <c r="D253" s="144" t="s">
        <v>127</v>
      </c>
      <c r="E253" s="145" t="s">
        <v>351</v>
      </c>
      <c r="F253" s="146" t="s">
        <v>352</v>
      </c>
      <c r="G253" s="147" t="s">
        <v>130</v>
      </c>
      <c r="H253" s="148">
        <v>27.5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40</v>
      </c>
      <c r="O253" s="57"/>
      <c r="P253" s="154">
        <f>O253*H253</f>
        <v>0</v>
      </c>
      <c r="Q253" s="154">
        <v>0</v>
      </c>
      <c r="R253" s="154">
        <f>Q253*H253</f>
        <v>0</v>
      </c>
      <c r="S253" s="154">
        <v>0</v>
      </c>
      <c r="T253" s="155">
        <f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56" t="s">
        <v>88</v>
      </c>
      <c r="AT253" s="156" t="s">
        <v>127</v>
      </c>
      <c r="AU253" s="156" t="s">
        <v>84</v>
      </c>
      <c r="AY253" s="16" t="s">
        <v>125</v>
      </c>
      <c r="BE253" s="157">
        <f>IF(N253="základní",J253,0)</f>
        <v>0</v>
      </c>
      <c r="BF253" s="157">
        <f>IF(N253="snížená",J253,0)</f>
        <v>0</v>
      </c>
      <c r="BG253" s="157">
        <f>IF(N253="zákl. přenesená",J253,0)</f>
        <v>0</v>
      </c>
      <c r="BH253" s="157">
        <f>IF(N253="sníž. přenesená",J253,0)</f>
        <v>0</v>
      </c>
      <c r="BI253" s="157">
        <f>IF(N253="nulová",J253,0)</f>
        <v>0</v>
      </c>
      <c r="BJ253" s="16" t="s">
        <v>80</v>
      </c>
      <c r="BK253" s="157">
        <f>ROUND(I253*H253,2)</f>
        <v>0</v>
      </c>
      <c r="BL253" s="16" t="s">
        <v>88</v>
      </c>
      <c r="BM253" s="156" t="s">
        <v>353</v>
      </c>
    </row>
    <row r="254" spans="1:65" s="13" customFormat="1" x14ac:dyDescent="0.2">
      <c r="B254" s="158"/>
      <c r="D254" s="159" t="s">
        <v>132</v>
      </c>
      <c r="E254" s="160" t="s">
        <v>1</v>
      </c>
      <c r="F254" s="161" t="s">
        <v>345</v>
      </c>
      <c r="H254" s="162">
        <v>27.5</v>
      </c>
      <c r="I254" s="163"/>
      <c r="L254" s="158"/>
      <c r="M254" s="164"/>
      <c r="N254" s="165"/>
      <c r="O254" s="165"/>
      <c r="P254" s="165"/>
      <c r="Q254" s="165"/>
      <c r="R254" s="165"/>
      <c r="S254" s="165"/>
      <c r="T254" s="166"/>
      <c r="AT254" s="160" t="s">
        <v>132</v>
      </c>
      <c r="AU254" s="160" t="s">
        <v>84</v>
      </c>
      <c r="AV254" s="13" t="s">
        <v>84</v>
      </c>
      <c r="AW254" s="13" t="s">
        <v>32</v>
      </c>
      <c r="AX254" s="13" t="s">
        <v>80</v>
      </c>
      <c r="AY254" s="160" t="s">
        <v>125</v>
      </c>
    </row>
    <row r="255" spans="1:65" s="2" customFormat="1" ht="24.2" customHeight="1" x14ac:dyDescent="0.2">
      <c r="A255" s="31"/>
      <c r="B255" s="143"/>
      <c r="C255" s="144" t="s">
        <v>354</v>
      </c>
      <c r="D255" s="144" t="s">
        <v>127</v>
      </c>
      <c r="E255" s="145" t="s">
        <v>355</v>
      </c>
      <c r="F255" s="146" t="s">
        <v>356</v>
      </c>
      <c r="G255" s="147" t="s">
        <v>130</v>
      </c>
      <c r="H255" s="148">
        <v>27.5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40</v>
      </c>
      <c r="O255" s="57"/>
      <c r="P255" s="154">
        <f>O255*H255</f>
        <v>0</v>
      </c>
      <c r="Q255" s="154">
        <v>0</v>
      </c>
      <c r="R255" s="154">
        <f>Q255*H255</f>
        <v>0</v>
      </c>
      <c r="S255" s="154">
        <v>0</v>
      </c>
      <c r="T255" s="155">
        <f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56" t="s">
        <v>88</v>
      </c>
      <c r="AT255" s="156" t="s">
        <v>127</v>
      </c>
      <c r="AU255" s="156" t="s">
        <v>84</v>
      </c>
      <c r="AY255" s="16" t="s">
        <v>125</v>
      </c>
      <c r="BE255" s="157">
        <f>IF(N255="základní",J255,0)</f>
        <v>0</v>
      </c>
      <c r="BF255" s="157">
        <f>IF(N255="snížená",J255,0)</f>
        <v>0</v>
      </c>
      <c r="BG255" s="157">
        <f>IF(N255="zákl. přenesená",J255,0)</f>
        <v>0</v>
      </c>
      <c r="BH255" s="157">
        <f>IF(N255="sníž. přenesená",J255,0)</f>
        <v>0</v>
      </c>
      <c r="BI255" s="157">
        <f>IF(N255="nulová",J255,0)</f>
        <v>0</v>
      </c>
      <c r="BJ255" s="16" t="s">
        <v>80</v>
      </c>
      <c r="BK255" s="157">
        <f>ROUND(I255*H255,2)</f>
        <v>0</v>
      </c>
      <c r="BL255" s="16" t="s">
        <v>88</v>
      </c>
      <c r="BM255" s="156" t="s">
        <v>357</v>
      </c>
    </row>
    <row r="256" spans="1:65" s="13" customFormat="1" x14ac:dyDescent="0.2">
      <c r="B256" s="158"/>
      <c r="D256" s="159" t="s">
        <v>132</v>
      </c>
      <c r="E256" s="160" t="s">
        <v>1</v>
      </c>
      <c r="F256" s="161" t="s">
        <v>345</v>
      </c>
      <c r="H256" s="162">
        <v>27.5</v>
      </c>
      <c r="I256" s="163"/>
      <c r="L256" s="158"/>
      <c r="M256" s="164"/>
      <c r="N256" s="165"/>
      <c r="O256" s="165"/>
      <c r="P256" s="165"/>
      <c r="Q256" s="165"/>
      <c r="R256" s="165"/>
      <c r="S256" s="165"/>
      <c r="T256" s="166"/>
      <c r="AT256" s="160" t="s">
        <v>132</v>
      </c>
      <c r="AU256" s="160" t="s">
        <v>84</v>
      </c>
      <c r="AV256" s="13" t="s">
        <v>84</v>
      </c>
      <c r="AW256" s="13" t="s">
        <v>32</v>
      </c>
      <c r="AX256" s="13" t="s">
        <v>80</v>
      </c>
      <c r="AY256" s="160" t="s">
        <v>125</v>
      </c>
    </row>
    <row r="257" spans="1:65" s="2" customFormat="1" ht="33" customHeight="1" x14ac:dyDescent="0.2">
      <c r="A257" s="31"/>
      <c r="B257" s="143"/>
      <c r="C257" s="144" t="s">
        <v>358</v>
      </c>
      <c r="D257" s="144" t="s">
        <v>127</v>
      </c>
      <c r="E257" s="145" t="s">
        <v>359</v>
      </c>
      <c r="F257" s="146" t="s">
        <v>360</v>
      </c>
      <c r="G257" s="147" t="s">
        <v>130</v>
      </c>
      <c r="H257" s="148">
        <v>27.5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40</v>
      </c>
      <c r="O257" s="57"/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56" t="s">
        <v>88</v>
      </c>
      <c r="AT257" s="156" t="s">
        <v>127</v>
      </c>
      <c r="AU257" s="156" t="s">
        <v>84</v>
      </c>
      <c r="AY257" s="16" t="s">
        <v>125</v>
      </c>
      <c r="BE257" s="157">
        <f>IF(N257="základní",J257,0)</f>
        <v>0</v>
      </c>
      <c r="BF257" s="157">
        <f>IF(N257="snížená",J257,0)</f>
        <v>0</v>
      </c>
      <c r="BG257" s="157">
        <f>IF(N257="zákl. přenesená",J257,0)</f>
        <v>0</v>
      </c>
      <c r="BH257" s="157">
        <f>IF(N257="sníž. přenesená",J257,0)</f>
        <v>0</v>
      </c>
      <c r="BI257" s="157">
        <f>IF(N257="nulová",J257,0)</f>
        <v>0</v>
      </c>
      <c r="BJ257" s="16" t="s">
        <v>80</v>
      </c>
      <c r="BK257" s="157">
        <f>ROUND(I257*H257,2)</f>
        <v>0</v>
      </c>
      <c r="BL257" s="16" t="s">
        <v>88</v>
      </c>
      <c r="BM257" s="156" t="s">
        <v>361</v>
      </c>
    </row>
    <row r="258" spans="1:65" s="13" customFormat="1" x14ac:dyDescent="0.2">
      <c r="B258" s="158"/>
      <c r="D258" s="159" t="s">
        <v>132</v>
      </c>
      <c r="E258" s="160" t="s">
        <v>1</v>
      </c>
      <c r="F258" s="161" t="s">
        <v>345</v>
      </c>
      <c r="H258" s="162">
        <v>27.5</v>
      </c>
      <c r="I258" s="163"/>
      <c r="L258" s="158"/>
      <c r="M258" s="164"/>
      <c r="N258" s="165"/>
      <c r="O258" s="165"/>
      <c r="P258" s="165"/>
      <c r="Q258" s="165"/>
      <c r="R258" s="165"/>
      <c r="S258" s="165"/>
      <c r="T258" s="166"/>
      <c r="AT258" s="160" t="s">
        <v>132</v>
      </c>
      <c r="AU258" s="160" t="s">
        <v>84</v>
      </c>
      <c r="AV258" s="13" t="s">
        <v>84</v>
      </c>
      <c r="AW258" s="13" t="s">
        <v>32</v>
      </c>
      <c r="AX258" s="13" t="s">
        <v>80</v>
      </c>
      <c r="AY258" s="160" t="s">
        <v>125</v>
      </c>
    </row>
    <row r="259" spans="1:65" s="2" customFormat="1" ht="24.2" customHeight="1" x14ac:dyDescent="0.2">
      <c r="A259" s="31"/>
      <c r="B259" s="143"/>
      <c r="C259" s="144" t="s">
        <v>362</v>
      </c>
      <c r="D259" s="144" t="s">
        <v>127</v>
      </c>
      <c r="E259" s="145" t="s">
        <v>363</v>
      </c>
      <c r="F259" s="146" t="s">
        <v>364</v>
      </c>
      <c r="G259" s="147" t="s">
        <v>130</v>
      </c>
      <c r="H259" s="148">
        <v>694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40</v>
      </c>
      <c r="O259" s="57"/>
      <c r="P259" s="154">
        <f>O259*H259</f>
        <v>0</v>
      </c>
      <c r="Q259" s="154">
        <v>0.1837</v>
      </c>
      <c r="R259" s="154">
        <f>Q259*H259</f>
        <v>127.48780000000001</v>
      </c>
      <c r="S259" s="154">
        <v>0</v>
      </c>
      <c r="T259" s="15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56" t="s">
        <v>88</v>
      </c>
      <c r="AT259" s="156" t="s">
        <v>127</v>
      </c>
      <c r="AU259" s="156" t="s">
        <v>84</v>
      </c>
      <c r="AY259" s="16" t="s">
        <v>125</v>
      </c>
      <c r="BE259" s="157">
        <f>IF(N259="základní",J259,0)</f>
        <v>0</v>
      </c>
      <c r="BF259" s="157">
        <f>IF(N259="snížená",J259,0)</f>
        <v>0</v>
      </c>
      <c r="BG259" s="157">
        <f>IF(N259="zákl. přenesená",J259,0)</f>
        <v>0</v>
      </c>
      <c r="BH259" s="157">
        <f>IF(N259="sníž. přenesená",J259,0)</f>
        <v>0</v>
      </c>
      <c r="BI259" s="157">
        <f>IF(N259="nulová",J259,0)</f>
        <v>0</v>
      </c>
      <c r="BJ259" s="16" t="s">
        <v>80</v>
      </c>
      <c r="BK259" s="157">
        <f>ROUND(I259*H259,2)</f>
        <v>0</v>
      </c>
      <c r="BL259" s="16" t="s">
        <v>88</v>
      </c>
      <c r="BM259" s="156" t="s">
        <v>365</v>
      </c>
    </row>
    <row r="260" spans="1:65" s="13" customFormat="1" x14ac:dyDescent="0.2">
      <c r="B260" s="158"/>
      <c r="D260" s="159" t="s">
        <v>132</v>
      </c>
      <c r="E260" s="160" t="s">
        <v>1</v>
      </c>
      <c r="F260" s="161" t="s">
        <v>366</v>
      </c>
      <c r="H260" s="162">
        <v>302</v>
      </c>
      <c r="I260" s="163"/>
      <c r="L260" s="158"/>
      <c r="M260" s="164"/>
      <c r="N260" s="165"/>
      <c r="O260" s="165"/>
      <c r="P260" s="165"/>
      <c r="Q260" s="165"/>
      <c r="R260" s="165"/>
      <c r="S260" s="165"/>
      <c r="T260" s="166"/>
      <c r="AT260" s="160" t="s">
        <v>132</v>
      </c>
      <c r="AU260" s="160" t="s">
        <v>84</v>
      </c>
      <c r="AV260" s="13" t="s">
        <v>84</v>
      </c>
      <c r="AW260" s="13" t="s">
        <v>32</v>
      </c>
      <c r="AX260" s="13" t="s">
        <v>75</v>
      </c>
      <c r="AY260" s="160" t="s">
        <v>125</v>
      </c>
    </row>
    <row r="261" spans="1:65" s="13" customFormat="1" x14ac:dyDescent="0.2">
      <c r="B261" s="158"/>
      <c r="D261" s="159" t="s">
        <v>132</v>
      </c>
      <c r="E261" s="160" t="s">
        <v>1</v>
      </c>
      <c r="F261" s="161" t="s">
        <v>367</v>
      </c>
      <c r="H261" s="162">
        <v>297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132</v>
      </c>
      <c r="AU261" s="160" t="s">
        <v>84</v>
      </c>
      <c r="AV261" s="13" t="s">
        <v>84</v>
      </c>
      <c r="AW261" s="13" t="s">
        <v>32</v>
      </c>
      <c r="AX261" s="13" t="s">
        <v>75</v>
      </c>
      <c r="AY261" s="160" t="s">
        <v>125</v>
      </c>
    </row>
    <row r="262" spans="1:65" s="13" customFormat="1" ht="22.5" x14ac:dyDescent="0.2">
      <c r="B262" s="158"/>
      <c r="D262" s="159" t="s">
        <v>132</v>
      </c>
      <c r="E262" s="160" t="s">
        <v>1</v>
      </c>
      <c r="F262" s="161" t="s">
        <v>368</v>
      </c>
      <c r="H262" s="162">
        <v>95</v>
      </c>
      <c r="I262" s="163"/>
      <c r="L262" s="158"/>
      <c r="M262" s="164"/>
      <c r="N262" s="165"/>
      <c r="O262" s="165"/>
      <c r="P262" s="165"/>
      <c r="Q262" s="165"/>
      <c r="R262" s="165"/>
      <c r="S262" s="165"/>
      <c r="T262" s="166"/>
      <c r="AT262" s="160" t="s">
        <v>132</v>
      </c>
      <c r="AU262" s="160" t="s">
        <v>84</v>
      </c>
      <c r="AV262" s="13" t="s">
        <v>84</v>
      </c>
      <c r="AW262" s="13" t="s">
        <v>32</v>
      </c>
      <c r="AX262" s="13" t="s">
        <v>75</v>
      </c>
      <c r="AY262" s="160" t="s">
        <v>125</v>
      </c>
    </row>
    <row r="263" spans="1:65" s="14" customFormat="1" x14ac:dyDescent="0.2">
      <c r="B263" s="167"/>
      <c r="D263" s="159" t="s">
        <v>132</v>
      </c>
      <c r="E263" s="168" t="s">
        <v>1</v>
      </c>
      <c r="F263" s="169" t="s">
        <v>186</v>
      </c>
      <c r="H263" s="170">
        <v>694</v>
      </c>
      <c r="I263" s="171"/>
      <c r="L263" s="167"/>
      <c r="M263" s="172"/>
      <c r="N263" s="173"/>
      <c r="O263" s="173"/>
      <c r="P263" s="173"/>
      <c r="Q263" s="173"/>
      <c r="R263" s="173"/>
      <c r="S263" s="173"/>
      <c r="T263" s="174"/>
      <c r="AT263" s="168" t="s">
        <v>132</v>
      </c>
      <c r="AU263" s="168" t="s">
        <v>84</v>
      </c>
      <c r="AV263" s="14" t="s">
        <v>88</v>
      </c>
      <c r="AW263" s="14" t="s">
        <v>32</v>
      </c>
      <c r="AX263" s="14" t="s">
        <v>80</v>
      </c>
      <c r="AY263" s="168" t="s">
        <v>125</v>
      </c>
    </row>
    <row r="264" spans="1:65" s="2" customFormat="1" ht="16.5" customHeight="1" x14ac:dyDescent="0.2">
      <c r="A264" s="31"/>
      <c r="B264" s="143"/>
      <c r="C264" s="175" t="s">
        <v>369</v>
      </c>
      <c r="D264" s="175" t="s">
        <v>218</v>
      </c>
      <c r="E264" s="176" t="s">
        <v>370</v>
      </c>
      <c r="F264" s="177" t="s">
        <v>371</v>
      </c>
      <c r="G264" s="178" t="s">
        <v>130</v>
      </c>
      <c r="H264" s="179">
        <v>610.98</v>
      </c>
      <c r="I264" s="180"/>
      <c r="J264" s="181">
        <f>ROUND(I264*H264,2)</f>
        <v>0</v>
      </c>
      <c r="K264" s="182"/>
      <c r="L264" s="183"/>
      <c r="M264" s="184" t="s">
        <v>1</v>
      </c>
      <c r="N264" s="185" t="s">
        <v>40</v>
      </c>
      <c r="O264" s="57"/>
      <c r="P264" s="154">
        <f>O264*H264</f>
        <v>0</v>
      </c>
      <c r="Q264" s="154">
        <v>0.222</v>
      </c>
      <c r="R264" s="154">
        <f>Q264*H264</f>
        <v>135.63756000000001</v>
      </c>
      <c r="S264" s="154">
        <v>0</v>
      </c>
      <c r="T264" s="155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6" t="s">
        <v>159</v>
      </c>
      <c r="AT264" s="156" t="s">
        <v>218</v>
      </c>
      <c r="AU264" s="156" t="s">
        <v>84</v>
      </c>
      <c r="AY264" s="16" t="s">
        <v>125</v>
      </c>
      <c r="BE264" s="157">
        <f>IF(N264="základní",J264,0)</f>
        <v>0</v>
      </c>
      <c r="BF264" s="157">
        <f>IF(N264="snížená",J264,0)</f>
        <v>0</v>
      </c>
      <c r="BG264" s="157">
        <f>IF(N264="zákl. přenesená",J264,0)</f>
        <v>0</v>
      </c>
      <c r="BH264" s="157">
        <f>IF(N264="sníž. přenesená",J264,0)</f>
        <v>0</v>
      </c>
      <c r="BI264" s="157">
        <f>IF(N264="nulová",J264,0)</f>
        <v>0</v>
      </c>
      <c r="BJ264" s="16" t="s">
        <v>80</v>
      </c>
      <c r="BK264" s="157">
        <f>ROUND(I264*H264,2)</f>
        <v>0</v>
      </c>
      <c r="BL264" s="16" t="s">
        <v>88</v>
      </c>
      <c r="BM264" s="156" t="s">
        <v>372</v>
      </c>
    </row>
    <row r="265" spans="1:65" s="13" customFormat="1" x14ac:dyDescent="0.2">
      <c r="B265" s="158"/>
      <c r="D265" s="159" t="s">
        <v>132</v>
      </c>
      <c r="E265" s="160" t="s">
        <v>1</v>
      </c>
      <c r="F265" s="161" t="s">
        <v>366</v>
      </c>
      <c r="H265" s="162">
        <v>302</v>
      </c>
      <c r="I265" s="163"/>
      <c r="L265" s="158"/>
      <c r="M265" s="164"/>
      <c r="N265" s="165"/>
      <c r="O265" s="165"/>
      <c r="P265" s="165"/>
      <c r="Q265" s="165"/>
      <c r="R265" s="165"/>
      <c r="S265" s="165"/>
      <c r="T265" s="166"/>
      <c r="AT265" s="160" t="s">
        <v>132</v>
      </c>
      <c r="AU265" s="160" t="s">
        <v>84</v>
      </c>
      <c r="AV265" s="13" t="s">
        <v>84</v>
      </c>
      <c r="AW265" s="13" t="s">
        <v>32</v>
      </c>
      <c r="AX265" s="13" t="s">
        <v>75</v>
      </c>
      <c r="AY265" s="160" t="s">
        <v>125</v>
      </c>
    </row>
    <row r="266" spans="1:65" s="13" customFormat="1" x14ac:dyDescent="0.2">
      <c r="B266" s="158"/>
      <c r="D266" s="159" t="s">
        <v>132</v>
      </c>
      <c r="E266" s="160" t="s">
        <v>1</v>
      </c>
      <c r="F266" s="161" t="s">
        <v>367</v>
      </c>
      <c r="H266" s="162">
        <v>297</v>
      </c>
      <c r="I266" s="163"/>
      <c r="L266" s="158"/>
      <c r="M266" s="164"/>
      <c r="N266" s="165"/>
      <c r="O266" s="165"/>
      <c r="P266" s="165"/>
      <c r="Q266" s="165"/>
      <c r="R266" s="165"/>
      <c r="S266" s="165"/>
      <c r="T266" s="166"/>
      <c r="AT266" s="160" t="s">
        <v>132</v>
      </c>
      <c r="AU266" s="160" t="s">
        <v>84</v>
      </c>
      <c r="AV266" s="13" t="s">
        <v>84</v>
      </c>
      <c r="AW266" s="13" t="s">
        <v>32</v>
      </c>
      <c r="AX266" s="13" t="s">
        <v>75</v>
      </c>
      <c r="AY266" s="160" t="s">
        <v>125</v>
      </c>
    </row>
    <row r="267" spans="1:65" s="14" customFormat="1" x14ac:dyDescent="0.2">
      <c r="B267" s="167"/>
      <c r="D267" s="159" t="s">
        <v>132</v>
      </c>
      <c r="E267" s="168" t="s">
        <v>1</v>
      </c>
      <c r="F267" s="169" t="s">
        <v>186</v>
      </c>
      <c r="H267" s="170">
        <v>599</v>
      </c>
      <c r="I267" s="171"/>
      <c r="L267" s="167"/>
      <c r="M267" s="172"/>
      <c r="N267" s="173"/>
      <c r="O267" s="173"/>
      <c r="P267" s="173"/>
      <c r="Q267" s="173"/>
      <c r="R267" s="173"/>
      <c r="S267" s="173"/>
      <c r="T267" s="174"/>
      <c r="AT267" s="168" t="s">
        <v>132</v>
      </c>
      <c r="AU267" s="168" t="s">
        <v>84</v>
      </c>
      <c r="AV267" s="14" t="s">
        <v>88</v>
      </c>
      <c r="AW267" s="14" t="s">
        <v>32</v>
      </c>
      <c r="AX267" s="14" t="s">
        <v>80</v>
      </c>
      <c r="AY267" s="168" t="s">
        <v>125</v>
      </c>
    </row>
    <row r="268" spans="1:65" s="13" customFormat="1" x14ac:dyDescent="0.2">
      <c r="B268" s="158"/>
      <c r="D268" s="159" t="s">
        <v>132</v>
      </c>
      <c r="F268" s="161" t="s">
        <v>373</v>
      </c>
      <c r="H268" s="162">
        <v>610.98</v>
      </c>
      <c r="I268" s="163"/>
      <c r="L268" s="158"/>
      <c r="M268" s="164"/>
      <c r="N268" s="165"/>
      <c r="O268" s="165"/>
      <c r="P268" s="165"/>
      <c r="Q268" s="165"/>
      <c r="R268" s="165"/>
      <c r="S268" s="165"/>
      <c r="T268" s="166"/>
      <c r="AT268" s="160" t="s">
        <v>132</v>
      </c>
      <c r="AU268" s="160" t="s">
        <v>84</v>
      </c>
      <c r="AV268" s="13" t="s">
        <v>84</v>
      </c>
      <c r="AW268" s="13" t="s">
        <v>3</v>
      </c>
      <c r="AX268" s="13" t="s">
        <v>80</v>
      </c>
      <c r="AY268" s="160" t="s">
        <v>125</v>
      </c>
    </row>
    <row r="269" spans="1:65" s="2" customFormat="1" ht="21.75" customHeight="1" x14ac:dyDescent="0.2">
      <c r="A269" s="31"/>
      <c r="B269" s="143"/>
      <c r="C269" s="175" t="s">
        <v>374</v>
      </c>
      <c r="D269" s="175" t="s">
        <v>218</v>
      </c>
      <c r="E269" s="176" t="s">
        <v>375</v>
      </c>
      <c r="F269" s="177" t="s">
        <v>376</v>
      </c>
      <c r="G269" s="178" t="s">
        <v>130</v>
      </c>
      <c r="H269" s="179">
        <v>96.9</v>
      </c>
      <c r="I269" s="180"/>
      <c r="J269" s="181">
        <f>ROUND(I269*H269,2)</f>
        <v>0</v>
      </c>
      <c r="K269" s="182"/>
      <c r="L269" s="183"/>
      <c r="M269" s="184" t="s">
        <v>1</v>
      </c>
      <c r="N269" s="185" t="s">
        <v>40</v>
      </c>
      <c r="O269" s="57"/>
      <c r="P269" s="154">
        <f>O269*H269</f>
        <v>0</v>
      </c>
      <c r="Q269" s="154">
        <v>0.222</v>
      </c>
      <c r="R269" s="154">
        <f>Q269*H269</f>
        <v>21.511800000000001</v>
      </c>
      <c r="S269" s="154">
        <v>0</v>
      </c>
      <c r="T269" s="155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56" t="s">
        <v>159</v>
      </c>
      <c r="AT269" s="156" t="s">
        <v>218</v>
      </c>
      <c r="AU269" s="156" t="s">
        <v>84</v>
      </c>
      <c r="AY269" s="16" t="s">
        <v>125</v>
      </c>
      <c r="BE269" s="157">
        <f>IF(N269="základní",J269,0)</f>
        <v>0</v>
      </c>
      <c r="BF269" s="157">
        <f>IF(N269="snížená",J269,0)</f>
        <v>0</v>
      </c>
      <c r="BG269" s="157">
        <f>IF(N269="zákl. přenesená",J269,0)</f>
        <v>0</v>
      </c>
      <c r="BH269" s="157">
        <f>IF(N269="sníž. přenesená",J269,0)</f>
        <v>0</v>
      </c>
      <c r="BI269" s="157">
        <f>IF(N269="nulová",J269,0)</f>
        <v>0</v>
      </c>
      <c r="BJ269" s="16" t="s">
        <v>80</v>
      </c>
      <c r="BK269" s="157">
        <f>ROUND(I269*H269,2)</f>
        <v>0</v>
      </c>
      <c r="BL269" s="16" t="s">
        <v>88</v>
      </c>
      <c r="BM269" s="156" t="s">
        <v>377</v>
      </c>
    </row>
    <row r="270" spans="1:65" s="13" customFormat="1" ht="22.5" x14ac:dyDescent="0.2">
      <c r="B270" s="158"/>
      <c r="D270" s="159" t="s">
        <v>132</v>
      </c>
      <c r="E270" s="160" t="s">
        <v>1</v>
      </c>
      <c r="F270" s="161" t="s">
        <v>368</v>
      </c>
      <c r="H270" s="162">
        <v>95</v>
      </c>
      <c r="I270" s="163"/>
      <c r="L270" s="158"/>
      <c r="M270" s="164"/>
      <c r="N270" s="165"/>
      <c r="O270" s="165"/>
      <c r="P270" s="165"/>
      <c r="Q270" s="165"/>
      <c r="R270" s="165"/>
      <c r="S270" s="165"/>
      <c r="T270" s="166"/>
      <c r="AT270" s="160" t="s">
        <v>132</v>
      </c>
      <c r="AU270" s="160" t="s">
        <v>84</v>
      </c>
      <c r="AV270" s="13" t="s">
        <v>84</v>
      </c>
      <c r="AW270" s="13" t="s">
        <v>32</v>
      </c>
      <c r="AX270" s="13" t="s">
        <v>80</v>
      </c>
      <c r="AY270" s="160" t="s">
        <v>125</v>
      </c>
    </row>
    <row r="271" spans="1:65" s="13" customFormat="1" x14ac:dyDescent="0.2">
      <c r="B271" s="158"/>
      <c r="D271" s="159" t="s">
        <v>132</v>
      </c>
      <c r="F271" s="161" t="s">
        <v>378</v>
      </c>
      <c r="H271" s="162">
        <v>96.9</v>
      </c>
      <c r="I271" s="163"/>
      <c r="L271" s="158"/>
      <c r="M271" s="164"/>
      <c r="N271" s="165"/>
      <c r="O271" s="165"/>
      <c r="P271" s="165"/>
      <c r="Q271" s="165"/>
      <c r="R271" s="165"/>
      <c r="S271" s="165"/>
      <c r="T271" s="166"/>
      <c r="AT271" s="160" t="s">
        <v>132</v>
      </c>
      <c r="AU271" s="160" t="s">
        <v>84</v>
      </c>
      <c r="AV271" s="13" t="s">
        <v>84</v>
      </c>
      <c r="AW271" s="13" t="s">
        <v>3</v>
      </c>
      <c r="AX271" s="13" t="s">
        <v>80</v>
      </c>
      <c r="AY271" s="160" t="s">
        <v>125</v>
      </c>
    </row>
    <row r="272" spans="1:65" s="2" customFormat="1" ht="24.2" customHeight="1" x14ac:dyDescent="0.2">
      <c r="A272" s="31"/>
      <c r="B272" s="143"/>
      <c r="C272" s="144" t="s">
        <v>379</v>
      </c>
      <c r="D272" s="144" t="s">
        <v>127</v>
      </c>
      <c r="E272" s="145" t="s">
        <v>380</v>
      </c>
      <c r="F272" s="146" t="s">
        <v>381</v>
      </c>
      <c r="G272" s="147" t="s">
        <v>130</v>
      </c>
      <c r="H272" s="148">
        <v>352</v>
      </c>
      <c r="I272" s="149"/>
      <c r="J272" s="150">
        <f>ROUND(I272*H272,2)</f>
        <v>0</v>
      </c>
      <c r="K272" s="151"/>
      <c r="L272" s="32"/>
      <c r="M272" s="152" t="s">
        <v>1</v>
      </c>
      <c r="N272" s="153" t="s">
        <v>40</v>
      </c>
      <c r="O272" s="57"/>
      <c r="P272" s="154">
        <f>O272*H272</f>
        <v>0</v>
      </c>
      <c r="Q272" s="154">
        <v>9.0620000000000006E-2</v>
      </c>
      <c r="R272" s="154">
        <f>Q272*H272</f>
        <v>31.898240000000001</v>
      </c>
      <c r="S272" s="154">
        <v>0</v>
      </c>
      <c r="T272" s="15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6" t="s">
        <v>88</v>
      </c>
      <c r="AT272" s="156" t="s">
        <v>127</v>
      </c>
      <c r="AU272" s="156" t="s">
        <v>84</v>
      </c>
      <c r="AY272" s="16" t="s">
        <v>125</v>
      </c>
      <c r="BE272" s="157">
        <f>IF(N272="základní",J272,0)</f>
        <v>0</v>
      </c>
      <c r="BF272" s="157">
        <f>IF(N272="snížená",J272,0)</f>
        <v>0</v>
      </c>
      <c r="BG272" s="157">
        <f>IF(N272="zákl. přenesená",J272,0)</f>
        <v>0</v>
      </c>
      <c r="BH272" s="157">
        <f>IF(N272="sníž. přenesená",J272,0)</f>
        <v>0</v>
      </c>
      <c r="BI272" s="157">
        <f>IF(N272="nulová",J272,0)</f>
        <v>0</v>
      </c>
      <c r="BJ272" s="16" t="s">
        <v>80</v>
      </c>
      <c r="BK272" s="157">
        <f>ROUND(I272*H272,2)</f>
        <v>0</v>
      </c>
      <c r="BL272" s="16" t="s">
        <v>88</v>
      </c>
      <c r="BM272" s="156" t="s">
        <v>382</v>
      </c>
    </row>
    <row r="273" spans="1:65" s="13" customFormat="1" x14ac:dyDescent="0.2">
      <c r="B273" s="158"/>
      <c r="D273" s="159" t="s">
        <v>132</v>
      </c>
      <c r="E273" s="160" t="s">
        <v>1</v>
      </c>
      <c r="F273" s="161" t="s">
        <v>383</v>
      </c>
      <c r="H273" s="162">
        <v>341</v>
      </c>
      <c r="I273" s="163"/>
      <c r="L273" s="158"/>
      <c r="M273" s="164"/>
      <c r="N273" s="165"/>
      <c r="O273" s="165"/>
      <c r="P273" s="165"/>
      <c r="Q273" s="165"/>
      <c r="R273" s="165"/>
      <c r="S273" s="165"/>
      <c r="T273" s="166"/>
      <c r="AT273" s="160" t="s">
        <v>132</v>
      </c>
      <c r="AU273" s="160" t="s">
        <v>84</v>
      </c>
      <c r="AV273" s="13" t="s">
        <v>84</v>
      </c>
      <c r="AW273" s="13" t="s">
        <v>32</v>
      </c>
      <c r="AX273" s="13" t="s">
        <v>75</v>
      </c>
      <c r="AY273" s="160" t="s">
        <v>125</v>
      </c>
    </row>
    <row r="274" spans="1:65" s="13" customFormat="1" x14ac:dyDescent="0.2">
      <c r="B274" s="158"/>
      <c r="D274" s="159" t="s">
        <v>132</v>
      </c>
      <c r="E274" s="160" t="s">
        <v>1</v>
      </c>
      <c r="F274" s="161" t="s">
        <v>384</v>
      </c>
      <c r="H274" s="162">
        <v>11</v>
      </c>
      <c r="I274" s="163"/>
      <c r="L274" s="158"/>
      <c r="M274" s="164"/>
      <c r="N274" s="165"/>
      <c r="O274" s="165"/>
      <c r="P274" s="165"/>
      <c r="Q274" s="165"/>
      <c r="R274" s="165"/>
      <c r="S274" s="165"/>
      <c r="T274" s="166"/>
      <c r="AT274" s="160" t="s">
        <v>132</v>
      </c>
      <c r="AU274" s="160" t="s">
        <v>84</v>
      </c>
      <c r="AV274" s="13" t="s">
        <v>84</v>
      </c>
      <c r="AW274" s="13" t="s">
        <v>32</v>
      </c>
      <c r="AX274" s="13" t="s">
        <v>75</v>
      </c>
      <c r="AY274" s="160" t="s">
        <v>125</v>
      </c>
    </row>
    <row r="275" spans="1:65" s="14" customFormat="1" x14ac:dyDescent="0.2">
      <c r="B275" s="167"/>
      <c r="D275" s="159" t="s">
        <v>132</v>
      </c>
      <c r="E275" s="168" t="s">
        <v>1</v>
      </c>
      <c r="F275" s="169" t="s">
        <v>186</v>
      </c>
      <c r="H275" s="170">
        <v>352</v>
      </c>
      <c r="I275" s="171"/>
      <c r="L275" s="167"/>
      <c r="M275" s="172"/>
      <c r="N275" s="173"/>
      <c r="O275" s="173"/>
      <c r="P275" s="173"/>
      <c r="Q275" s="173"/>
      <c r="R275" s="173"/>
      <c r="S275" s="173"/>
      <c r="T275" s="174"/>
      <c r="AT275" s="168" t="s">
        <v>132</v>
      </c>
      <c r="AU275" s="168" t="s">
        <v>84</v>
      </c>
      <c r="AV275" s="14" t="s">
        <v>88</v>
      </c>
      <c r="AW275" s="14" t="s">
        <v>32</v>
      </c>
      <c r="AX275" s="14" t="s">
        <v>80</v>
      </c>
      <c r="AY275" s="168" t="s">
        <v>125</v>
      </c>
    </row>
    <row r="276" spans="1:65" s="2" customFormat="1" ht="24.2" customHeight="1" x14ac:dyDescent="0.2">
      <c r="A276" s="31"/>
      <c r="B276" s="143"/>
      <c r="C276" s="175" t="s">
        <v>385</v>
      </c>
      <c r="D276" s="175" t="s">
        <v>218</v>
      </c>
      <c r="E276" s="176" t="s">
        <v>386</v>
      </c>
      <c r="F276" s="177" t="s">
        <v>387</v>
      </c>
      <c r="G276" s="178" t="s">
        <v>130</v>
      </c>
      <c r="H276" s="179">
        <v>344.41</v>
      </c>
      <c r="I276" s="180"/>
      <c r="J276" s="181">
        <f>ROUND(I276*H276,2)</f>
        <v>0</v>
      </c>
      <c r="K276" s="182"/>
      <c r="L276" s="183"/>
      <c r="M276" s="184" t="s">
        <v>1</v>
      </c>
      <c r="N276" s="185" t="s">
        <v>40</v>
      </c>
      <c r="O276" s="57"/>
      <c r="P276" s="154">
        <f>O276*H276</f>
        <v>0</v>
      </c>
      <c r="Q276" s="154">
        <v>0.17599999999999999</v>
      </c>
      <c r="R276" s="154">
        <f>Q276*H276</f>
        <v>60.616160000000001</v>
      </c>
      <c r="S276" s="154">
        <v>0</v>
      </c>
      <c r="T276" s="15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56" t="s">
        <v>159</v>
      </c>
      <c r="AT276" s="156" t="s">
        <v>218</v>
      </c>
      <c r="AU276" s="156" t="s">
        <v>84</v>
      </c>
      <c r="AY276" s="16" t="s">
        <v>125</v>
      </c>
      <c r="BE276" s="157">
        <f>IF(N276="základní",J276,0)</f>
        <v>0</v>
      </c>
      <c r="BF276" s="157">
        <f>IF(N276="snížená",J276,0)</f>
        <v>0</v>
      </c>
      <c r="BG276" s="157">
        <f>IF(N276="zákl. přenesená",J276,0)</f>
        <v>0</v>
      </c>
      <c r="BH276" s="157">
        <f>IF(N276="sníž. přenesená",J276,0)</f>
        <v>0</v>
      </c>
      <c r="BI276" s="157">
        <f>IF(N276="nulová",J276,0)</f>
        <v>0</v>
      </c>
      <c r="BJ276" s="16" t="s">
        <v>80</v>
      </c>
      <c r="BK276" s="157">
        <f>ROUND(I276*H276,2)</f>
        <v>0</v>
      </c>
      <c r="BL276" s="16" t="s">
        <v>88</v>
      </c>
      <c r="BM276" s="156" t="s">
        <v>388</v>
      </c>
    </row>
    <row r="277" spans="1:65" s="13" customFormat="1" x14ac:dyDescent="0.2">
      <c r="B277" s="158"/>
      <c r="D277" s="159" t="s">
        <v>132</v>
      </c>
      <c r="E277" s="160" t="s">
        <v>1</v>
      </c>
      <c r="F277" s="161" t="s">
        <v>383</v>
      </c>
      <c r="H277" s="162">
        <v>341</v>
      </c>
      <c r="I277" s="163"/>
      <c r="L277" s="158"/>
      <c r="M277" s="164"/>
      <c r="N277" s="165"/>
      <c r="O277" s="165"/>
      <c r="P277" s="165"/>
      <c r="Q277" s="165"/>
      <c r="R277" s="165"/>
      <c r="S277" s="165"/>
      <c r="T277" s="166"/>
      <c r="AT277" s="160" t="s">
        <v>132</v>
      </c>
      <c r="AU277" s="160" t="s">
        <v>84</v>
      </c>
      <c r="AV277" s="13" t="s">
        <v>84</v>
      </c>
      <c r="AW277" s="13" t="s">
        <v>32</v>
      </c>
      <c r="AX277" s="13" t="s">
        <v>80</v>
      </c>
      <c r="AY277" s="160" t="s">
        <v>125</v>
      </c>
    </row>
    <row r="278" spans="1:65" s="13" customFormat="1" x14ac:dyDescent="0.2">
      <c r="B278" s="158"/>
      <c r="D278" s="159" t="s">
        <v>132</v>
      </c>
      <c r="F278" s="161" t="s">
        <v>389</v>
      </c>
      <c r="H278" s="162">
        <v>344.41</v>
      </c>
      <c r="I278" s="163"/>
      <c r="L278" s="158"/>
      <c r="M278" s="164"/>
      <c r="N278" s="165"/>
      <c r="O278" s="165"/>
      <c r="P278" s="165"/>
      <c r="Q278" s="165"/>
      <c r="R278" s="165"/>
      <c r="S278" s="165"/>
      <c r="T278" s="166"/>
      <c r="AT278" s="160" t="s">
        <v>132</v>
      </c>
      <c r="AU278" s="160" t="s">
        <v>84</v>
      </c>
      <c r="AV278" s="13" t="s">
        <v>84</v>
      </c>
      <c r="AW278" s="13" t="s">
        <v>3</v>
      </c>
      <c r="AX278" s="13" t="s">
        <v>80</v>
      </c>
      <c r="AY278" s="160" t="s">
        <v>125</v>
      </c>
    </row>
    <row r="279" spans="1:65" s="2" customFormat="1" ht="24.2" customHeight="1" x14ac:dyDescent="0.2">
      <c r="A279" s="31"/>
      <c r="B279" s="143"/>
      <c r="C279" s="175" t="s">
        <v>390</v>
      </c>
      <c r="D279" s="175" t="s">
        <v>218</v>
      </c>
      <c r="E279" s="176" t="s">
        <v>391</v>
      </c>
      <c r="F279" s="177" t="s">
        <v>392</v>
      </c>
      <c r="G279" s="178" t="s">
        <v>130</v>
      </c>
      <c r="H279" s="179">
        <v>11.11</v>
      </c>
      <c r="I279" s="180"/>
      <c r="J279" s="181">
        <f>ROUND(I279*H279,2)</f>
        <v>0</v>
      </c>
      <c r="K279" s="182"/>
      <c r="L279" s="183"/>
      <c r="M279" s="184" t="s">
        <v>1</v>
      </c>
      <c r="N279" s="185" t="s">
        <v>40</v>
      </c>
      <c r="O279" s="57"/>
      <c r="P279" s="154">
        <f>O279*H279</f>
        <v>0</v>
      </c>
      <c r="Q279" s="154">
        <v>0.17499999999999999</v>
      </c>
      <c r="R279" s="154">
        <f>Q279*H279</f>
        <v>1.9442499999999998</v>
      </c>
      <c r="S279" s="154">
        <v>0</v>
      </c>
      <c r="T279" s="155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6" t="s">
        <v>159</v>
      </c>
      <c r="AT279" s="156" t="s">
        <v>218</v>
      </c>
      <c r="AU279" s="156" t="s">
        <v>84</v>
      </c>
      <c r="AY279" s="16" t="s">
        <v>125</v>
      </c>
      <c r="BE279" s="157">
        <f>IF(N279="základní",J279,0)</f>
        <v>0</v>
      </c>
      <c r="BF279" s="157">
        <f>IF(N279="snížená",J279,0)</f>
        <v>0</v>
      </c>
      <c r="BG279" s="157">
        <f>IF(N279="zákl. přenesená",J279,0)</f>
        <v>0</v>
      </c>
      <c r="BH279" s="157">
        <f>IF(N279="sníž. přenesená",J279,0)</f>
        <v>0</v>
      </c>
      <c r="BI279" s="157">
        <f>IF(N279="nulová",J279,0)</f>
        <v>0</v>
      </c>
      <c r="BJ279" s="16" t="s">
        <v>80</v>
      </c>
      <c r="BK279" s="157">
        <f>ROUND(I279*H279,2)</f>
        <v>0</v>
      </c>
      <c r="BL279" s="16" t="s">
        <v>88</v>
      </c>
      <c r="BM279" s="156" t="s">
        <v>393</v>
      </c>
    </row>
    <row r="280" spans="1:65" s="13" customFormat="1" x14ac:dyDescent="0.2">
      <c r="B280" s="158"/>
      <c r="D280" s="159" t="s">
        <v>132</v>
      </c>
      <c r="E280" s="160" t="s">
        <v>1</v>
      </c>
      <c r="F280" s="161" t="s">
        <v>384</v>
      </c>
      <c r="H280" s="162">
        <v>11</v>
      </c>
      <c r="I280" s="163"/>
      <c r="L280" s="158"/>
      <c r="M280" s="164"/>
      <c r="N280" s="165"/>
      <c r="O280" s="165"/>
      <c r="P280" s="165"/>
      <c r="Q280" s="165"/>
      <c r="R280" s="165"/>
      <c r="S280" s="165"/>
      <c r="T280" s="166"/>
      <c r="AT280" s="160" t="s">
        <v>132</v>
      </c>
      <c r="AU280" s="160" t="s">
        <v>84</v>
      </c>
      <c r="AV280" s="13" t="s">
        <v>84</v>
      </c>
      <c r="AW280" s="13" t="s">
        <v>32</v>
      </c>
      <c r="AX280" s="13" t="s">
        <v>80</v>
      </c>
      <c r="AY280" s="160" t="s">
        <v>125</v>
      </c>
    </row>
    <row r="281" spans="1:65" s="13" customFormat="1" x14ac:dyDescent="0.2">
      <c r="B281" s="158"/>
      <c r="D281" s="159" t="s">
        <v>132</v>
      </c>
      <c r="F281" s="161" t="s">
        <v>394</v>
      </c>
      <c r="H281" s="162">
        <v>11.11</v>
      </c>
      <c r="I281" s="163"/>
      <c r="L281" s="158"/>
      <c r="M281" s="164"/>
      <c r="N281" s="165"/>
      <c r="O281" s="165"/>
      <c r="P281" s="165"/>
      <c r="Q281" s="165"/>
      <c r="R281" s="165"/>
      <c r="S281" s="165"/>
      <c r="T281" s="166"/>
      <c r="AT281" s="160" t="s">
        <v>132</v>
      </c>
      <c r="AU281" s="160" t="s">
        <v>84</v>
      </c>
      <c r="AV281" s="13" t="s">
        <v>84</v>
      </c>
      <c r="AW281" s="13" t="s">
        <v>3</v>
      </c>
      <c r="AX281" s="13" t="s">
        <v>80</v>
      </c>
      <c r="AY281" s="160" t="s">
        <v>125</v>
      </c>
    </row>
    <row r="282" spans="1:65" s="2" customFormat="1" ht="24.2" customHeight="1" x14ac:dyDescent="0.2">
      <c r="A282" s="31"/>
      <c r="B282" s="143"/>
      <c r="C282" s="144" t="s">
        <v>395</v>
      </c>
      <c r="D282" s="144" t="s">
        <v>127</v>
      </c>
      <c r="E282" s="145" t="s">
        <v>396</v>
      </c>
      <c r="F282" s="146" t="s">
        <v>397</v>
      </c>
      <c r="G282" s="147" t="s">
        <v>130</v>
      </c>
      <c r="H282" s="148">
        <v>78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40</v>
      </c>
      <c r="O282" s="57"/>
      <c r="P282" s="154">
        <f>O282*H282</f>
        <v>0</v>
      </c>
      <c r="Q282" s="154">
        <v>0.11162</v>
      </c>
      <c r="R282" s="154">
        <f>Q282*H282</f>
        <v>8.7063600000000001</v>
      </c>
      <c r="S282" s="154">
        <v>0</v>
      </c>
      <c r="T282" s="15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56" t="s">
        <v>88</v>
      </c>
      <c r="AT282" s="156" t="s">
        <v>127</v>
      </c>
      <c r="AU282" s="156" t="s">
        <v>84</v>
      </c>
      <c r="AY282" s="16" t="s">
        <v>125</v>
      </c>
      <c r="BE282" s="157">
        <f>IF(N282="základní",J282,0)</f>
        <v>0</v>
      </c>
      <c r="BF282" s="157">
        <f>IF(N282="snížená",J282,0)</f>
        <v>0</v>
      </c>
      <c r="BG282" s="157">
        <f>IF(N282="zákl. přenesená",J282,0)</f>
        <v>0</v>
      </c>
      <c r="BH282" s="157">
        <f>IF(N282="sníž. přenesená",J282,0)</f>
        <v>0</v>
      </c>
      <c r="BI282" s="157">
        <f>IF(N282="nulová",J282,0)</f>
        <v>0</v>
      </c>
      <c r="BJ282" s="16" t="s">
        <v>80</v>
      </c>
      <c r="BK282" s="157">
        <f>ROUND(I282*H282,2)</f>
        <v>0</v>
      </c>
      <c r="BL282" s="16" t="s">
        <v>88</v>
      </c>
      <c r="BM282" s="156" t="s">
        <v>398</v>
      </c>
    </row>
    <row r="283" spans="1:65" s="13" customFormat="1" x14ac:dyDescent="0.2">
      <c r="B283" s="158"/>
      <c r="D283" s="159" t="s">
        <v>132</v>
      </c>
      <c r="E283" s="160" t="s">
        <v>1</v>
      </c>
      <c r="F283" s="161" t="s">
        <v>399</v>
      </c>
      <c r="H283" s="162">
        <v>30</v>
      </c>
      <c r="I283" s="163"/>
      <c r="L283" s="158"/>
      <c r="M283" s="164"/>
      <c r="N283" s="165"/>
      <c r="O283" s="165"/>
      <c r="P283" s="165"/>
      <c r="Q283" s="165"/>
      <c r="R283" s="165"/>
      <c r="S283" s="165"/>
      <c r="T283" s="166"/>
      <c r="AT283" s="160" t="s">
        <v>132</v>
      </c>
      <c r="AU283" s="160" t="s">
        <v>84</v>
      </c>
      <c r="AV283" s="13" t="s">
        <v>84</v>
      </c>
      <c r="AW283" s="13" t="s">
        <v>32</v>
      </c>
      <c r="AX283" s="13" t="s">
        <v>75</v>
      </c>
      <c r="AY283" s="160" t="s">
        <v>125</v>
      </c>
    </row>
    <row r="284" spans="1:65" s="13" customFormat="1" x14ac:dyDescent="0.2">
      <c r="B284" s="158"/>
      <c r="D284" s="159" t="s">
        <v>132</v>
      </c>
      <c r="E284" s="160" t="s">
        <v>1</v>
      </c>
      <c r="F284" s="161" t="s">
        <v>400</v>
      </c>
      <c r="H284" s="162">
        <v>8</v>
      </c>
      <c r="I284" s="163"/>
      <c r="L284" s="158"/>
      <c r="M284" s="164"/>
      <c r="N284" s="165"/>
      <c r="O284" s="165"/>
      <c r="P284" s="165"/>
      <c r="Q284" s="165"/>
      <c r="R284" s="165"/>
      <c r="S284" s="165"/>
      <c r="T284" s="166"/>
      <c r="AT284" s="160" t="s">
        <v>132</v>
      </c>
      <c r="AU284" s="160" t="s">
        <v>84</v>
      </c>
      <c r="AV284" s="13" t="s">
        <v>84</v>
      </c>
      <c r="AW284" s="13" t="s">
        <v>32</v>
      </c>
      <c r="AX284" s="13" t="s">
        <v>75</v>
      </c>
      <c r="AY284" s="160" t="s">
        <v>125</v>
      </c>
    </row>
    <row r="285" spans="1:65" s="13" customFormat="1" x14ac:dyDescent="0.2">
      <c r="B285" s="158"/>
      <c r="D285" s="159" t="s">
        <v>132</v>
      </c>
      <c r="E285" s="160" t="s">
        <v>1</v>
      </c>
      <c r="F285" s="161" t="s">
        <v>401</v>
      </c>
      <c r="H285" s="162">
        <v>40</v>
      </c>
      <c r="I285" s="163"/>
      <c r="L285" s="158"/>
      <c r="M285" s="164"/>
      <c r="N285" s="165"/>
      <c r="O285" s="165"/>
      <c r="P285" s="165"/>
      <c r="Q285" s="165"/>
      <c r="R285" s="165"/>
      <c r="S285" s="165"/>
      <c r="T285" s="166"/>
      <c r="AT285" s="160" t="s">
        <v>132</v>
      </c>
      <c r="AU285" s="160" t="s">
        <v>84</v>
      </c>
      <c r="AV285" s="13" t="s">
        <v>84</v>
      </c>
      <c r="AW285" s="13" t="s">
        <v>32</v>
      </c>
      <c r="AX285" s="13" t="s">
        <v>75</v>
      </c>
      <c r="AY285" s="160" t="s">
        <v>125</v>
      </c>
    </row>
    <row r="286" spans="1:65" s="14" customFormat="1" x14ac:dyDescent="0.2">
      <c r="B286" s="167"/>
      <c r="D286" s="159" t="s">
        <v>132</v>
      </c>
      <c r="E286" s="168" t="s">
        <v>1</v>
      </c>
      <c r="F286" s="169" t="s">
        <v>186</v>
      </c>
      <c r="H286" s="170">
        <v>78</v>
      </c>
      <c r="I286" s="171"/>
      <c r="L286" s="167"/>
      <c r="M286" s="172"/>
      <c r="N286" s="173"/>
      <c r="O286" s="173"/>
      <c r="P286" s="173"/>
      <c r="Q286" s="173"/>
      <c r="R286" s="173"/>
      <c r="S286" s="173"/>
      <c r="T286" s="174"/>
      <c r="AT286" s="168" t="s">
        <v>132</v>
      </c>
      <c r="AU286" s="168" t="s">
        <v>84</v>
      </c>
      <c r="AV286" s="14" t="s">
        <v>88</v>
      </c>
      <c r="AW286" s="14" t="s">
        <v>32</v>
      </c>
      <c r="AX286" s="14" t="s">
        <v>80</v>
      </c>
      <c r="AY286" s="168" t="s">
        <v>125</v>
      </c>
    </row>
    <row r="287" spans="1:65" s="2" customFormat="1" ht="24.2" customHeight="1" x14ac:dyDescent="0.2">
      <c r="A287" s="31"/>
      <c r="B287" s="143"/>
      <c r="C287" s="175" t="s">
        <v>402</v>
      </c>
      <c r="D287" s="175" t="s">
        <v>218</v>
      </c>
      <c r="E287" s="176" t="s">
        <v>386</v>
      </c>
      <c r="F287" s="177" t="s">
        <v>387</v>
      </c>
      <c r="G287" s="178" t="s">
        <v>130</v>
      </c>
      <c r="H287" s="179">
        <v>30.3</v>
      </c>
      <c r="I287" s="180"/>
      <c r="J287" s="181">
        <f>ROUND(I287*H287,2)</f>
        <v>0</v>
      </c>
      <c r="K287" s="182"/>
      <c r="L287" s="183"/>
      <c r="M287" s="184" t="s">
        <v>1</v>
      </c>
      <c r="N287" s="185" t="s">
        <v>40</v>
      </c>
      <c r="O287" s="57"/>
      <c r="P287" s="154">
        <f>O287*H287</f>
        <v>0</v>
      </c>
      <c r="Q287" s="154">
        <v>0.17599999999999999</v>
      </c>
      <c r="R287" s="154">
        <f>Q287*H287</f>
        <v>5.3327999999999998</v>
      </c>
      <c r="S287" s="154">
        <v>0</v>
      </c>
      <c r="T287" s="155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56" t="s">
        <v>159</v>
      </c>
      <c r="AT287" s="156" t="s">
        <v>218</v>
      </c>
      <c r="AU287" s="156" t="s">
        <v>84</v>
      </c>
      <c r="AY287" s="16" t="s">
        <v>125</v>
      </c>
      <c r="BE287" s="157">
        <f>IF(N287="základní",J287,0)</f>
        <v>0</v>
      </c>
      <c r="BF287" s="157">
        <f>IF(N287="snížená",J287,0)</f>
        <v>0</v>
      </c>
      <c r="BG287" s="157">
        <f>IF(N287="zákl. přenesená",J287,0)</f>
        <v>0</v>
      </c>
      <c r="BH287" s="157">
        <f>IF(N287="sníž. přenesená",J287,0)</f>
        <v>0</v>
      </c>
      <c r="BI287" s="157">
        <f>IF(N287="nulová",J287,0)</f>
        <v>0</v>
      </c>
      <c r="BJ287" s="16" t="s">
        <v>80</v>
      </c>
      <c r="BK287" s="157">
        <f>ROUND(I287*H287,2)</f>
        <v>0</v>
      </c>
      <c r="BL287" s="16" t="s">
        <v>88</v>
      </c>
      <c r="BM287" s="156" t="s">
        <v>403</v>
      </c>
    </row>
    <row r="288" spans="1:65" s="13" customFormat="1" x14ac:dyDescent="0.2">
      <c r="B288" s="158"/>
      <c r="D288" s="159" t="s">
        <v>132</v>
      </c>
      <c r="E288" s="160" t="s">
        <v>1</v>
      </c>
      <c r="F288" s="161" t="s">
        <v>399</v>
      </c>
      <c r="H288" s="162">
        <v>30</v>
      </c>
      <c r="I288" s="163"/>
      <c r="L288" s="158"/>
      <c r="M288" s="164"/>
      <c r="N288" s="165"/>
      <c r="O288" s="165"/>
      <c r="P288" s="165"/>
      <c r="Q288" s="165"/>
      <c r="R288" s="165"/>
      <c r="S288" s="165"/>
      <c r="T288" s="166"/>
      <c r="AT288" s="160" t="s">
        <v>132</v>
      </c>
      <c r="AU288" s="160" t="s">
        <v>84</v>
      </c>
      <c r="AV288" s="13" t="s">
        <v>84</v>
      </c>
      <c r="AW288" s="13" t="s">
        <v>32</v>
      </c>
      <c r="AX288" s="13" t="s">
        <v>80</v>
      </c>
      <c r="AY288" s="160" t="s">
        <v>125</v>
      </c>
    </row>
    <row r="289" spans="1:65" s="13" customFormat="1" x14ac:dyDescent="0.2">
      <c r="B289" s="158"/>
      <c r="D289" s="159" t="s">
        <v>132</v>
      </c>
      <c r="F289" s="161" t="s">
        <v>404</v>
      </c>
      <c r="H289" s="162">
        <v>30.3</v>
      </c>
      <c r="I289" s="163"/>
      <c r="L289" s="158"/>
      <c r="M289" s="164"/>
      <c r="N289" s="165"/>
      <c r="O289" s="165"/>
      <c r="P289" s="165"/>
      <c r="Q289" s="165"/>
      <c r="R289" s="165"/>
      <c r="S289" s="165"/>
      <c r="T289" s="166"/>
      <c r="AT289" s="160" t="s">
        <v>132</v>
      </c>
      <c r="AU289" s="160" t="s">
        <v>84</v>
      </c>
      <c r="AV289" s="13" t="s">
        <v>84</v>
      </c>
      <c r="AW289" s="13" t="s">
        <v>3</v>
      </c>
      <c r="AX289" s="13" t="s">
        <v>80</v>
      </c>
      <c r="AY289" s="160" t="s">
        <v>125</v>
      </c>
    </row>
    <row r="290" spans="1:65" s="2" customFormat="1" ht="24.2" customHeight="1" x14ac:dyDescent="0.2">
      <c r="A290" s="31"/>
      <c r="B290" s="143"/>
      <c r="C290" s="175" t="s">
        <v>405</v>
      </c>
      <c r="D290" s="175" t="s">
        <v>218</v>
      </c>
      <c r="E290" s="176" t="s">
        <v>406</v>
      </c>
      <c r="F290" s="177" t="s">
        <v>407</v>
      </c>
      <c r="G290" s="178" t="s">
        <v>130</v>
      </c>
      <c r="H290" s="179">
        <v>40.4</v>
      </c>
      <c r="I290" s="180"/>
      <c r="J290" s="181">
        <f>ROUND(I290*H290,2)</f>
        <v>0</v>
      </c>
      <c r="K290" s="182"/>
      <c r="L290" s="183"/>
      <c r="M290" s="184" t="s">
        <v>1</v>
      </c>
      <c r="N290" s="185" t="s">
        <v>40</v>
      </c>
      <c r="O290" s="57"/>
      <c r="P290" s="154">
        <f>O290*H290</f>
        <v>0</v>
      </c>
      <c r="Q290" s="154">
        <v>0.17599999999999999</v>
      </c>
      <c r="R290" s="154">
        <f>Q290*H290</f>
        <v>7.1103999999999994</v>
      </c>
      <c r="S290" s="154">
        <v>0</v>
      </c>
      <c r="T290" s="155">
        <f>S290*H290</f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56" t="s">
        <v>159</v>
      </c>
      <c r="AT290" s="156" t="s">
        <v>218</v>
      </c>
      <c r="AU290" s="156" t="s">
        <v>84</v>
      </c>
      <c r="AY290" s="16" t="s">
        <v>125</v>
      </c>
      <c r="BE290" s="157">
        <f>IF(N290="základní",J290,0)</f>
        <v>0</v>
      </c>
      <c r="BF290" s="157">
        <f>IF(N290="snížená",J290,0)</f>
        <v>0</v>
      </c>
      <c r="BG290" s="157">
        <f>IF(N290="zákl. přenesená",J290,0)</f>
        <v>0</v>
      </c>
      <c r="BH290" s="157">
        <f>IF(N290="sníž. přenesená",J290,0)</f>
        <v>0</v>
      </c>
      <c r="BI290" s="157">
        <f>IF(N290="nulová",J290,0)</f>
        <v>0</v>
      </c>
      <c r="BJ290" s="16" t="s">
        <v>80</v>
      </c>
      <c r="BK290" s="157">
        <f>ROUND(I290*H290,2)</f>
        <v>0</v>
      </c>
      <c r="BL290" s="16" t="s">
        <v>88</v>
      </c>
      <c r="BM290" s="156" t="s">
        <v>408</v>
      </c>
    </row>
    <row r="291" spans="1:65" s="13" customFormat="1" x14ac:dyDescent="0.2">
      <c r="B291" s="158"/>
      <c r="D291" s="159" t="s">
        <v>132</v>
      </c>
      <c r="E291" s="160" t="s">
        <v>1</v>
      </c>
      <c r="F291" s="161" t="s">
        <v>401</v>
      </c>
      <c r="H291" s="162">
        <v>40</v>
      </c>
      <c r="I291" s="163"/>
      <c r="L291" s="158"/>
      <c r="M291" s="164"/>
      <c r="N291" s="165"/>
      <c r="O291" s="165"/>
      <c r="P291" s="165"/>
      <c r="Q291" s="165"/>
      <c r="R291" s="165"/>
      <c r="S291" s="165"/>
      <c r="T291" s="166"/>
      <c r="AT291" s="160" t="s">
        <v>132</v>
      </c>
      <c r="AU291" s="160" t="s">
        <v>84</v>
      </c>
      <c r="AV291" s="13" t="s">
        <v>84</v>
      </c>
      <c r="AW291" s="13" t="s">
        <v>32</v>
      </c>
      <c r="AX291" s="13" t="s">
        <v>80</v>
      </c>
      <c r="AY291" s="160" t="s">
        <v>125</v>
      </c>
    </row>
    <row r="292" spans="1:65" s="13" customFormat="1" x14ac:dyDescent="0.2">
      <c r="B292" s="158"/>
      <c r="D292" s="159" t="s">
        <v>132</v>
      </c>
      <c r="F292" s="161" t="s">
        <v>409</v>
      </c>
      <c r="H292" s="162">
        <v>40.4</v>
      </c>
      <c r="I292" s="163"/>
      <c r="L292" s="158"/>
      <c r="M292" s="164"/>
      <c r="N292" s="165"/>
      <c r="O292" s="165"/>
      <c r="P292" s="165"/>
      <c r="Q292" s="165"/>
      <c r="R292" s="165"/>
      <c r="S292" s="165"/>
      <c r="T292" s="166"/>
      <c r="AT292" s="160" t="s">
        <v>132</v>
      </c>
      <c r="AU292" s="160" t="s">
        <v>84</v>
      </c>
      <c r="AV292" s="13" t="s">
        <v>84</v>
      </c>
      <c r="AW292" s="13" t="s">
        <v>3</v>
      </c>
      <c r="AX292" s="13" t="s">
        <v>80</v>
      </c>
      <c r="AY292" s="160" t="s">
        <v>125</v>
      </c>
    </row>
    <row r="293" spans="1:65" s="2" customFormat="1" ht="24.2" customHeight="1" x14ac:dyDescent="0.2">
      <c r="A293" s="31"/>
      <c r="B293" s="143"/>
      <c r="C293" s="175" t="s">
        <v>410</v>
      </c>
      <c r="D293" s="175" t="s">
        <v>218</v>
      </c>
      <c r="E293" s="176" t="s">
        <v>391</v>
      </c>
      <c r="F293" s="177" t="s">
        <v>392</v>
      </c>
      <c r="G293" s="178" t="s">
        <v>130</v>
      </c>
      <c r="H293" s="179">
        <v>8.08</v>
      </c>
      <c r="I293" s="180"/>
      <c r="J293" s="181">
        <f>ROUND(I293*H293,2)</f>
        <v>0</v>
      </c>
      <c r="K293" s="182"/>
      <c r="L293" s="183"/>
      <c r="M293" s="184" t="s">
        <v>1</v>
      </c>
      <c r="N293" s="185" t="s">
        <v>40</v>
      </c>
      <c r="O293" s="57"/>
      <c r="P293" s="154">
        <f>O293*H293</f>
        <v>0</v>
      </c>
      <c r="Q293" s="154">
        <v>0.17499999999999999</v>
      </c>
      <c r="R293" s="154">
        <f>Q293*H293</f>
        <v>1.4139999999999999</v>
      </c>
      <c r="S293" s="154">
        <v>0</v>
      </c>
      <c r="T293" s="155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6" t="s">
        <v>159</v>
      </c>
      <c r="AT293" s="156" t="s">
        <v>218</v>
      </c>
      <c r="AU293" s="156" t="s">
        <v>84</v>
      </c>
      <c r="AY293" s="16" t="s">
        <v>125</v>
      </c>
      <c r="BE293" s="157">
        <f>IF(N293="základní",J293,0)</f>
        <v>0</v>
      </c>
      <c r="BF293" s="157">
        <f>IF(N293="snížená",J293,0)</f>
        <v>0</v>
      </c>
      <c r="BG293" s="157">
        <f>IF(N293="zákl. přenesená",J293,0)</f>
        <v>0</v>
      </c>
      <c r="BH293" s="157">
        <f>IF(N293="sníž. přenesená",J293,0)</f>
        <v>0</v>
      </c>
      <c r="BI293" s="157">
        <f>IF(N293="nulová",J293,0)</f>
        <v>0</v>
      </c>
      <c r="BJ293" s="16" t="s">
        <v>80</v>
      </c>
      <c r="BK293" s="157">
        <f>ROUND(I293*H293,2)</f>
        <v>0</v>
      </c>
      <c r="BL293" s="16" t="s">
        <v>88</v>
      </c>
      <c r="BM293" s="156" t="s">
        <v>411</v>
      </c>
    </row>
    <row r="294" spans="1:65" s="13" customFormat="1" x14ac:dyDescent="0.2">
      <c r="B294" s="158"/>
      <c r="D294" s="159" t="s">
        <v>132</v>
      </c>
      <c r="E294" s="160" t="s">
        <v>1</v>
      </c>
      <c r="F294" s="161" t="s">
        <v>400</v>
      </c>
      <c r="H294" s="162">
        <v>8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132</v>
      </c>
      <c r="AU294" s="160" t="s">
        <v>84</v>
      </c>
      <c r="AV294" s="13" t="s">
        <v>84</v>
      </c>
      <c r="AW294" s="13" t="s">
        <v>32</v>
      </c>
      <c r="AX294" s="13" t="s">
        <v>80</v>
      </c>
      <c r="AY294" s="160" t="s">
        <v>125</v>
      </c>
    </row>
    <row r="295" spans="1:65" s="13" customFormat="1" x14ac:dyDescent="0.2">
      <c r="B295" s="158"/>
      <c r="D295" s="159" t="s">
        <v>132</v>
      </c>
      <c r="F295" s="161" t="s">
        <v>412</v>
      </c>
      <c r="H295" s="162">
        <v>8.08</v>
      </c>
      <c r="I295" s="163"/>
      <c r="L295" s="158"/>
      <c r="M295" s="164"/>
      <c r="N295" s="165"/>
      <c r="O295" s="165"/>
      <c r="P295" s="165"/>
      <c r="Q295" s="165"/>
      <c r="R295" s="165"/>
      <c r="S295" s="165"/>
      <c r="T295" s="166"/>
      <c r="AT295" s="160" t="s">
        <v>132</v>
      </c>
      <c r="AU295" s="160" t="s">
        <v>84</v>
      </c>
      <c r="AV295" s="13" t="s">
        <v>84</v>
      </c>
      <c r="AW295" s="13" t="s">
        <v>3</v>
      </c>
      <c r="AX295" s="13" t="s">
        <v>80</v>
      </c>
      <c r="AY295" s="160" t="s">
        <v>125</v>
      </c>
    </row>
    <row r="296" spans="1:65" s="2" customFormat="1" ht="33" customHeight="1" x14ac:dyDescent="0.2">
      <c r="A296" s="31"/>
      <c r="B296" s="143"/>
      <c r="C296" s="144" t="s">
        <v>413</v>
      </c>
      <c r="D296" s="144" t="s">
        <v>127</v>
      </c>
      <c r="E296" s="145" t="s">
        <v>414</v>
      </c>
      <c r="F296" s="146" t="s">
        <v>415</v>
      </c>
      <c r="G296" s="147" t="s">
        <v>130</v>
      </c>
      <c r="H296" s="148">
        <v>1631</v>
      </c>
      <c r="I296" s="149"/>
      <c r="J296" s="150">
        <f>ROUND(I296*H296,2)</f>
        <v>0</v>
      </c>
      <c r="K296" s="151"/>
      <c r="L296" s="32"/>
      <c r="M296" s="152" t="s">
        <v>1</v>
      </c>
      <c r="N296" s="153" t="s">
        <v>40</v>
      </c>
      <c r="O296" s="57"/>
      <c r="P296" s="154">
        <f>O296*H296</f>
        <v>0</v>
      </c>
      <c r="Q296" s="154">
        <v>0.11303000000000001</v>
      </c>
      <c r="R296" s="154">
        <f>Q296*H296</f>
        <v>184.35193000000001</v>
      </c>
      <c r="S296" s="154">
        <v>0</v>
      </c>
      <c r="T296" s="155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56" t="s">
        <v>88</v>
      </c>
      <c r="AT296" s="156" t="s">
        <v>127</v>
      </c>
      <c r="AU296" s="156" t="s">
        <v>84</v>
      </c>
      <c r="AY296" s="16" t="s">
        <v>125</v>
      </c>
      <c r="BE296" s="157">
        <f>IF(N296="základní",J296,0)</f>
        <v>0</v>
      </c>
      <c r="BF296" s="157">
        <f>IF(N296="snížená",J296,0)</f>
        <v>0</v>
      </c>
      <c r="BG296" s="157">
        <f>IF(N296="zákl. přenesená",J296,0)</f>
        <v>0</v>
      </c>
      <c r="BH296" s="157">
        <f>IF(N296="sníž. přenesená",J296,0)</f>
        <v>0</v>
      </c>
      <c r="BI296" s="157">
        <f>IF(N296="nulová",J296,0)</f>
        <v>0</v>
      </c>
      <c r="BJ296" s="16" t="s">
        <v>80</v>
      </c>
      <c r="BK296" s="157">
        <f>ROUND(I296*H296,2)</f>
        <v>0</v>
      </c>
      <c r="BL296" s="16" t="s">
        <v>88</v>
      </c>
      <c r="BM296" s="156" t="s">
        <v>416</v>
      </c>
    </row>
    <row r="297" spans="1:65" s="13" customFormat="1" x14ac:dyDescent="0.2">
      <c r="B297" s="158"/>
      <c r="D297" s="159" t="s">
        <v>132</v>
      </c>
      <c r="E297" s="160" t="s">
        <v>1</v>
      </c>
      <c r="F297" s="161" t="s">
        <v>417</v>
      </c>
      <c r="H297" s="162">
        <v>1631</v>
      </c>
      <c r="I297" s="163"/>
      <c r="L297" s="158"/>
      <c r="M297" s="164"/>
      <c r="N297" s="165"/>
      <c r="O297" s="165"/>
      <c r="P297" s="165"/>
      <c r="Q297" s="165"/>
      <c r="R297" s="165"/>
      <c r="S297" s="165"/>
      <c r="T297" s="166"/>
      <c r="AT297" s="160" t="s">
        <v>132</v>
      </c>
      <c r="AU297" s="160" t="s">
        <v>84</v>
      </c>
      <c r="AV297" s="13" t="s">
        <v>84</v>
      </c>
      <c r="AW297" s="13" t="s">
        <v>32</v>
      </c>
      <c r="AX297" s="13" t="s">
        <v>80</v>
      </c>
      <c r="AY297" s="160" t="s">
        <v>125</v>
      </c>
    </row>
    <row r="298" spans="1:65" s="2" customFormat="1" ht="24.2" customHeight="1" x14ac:dyDescent="0.2">
      <c r="A298" s="31"/>
      <c r="B298" s="143"/>
      <c r="C298" s="175" t="s">
        <v>418</v>
      </c>
      <c r="D298" s="175" t="s">
        <v>218</v>
      </c>
      <c r="E298" s="176" t="s">
        <v>419</v>
      </c>
      <c r="F298" s="177" t="s">
        <v>420</v>
      </c>
      <c r="G298" s="178" t="s">
        <v>130</v>
      </c>
      <c r="H298" s="179">
        <v>1647.31</v>
      </c>
      <c r="I298" s="180"/>
      <c r="J298" s="181">
        <f>ROUND(I298*H298,2)</f>
        <v>0</v>
      </c>
      <c r="K298" s="182"/>
      <c r="L298" s="183"/>
      <c r="M298" s="184" t="s">
        <v>1</v>
      </c>
      <c r="N298" s="185" t="s">
        <v>40</v>
      </c>
      <c r="O298" s="57"/>
      <c r="P298" s="154">
        <f>O298*H298</f>
        <v>0</v>
      </c>
      <c r="Q298" s="154">
        <v>0.191</v>
      </c>
      <c r="R298" s="154">
        <f>Q298*H298</f>
        <v>314.63621000000001</v>
      </c>
      <c r="S298" s="154">
        <v>0</v>
      </c>
      <c r="T298" s="155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56" t="s">
        <v>159</v>
      </c>
      <c r="AT298" s="156" t="s">
        <v>218</v>
      </c>
      <c r="AU298" s="156" t="s">
        <v>84</v>
      </c>
      <c r="AY298" s="16" t="s">
        <v>125</v>
      </c>
      <c r="BE298" s="157">
        <f>IF(N298="základní",J298,0)</f>
        <v>0</v>
      </c>
      <c r="BF298" s="157">
        <f>IF(N298="snížená",J298,0)</f>
        <v>0</v>
      </c>
      <c r="BG298" s="157">
        <f>IF(N298="zákl. přenesená",J298,0)</f>
        <v>0</v>
      </c>
      <c r="BH298" s="157">
        <f>IF(N298="sníž. přenesená",J298,0)</f>
        <v>0</v>
      </c>
      <c r="BI298" s="157">
        <f>IF(N298="nulová",J298,0)</f>
        <v>0</v>
      </c>
      <c r="BJ298" s="16" t="s">
        <v>80</v>
      </c>
      <c r="BK298" s="157">
        <f>ROUND(I298*H298,2)</f>
        <v>0</v>
      </c>
      <c r="BL298" s="16" t="s">
        <v>88</v>
      </c>
      <c r="BM298" s="156" t="s">
        <v>421</v>
      </c>
    </row>
    <row r="299" spans="1:65" s="13" customFormat="1" x14ac:dyDescent="0.2">
      <c r="B299" s="158"/>
      <c r="D299" s="159" t="s">
        <v>132</v>
      </c>
      <c r="E299" s="160" t="s">
        <v>1</v>
      </c>
      <c r="F299" s="161" t="s">
        <v>417</v>
      </c>
      <c r="H299" s="162">
        <v>1631</v>
      </c>
      <c r="I299" s="163"/>
      <c r="L299" s="158"/>
      <c r="M299" s="164"/>
      <c r="N299" s="165"/>
      <c r="O299" s="165"/>
      <c r="P299" s="165"/>
      <c r="Q299" s="165"/>
      <c r="R299" s="165"/>
      <c r="S299" s="165"/>
      <c r="T299" s="166"/>
      <c r="AT299" s="160" t="s">
        <v>132</v>
      </c>
      <c r="AU299" s="160" t="s">
        <v>84</v>
      </c>
      <c r="AV299" s="13" t="s">
        <v>84</v>
      </c>
      <c r="AW299" s="13" t="s">
        <v>32</v>
      </c>
      <c r="AX299" s="13" t="s">
        <v>80</v>
      </c>
      <c r="AY299" s="160" t="s">
        <v>125</v>
      </c>
    </row>
    <row r="300" spans="1:65" s="13" customFormat="1" x14ac:dyDescent="0.2">
      <c r="B300" s="158"/>
      <c r="D300" s="159" t="s">
        <v>132</v>
      </c>
      <c r="F300" s="161" t="s">
        <v>422</v>
      </c>
      <c r="H300" s="162">
        <v>1647.31</v>
      </c>
      <c r="I300" s="163"/>
      <c r="L300" s="158"/>
      <c r="M300" s="164"/>
      <c r="N300" s="165"/>
      <c r="O300" s="165"/>
      <c r="P300" s="165"/>
      <c r="Q300" s="165"/>
      <c r="R300" s="165"/>
      <c r="S300" s="165"/>
      <c r="T300" s="166"/>
      <c r="AT300" s="160" t="s">
        <v>132</v>
      </c>
      <c r="AU300" s="160" t="s">
        <v>84</v>
      </c>
      <c r="AV300" s="13" t="s">
        <v>84</v>
      </c>
      <c r="AW300" s="13" t="s">
        <v>3</v>
      </c>
      <c r="AX300" s="13" t="s">
        <v>80</v>
      </c>
      <c r="AY300" s="160" t="s">
        <v>125</v>
      </c>
    </row>
    <row r="301" spans="1:65" s="2" customFormat="1" ht="37.9" customHeight="1" x14ac:dyDescent="0.2">
      <c r="A301" s="31"/>
      <c r="B301" s="143"/>
      <c r="C301" s="144" t="s">
        <v>423</v>
      </c>
      <c r="D301" s="144" t="s">
        <v>127</v>
      </c>
      <c r="E301" s="145" t="s">
        <v>424</v>
      </c>
      <c r="F301" s="146" t="s">
        <v>425</v>
      </c>
      <c r="G301" s="147" t="s">
        <v>130</v>
      </c>
      <c r="H301" s="148">
        <v>409</v>
      </c>
      <c r="I301" s="149"/>
      <c r="J301" s="150">
        <f>ROUND(I301*H301,2)</f>
        <v>0</v>
      </c>
      <c r="K301" s="151"/>
      <c r="L301" s="32"/>
      <c r="M301" s="152" t="s">
        <v>1</v>
      </c>
      <c r="N301" s="153" t="s">
        <v>40</v>
      </c>
      <c r="O301" s="57"/>
      <c r="P301" s="154">
        <f>O301*H301</f>
        <v>0</v>
      </c>
      <c r="Q301" s="154">
        <v>9.8000000000000004E-2</v>
      </c>
      <c r="R301" s="154">
        <f>Q301*H301</f>
        <v>40.082000000000001</v>
      </c>
      <c r="S301" s="154">
        <v>0</v>
      </c>
      <c r="T301" s="155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6" t="s">
        <v>88</v>
      </c>
      <c r="AT301" s="156" t="s">
        <v>127</v>
      </c>
      <c r="AU301" s="156" t="s">
        <v>84</v>
      </c>
      <c r="AY301" s="16" t="s">
        <v>125</v>
      </c>
      <c r="BE301" s="157">
        <f>IF(N301="základní",J301,0)</f>
        <v>0</v>
      </c>
      <c r="BF301" s="157">
        <f>IF(N301="snížená",J301,0)</f>
        <v>0</v>
      </c>
      <c r="BG301" s="157">
        <f>IF(N301="zákl. přenesená",J301,0)</f>
        <v>0</v>
      </c>
      <c r="BH301" s="157">
        <f>IF(N301="sníž. přenesená",J301,0)</f>
        <v>0</v>
      </c>
      <c r="BI301" s="157">
        <f>IF(N301="nulová",J301,0)</f>
        <v>0</v>
      </c>
      <c r="BJ301" s="16" t="s">
        <v>80</v>
      </c>
      <c r="BK301" s="157">
        <f>ROUND(I301*H301,2)</f>
        <v>0</v>
      </c>
      <c r="BL301" s="16" t="s">
        <v>88</v>
      </c>
      <c r="BM301" s="156" t="s">
        <v>426</v>
      </c>
    </row>
    <row r="302" spans="1:65" s="13" customFormat="1" x14ac:dyDescent="0.2">
      <c r="B302" s="158"/>
      <c r="D302" s="159" t="s">
        <v>132</v>
      </c>
      <c r="E302" s="160" t="s">
        <v>1</v>
      </c>
      <c r="F302" s="161" t="s">
        <v>427</v>
      </c>
      <c r="H302" s="162">
        <v>330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132</v>
      </c>
      <c r="AU302" s="160" t="s">
        <v>84</v>
      </c>
      <c r="AV302" s="13" t="s">
        <v>84</v>
      </c>
      <c r="AW302" s="13" t="s">
        <v>32</v>
      </c>
      <c r="AX302" s="13" t="s">
        <v>75</v>
      </c>
      <c r="AY302" s="160" t="s">
        <v>125</v>
      </c>
    </row>
    <row r="303" spans="1:65" s="13" customFormat="1" x14ac:dyDescent="0.2">
      <c r="B303" s="158"/>
      <c r="D303" s="159" t="s">
        <v>132</v>
      </c>
      <c r="E303" s="160" t="s">
        <v>1</v>
      </c>
      <c r="F303" s="161" t="s">
        <v>428</v>
      </c>
      <c r="H303" s="162">
        <v>79</v>
      </c>
      <c r="I303" s="163"/>
      <c r="L303" s="158"/>
      <c r="M303" s="164"/>
      <c r="N303" s="165"/>
      <c r="O303" s="165"/>
      <c r="P303" s="165"/>
      <c r="Q303" s="165"/>
      <c r="R303" s="165"/>
      <c r="S303" s="165"/>
      <c r="T303" s="166"/>
      <c r="AT303" s="160" t="s">
        <v>132</v>
      </c>
      <c r="AU303" s="160" t="s">
        <v>84</v>
      </c>
      <c r="AV303" s="13" t="s">
        <v>84</v>
      </c>
      <c r="AW303" s="13" t="s">
        <v>32</v>
      </c>
      <c r="AX303" s="13" t="s">
        <v>75</v>
      </c>
      <c r="AY303" s="160" t="s">
        <v>125</v>
      </c>
    </row>
    <row r="304" spans="1:65" s="14" customFormat="1" x14ac:dyDescent="0.2">
      <c r="B304" s="167"/>
      <c r="D304" s="159" t="s">
        <v>132</v>
      </c>
      <c r="E304" s="168" t="s">
        <v>1</v>
      </c>
      <c r="F304" s="169" t="s">
        <v>186</v>
      </c>
      <c r="H304" s="170">
        <v>409</v>
      </c>
      <c r="I304" s="171"/>
      <c r="L304" s="167"/>
      <c r="M304" s="172"/>
      <c r="N304" s="173"/>
      <c r="O304" s="173"/>
      <c r="P304" s="173"/>
      <c r="Q304" s="173"/>
      <c r="R304" s="173"/>
      <c r="S304" s="173"/>
      <c r="T304" s="174"/>
      <c r="AT304" s="168" t="s">
        <v>132</v>
      </c>
      <c r="AU304" s="168" t="s">
        <v>84</v>
      </c>
      <c r="AV304" s="14" t="s">
        <v>88</v>
      </c>
      <c r="AW304" s="14" t="s">
        <v>32</v>
      </c>
      <c r="AX304" s="14" t="s">
        <v>80</v>
      </c>
      <c r="AY304" s="168" t="s">
        <v>125</v>
      </c>
    </row>
    <row r="305" spans="1:65" s="2" customFormat="1" ht="24.2" customHeight="1" x14ac:dyDescent="0.2">
      <c r="A305" s="31"/>
      <c r="B305" s="143"/>
      <c r="C305" s="175" t="s">
        <v>429</v>
      </c>
      <c r="D305" s="175" t="s">
        <v>218</v>
      </c>
      <c r="E305" s="176" t="s">
        <v>430</v>
      </c>
      <c r="F305" s="177" t="s">
        <v>431</v>
      </c>
      <c r="G305" s="178" t="s">
        <v>130</v>
      </c>
      <c r="H305" s="179">
        <v>333.3</v>
      </c>
      <c r="I305" s="180"/>
      <c r="J305" s="181">
        <f>ROUND(I305*H305,2)</f>
        <v>0</v>
      </c>
      <c r="K305" s="182"/>
      <c r="L305" s="183"/>
      <c r="M305" s="184" t="s">
        <v>1</v>
      </c>
      <c r="N305" s="185" t="s">
        <v>40</v>
      </c>
      <c r="O305" s="57"/>
      <c r="P305" s="154">
        <f>O305*H305</f>
        <v>0</v>
      </c>
      <c r="Q305" s="154">
        <v>0.14499999999999999</v>
      </c>
      <c r="R305" s="154">
        <f>Q305*H305</f>
        <v>48.328499999999998</v>
      </c>
      <c r="S305" s="154">
        <v>0</v>
      </c>
      <c r="T305" s="155">
        <f>S305*H305</f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56" t="s">
        <v>159</v>
      </c>
      <c r="AT305" s="156" t="s">
        <v>218</v>
      </c>
      <c r="AU305" s="156" t="s">
        <v>84</v>
      </c>
      <c r="AY305" s="16" t="s">
        <v>125</v>
      </c>
      <c r="BE305" s="157">
        <f>IF(N305="základní",J305,0)</f>
        <v>0</v>
      </c>
      <c r="BF305" s="157">
        <f>IF(N305="snížená",J305,0)</f>
        <v>0</v>
      </c>
      <c r="BG305" s="157">
        <f>IF(N305="zákl. přenesená",J305,0)</f>
        <v>0</v>
      </c>
      <c r="BH305" s="157">
        <f>IF(N305="sníž. přenesená",J305,0)</f>
        <v>0</v>
      </c>
      <c r="BI305" s="157">
        <f>IF(N305="nulová",J305,0)</f>
        <v>0</v>
      </c>
      <c r="BJ305" s="16" t="s">
        <v>80</v>
      </c>
      <c r="BK305" s="157">
        <f>ROUND(I305*H305,2)</f>
        <v>0</v>
      </c>
      <c r="BL305" s="16" t="s">
        <v>88</v>
      </c>
      <c r="BM305" s="156" t="s">
        <v>432</v>
      </c>
    </row>
    <row r="306" spans="1:65" s="13" customFormat="1" x14ac:dyDescent="0.2">
      <c r="B306" s="158"/>
      <c r="D306" s="159" t="s">
        <v>132</v>
      </c>
      <c r="E306" s="160" t="s">
        <v>1</v>
      </c>
      <c r="F306" s="161" t="s">
        <v>427</v>
      </c>
      <c r="H306" s="162">
        <v>330</v>
      </c>
      <c r="I306" s="163"/>
      <c r="L306" s="158"/>
      <c r="M306" s="164"/>
      <c r="N306" s="165"/>
      <c r="O306" s="165"/>
      <c r="P306" s="165"/>
      <c r="Q306" s="165"/>
      <c r="R306" s="165"/>
      <c r="S306" s="165"/>
      <c r="T306" s="166"/>
      <c r="AT306" s="160" t="s">
        <v>132</v>
      </c>
      <c r="AU306" s="160" t="s">
        <v>84</v>
      </c>
      <c r="AV306" s="13" t="s">
        <v>84</v>
      </c>
      <c r="AW306" s="13" t="s">
        <v>32</v>
      </c>
      <c r="AX306" s="13" t="s">
        <v>80</v>
      </c>
      <c r="AY306" s="160" t="s">
        <v>125</v>
      </c>
    </row>
    <row r="307" spans="1:65" s="13" customFormat="1" x14ac:dyDescent="0.2">
      <c r="B307" s="158"/>
      <c r="D307" s="159" t="s">
        <v>132</v>
      </c>
      <c r="F307" s="161" t="s">
        <v>433</v>
      </c>
      <c r="H307" s="162">
        <v>333.3</v>
      </c>
      <c r="I307" s="163"/>
      <c r="L307" s="158"/>
      <c r="M307" s="164"/>
      <c r="N307" s="165"/>
      <c r="O307" s="165"/>
      <c r="P307" s="165"/>
      <c r="Q307" s="165"/>
      <c r="R307" s="165"/>
      <c r="S307" s="165"/>
      <c r="T307" s="166"/>
      <c r="AT307" s="160" t="s">
        <v>132</v>
      </c>
      <c r="AU307" s="160" t="s">
        <v>84</v>
      </c>
      <c r="AV307" s="13" t="s">
        <v>84</v>
      </c>
      <c r="AW307" s="13" t="s">
        <v>3</v>
      </c>
      <c r="AX307" s="13" t="s">
        <v>80</v>
      </c>
      <c r="AY307" s="160" t="s">
        <v>125</v>
      </c>
    </row>
    <row r="308" spans="1:65" s="2" customFormat="1" ht="24.2" customHeight="1" x14ac:dyDescent="0.2">
      <c r="A308" s="31"/>
      <c r="B308" s="143"/>
      <c r="C308" s="175" t="s">
        <v>434</v>
      </c>
      <c r="D308" s="175" t="s">
        <v>218</v>
      </c>
      <c r="E308" s="176" t="s">
        <v>435</v>
      </c>
      <c r="F308" s="177" t="s">
        <v>436</v>
      </c>
      <c r="G308" s="178" t="s">
        <v>130</v>
      </c>
      <c r="H308" s="179">
        <v>79</v>
      </c>
      <c r="I308" s="180"/>
      <c r="J308" s="181">
        <f>ROUND(I308*H308,2)</f>
        <v>0</v>
      </c>
      <c r="K308" s="182"/>
      <c r="L308" s="183"/>
      <c r="M308" s="184" t="s">
        <v>1</v>
      </c>
      <c r="N308" s="185" t="s">
        <v>40</v>
      </c>
      <c r="O308" s="57"/>
      <c r="P308" s="154">
        <f>O308*H308</f>
        <v>0</v>
      </c>
      <c r="Q308" s="154">
        <v>0.14499999999999999</v>
      </c>
      <c r="R308" s="154">
        <f>Q308*H308</f>
        <v>11.455</v>
      </c>
      <c r="S308" s="154">
        <v>0</v>
      </c>
      <c r="T308" s="155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56" t="s">
        <v>159</v>
      </c>
      <c r="AT308" s="156" t="s">
        <v>218</v>
      </c>
      <c r="AU308" s="156" t="s">
        <v>84</v>
      </c>
      <c r="AY308" s="16" t="s">
        <v>125</v>
      </c>
      <c r="BE308" s="157">
        <f>IF(N308="základní",J308,0)</f>
        <v>0</v>
      </c>
      <c r="BF308" s="157">
        <f>IF(N308="snížená",J308,0)</f>
        <v>0</v>
      </c>
      <c r="BG308" s="157">
        <f>IF(N308="zákl. přenesená",J308,0)</f>
        <v>0</v>
      </c>
      <c r="BH308" s="157">
        <f>IF(N308="sníž. přenesená",J308,0)</f>
        <v>0</v>
      </c>
      <c r="BI308" s="157">
        <f>IF(N308="nulová",J308,0)</f>
        <v>0</v>
      </c>
      <c r="BJ308" s="16" t="s">
        <v>80</v>
      </c>
      <c r="BK308" s="157">
        <f>ROUND(I308*H308,2)</f>
        <v>0</v>
      </c>
      <c r="BL308" s="16" t="s">
        <v>88</v>
      </c>
      <c r="BM308" s="156" t="s">
        <v>437</v>
      </c>
    </row>
    <row r="309" spans="1:65" s="13" customFormat="1" x14ac:dyDescent="0.2">
      <c r="B309" s="158"/>
      <c r="D309" s="159" t="s">
        <v>132</v>
      </c>
      <c r="E309" s="160" t="s">
        <v>1</v>
      </c>
      <c r="F309" s="161" t="s">
        <v>428</v>
      </c>
      <c r="H309" s="162">
        <v>79</v>
      </c>
      <c r="I309" s="163"/>
      <c r="L309" s="158"/>
      <c r="M309" s="164"/>
      <c r="N309" s="165"/>
      <c r="O309" s="165"/>
      <c r="P309" s="165"/>
      <c r="Q309" s="165"/>
      <c r="R309" s="165"/>
      <c r="S309" s="165"/>
      <c r="T309" s="166"/>
      <c r="AT309" s="160" t="s">
        <v>132</v>
      </c>
      <c r="AU309" s="160" t="s">
        <v>84</v>
      </c>
      <c r="AV309" s="13" t="s">
        <v>84</v>
      </c>
      <c r="AW309" s="13" t="s">
        <v>32</v>
      </c>
      <c r="AX309" s="13" t="s">
        <v>80</v>
      </c>
      <c r="AY309" s="160" t="s">
        <v>125</v>
      </c>
    </row>
    <row r="310" spans="1:65" s="12" customFormat="1" ht="22.9" customHeight="1" x14ac:dyDescent="0.2">
      <c r="B310" s="130"/>
      <c r="D310" s="131" t="s">
        <v>74</v>
      </c>
      <c r="E310" s="141" t="s">
        <v>159</v>
      </c>
      <c r="F310" s="141" t="s">
        <v>438</v>
      </c>
      <c r="I310" s="133"/>
      <c r="J310" s="142">
        <f>BK310</f>
        <v>0</v>
      </c>
      <c r="L310" s="130"/>
      <c r="M310" s="135"/>
      <c r="N310" s="136"/>
      <c r="O310" s="136"/>
      <c r="P310" s="137">
        <f>SUM(P311:P312)</f>
        <v>0</v>
      </c>
      <c r="Q310" s="136"/>
      <c r="R310" s="137">
        <f>SUM(R311:R312)</f>
        <v>10.96012</v>
      </c>
      <c r="S310" s="136"/>
      <c r="T310" s="138">
        <f>SUM(T311:T312)</f>
        <v>0</v>
      </c>
      <c r="AR310" s="131" t="s">
        <v>80</v>
      </c>
      <c r="AT310" s="139" t="s">
        <v>74</v>
      </c>
      <c r="AU310" s="139" t="s">
        <v>80</v>
      </c>
      <c r="AY310" s="131" t="s">
        <v>125</v>
      </c>
      <c r="BK310" s="140">
        <f>SUM(BK311:BK312)</f>
        <v>0</v>
      </c>
    </row>
    <row r="311" spans="1:65" s="2" customFormat="1" ht="24.2" customHeight="1" x14ac:dyDescent="0.2">
      <c r="A311" s="31"/>
      <c r="B311" s="143"/>
      <c r="C311" s="144" t="s">
        <v>439</v>
      </c>
      <c r="D311" s="144" t="s">
        <v>127</v>
      </c>
      <c r="E311" s="145" t="s">
        <v>440</v>
      </c>
      <c r="F311" s="146" t="s">
        <v>441</v>
      </c>
      <c r="G311" s="147" t="s">
        <v>136</v>
      </c>
      <c r="H311" s="148">
        <v>12</v>
      </c>
      <c r="I311" s="149"/>
      <c r="J311" s="150">
        <f>ROUND(I311*H311,2)</f>
        <v>0</v>
      </c>
      <c r="K311" s="151"/>
      <c r="L311" s="32"/>
      <c r="M311" s="152" t="s">
        <v>1</v>
      </c>
      <c r="N311" s="153" t="s">
        <v>40</v>
      </c>
      <c r="O311" s="57"/>
      <c r="P311" s="154">
        <f>O311*H311</f>
        <v>0</v>
      </c>
      <c r="Q311" s="154">
        <v>0.42080000000000001</v>
      </c>
      <c r="R311" s="154">
        <f>Q311*H311</f>
        <v>5.0495999999999999</v>
      </c>
      <c r="S311" s="154">
        <v>0</v>
      </c>
      <c r="T311" s="155">
        <f>S311*H311</f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56" t="s">
        <v>88</v>
      </c>
      <c r="AT311" s="156" t="s">
        <v>127</v>
      </c>
      <c r="AU311" s="156" t="s">
        <v>84</v>
      </c>
      <c r="AY311" s="16" t="s">
        <v>125</v>
      </c>
      <c r="BE311" s="157">
        <f>IF(N311="základní",J311,0)</f>
        <v>0</v>
      </c>
      <c r="BF311" s="157">
        <f>IF(N311="snížená",J311,0)</f>
        <v>0</v>
      </c>
      <c r="BG311" s="157">
        <f>IF(N311="zákl. přenesená",J311,0)</f>
        <v>0</v>
      </c>
      <c r="BH311" s="157">
        <f>IF(N311="sníž. přenesená",J311,0)</f>
        <v>0</v>
      </c>
      <c r="BI311" s="157">
        <f>IF(N311="nulová",J311,0)</f>
        <v>0</v>
      </c>
      <c r="BJ311" s="16" t="s">
        <v>80</v>
      </c>
      <c r="BK311" s="157">
        <f>ROUND(I311*H311,2)</f>
        <v>0</v>
      </c>
      <c r="BL311" s="16" t="s">
        <v>88</v>
      </c>
      <c r="BM311" s="156" t="s">
        <v>442</v>
      </c>
    </row>
    <row r="312" spans="1:65" s="2" customFormat="1" ht="33" customHeight="1" x14ac:dyDescent="0.2">
      <c r="A312" s="31"/>
      <c r="B312" s="143"/>
      <c r="C312" s="144" t="s">
        <v>443</v>
      </c>
      <c r="D312" s="144" t="s">
        <v>127</v>
      </c>
      <c r="E312" s="145" t="s">
        <v>444</v>
      </c>
      <c r="F312" s="146" t="s">
        <v>445</v>
      </c>
      <c r="G312" s="147" t="s">
        <v>136</v>
      </c>
      <c r="H312" s="148">
        <v>19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40</v>
      </c>
      <c r="O312" s="57"/>
      <c r="P312" s="154">
        <f>O312*H312</f>
        <v>0</v>
      </c>
      <c r="Q312" s="154">
        <v>0.31108000000000002</v>
      </c>
      <c r="R312" s="154">
        <f>Q312*H312</f>
        <v>5.91052</v>
      </c>
      <c r="S312" s="154">
        <v>0</v>
      </c>
      <c r="T312" s="15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56" t="s">
        <v>88</v>
      </c>
      <c r="AT312" s="156" t="s">
        <v>127</v>
      </c>
      <c r="AU312" s="156" t="s">
        <v>84</v>
      </c>
      <c r="AY312" s="16" t="s">
        <v>125</v>
      </c>
      <c r="BE312" s="157">
        <f>IF(N312="základní",J312,0)</f>
        <v>0</v>
      </c>
      <c r="BF312" s="157">
        <f>IF(N312="snížená",J312,0)</f>
        <v>0</v>
      </c>
      <c r="BG312" s="157">
        <f>IF(N312="zákl. přenesená",J312,0)</f>
        <v>0</v>
      </c>
      <c r="BH312" s="157">
        <f>IF(N312="sníž. přenesená",J312,0)</f>
        <v>0</v>
      </c>
      <c r="BI312" s="157">
        <f>IF(N312="nulová",J312,0)</f>
        <v>0</v>
      </c>
      <c r="BJ312" s="16" t="s">
        <v>80</v>
      </c>
      <c r="BK312" s="157">
        <f>ROUND(I312*H312,2)</f>
        <v>0</v>
      </c>
      <c r="BL312" s="16" t="s">
        <v>88</v>
      </c>
      <c r="BM312" s="156" t="s">
        <v>446</v>
      </c>
    </row>
    <row r="313" spans="1:65" s="12" customFormat="1" ht="22.9" customHeight="1" x14ac:dyDescent="0.2">
      <c r="B313" s="130"/>
      <c r="D313" s="131" t="s">
        <v>74</v>
      </c>
      <c r="E313" s="141" t="s">
        <v>164</v>
      </c>
      <c r="F313" s="141" t="s">
        <v>447</v>
      </c>
      <c r="I313" s="133"/>
      <c r="J313" s="142">
        <f>BK313</f>
        <v>0</v>
      </c>
      <c r="L313" s="130"/>
      <c r="M313" s="135"/>
      <c r="N313" s="136"/>
      <c r="O313" s="136"/>
      <c r="P313" s="137">
        <f>SUM(P314:P361)</f>
        <v>0</v>
      </c>
      <c r="Q313" s="136"/>
      <c r="R313" s="137">
        <f>SUM(R314:R361)</f>
        <v>412.88428999999996</v>
      </c>
      <c r="S313" s="136"/>
      <c r="T313" s="138">
        <f>SUM(T314:T361)</f>
        <v>0</v>
      </c>
      <c r="AR313" s="131" t="s">
        <v>80</v>
      </c>
      <c r="AT313" s="139" t="s">
        <v>74</v>
      </c>
      <c r="AU313" s="139" t="s">
        <v>80</v>
      </c>
      <c r="AY313" s="131" t="s">
        <v>125</v>
      </c>
      <c r="BK313" s="140">
        <f>SUM(BK314:BK361)</f>
        <v>0</v>
      </c>
    </row>
    <row r="314" spans="1:65" s="2" customFormat="1" ht="24.2" customHeight="1" x14ac:dyDescent="0.2">
      <c r="A314" s="31"/>
      <c r="B314" s="143"/>
      <c r="C314" s="144" t="s">
        <v>448</v>
      </c>
      <c r="D314" s="144" t="s">
        <v>127</v>
      </c>
      <c r="E314" s="145" t="s">
        <v>449</v>
      </c>
      <c r="F314" s="146" t="s">
        <v>450</v>
      </c>
      <c r="G314" s="147" t="s">
        <v>136</v>
      </c>
      <c r="H314" s="148">
        <v>14</v>
      </c>
      <c r="I314" s="149"/>
      <c r="J314" s="150">
        <f>ROUND(I314*H314,2)</f>
        <v>0</v>
      </c>
      <c r="K314" s="151"/>
      <c r="L314" s="32"/>
      <c r="M314" s="152" t="s">
        <v>1</v>
      </c>
      <c r="N314" s="153" t="s">
        <v>40</v>
      </c>
      <c r="O314" s="57"/>
      <c r="P314" s="154">
        <f>O314*H314</f>
        <v>0</v>
      </c>
      <c r="Q314" s="154">
        <v>6.9999999999999999E-4</v>
      </c>
      <c r="R314" s="154">
        <f>Q314*H314</f>
        <v>9.7999999999999997E-3</v>
      </c>
      <c r="S314" s="154">
        <v>0</v>
      </c>
      <c r="T314" s="155">
        <f>S314*H314</f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56" t="s">
        <v>88</v>
      </c>
      <c r="AT314" s="156" t="s">
        <v>127</v>
      </c>
      <c r="AU314" s="156" t="s">
        <v>84</v>
      </c>
      <c r="AY314" s="16" t="s">
        <v>125</v>
      </c>
      <c r="BE314" s="157">
        <f>IF(N314="základní",J314,0)</f>
        <v>0</v>
      </c>
      <c r="BF314" s="157">
        <f>IF(N314="snížená",J314,0)</f>
        <v>0</v>
      </c>
      <c r="BG314" s="157">
        <f>IF(N314="zákl. přenesená",J314,0)</f>
        <v>0</v>
      </c>
      <c r="BH314" s="157">
        <f>IF(N314="sníž. přenesená",J314,0)</f>
        <v>0</v>
      </c>
      <c r="BI314" s="157">
        <f>IF(N314="nulová",J314,0)</f>
        <v>0</v>
      </c>
      <c r="BJ314" s="16" t="s">
        <v>80</v>
      </c>
      <c r="BK314" s="157">
        <f>ROUND(I314*H314,2)</f>
        <v>0</v>
      </c>
      <c r="BL314" s="16" t="s">
        <v>88</v>
      </c>
      <c r="BM314" s="156" t="s">
        <v>451</v>
      </c>
    </row>
    <row r="315" spans="1:65" s="13" customFormat="1" x14ac:dyDescent="0.2">
      <c r="B315" s="158"/>
      <c r="D315" s="159" t="s">
        <v>132</v>
      </c>
      <c r="E315" s="160" t="s">
        <v>1</v>
      </c>
      <c r="F315" s="161" t="s">
        <v>201</v>
      </c>
      <c r="H315" s="162">
        <v>14</v>
      </c>
      <c r="I315" s="163"/>
      <c r="L315" s="158"/>
      <c r="M315" s="164"/>
      <c r="N315" s="165"/>
      <c r="O315" s="165"/>
      <c r="P315" s="165"/>
      <c r="Q315" s="165"/>
      <c r="R315" s="165"/>
      <c r="S315" s="165"/>
      <c r="T315" s="166"/>
      <c r="AT315" s="160" t="s">
        <v>132</v>
      </c>
      <c r="AU315" s="160" t="s">
        <v>84</v>
      </c>
      <c r="AV315" s="13" t="s">
        <v>84</v>
      </c>
      <c r="AW315" s="13" t="s">
        <v>32</v>
      </c>
      <c r="AX315" s="13" t="s">
        <v>80</v>
      </c>
      <c r="AY315" s="160" t="s">
        <v>125</v>
      </c>
    </row>
    <row r="316" spans="1:65" s="2" customFormat="1" ht="21.75" customHeight="1" x14ac:dyDescent="0.2">
      <c r="A316" s="31"/>
      <c r="B316" s="143"/>
      <c r="C316" s="175" t="s">
        <v>452</v>
      </c>
      <c r="D316" s="175" t="s">
        <v>218</v>
      </c>
      <c r="E316" s="176" t="s">
        <v>453</v>
      </c>
      <c r="F316" s="177" t="s">
        <v>454</v>
      </c>
      <c r="G316" s="178" t="s">
        <v>136</v>
      </c>
      <c r="H316" s="179">
        <v>3</v>
      </c>
      <c r="I316" s="180"/>
      <c r="J316" s="181">
        <f>ROUND(I316*H316,2)</f>
        <v>0</v>
      </c>
      <c r="K316" s="182"/>
      <c r="L316" s="183"/>
      <c r="M316" s="184" t="s">
        <v>1</v>
      </c>
      <c r="N316" s="185" t="s">
        <v>40</v>
      </c>
      <c r="O316" s="57"/>
      <c r="P316" s="154">
        <f>O316*H316</f>
        <v>0</v>
      </c>
      <c r="Q316" s="154">
        <v>2.5999999999999999E-3</v>
      </c>
      <c r="R316" s="154">
        <f>Q316*H316</f>
        <v>7.7999999999999996E-3</v>
      </c>
      <c r="S316" s="154">
        <v>0</v>
      </c>
      <c r="T316" s="15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56" t="s">
        <v>159</v>
      </c>
      <c r="AT316" s="156" t="s">
        <v>218</v>
      </c>
      <c r="AU316" s="156" t="s">
        <v>84</v>
      </c>
      <c r="AY316" s="16" t="s">
        <v>125</v>
      </c>
      <c r="BE316" s="157">
        <f>IF(N316="základní",J316,0)</f>
        <v>0</v>
      </c>
      <c r="BF316" s="157">
        <f>IF(N316="snížená",J316,0)</f>
        <v>0</v>
      </c>
      <c r="BG316" s="157">
        <f>IF(N316="zákl. přenesená",J316,0)</f>
        <v>0</v>
      </c>
      <c r="BH316" s="157">
        <f>IF(N316="sníž. přenesená",J316,0)</f>
        <v>0</v>
      </c>
      <c r="BI316" s="157">
        <f>IF(N316="nulová",J316,0)</f>
        <v>0</v>
      </c>
      <c r="BJ316" s="16" t="s">
        <v>80</v>
      </c>
      <c r="BK316" s="157">
        <f>ROUND(I316*H316,2)</f>
        <v>0</v>
      </c>
      <c r="BL316" s="16" t="s">
        <v>88</v>
      </c>
      <c r="BM316" s="156" t="s">
        <v>455</v>
      </c>
    </row>
    <row r="317" spans="1:65" s="13" customFormat="1" x14ac:dyDescent="0.2">
      <c r="B317" s="158"/>
      <c r="D317" s="159" t="s">
        <v>132</v>
      </c>
      <c r="E317" s="160" t="s">
        <v>1</v>
      </c>
      <c r="F317" s="161" t="s">
        <v>456</v>
      </c>
      <c r="H317" s="162">
        <v>3</v>
      </c>
      <c r="I317" s="163"/>
      <c r="L317" s="158"/>
      <c r="M317" s="164"/>
      <c r="N317" s="165"/>
      <c r="O317" s="165"/>
      <c r="P317" s="165"/>
      <c r="Q317" s="165"/>
      <c r="R317" s="165"/>
      <c r="S317" s="165"/>
      <c r="T317" s="166"/>
      <c r="AT317" s="160" t="s">
        <v>132</v>
      </c>
      <c r="AU317" s="160" t="s">
        <v>84</v>
      </c>
      <c r="AV317" s="13" t="s">
        <v>84</v>
      </c>
      <c r="AW317" s="13" t="s">
        <v>32</v>
      </c>
      <c r="AX317" s="13" t="s">
        <v>80</v>
      </c>
      <c r="AY317" s="160" t="s">
        <v>125</v>
      </c>
    </row>
    <row r="318" spans="1:65" s="2" customFormat="1" ht="16.5" customHeight="1" x14ac:dyDescent="0.2">
      <c r="A318" s="31"/>
      <c r="B318" s="143"/>
      <c r="C318" s="175" t="s">
        <v>457</v>
      </c>
      <c r="D318" s="175" t="s">
        <v>218</v>
      </c>
      <c r="E318" s="176" t="s">
        <v>458</v>
      </c>
      <c r="F318" s="177" t="s">
        <v>459</v>
      </c>
      <c r="G318" s="178" t="s">
        <v>136</v>
      </c>
      <c r="H318" s="179">
        <v>1</v>
      </c>
      <c r="I318" s="180"/>
      <c r="J318" s="181">
        <f>ROUND(I318*H318,2)</f>
        <v>0</v>
      </c>
      <c r="K318" s="182"/>
      <c r="L318" s="183"/>
      <c r="M318" s="184" t="s">
        <v>1</v>
      </c>
      <c r="N318" s="185" t="s">
        <v>40</v>
      </c>
      <c r="O318" s="57"/>
      <c r="P318" s="154">
        <f>O318*H318</f>
        <v>0</v>
      </c>
      <c r="Q318" s="154">
        <v>4.0000000000000001E-3</v>
      </c>
      <c r="R318" s="154">
        <f>Q318*H318</f>
        <v>4.0000000000000001E-3</v>
      </c>
      <c r="S318" s="154">
        <v>0</v>
      </c>
      <c r="T318" s="155">
        <f>S318*H318</f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56" t="s">
        <v>159</v>
      </c>
      <c r="AT318" s="156" t="s">
        <v>218</v>
      </c>
      <c r="AU318" s="156" t="s">
        <v>84</v>
      </c>
      <c r="AY318" s="16" t="s">
        <v>125</v>
      </c>
      <c r="BE318" s="157">
        <f>IF(N318="základní",J318,0)</f>
        <v>0</v>
      </c>
      <c r="BF318" s="157">
        <f>IF(N318="snížená",J318,0)</f>
        <v>0</v>
      </c>
      <c r="BG318" s="157">
        <f>IF(N318="zákl. přenesená",J318,0)</f>
        <v>0</v>
      </c>
      <c r="BH318" s="157">
        <f>IF(N318="sníž. přenesená",J318,0)</f>
        <v>0</v>
      </c>
      <c r="BI318" s="157">
        <f>IF(N318="nulová",J318,0)</f>
        <v>0</v>
      </c>
      <c r="BJ318" s="16" t="s">
        <v>80</v>
      </c>
      <c r="BK318" s="157">
        <f>ROUND(I318*H318,2)</f>
        <v>0</v>
      </c>
      <c r="BL318" s="16" t="s">
        <v>88</v>
      </c>
      <c r="BM318" s="156" t="s">
        <v>460</v>
      </c>
    </row>
    <row r="319" spans="1:65" s="13" customFormat="1" x14ac:dyDescent="0.2">
      <c r="B319" s="158"/>
      <c r="D319" s="159" t="s">
        <v>132</v>
      </c>
      <c r="E319" s="160" t="s">
        <v>1</v>
      </c>
      <c r="F319" s="161" t="s">
        <v>80</v>
      </c>
      <c r="H319" s="162">
        <v>1</v>
      </c>
      <c r="I319" s="163"/>
      <c r="L319" s="158"/>
      <c r="M319" s="164"/>
      <c r="N319" s="165"/>
      <c r="O319" s="165"/>
      <c r="P319" s="165"/>
      <c r="Q319" s="165"/>
      <c r="R319" s="165"/>
      <c r="S319" s="165"/>
      <c r="T319" s="166"/>
      <c r="AT319" s="160" t="s">
        <v>132</v>
      </c>
      <c r="AU319" s="160" t="s">
        <v>84</v>
      </c>
      <c r="AV319" s="13" t="s">
        <v>84</v>
      </c>
      <c r="AW319" s="13" t="s">
        <v>32</v>
      </c>
      <c r="AX319" s="13" t="s">
        <v>80</v>
      </c>
      <c r="AY319" s="160" t="s">
        <v>125</v>
      </c>
    </row>
    <row r="320" spans="1:65" s="2" customFormat="1" ht="16.5" customHeight="1" x14ac:dyDescent="0.2">
      <c r="A320" s="31"/>
      <c r="B320" s="143"/>
      <c r="C320" s="175" t="s">
        <v>461</v>
      </c>
      <c r="D320" s="175" t="s">
        <v>218</v>
      </c>
      <c r="E320" s="176" t="s">
        <v>462</v>
      </c>
      <c r="F320" s="177" t="s">
        <v>463</v>
      </c>
      <c r="G320" s="178" t="s">
        <v>136</v>
      </c>
      <c r="H320" s="179">
        <v>5</v>
      </c>
      <c r="I320" s="180"/>
      <c r="J320" s="181">
        <f>ROUND(I320*H320,2)</f>
        <v>0</v>
      </c>
      <c r="K320" s="182"/>
      <c r="L320" s="183"/>
      <c r="M320" s="184" t="s">
        <v>1</v>
      </c>
      <c r="N320" s="185" t="s">
        <v>40</v>
      </c>
      <c r="O320" s="57"/>
      <c r="P320" s="154">
        <f>O320*H320</f>
        <v>0</v>
      </c>
      <c r="Q320" s="154">
        <v>1.0999999999999999E-2</v>
      </c>
      <c r="R320" s="154">
        <f>Q320*H320</f>
        <v>5.4999999999999993E-2</v>
      </c>
      <c r="S320" s="154">
        <v>0</v>
      </c>
      <c r="T320" s="155">
        <f>S320*H320</f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56" t="s">
        <v>159</v>
      </c>
      <c r="AT320" s="156" t="s">
        <v>218</v>
      </c>
      <c r="AU320" s="156" t="s">
        <v>84</v>
      </c>
      <c r="AY320" s="16" t="s">
        <v>125</v>
      </c>
      <c r="BE320" s="157">
        <f>IF(N320="základní",J320,0)</f>
        <v>0</v>
      </c>
      <c r="BF320" s="157">
        <f>IF(N320="snížená",J320,0)</f>
        <v>0</v>
      </c>
      <c r="BG320" s="157">
        <f>IF(N320="zákl. přenesená",J320,0)</f>
        <v>0</v>
      </c>
      <c r="BH320" s="157">
        <f>IF(N320="sníž. přenesená",J320,0)</f>
        <v>0</v>
      </c>
      <c r="BI320" s="157">
        <f>IF(N320="nulová",J320,0)</f>
        <v>0</v>
      </c>
      <c r="BJ320" s="16" t="s">
        <v>80</v>
      </c>
      <c r="BK320" s="157">
        <f>ROUND(I320*H320,2)</f>
        <v>0</v>
      </c>
      <c r="BL320" s="16" t="s">
        <v>88</v>
      </c>
      <c r="BM320" s="156" t="s">
        <v>464</v>
      </c>
    </row>
    <row r="321" spans="1:65" s="13" customFormat="1" x14ac:dyDescent="0.2">
      <c r="B321" s="158"/>
      <c r="D321" s="159" t="s">
        <v>132</v>
      </c>
      <c r="E321" s="160" t="s">
        <v>1</v>
      </c>
      <c r="F321" s="161" t="s">
        <v>91</v>
      </c>
      <c r="H321" s="162">
        <v>5</v>
      </c>
      <c r="I321" s="163"/>
      <c r="L321" s="158"/>
      <c r="M321" s="164"/>
      <c r="N321" s="165"/>
      <c r="O321" s="165"/>
      <c r="P321" s="165"/>
      <c r="Q321" s="165"/>
      <c r="R321" s="165"/>
      <c r="S321" s="165"/>
      <c r="T321" s="166"/>
      <c r="AT321" s="160" t="s">
        <v>132</v>
      </c>
      <c r="AU321" s="160" t="s">
        <v>84</v>
      </c>
      <c r="AV321" s="13" t="s">
        <v>84</v>
      </c>
      <c r="AW321" s="13" t="s">
        <v>32</v>
      </c>
      <c r="AX321" s="13" t="s">
        <v>80</v>
      </c>
      <c r="AY321" s="160" t="s">
        <v>125</v>
      </c>
    </row>
    <row r="322" spans="1:65" s="2" customFormat="1" ht="16.5" customHeight="1" x14ac:dyDescent="0.2">
      <c r="A322" s="31"/>
      <c r="B322" s="143"/>
      <c r="C322" s="175" t="s">
        <v>465</v>
      </c>
      <c r="D322" s="175" t="s">
        <v>218</v>
      </c>
      <c r="E322" s="176" t="s">
        <v>466</v>
      </c>
      <c r="F322" s="177" t="s">
        <v>467</v>
      </c>
      <c r="G322" s="178" t="s">
        <v>136</v>
      </c>
      <c r="H322" s="179">
        <v>1</v>
      </c>
      <c r="I322" s="180"/>
      <c r="J322" s="181">
        <f>ROUND(I322*H322,2)</f>
        <v>0</v>
      </c>
      <c r="K322" s="182"/>
      <c r="L322" s="183"/>
      <c r="M322" s="184" t="s">
        <v>1</v>
      </c>
      <c r="N322" s="185" t="s">
        <v>40</v>
      </c>
      <c r="O322" s="57"/>
      <c r="P322" s="154">
        <f>O322*H322</f>
        <v>0</v>
      </c>
      <c r="Q322" s="154">
        <v>3.5000000000000001E-3</v>
      </c>
      <c r="R322" s="154">
        <f>Q322*H322</f>
        <v>3.5000000000000001E-3</v>
      </c>
      <c r="S322" s="154">
        <v>0</v>
      </c>
      <c r="T322" s="155">
        <f>S322*H322</f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56" t="s">
        <v>159</v>
      </c>
      <c r="AT322" s="156" t="s">
        <v>218</v>
      </c>
      <c r="AU322" s="156" t="s">
        <v>84</v>
      </c>
      <c r="AY322" s="16" t="s">
        <v>125</v>
      </c>
      <c r="BE322" s="157">
        <f>IF(N322="základní",J322,0)</f>
        <v>0</v>
      </c>
      <c r="BF322" s="157">
        <f>IF(N322="snížená",J322,0)</f>
        <v>0</v>
      </c>
      <c r="BG322" s="157">
        <f>IF(N322="zákl. přenesená",J322,0)</f>
        <v>0</v>
      </c>
      <c r="BH322" s="157">
        <f>IF(N322="sníž. přenesená",J322,0)</f>
        <v>0</v>
      </c>
      <c r="BI322" s="157">
        <f>IF(N322="nulová",J322,0)</f>
        <v>0</v>
      </c>
      <c r="BJ322" s="16" t="s">
        <v>80</v>
      </c>
      <c r="BK322" s="157">
        <f>ROUND(I322*H322,2)</f>
        <v>0</v>
      </c>
      <c r="BL322" s="16" t="s">
        <v>88</v>
      </c>
      <c r="BM322" s="156" t="s">
        <v>468</v>
      </c>
    </row>
    <row r="323" spans="1:65" s="13" customFormat="1" x14ac:dyDescent="0.2">
      <c r="B323" s="158"/>
      <c r="D323" s="159" t="s">
        <v>132</v>
      </c>
      <c r="E323" s="160" t="s">
        <v>1</v>
      </c>
      <c r="F323" s="161" t="s">
        <v>80</v>
      </c>
      <c r="H323" s="162">
        <v>1</v>
      </c>
      <c r="I323" s="163"/>
      <c r="L323" s="158"/>
      <c r="M323" s="164"/>
      <c r="N323" s="165"/>
      <c r="O323" s="165"/>
      <c r="P323" s="165"/>
      <c r="Q323" s="165"/>
      <c r="R323" s="165"/>
      <c r="S323" s="165"/>
      <c r="T323" s="166"/>
      <c r="AT323" s="160" t="s">
        <v>132</v>
      </c>
      <c r="AU323" s="160" t="s">
        <v>84</v>
      </c>
      <c r="AV323" s="13" t="s">
        <v>84</v>
      </c>
      <c r="AW323" s="13" t="s">
        <v>32</v>
      </c>
      <c r="AX323" s="13" t="s">
        <v>80</v>
      </c>
      <c r="AY323" s="160" t="s">
        <v>125</v>
      </c>
    </row>
    <row r="324" spans="1:65" s="2" customFormat="1" ht="21.75" customHeight="1" x14ac:dyDescent="0.2">
      <c r="A324" s="31"/>
      <c r="B324" s="143"/>
      <c r="C324" s="175" t="s">
        <v>469</v>
      </c>
      <c r="D324" s="175" t="s">
        <v>218</v>
      </c>
      <c r="E324" s="176" t="s">
        <v>470</v>
      </c>
      <c r="F324" s="177" t="s">
        <v>471</v>
      </c>
      <c r="G324" s="178" t="s">
        <v>136</v>
      </c>
      <c r="H324" s="179">
        <v>2</v>
      </c>
      <c r="I324" s="180"/>
      <c r="J324" s="181">
        <f>ROUND(I324*H324,2)</f>
        <v>0</v>
      </c>
      <c r="K324" s="182"/>
      <c r="L324" s="183"/>
      <c r="M324" s="184" t="s">
        <v>1</v>
      </c>
      <c r="N324" s="185" t="s">
        <v>40</v>
      </c>
      <c r="O324" s="57"/>
      <c r="P324" s="154">
        <f>O324*H324</f>
        <v>0</v>
      </c>
      <c r="Q324" s="154">
        <v>1.2999999999999999E-3</v>
      </c>
      <c r="R324" s="154">
        <f>Q324*H324</f>
        <v>2.5999999999999999E-3</v>
      </c>
      <c r="S324" s="154">
        <v>0</v>
      </c>
      <c r="T324" s="155">
        <f>S324*H324</f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56" t="s">
        <v>159</v>
      </c>
      <c r="AT324" s="156" t="s">
        <v>218</v>
      </c>
      <c r="AU324" s="156" t="s">
        <v>84</v>
      </c>
      <c r="AY324" s="16" t="s">
        <v>125</v>
      </c>
      <c r="BE324" s="157">
        <f>IF(N324="základní",J324,0)</f>
        <v>0</v>
      </c>
      <c r="BF324" s="157">
        <f>IF(N324="snížená",J324,0)</f>
        <v>0</v>
      </c>
      <c r="BG324" s="157">
        <f>IF(N324="zákl. přenesená",J324,0)</f>
        <v>0</v>
      </c>
      <c r="BH324" s="157">
        <f>IF(N324="sníž. přenesená",J324,0)</f>
        <v>0</v>
      </c>
      <c r="BI324" s="157">
        <f>IF(N324="nulová",J324,0)</f>
        <v>0</v>
      </c>
      <c r="BJ324" s="16" t="s">
        <v>80</v>
      </c>
      <c r="BK324" s="157">
        <f>ROUND(I324*H324,2)</f>
        <v>0</v>
      </c>
      <c r="BL324" s="16" t="s">
        <v>88</v>
      </c>
      <c r="BM324" s="156" t="s">
        <v>472</v>
      </c>
    </row>
    <row r="325" spans="1:65" s="13" customFormat="1" x14ac:dyDescent="0.2">
      <c r="B325" s="158"/>
      <c r="D325" s="159" t="s">
        <v>132</v>
      </c>
      <c r="E325" s="160" t="s">
        <v>1</v>
      </c>
      <c r="F325" s="161" t="s">
        <v>473</v>
      </c>
      <c r="H325" s="162">
        <v>2</v>
      </c>
      <c r="I325" s="163"/>
      <c r="L325" s="158"/>
      <c r="M325" s="164"/>
      <c r="N325" s="165"/>
      <c r="O325" s="165"/>
      <c r="P325" s="165"/>
      <c r="Q325" s="165"/>
      <c r="R325" s="165"/>
      <c r="S325" s="165"/>
      <c r="T325" s="166"/>
      <c r="AT325" s="160" t="s">
        <v>132</v>
      </c>
      <c r="AU325" s="160" t="s">
        <v>84</v>
      </c>
      <c r="AV325" s="13" t="s">
        <v>84</v>
      </c>
      <c r="AW325" s="13" t="s">
        <v>32</v>
      </c>
      <c r="AX325" s="13" t="s">
        <v>80</v>
      </c>
      <c r="AY325" s="160" t="s">
        <v>125</v>
      </c>
    </row>
    <row r="326" spans="1:65" s="2" customFormat="1" ht="16.5" customHeight="1" x14ac:dyDescent="0.2">
      <c r="A326" s="31"/>
      <c r="B326" s="143"/>
      <c r="C326" s="175" t="s">
        <v>474</v>
      </c>
      <c r="D326" s="175" t="s">
        <v>218</v>
      </c>
      <c r="E326" s="176" t="s">
        <v>475</v>
      </c>
      <c r="F326" s="177" t="s">
        <v>476</v>
      </c>
      <c r="G326" s="178" t="s">
        <v>136</v>
      </c>
      <c r="H326" s="179">
        <v>2</v>
      </c>
      <c r="I326" s="180"/>
      <c r="J326" s="181">
        <f>ROUND(I326*H326,2)</f>
        <v>0</v>
      </c>
      <c r="K326" s="182"/>
      <c r="L326" s="183"/>
      <c r="M326" s="184" t="s">
        <v>1</v>
      </c>
      <c r="N326" s="185" t="s">
        <v>40</v>
      </c>
      <c r="O326" s="57"/>
      <c r="P326" s="154">
        <f>O326*H326</f>
        <v>0</v>
      </c>
      <c r="Q326" s="154">
        <v>5.0000000000000001E-3</v>
      </c>
      <c r="R326" s="154">
        <f>Q326*H326</f>
        <v>0.01</v>
      </c>
      <c r="S326" s="154">
        <v>0</v>
      </c>
      <c r="T326" s="155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56" t="s">
        <v>159</v>
      </c>
      <c r="AT326" s="156" t="s">
        <v>218</v>
      </c>
      <c r="AU326" s="156" t="s">
        <v>84</v>
      </c>
      <c r="AY326" s="16" t="s">
        <v>125</v>
      </c>
      <c r="BE326" s="157">
        <f>IF(N326="základní",J326,0)</f>
        <v>0</v>
      </c>
      <c r="BF326" s="157">
        <f>IF(N326="snížená",J326,0)</f>
        <v>0</v>
      </c>
      <c r="BG326" s="157">
        <f>IF(N326="zákl. přenesená",J326,0)</f>
        <v>0</v>
      </c>
      <c r="BH326" s="157">
        <f>IF(N326="sníž. přenesená",J326,0)</f>
        <v>0</v>
      </c>
      <c r="BI326" s="157">
        <f>IF(N326="nulová",J326,0)</f>
        <v>0</v>
      </c>
      <c r="BJ326" s="16" t="s">
        <v>80</v>
      </c>
      <c r="BK326" s="157">
        <f>ROUND(I326*H326,2)</f>
        <v>0</v>
      </c>
      <c r="BL326" s="16" t="s">
        <v>88</v>
      </c>
      <c r="BM326" s="156" t="s">
        <v>477</v>
      </c>
    </row>
    <row r="327" spans="1:65" s="13" customFormat="1" x14ac:dyDescent="0.2">
      <c r="B327" s="158"/>
      <c r="D327" s="159" t="s">
        <v>132</v>
      </c>
      <c r="E327" s="160" t="s">
        <v>1</v>
      </c>
      <c r="F327" s="161" t="s">
        <v>84</v>
      </c>
      <c r="H327" s="162">
        <v>2</v>
      </c>
      <c r="I327" s="163"/>
      <c r="L327" s="158"/>
      <c r="M327" s="164"/>
      <c r="N327" s="165"/>
      <c r="O327" s="165"/>
      <c r="P327" s="165"/>
      <c r="Q327" s="165"/>
      <c r="R327" s="165"/>
      <c r="S327" s="165"/>
      <c r="T327" s="166"/>
      <c r="AT327" s="160" t="s">
        <v>132</v>
      </c>
      <c r="AU327" s="160" t="s">
        <v>84</v>
      </c>
      <c r="AV327" s="13" t="s">
        <v>84</v>
      </c>
      <c r="AW327" s="13" t="s">
        <v>32</v>
      </c>
      <c r="AX327" s="13" t="s">
        <v>80</v>
      </c>
      <c r="AY327" s="160" t="s">
        <v>125</v>
      </c>
    </row>
    <row r="328" spans="1:65" s="2" customFormat="1" ht="24.2" customHeight="1" x14ac:dyDescent="0.2">
      <c r="A328" s="31"/>
      <c r="B328" s="143"/>
      <c r="C328" s="144" t="s">
        <v>478</v>
      </c>
      <c r="D328" s="144" t="s">
        <v>127</v>
      </c>
      <c r="E328" s="145" t="s">
        <v>479</v>
      </c>
      <c r="F328" s="146" t="s">
        <v>480</v>
      </c>
      <c r="G328" s="147" t="s">
        <v>136</v>
      </c>
      <c r="H328" s="148">
        <v>13</v>
      </c>
      <c r="I328" s="149"/>
      <c r="J328" s="150">
        <f>ROUND(I328*H328,2)</f>
        <v>0</v>
      </c>
      <c r="K328" s="151"/>
      <c r="L328" s="32"/>
      <c r="M328" s="152" t="s">
        <v>1</v>
      </c>
      <c r="N328" s="153" t="s">
        <v>40</v>
      </c>
      <c r="O328" s="57"/>
      <c r="P328" s="154">
        <f>O328*H328</f>
        <v>0</v>
      </c>
      <c r="Q328" s="154">
        <v>0.11241</v>
      </c>
      <c r="R328" s="154">
        <f>Q328*H328</f>
        <v>1.46133</v>
      </c>
      <c r="S328" s="154">
        <v>0</v>
      </c>
      <c r="T328" s="155">
        <f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56" t="s">
        <v>88</v>
      </c>
      <c r="AT328" s="156" t="s">
        <v>127</v>
      </c>
      <c r="AU328" s="156" t="s">
        <v>84</v>
      </c>
      <c r="AY328" s="16" t="s">
        <v>125</v>
      </c>
      <c r="BE328" s="157">
        <f>IF(N328="základní",J328,0)</f>
        <v>0</v>
      </c>
      <c r="BF328" s="157">
        <f>IF(N328="snížená",J328,0)</f>
        <v>0</v>
      </c>
      <c r="BG328" s="157">
        <f>IF(N328="zákl. přenesená",J328,0)</f>
        <v>0</v>
      </c>
      <c r="BH328" s="157">
        <f>IF(N328="sníž. přenesená",J328,0)</f>
        <v>0</v>
      </c>
      <c r="BI328" s="157">
        <f>IF(N328="nulová",J328,0)</f>
        <v>0</v>
      </c>
      <c r="BJ328" s="16" t="s">
        <v>80</v>
      </c>
      <c r="BK328" s="157">
        <f>ROUND(I328*H328,2)</f>
        <v>0</v>
      </c>
      <c r="BL328" s="16" t="s">
        <v>88</v>
      </c>
      <c r="BM328" s="156" t="s">
        <v>481</v>
      </c>
    </row>
    <row r="329" spans="1:65" s="13" customFormat="1" x14ac:dyDescent="0.2">
      <c r="B329" s="158"/>
      <c r="D329" s="159" t="s">
        <v>132</v>
      </c>
      <c r="E329" s="160" t="s">
        <v>1</v>
      </c>
      <c r="F329" s="161" t="s">
        <v>196</v>
      </c>
      <c r="H329" s="162">
        <v>13</v>
      </c>
      <c r="I329" s="163"/>
      <c r="L329" s="158"/>
      <c r="M329" s="164"/>
      <c r="N329" s="165"/>
      <c r="O329" s="165"/>
      <c r="P329" s="165"/>
      <c r="Q329" s="165"/>
      <c r="R329" s="165"/>
      <c r="S329" s="165"/>
      <c r="T329" s="166"/>
      <c r="AT329" s="160" t="s">
        <v>132</v>
      </c>
      <c r="AU329" s="160" t="s">
        <v>84</v>
      </c>
      <c r="AV329" s="13" t="s">
        <v>84</v>
      </c>
      <c r="AW329" s="13" t="s">
        <v>32</v>
      </c>
      <c r="AX329" s="13" t="s">
        <v>80</v>
      </c>
      <c r="AY329" s="160" t="s">
        <v>125</v>
      </c>
    </row>
    <row r="330" spans="1:65" s="2" customFormat="1" ht="21.75" customHeight="1" x14ac:dyDescent="0.2">
      <c r="A330" s="31"/>
      <c r="B330" s="143"/>
      <c r="C330" s="175" t="s">
        <v>482</v>
      </c>
      <c r="D330" s="175" t="s">
        <v>218</v>
      </c>
      <c r="E330" s="176" t="s">
        <v>483</v>
      </c>
      <c r="F330" s="177" t="s">
        <v>484</v>
      </c>
      <c r="G330" s="178" t="s">
        <v>136</v>
      </c>
      <c r="H330" s="179">
        <v>13</v>
      </c>
      <c r="I330" s="180"/>
      <c r="J330" s="181">
        <f>ROUND(I330*H330,2)</f>
        <v>0</v>
      </c>
      <c r="K330" s="182"/>
      <c r="L330" s="183"/>
      <c r="M330" s="184" t="s">
        <v>1</v>
      </c>
      <c r="N330" s="185" t="s">
        <v>40</v>
      </c>
      <c r="O330" s="57"/>
      <c r="P330" s="154">
        <f>O330*H330</f>
        <v>0</v>
      </c>
      <c r="Q330" s="154">
        <v>6.1000000000000004E-3</v>
      </c>
      <c r="R330" s="154">
        <f>Q330*H330</f>
        <v>7.9300000000000009E-2</v>
      </c>
      <c r="S330" s="154">
        <v>0</v>
      </c>
      <c r="T330" s="15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56" t="s">
        <v>159</v>
      </c>
      <c r="AT330" s="156" t="s">
        <v>218</v>
      </c>
      <c r="AU330" s="156" t="s">
        <v>84</v>
      </c>
      <c r="AY330" s="16" t="s">
        <v>125</v>
      </c>
      <c r="BE330" s="157">
        <f>IF(N330="základní",J330,0)</f>
        <v>0</v>
      </c>
      <c r="BF330" s="157">
        <f>IF(N330="snížená",J330,0)</f>
        <v>0</v>
      </c>
      <c r="BG330" s="157">
        <f>IF(N330="zákl. přenesená",J330,0)</f>
        <v>0</v>
      </c>
      <c r="BH330" s="157">
        <f>IF(N330="sníž. přenesená",J330,0)</f>
        <v>0</v>
      </c>
      <c r="BI330" s="157">
        <f>IF(N330="nulová",J330,0)</f>
        <v>0</v>
      </c>
      <c r="BJ330" s="16" t="s">
        <v>80</v>
      </c>
      <c r="BK330" s="157">
        <f>ROUND(I330*H330,2)</f>
        <v>0</v>
      </c>
      <c r="BL330" s="16" t="s">
        <v>88</v>
      </c>
      <c r="BM330" s="156" t="s">
        <v>485</v>
      </c>
    </row>
    <row r="331" spans="1:65" s="13" customFormat="1" x14ac:dyDescent="0.2">
      <c r="B331" s="158"/>
      <c r="D331" s="159" t="s">
        <v>132</v>
      </c>
      <c r="E331" s="160" t="s">
        <v>1</v>
      </c>
      <c r="F331" s="161" t="s">
        <v>196</v>
      </c>
      <c r="H331" s="162">
        <v>13</v>
      </c>
      <c r="I331" s="163"/>
      <c r="L331" s="158"/>
      <c r="M331" s="164"/>
      <c r="N331" s="165"/>
      <c r="O331" s="165"/>
      <c r="P331" s="165"/>
      <c r="Q331" s="165"/>
      <c r="R331" s="165"/>
      <c r="S331" s="165"/>
      <c r="T331" s="166"/>
      <c r="AT331" s="160" t="s">
        <v>132</v>
      </c>
      <c r="AU331" s="160" t="s">
        <v>84</v>
      </c>
      <c r="AV331" s="13" t="s">
        <v>84</v>
      </c>
      <c r="AW331" s="13" t="s">
        <v>32</v>
      </c>
      <c r="AX331" s="13" t="s">
        <v>80</v>
      </c>
      <c r="AY331" s="160" t="s">
        <v>125</v>
      </c>
    </row>
    <row r="332" spans="1:65" s="2" customFormat="1" ht="16.5" customHeight="1" x14ac:dyDescent="0.2">
      <c r="A332" s="31"/>
      <c r="B332" s="143"/>
      <c r="C332" s="175" t="s">
        <v>486</v>
      </c>
      <c r="D332" s="175" t="s">
        <v>218</v>
      </c>
      <c r="E332" s="176" t="s">
        <v>487</v>
      </c>
      <c r="F332" s="177" t="s">
        <v>488</v>
      </c>
      <c r="G332" s="178" t="s">
        <v>136</v>
      </c>
      <c r="H332" s="179">
        <v>13</v>
      </c>
      <c r="I332" s="180"/>
      <c r="J332" s="181">
        <f>ROUND(I332*H332,2)</f>
        <v>0</v>
      </c>
      <c r="K332" s="182"/>
      <c r="L332" s="183"/>
      <c r="M332" s="184" t="s">
        <v>1</v>
      </c>
      <c r="N332" s="185" t="s">
        <v>40</v>
      </c>
      <c r="O332" s="57"/>
      <c r="P332" s="154">
        <f>O332*H332</f>
        <v>0</v>
      </c>
      <c r="Q332" s="154">
        <v>3.0000000000000001E-3</v>
      </c>
      <c r="R332" s="154">
        <f>Q332*H332</f>
        <v>3.9E-2</v>
      </c>
      <c r="S332" s="154">
        <v>0</v>
      </c>
      <c r="T332" s="155">
        <f>S332*H332</f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56" t="s">
        <v>159</v>
      </c>
      <c r="AT332" s="156" t="s">
        <v>218</v>
      </c>
      <c r="AU332" s="156" t="s">
        <v>84</v>
      </c>
      <c r="AY332" s="16" t="s">
        <v>125</v>
      </c>
      <c r="BE332" s="157">
        <f>IF(N332="základní",J332,0)</f>
        <v>0</v>
      </c>
      <c r="BF332" s="157">
        <f>IF(N332="snížená",J332,0)</f>
        <v>0</v>
      </c>
      <c r="BG332" s="157">
        <f>IF(N332="zákl. přenesená",J332,0)</f>
        <v>0</v>
      </c>
      <c r="BH332" s="157">
        <f>IF(N332="sníž. přenesená",J332,0)</f>
        <v>0</v>
      </c>
      <c r="BI332" s="157">
        <f>IF(N332="nulová",J332,0)</f>
        <v>0</v>
      </c>
      <c r="BJ332" s="16" t="s">
        <v>80</v>
      </c>
      <c r="BK332" s="157">
        <f>ROUND(I332*H332,2)</f>
        <v>0</v>
      </c>
      <c r="BL332" s="16" t="s">
        <v>88</v>
      </c>
      <c r="BM332" s="156" t="s">
        <v>489</v>
      </c>
    </row>
    <row r="333" spans="1:65" s="13" customFormat="1" x14ac:dyDescent="0.2">
      <c r="B333" s="158"/>
      <c r="D333" s="159" t="s">
        <v>132</v>
      </c>
      <c r="E333" s="160" t="s">
        <v>1</v>
      </c>
      <c r="F333" s="161" t="s">
        <v>196</v>
      </c>
      <c r="H333" s="162">
        <v>13</v>
      </c>
      <c r="I333" s="163"/>
      <c r="L333" s="158"/>
      <c r="M333" s="164"/>
      <c r="N333" s="165"/>
      <c r="O333" s="165"/>
      <c r="P333" s="165"/>
      <c r="Q333" s="165"/>
      <c r="R333" s="165"/>
      <c r="S333" s="165"/>
      <c r="T333" s="166"/>
      <c r="AT333" s="160" t="s">
        <v>132</v>
      </c>
      <c r="AU333" s="160" t="s">
        <v>84</v>
      </c>
      <c r="AV333" s="13" t="s">
        <v>84</v>
      </c>
      <c r="AW333" s="13" t="s">
        <v>32</v>
      </c>
      <c r="AX333" s="13" t="s">
        <v>80</v>
      </c>
      <c r="AY333" s="160" t="s">
        <v>125</v>
      </c>
    </row>
    <row r="334" spans="1:65" s="2" customFormat="1" ht="21.75" customHeight="1" x14ac:dyDescent="0.2">
      <c r="A334" s="31"/>
      <c r="B334" s="143"/>
      <c r="C334" s="175" t="s">
        <v>490</v>
      </c>
      <c r="D334" s="175" t="s">
        <v>218</v>
      </c>
      <c r="E334" s="176" t="s">
        <v>491</v>
      </c>
      <c r="F334" s="177" t="s">
        <v>492</v>
      </c>
      <c r="G334" s="178" t="s">
        <v>136</v>
      </c>
      <c r="H334" s="179">
        <v>28</v>
      </c>
      <c r="I334" s="180"/>
      <c r="J334" s="181">
        <f>ROUND(I334*H334,2)</f>
        <v>0</v>
      </c>
      <c r="K334" s="182"/>
      <c r="L334" s="183"/>
      <c r="M334" s="184" t="s">
        <v>1</v>
      </c>
      <c r="N334" s="185" t="s">
        <v>40</v>
      </c>
      <c r="O334" s="57"/>
      <c r="P334" s="154">
        <f>O334*H334</f>
        <v>0</v>
      </c>
      <c r="Q334" s="154">
        <v>3.5E-4</v>
      </c>
      <c r="R334" s="154">
        <f>Q334*H334</f>
        <v>9.7999999999999997E-3</v>
      </c>
      <c r="S334" s="154">
        <v>0</v>
      </c>
      <c r="T334" s="15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56" t="s">
        <v>159</v>
      </c>
      <c r="AT334" s="156" t="s">
        <v>218</v>
      </c>
      <c r="AU334" s="156" t="s">
        <v>84</v>
      </c>
      <c r="AY334" s="16" t="s">
        <v>125</v>
      </c>
      <c r="BE334" s="157">
        <f>IF(N334="základní",J334,0)</f>
        <v>0</v>
      </c>
      <c r="BF334" s="157">
        <f>IF(N334="snížená",J334,0)</f>
        <v>0</v>
      </c>
      <c r="BG334" s="157">
        <f>IF(N334="zákl. přenesená",J334,0)</f>
        <v>0</v>
      </c>
      <c r="BH334" s="157">
        <f>IF(N334="sníž. přenesená",J334,0)</f>
        <v>0</v>
      </c>
      <c r="BI334" s="157">
        <f>IF(N334="nulová",J334,0)</f>
        <v>0</v>
      </c>
      <c r="BJ334" s="16" t="s">
        <v>80</v>
      </c>
      <c r="BK334" s="157">
        <f>ROUND(I334*H334,2)</f>
        <v>0</v>
      </c>
      <c r="BL334" s="16" t="s">
        <v>88</v>
      </c>
      <c r="BM334" s="156" t="s">
        <v>493</v>
      </c>
    </row>
    <row r="335" spans="1:65" s="13" customFormat="1" x14ac:dyDescent="0.2">
      <c r="B335" s="158"/>
      <c r="D335" s="159" t="s">
        <v>132</v>
      </c>
      <c r="E335" s="160" t="s">
        <v>1</v>
      </c>
      <c r="F335" s="161" t="s">
        <v>494</v>
      </c>
      <c r="H335" s="162">
        <v>28</v>
      </c>
      <c r="I335" s="163"/>
      <c r="L335" s="158"/>
      <c r="M335" s="164"/>
      <c r="N335" s="165"/>
      <c r="O335" s="165"/>
      <c r="P335" s="165"/>
      <c r="Q335" s="165"/>
      <c r="R335" s="165"/>
      <c r="S335" s="165"/>
      <c r="T335" s="166"/>
      <c r="AT335" s="160" t="s">
        <v>132</v>
      </c>
      <c r="AU335" s="160" t="s">
        <v>84</v>
      </c>
      <c r="AV335" s="13" t="s">
        <v>84</v>
      </c>
      <c r="AW335" s="13" t="s">
        <v>32</v>
      </c>
      <c r="AX335" s="13" t="s">
        <v>80</v>
      </c>
      <c r="AY335" s="160" t="s">
        <v>125</v>
      </c>
    </row>
    <row r="336" spans="1:65" s="2" customFormat="1" ht="16.5" customHeight="1" x14ac:dyDescent="0.2">
      <c r="A336" s="31"/>
      <c r="B336" s="143"/>
      <c r="C336" s="175" t="s">
        <v>495</v>
      </c>
      <c r="D336" s="175" t="s">
        <v>218</v>
      </c>
      <c r="E336" s="176" t="s">
        <v>496</v>
      </c>
      <c r="F336" s="177" t="s">
        <v>497</v>
      </c>
      <c r="G336" s="178" t="s">
        <v>136</v>
      </c>
      <c r="H336" s="179">
        <v>13</v>
      </c>
      <c r="I336" s="180"/>
      <c r="J336" s="181">
        <f>ROUND(I336*H336,2)</f>
        <v>0</v>
      </c>
      <c r="K336" s="182"/>
      <c r="L336" s="183"/>
      <c r="M336" s="184" t="s">
        <v>1</v>
      </c>
      <c r="N336" s="185" t="s">
        <v>40</v>
      </c>
      <c r="O336" s="57"/>
      <c r="P336" s="154">
        <f>O336*H336</f>
        <v>0</v>
      </c>
      <c r="Q336" s="154">
        <v>1E-4</v>
      </c>
      <c r="R336" s="154">
        <f>Q336*H336</f>
        <v>1.3000000000000002E-3</v>
      </c>
      <c r="S336" s="154">
        <v>0</v>
      </c>
      <c r="T336" s="155">
        <f>S336*H336</f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56" t="s">
        <v>159</v>
      </c>
      <c r="AT336" s="156" t="s">
        <v>218</v>
      </c>
      <c r="AU336" s="156" t="s">
        <v>84</v>
      </c>
      <c r="AY336" s="16" t="s">
        <v>125</v>
      </c>
      <c r="BE336" s="157">
        <f>IF(N336="základní",J336,0)</f>
        <v>0</v>
      </c>
      <c r="BF336" s="157">
        <f>IF(N336="snížená",J336,0)</f>
        <v>0</v>
      </c>
      <c r="BG336" s="157">
        <f>IF(N336="zákl. přenesená",J336,0)</f>
        <v>0</v>
      </c>
      <c r="BH336" s="157">
        <f>IF(N336="sníž. přenesená",J336,0)</f>
        <v>0</v>
      </c>
      <c r="BI336" s="157">
        <f>IF(N336="nulová",J336,0)</f>
        <v>0</v>
      </c>
      <c r="BJ336" s="16" t="s">
        <v>80</v>
      </c>
      <c r="BK336" s="157">
        <f>ROUND(I336*H336,2)</f>
        <v>0</v>
      </c>
      <c r="BL336" s="16" t="s">
        <v>88</v>
      </c>
      <c r="BM336" s="156" t="s">
        <v>498</v>
      </c>
    </row>
    <row r="337" spans="1:65" s="13" customFormat="1" x14ac:dyDescent="0.2">
      <c r="B337" s="158"/>
      <c r="D337" s="159" t="s">
        <v>132</v>
      </c>
      <c r="E337" s="160" t="s">
        <v>1</v>
      </c>
      <c r="F337" s="161" t="s">
        <v>196</v>
      </c>
      <c r="H337" s="162">
        <v>13</v>
      </c>
      <c r="I337" s="163"/>
      <c r="L337" s="158"/>
      <c r="M337" s="164"/>
      <c r="N337" s="165"/>
      <c r="O337" s="165"/>
      <c r="P337" s="165"/>
      <c r="Q337" s="165"/>
      <c r="R337" s="165"/>
      <c r="S337" s="165"/>
      <c r="T337" s="166"/>
      <c r="AT337" s="160" t="s">
        <v>132</v>
      </c>
      <c r="AU337" s="160" t="s">
        <v>84</v>
      </c>
      <c r="AV337" s="13" t="s">
        <v>84</v>
      </c>
      <c r="AW337" s="13" t="s">
        <v>32</v>
      </c>
      <c r="AX337" s="13" t="s">
        <v>80</v>
      </c>
      <c r="AY337" s="160" t="s">
        <v>125</v>
      </c>
    </row>
    <row r="338" spans="1:65" s="2" customFormat="1" ht="24.2" customHeight="1" x14ac:dyDescent="0.2">
      <c r="A338" s="31"/>
      <c r="B338" s="143"/>
      <c r="C338" s="144" t="s">
        <v>499</v>
      </c>
      <c r="D338" s="144" t="s">
        <v>127</v>
      </c>
      <c r="E338" s="145" t="s">
        <v>500</v>
      </c>
      <c r="F338" s="146" t="s">
        <v>501</v>
      </c>
      <c r="G338" s="147" t="s">
        <v>130</v>
      </c>
      <c r="H338" s="148">
        <v>2.25</v>
      </c>
      <c r="I338" s="149"/>
      <c r="J338" s="150">
        <f>ROUND(I338*H338,2)</f>
        <v>0</v>
      </c>
      <c r="K338" s="151"/>
      <c r="L338" s="32"/>
      <c r="M338" s="152" t="s">
        <v>1</v>
      </c>
      <c r="N338" s="153" t="s">
        <v>40</v>
      </c>
      <c r="O338" s="57"/>
      <c r="P338" s="154">
        <f>O338*H338</f>
        <v>0</v>
      </c>
      <c r="Q338" s="154">
        <v>1.1999999999999999E-3</v>
      </c>
      <c r="R338" s="154">
        <f>Q338*H338</f>
        <v>2.6999999999999997E-3</v>
      </c>
      <c r="S338" s="154">
        <v>0</v>
      </c>
      <c r="T338" s="155">
        <f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56" t="s">
        <v>88</v>
      </c>
      <c r="AT338" s="156" t="s">
        <v>127</v>
      </c>
      <c r="AU338" s="156" t="s">
        <v>84</v>
      </c>
      <c r="AY338" s="16" t="s">
        <v>125</v>
      </c>
      <c r="BE338" s="157">
        <f>IF(N338="základní",J338,0)</f>
        <v>0</v>
      </c>
      <c r="BF338" s="157">
        <f>IF(N338="snížená",J338,0)</f>
        <v>0</v>
      </c>
      <c r="BG338" s="157">
        <f>IF(N338="zákl. přenesená",J338,0)</f>
        <v>0</v>
      </c>
      <c r="BH338" s="157">
        <f>IF(N338="sníž. přenesená",J338,0)</f>
        <v>0</v>
      </c>
      <c r="BI338" s="157">
        <f>IF(N338="nulová",J338,0)</f>
        <v>0</v>
      </c>
      <c r="BJ338" s="16" t="s">
        <v>80</v>
      </c>
      <c r="BK338" s="157">
        <f>ROUND(I338*H338,2)</f>
        <v>0</v>
      </c>
      <c r="BL338" s="16" t="s">
        <v>88</v>
      </c>
      <c r="BM338" s="156" t="s">
        <v>502</v>
      </c>
    </row>
    <row r="339" spans="1:65" s="13" customFormat="1" x14ac:dyDescent="0.2">
      <c r="B339" s="158"/>
      <c r="D339" s="159" t="s">
        <v>132</v>
      </c>
      <c r="E339" s="160" t="s">
        <v>1</v>
      </c>
      <c r="F339" s="161" t="s">
        <v>503</v>
      </c>
      <c r="H339" s="162">
        <v>2.25</v>
      </c>
      <c r="I339" s="163"/>
      <c r="L339" s="158"/>
      <c r="M339" s="164"/>
      <c r="N339" s="165"/>
      <c r="O339" s="165"/>
      <c r="P339" s="165"/>
      <c r="Q339" s="165"/>
      <c r="R339" s="165"/>
      <c r="S339" s="165"/>
      <c r="T339" s="166"/>
      <c r="AT339" s="160" t="s">
        <v>132</v>
      </c>
      <c r="AU339" s="160" t="s">
        <v>84</v>
      </c>
      <c r="AV339" s="13" t="s">
        <v>84</v>
      </c>
      <c r="AW339" s="13" t="s">
        <v>32</v>
      </c>
      <c r="AX339" s="13" t="s">
        <v>80</v>
      </c>
      <c r="AY339" s="160" t="s">
        <v>125</v>
      </c>
    </row>
    <row r="340" spans="1:65" s="2" customFormat="1" ht="33" customHeight="1" x14ac:dyDescent="0.2">
      <c r="A340" s="31"/>
      <c r="B340" s="143"/>
      <c r="C340" s="144" t="s">
        <v>504</v>
      </c>
      <c r="D340" s="144" t="s">
        <v>127</v>
      </c>
      <c r="E340" s="145" t="s">
        <v>505</v>
      </c>
      <c r="F340" s="146" t="s">
        <v>506</v>
      </c>
      <c r="G340" s="147" t="s">
        <v>167</v>
      </c>
      <c r="H340" s="148">
        <v>1852</v>
      </c>
      <c r="I340" s="149"/>
      <c r="J340" s="150">
        <f>ROUND(I340*H340,2)</f>
        <v>0</v>
      </c>
      <c r="K340" s="151"/>
      <c r="L340" s="32"/>
      <c r="M340" s="152" t="s">
        <v>1</v>
      </c>
      <c r="N340" s="153" t="s">
        <v>40</v>
      </c>
      <c r="O340" s="57"/>
      <c r="P340" s="154">
        <f>O340*H340</f>
        <v>0</v>
      </c>
      <c r="Q340" s="154">
        <v>0.15540000000000001</v>
      </c>
      <c r="R340" s="154">
        <f>Q340*H340</f>
        <v>287.80080000000004</v>
      </c>
      <c r="S340" s="154">
        <v>0</v>
      </c>
      <c r="T340" s="155">
        <f>S340*H340</f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56" t="s">
        <v>88</v>
      </c>
      <c r="AT340" s="156" t="s">
        <v>127</v>
      </c>
      <c r="AU340" s="156" t="s">
        <v>84</v>
      </c>
      <c r="AY340" s="16" t="s">
        <v>125</v>
      </c>
      <c r="BE340" s="157">
        <f>IF(N340="základní",J340,0)</f>
        <v>0</v>
      </c>
      <c r="BF340" s="157">
        <f>IF(N340="snížená",J340,0)</f>
        <v>0</v>
      </c>
      <c r="BG340" s="157">
        <f>IF(N340="zákl. přenesená",J340,0)</f>
        <v>0</v>
      </c>
      <c r="BH340" s="157">
        <f>IF(N340="sníž. přenesená",J340,0)</f>
        <v>0</v>
      </c>
      <c r="BI340" s="157">
        <f>IF(N340="nulová",J340,0)</f>
        <v>0</v>
      </c>
      <c r="BJ340" s="16" t="s">
        <v>80</v>
      </c>
      <c r="BK340" s="157">
        <f>ROUND(I340*H340,2)</f>
        <v>0</v>
      </c>
      <c r="BL340" s="16" t="s">
        <v>88</v>
      </c>
      <c r="BM340" s="156" t="s">
        <v>507</v>
      </c>
    </row>
    <row r="341" spans="1:65" s="13" customFormat="1" x14ac:dyDescent="0.2">
      <c r="B341" s="158"/>
      <c r="D341" s="159" t="s">
        <v>132</v>
      </c>
      <c r="E341" s="160" t="s">
        <v>1</v>
      </c>
      <c r="F341" s="161" t="s">
        <v>508</v>
      </c>
      <c r="H341" s="162">
        <v>1852</v>
      </c>
      <c r="I341" s="163"/>
      <c r="L341" s="158"/>
      <c r="M341" s="164"/>
      <c r="N341" s="165"/>
      <c r="O341" s="165"/>
      <c r="P341" s="165"/>
      <c r="Q341" s="165"/>
      <c r="R341" s="165"/>
      <c r="S341" s="165"/>
      <c r="T341" s="166"/>
      <c r="AT341" s="160" t="s">
        <v>132</v>
      </c>
      <c r="AU341" s="160" t="s">
        <v>84</v>
      </c>
      <c r="AV341" s="13" t="s">
        <v>84</v>
      </c>
      <c r="AW341" s="13" t="s">
        <v>32</v>
      </c>
      <c r="AX341" s="13" t="s">
        <v>80</v>
      </c>
      <c r="AY341" s="160" t="s">
        <v>125</v>
      </c>
    </row>
    <row r="342" spans="1:65" s="2" customFormat="1" ht="16.5" customHeight="1" x14ac:dyDescent="0.2">
      <c r="A342" s="31"/>
      <c r="B342" s="143"/>
      <c r="C342" s="175" t="s">
        <v>509</v>
      </c>
      <c r="D342" s="175" t="s">
        <v>218</v>
      </c>
      <c r="E342" s="176" t="s">
        <v>510</v>
      </c>
      <c r="F342" s="177" t="s">
        <v>511</v>
      </c>
      <c r="G342" s="178" t="s">
        <v>167</v>
      </c>
      <c r="H342" s="179">
        <v>860.88</v>
      </c>
      <c r="I342" s="180"/>
      <c r="J342" s="181">
        <f>ROUND(I342*H342,2)</f>
        <v>0</v>
      </c>
      <c r="K342" s="182"/>
      <c r="L342" s="183"/>
      <c r="M342" s="184" t="s">
        <v>1</v>
      </c>
      <c r="N342" s="185" t="s">
        <v>40</v>
      </c>
      <c r="O342" s="57"/>
      <c r="P342" s="154">
        <f>O342*H342</f>
        <v>0</v>
      </c>
      <c r="Q342" s="154">
        <v>5.6000000000000001E-2</v>
      </c>
      <c r="R342" s="154">
        <f>Q342*H342</f>
        <v>48.20928</v>
      </c>
      <c r="S342" s="154">
        <v>0</v>
      </c>
      <c r="T342" s="15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56" t="s">
        <v>159</v>
      </c>
      <c r="AT342" s="156" t="s">
        <v>218</v>
      </c>
      <c r="AU342" s="156" t="s">
        <v>84</v>
      </c>
      <c r="AY342" s="16" t="s">
        <v>125</v>
      </c>
      <c r="BE342" s="157">
        <f>IF(N342="základní",J342,0)</f>
        <v>0</v>
      </c>
      <c r="BF342" s="157">
        <f>IF(N342="snížená",J342,0)</f>
        <v>0</v>
      </c>
      <c r="BG342" s="157">
        <f>IF(N342="zákl. přenesená",J342,0)</f>
        <v>0</v>
      </c>
      <c r="BH342" s="157">
        <f>IF(N342="sníž. přenesená",J342,0)</f>
        <v>0</v>
      </c>
      <c r="BI342" s="157">
        <f>IF(N342="nulová",J342,0)</f>
        <v>0</v>
      </c>
      <c r="BJ342" s="16" t="s">
        <v>80</v>
      </c>
      <c r="BK342" s="157">
        <f>ROUND(I342*H342,2)</f>
        <v>0</v>
      </c>
      <c r="BL342" s="16" t="s">
        <v>88</v>
      </c>
      <c r="BM342" s="156" t="s">
        <v>512</v>
      </c>
    </row>
    <row r="343" spans="1:65" s="13" customFormat="1" x14ac:dyDescent="0.2">
      <c r="B343" s="158"/>
      <c r="D343" s="159" t="s">
        <v>132</v>
      </c>
      <c r="E343" s="160" t="s">
        <v>1</v>
      </c>
      <c r="F343" s="161" t="s">
        <v>513</v>
      </c>
      <c r="H343" s="162">
        <v>844</v>
      </c>
      <c r="I343" s="163"/>
      <c r="L343" s="158"/>
      <c r="M343" s="164"/>
      <c r="N343" s="165"/>
      <c r="O343" s="165"/>
      <c r="P343" s="165"/>
      <c r="Q343" s="165"/>
      <c r="R343" s="165"/>
      <c r="S343" s="165"/>
      <c r="T343" s="166"/>
      <c r="AT343" s="160" t="s">
        <v>132</v>
      </c>
      <c r="AU343" s="160" t="s">
        <v>84</v>
      </c>
      <c r="AV343" s="13" t="s">
        <v>84</v>
      </c>
      <c r="AW343" s="13" t="s">
        <v>32</v>
      </c>
      <c r="AX343" s="13" t="s">
        <v>80</v>
      </c>
      <c r="AY343" s="160" t="s">
        <v>125</v>
      </c>
    </row>
    <row r="344" spans="1:65" s="13" customFormat="1" x14ac:dyDescent="0.2">
      <c r="B344" s="158"/>
      <c r="D344" s="159" t="s">
        <v>132</v>
      </c>
      <c r="F344" s="161" t="s">
        <v>514</v>
      </c>
      <c r="H344" s="162">
        <v>860.88</v>
      </c>
      <c r="I344" s="163"/>
      <c r="L344" s="158"/>
      <c r="M344" s="164"/>
      <c r="N344" s="165"/>
      <c r="O344" s="165"/>
      <c r="P344" s="165"/>
      <c r="Q344" s="165"/>
      <c r="R344" s="165"/>
      <c r="S344" s="165"/>
      <c r="T344" s="166"/>
      <c r="AT344" s="160" t="s">
        <v>132</v>
      </c>
      <c r="AU344" s="160" t="s">
        <v>84</v>
      </c>
      <c r="AV344" s="13" t="s">
        <v>84</v>
      </c>
      <c r="AW344" s="13" t="s">
        <v>3</v>
      </c>
      <c r="AX344" s="13" t="s">
        <v>80</v>
      </c>
      <c r="AY344" s="160" t="s">
        <v>125</v>
      </c>
    </row>
    <row r="345" spans="1:65" s="2" customFormat="1" ht="24.2" customHeight="1" x14ac:dyDescent="0.2">
      <c r="A345" s="31"/>
      <c r="B345" s="143"/>
      <c r="C345" s="175" t="s">
        <v>515</v>
      </c>
      <c r="D345" s="175" t="s">
        <v>218</v>
      </c>
      <c r="E345" s="176" t="s">
        <v>516</v>
      </c>
      <c r="F345" s="177" t="s">
        <v>517</v>
      </c>
      <c r="G345" s="178" t="s">
        <v>167</v>
      </c>
      <c r="H345" s="179">
        <v>729.3</v>
      </c>
      <c r="I345" s="180"/>
      <c r="J345" s="181">
        <f>ROUND(I345*H345,2)</f>
        <v>0</v>
      </c>
      <c r="K345" s="182"/>
      <c r="L345" s="183"/>
      <c r="M345" s="184" t="s">
        <v>1</v>
      </c>
      <c r="N345" s="185" t="s">
        <v>40</v>
      </c>
      <c r="O345" s="57"/>
      <c r="P345" s="154">
        <f>O345*H345</f>
        <v>0</v>
      </c>
      <c r="Q345" s="154">
        <v>0.08</v>
      </c>
      <c r="R345" s="154">
        <f>Q345*H345</f>
        <v>58.343999999999994</v>
      </c>
      <c r="S345" s="154">
        <v>0</v>
      </c>
      <c r="T345" s="15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56" t="s">
        <v>159</v>
      </c>
      <c r="AT345" s="156" t="s">
        <v>218</v>
      </c>
      <c r="AU345" s="156" t="s">
        <v>84</v>
      </c>
      <c r="AY345" s="16" t="s">
        <v>125</v>
      </c>
      <c r="BE345" s="157">
        <f>IF(N345="základní",J345,0)</f>
        <v>0</v>
      </c>
      <c r="BF345" s="157">
        <f>IF(N345="snížená",J345,0)</f>
        <v>0</v>
      </c>
      <c r="BG345" s="157">
        <f>IF(N345="zákl. přenesená",J345,0)</f>
        <v>0</v>
      </c>
      <c r="BH345" s="157">
        <f>IF(N345="sníž. přenesená",J345,0)</f>
        <v>0</v>
      </c>
      <c r="BI345" s="157">
        <f>IF(N345="nulová",J345,0)</f>
        <v>0</v>
      </c>
      <c r="BJ345" s="16" t="s">
        <v>80</v>
      </c>
      <c r="BK345" s="157">
        <f>ROUND(I345*H345,2)</f>
        <v>0</v>
      </c>
      <c r="BL345" s="16" t="s">
        <v>88</v>
      </c>
      <c r="BM345" s="156" t="s">
        <v>518</v>
      </c>
    </row>
    <row r="346" spans="1:65" s="13" customFormat="1" x14ac:dyDescent="0.2">
      <c r="B346" s="158"/>
      <c r="D346" s="159" t="s">
        <v>132</v>
      </c>
      <c r="E346" s="160" t="s">
        <v>1</v>
      </c>
      <c r="F346" s="161" t="s">
        <v>519</v>
      </c>
      <c r="H346" s="162">
        <v>715</v>
      </c>
      <c r="I346" s="163"/>
      <c r="L346" s="158"/>
      <c r="M346" s="164"/>
      <c r="N346" s="165"/>
      <c r="O346" s="165"/>
      <c r="P346" s="165"/>
      <c r="Q346" s="165"/>
      <c r="R346" s="165"/>
      <c r="S346" s="165"/>
      <c r="T346" s="166"/>
      <c r="AT346" s="160" t="s">
        <v>132</v>
      </c>
      <c r="AU346" s="160" t="s">
        <v>84</v>
      </c>
      <c r="AV346" s="13" t="s">
        <v>84</v>
      </c>
      <c r="AW346" s="13" t="s">
        <v>32</v>
      </c>
      <c r="AX346" s="13" t="s">
        <v>80</v>
      </c>
      <c r="AY346" s="160" t="s">
        <v>125</v>
      </c>
    </row>
    <row r="347" spans="1:65" s="13" customFormat="1" x14ac:dyDescent="0.2">
      <c r="B347" s="158"/>
      <c r="D347" s="159" t="s">
        <v>132</v>
      </c>
      <c r="F347" s="161" t="s">
        <v>520</v>
      </c>
      <c r="H347" s="162">
        <v>729.3</v>
      </c>
      <c r="I347" s="163"/>
      <c r="L347" s="158"/>
      <c r="M347" s="164"/>
      <c r="N347" s="165"/>
      <c r="O347" s="165"/>
      <c r="P347" s="165"/>
      <c r="Q347" s="165"/>
      <c r="R347" s="165"/>
      <c r="S347" s="165"/>
      <c r="T347" s="166"/>
      <c r="AT347" s="160" t="s">
        <v>132</v>
      </c>
      <c r="AU347" s="160" t="s">
        <v>84</v>
      </c>
      <c r="AV347" s="13" t="s">
        <v>84</v>
      </c>
      <c r="AW347" s="13" t="s">
        <v>3</v>
      </c>
      <c r="AX347" s="13" t="s">
        <v>80</v>
      </c>
      <c r="AY347" s="160" t="s">
        <v>125</v>
      </c>
    </row>
    <row r="348" spans="1:65" s="2" customFormat="1" ht="16.5" customHeight="1" x14ac:dyDescent="0.2">
      <c r="A348" s="31"/>
      <c r="B348" s="143"/>
      <c r="C348" s="175" t="s">
        <v>521</v>
      </c>
      <c r="D348" s="175" t="s">
        <v>218</v>
      </c>
      <c r="E348" s="176" t="s">
        <v>522</v>
      </c>
      <c r="F348" s="177" t="s">
        <v>523</v>
      </c>
      <c r="G348" s="178" t="s">
        <v>167</v>
      </c>
      <c r="H348" s="179">
        <v>259.08</v>
      </c>
      <c r="I348" s="180"/>
      <c r="J348" s="181">
        <f>ROUND(I348*H348,2)</f>
        <v>0</v>
      </c>
      <c r="K348" s="182"/>
      <c r="L348" s="183"/>
      <c r="M348" s="184" t="s">
        <v>1</v>
      </c>
      <c r="N348" s="185" t="s">
        <v>40</v>
      </c>
      <c r="O348" s="57"/>
      <c r="P348" s="154">
        <f>O348*H348</f>
        <v>0</v>
      </c>
      <c r="Q348" s="154">
        <v>5.5E-2</v>
      </c>
      <c r="R348" s="154">
        <f>Q348*H348</f>
        <v>14.2494</v>
      </c>
      <c r="S348" s="154">
        <v>0</v>
      </c>
      <c r="T348" s="15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56" t="s">
        <v>159</v>
      </c>
      <c r="AT348" s="156" t="s">
        <v>218</v>
      </c>
      <c r="AU348" s="156" t="s">
        <v>84</v>
      </c>
      <c r="AY348" s="16" t="s">
        <v>125</v>
      </c>
      <c r="BE348" s="157">
        <f>IF(N348="základní",J348,0)</f>
        <v>0</v>
      </c>
      <c r="BF348" s="157">
        <f>IF(N348="snížená",J348,0)</f>
        <v>0</v>
      </c>
      <c r="BG348" s="157">
        <f>IF(N348="zákl. přenesená",J348,0)</f>
        <v>0</v>
      </c>
      <c r="BH348" s="157">
        <f>IF(N348="sníž. přenesená",J348,0)</f>
        <v>0</v>
      </c>
      <c r="BI348" s="157">
        <f>IF(N348="nulová",J348,0)</f>
        <v>0</v>
      </c>
      <c r="BJ348" s="16" t="s">
        <v>80</v>
      </c>
      <c r="BK348" s="157">
        <f>ROUND(I348*H348,2)</f>
        <v>0</v>
      </c>
      <c r="BL348" s="16" t="s">
        <v>88</v>
      </c>
      <c r="BM348" s="156" t="s">
        <v>524</v>
      </c>
    </row>
    <row r="349" spans="1:65" s="13" customFormat="1" x14ac:dyDescent="0.2">
      <c r="B349" s="158"/>
      <c r="D349" s="159" t="s">
        <v>132</v>
      </c>
      <c r="E349" s="160" t="s">
        <v>1</v>
      </c>
      <c r="F349" s="161" t="s">
        <v>525</v>
      </c>
      <c r="H349" s="162">
        <v>254</v>
      </c>
      <c r="I349" s="163"/>
      <c r="L349" s="158"/>
      <c r="M349" s="164"/>
      <c r="N349" s="165"/>
      <c r="O349" s="165"/>
      <c r="P349" s="165"/>
      <c r="Q349" s="165"/>
      <c r="R349" s="165"/>
      <c r="S349" s="165"/>
      <c r="T349" s="166"/>
      <c r="AT349" s="160" t="s">
        <v>132</v>
      </c>
      <c r="AU349" s="160" t="s">
        <v>84</v>
      </c>
      <c r="AV349" s="13" t="s">
        <v>84</v>
      </c>
      <c r="AW349" s="13" t="s">
        <v>32</v>
      </c>
      <c r="AX349" s="13" t="s">
        <v>80</v>
      </c>
      <c r="AY349" s="160" t="s">
        <v>125</v>
      </c>
    </row>
    <row r="350" spans="1:65" s="13" customFormat="1" x14ac:dyDescent="0.2">
      <c r="B350" s="158"/>
      <c r="D350" s="159" t="s">
        <v>132</v>
      </c>
      <c r="F350" s="161" t="s">
        <v>526</v>
      </c>
      <c r="H350" s="162">
        <v>259.08</v>
      </c>
      <c r="I350" s="163"/>
      <c r="L350" s="158"/>
      <c r="M350" s="164"/>
      <c r="N350" s="165"/>
      <c r="O350" s="165"/>
      <c r="P350" s="165"/>
      <c r="Q350" s="165"/>
      <c r="R350" s="165"/>
      <c r="S350" s="165"/>
      <c r="T350" s="166"/>
      <c r="AT350" s="160" t="s">
        <v>132</v>
      </c>
      <c r="AU350" s="160" t="s">
        <v>84</v>
      </c>
      <c r="AV350" s="13" t="s">
        <v>84</v>
      </c>
      <c r="AW350" s="13" t="s">
        <v>3</v>
      </c>
      <c r="AX350" s="13" t="s">
        <v>80</v>
      </c>
      <c r="AY350" s="160" t="s">
        <v>125</v>
      </c>
    </row>
    <row r="351" spans="1:65" s="2" customFormat="1" ht="24.2" customHeight="1" x14ac:dyDescent="0.2">
      <c r="A351" s="31"/>
      <c r="B351" s="143"/>
      <c r="C351" s="175" t="s">
        <v>527</v>
      </c>
      <c r="D351" s="175" t="s">
        <v>218</v>
      </c>
      <c r="E351" s="176" t="s">
        <v>528</v>
      </c>
      <c r="F351" s="177" t="s">
        <v>529</v>
      </c>
      <c r="G351" s="178" t="s">
        <v>167</v>
      </c>
      <c r="H351" s="179">
        <v>39</v>
      </c>
      <c r="I351" s="180"/>
      <c r="J351" s="181">
        <f>ROUND(I351*H351,2)</f>
        <v>0</v>
      </c>
      <c r="K351" s="182"/>
      <c r="L351" s="183"/>
      <c r="M351" s="184" t="s">
        <v>1</v>
      </c>
      <c r="N351" s="185" t="s">
        <v>40</v>
      </c>
      <c r="O351" s="57"/>
      <c r="P351" s="154">
        <f>O351*H351</f>
        <v>0</v>
      </c>
      <c r="Q351" s="154">
        <v>6.5670000000000006E-2</v>
      </c>
      <c r="R351" s="154">
        <f>Q351*H351</f>
        <v>2.5611300000000004</v>
      </c>
      <c r="S351" s="154">
        <v>0</v>
      </c>
      <c r="T351" s="155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56" t="s">
        <v>159</v>
      </c>
      <c r="AT351" s="156" t="s">
        <v>218</v>
      </c>
      <c r="AU351" s="156" t="s">
        <v>84</v>
      </c>
      <c r="AY351" s="16" t="s">
        <v>125</v>
      </c>
      <c r="BE351" s="157">
        <f>IF(N351="základní",J351,0)</f>
        <v>0</v>
      </c>
      <c r="BF351" s="157">
        <f>IF(N351="snížená",J351,0)</f>
        <v>0</v>
      </c>
      <c r="BG351" s="157">
        <f>IF(N351="zákl. přenesená",J351,0)</f>
        <v>0</v>
      </c>
      <c r="BH351" s="157">
        <f>IF(N351="sníž. přenesená",J351,0)</f>
        <v>0</v>
      </c>
      <c r="BI351" s="157">
        <f>IF(N351="nulová",J351,0)</f>
        <v>0</v>
      </c>
      <c r="BJ351" s="16" t="s">
        <v>80</v>
      </c>
      <c r="BK351" s="157">
        <f>ROUND(I351*H351,2)</f>
        <v>0</v>
      </c>
      <c r="BL351" s="16" t="s">
        <v>88</v>
      </c>
      <c r="BM351" s="156" t="s">
        <v>530</v>
      </c>
    </row>
    <row r="352" spans="1:65" s="13" customFormat="1" x14ac:dyDescent="0.2">
      <c r="B352" s="158"/>
      <c r="D352" s="159" t="s">
        <v>132</v>
      </c>
      <c r="E352" s="160" t="s">
        <v>1</v>
      </c>
      <c r="F352" s="161" t="s">
        <v>341</v>
      </c>
      <c r="H352" s="162">
        <v>39</v>
      </c>
      <c r="I352" s="163"/>
      <c r="L352" s="158"/>
      <c r="M352" s="164"/>
      <c r="N352" s="165"/>
      <c r="O352" s="165"/>
      <c r="P352" s="165"/>
      <c r="Q352" s="165"/>
      <c r="R352" s="165"/>
      <c r="S352" s="165"/>
      <c r="T352" s="166"/>
      <c r="AT352" s="160" t="s">
        <v>132</v>
      </c>
      <c r="AU352" s="160" t="s">
        <v>84</v>
      </c>
      <c r="AV352" s="13" t="s">
        <v>84</v>
      </c>
      <c r="AW352" s="13" t="s">
        <v>32</v>
      </c>
      <c r="AX352" s="13" t="s">
        <v>80</v>
      </c>
      <c r="AY352" s="160" t="s">
        <v>125</v>
      </c>
    </row>
    <row r="353" spans="1:65" s="2" customFormat="1" ht="24.2" customHeight="1" x14ac:dyDescent="0.2">
      <c r="A353" s="31"/>
      <c r="B353" s="143"/>
      <c r="C353" s="144" t="s">
        <v>531</v>
      </c>
      <c r="D353" s="144" t="s">
        <v>127</v>
      </c>
      <c r="E353" s="145" t="s">
        <v>532</v>
      </c>
      <c r="F353" s="146" t="s">
        <v>533</v>
      </c>
      <c r="G353" s="147" t="s">
        <v>136</v>
      </c>
      <c r="H353" s="148">
        <v>1</v>
      </c>
      <c r="I353" s="149"/>
      <c r="J353" s="150">
        <f>ROUND(I353*H353,2)</f>
        <v>0</v>
      </c>
      <c r="K353" s="151"/>
      <c r="L353" s="32"/>
      <c r="M353" s="152" t="s">
        <v>1</v>
      </c>
      <c r="N353" s="153" t="s">
        <v>40</v>
      </c>
      <c r="O353" s="57"/>
      <c r="P353" s="154">
        <f>O353*H353</f>
        <v>0</v>
      </c>
      <c r="Q353" s="154">
        <v>0</v>
      </c>
      <c r="R353" s="154">
        <f>Q353*H353</f>
        <v>0</v>
      </c>
      <c r="S353" s="154">
        <v>0</v>
      </c>
      <c r="T353" s="155">
        <f>S353*H353</f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56" t="s">
        <v>88</v>
      </c>
      <c r="AT353" s="156" t="s">
        <v>127</v>
      </c>
      <c r="AU353" s="156" t="s">
        <v>84</v>
      </c>
      <c r="AY353" s="16" t="s">
        <v>125</v>
      </c>
      <c r="BE353" s="157">
        <f>IF(N353="základní",J353,0)</f>
        <v>0</v>
      </c>
      <c r="BF353" s="157">
        <f>IF(N353="snížená",J353,0)</f>
        <v>0</v>
      </c>
      <c r="BG353" s="157">
        <f>IF(N353="zákl. přenesená",J353,0)</f>
        <v>0</v>
      </c>
      <c r="BH353" s="157">
        <f>IF(N353="sníž. přenesená",J353,0)</f>
        <v>0</v>
      </c>
      <c r="BI353" s="157">
        <f>IF(N353="nulová",J353,0)</f>
        <v>0</v>
      </c>
      <c r="BJ353" s="16" t="s">
        <v>80</v>
      </c>
      <c r="BK353" s="157">
        <f>ROUND(I353*H353,2)</f>
        <v>0</v>
      </c>
      <c r="BL353" s="16" t="s">
        <v>88</v>
      </c>
      <c r="BM353" s="156" t="s">
        <v>534</v>
      </c>
    </row>
    <row r="354" spans="1:65" s="2" customFormat="1" ht="33" customHeight="1" x14ac:dyDescent="0.2">
      <c r="A354" s="31"/>
      <c r="B354" s="143"/>
      <c r="C354" s="144" t="s">
        <v>535</v>
      </c>
      <c r="D354" s="144" t="s">
        <v>127</v>
      </c>
      <c r="E354" s="145" t="s">
        <v>536</v>
      </c>
      <c r="F354" s="146" t="s">
        <v>537</v>
      </c>
      <c r="G354" s="147" t="s">
        <v>167</v>
      </c>
      <c r="H354" s="148">
        <v>55</v>
      </c>
      <c r="I354" s="149"/>
      <c r="J354" s="150">
        <f>ROUND(I354*H354,2)</f>
        <v>0</v>
      </c>
      <c r="K354" s="151"/>
      <c r="L354" s="32"/>
      <c r="M354" s="152" t="s">
        <v>1</v>
      </c>
      <c r="N354" s="153" t="s">
        <v>40</v>
      </c>
      <c r="O354" s="57"/>
      <c r="P354" s="154">
        <f>O354*H354</f>
        <v>0</v>
      </c>
      <c r="Q354" s="154">
        <v>6.0999999999999997E-4</v>
      </c>
      <c r="R354" s="154">
        <f>Q354*H354</f>
        <v>3.3549999999999996E-2</v>
      </c>
      <c r="S354" s="154">
        <v>0</v>
      </c>
      <c r="T354" s="155">
        <f>S354*H354</f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56" t="s">
        <v>88</v>
      </c>
      <c r="AT354" s="156" t="s">
        <v>127</v>
      </c>
      <c r="AU354" s="156" t="s">
        <v>84</v>
      </c>
      <c r="AY354" s="16" t="s">
        <v>125</v>
      </c>
      <c r="BE354" s="157">
        <f>IF(N354="základní",J354,0)</f>
        <v>0</v>
      </c>
      <c r="BF354" s="157">
        <f>IF(N354="snížená",J354,0)</f>
        <v>0</v>
      </c>
      <c r="BG354" s="157">
        <f>IF(N354="zákl. přenesená",J354,0)</f>
        <v>0</v>
      </c>
      <c r="BH354" s="157">
        <f>IF(N354="sníž. přenesená",J354,0)</f>
        <v>0</v>
      </c>
      <c r="BI354" s="157">
        <f>IF(N354="nulová",J354,0)</f>
        <v>0</v>
      </c>
      <c r="BJ354" s="16" t="s">
        <v>80</v>
      </c>
      <c r="BK354" s="157">
        <f>ROUND(I354*H354,2)</f>
        <v>0</v>
      </c>
      <c r="BL354" s="16" t="s">
        <v>88</v>
      </c>
      <c r="BM354" s="156" t="s">
        <v>538</v>
      </c>
    </row>
    <row r="355" spans="1:65" s="13" customFormat="1" x14ac:dyDescent="0.2">
      <c r="B355" s="158"/>
      <c r="D355" s="159" t="s">
        <v>132</v>
      </c>
      <c r="E355" s="160" t="s">
        <v>1</v>
      </c>
      <c r="F355" s="161" t="s">
        <v>539</v>
      </c>
      <c r="H355" s="162">
        <v>55</v>
      </c>
      <c r="I355" s="163"/>
      <c r="L355" s="158"/>
      <c r="M355" s="164"/>
      <c r="N355" s="165"/>
      <c r="O355" s="165"/>
      <c r="P355" s="165"/>
      <c r="Q355" s="165"/>
      <c r="R355" s="165"/>
      <c r="S355" s="165"/>
      <c r="T355" s="166"/>
      <c r="AT355" s="160" t="s">
        <v>132</v>
      </c>
      <c r="AU355" s="160" t="s">
        <v>84</v>
      </c>
      <c r="AV355" s="13" t="s">
        <v>84</v>
      </c>
      <c r="AW355" s="13" t="s">
        <v>32</v>
      </c>
      <c r="AX355" s="13" t="s">
        <v>80</v>
      </c>
      <c r="AY355" s="160" t="s">
        <v>125</v>
      </c>
    </row>
    <row r="356" spans="1:65" s="2" customFormat="1" ht="24.2" customHeight="1" x14ac:dyDescent="0.2">
      <c r="A356" s="31"/>
      <c r="B356" s="143"/>
      <c r="C356" s="144" t="s">
        <v>540</v>
      </c>
      <c r="D356" s="144" t="s">
        <v>127</v>
      </c>
      <c r="E356" s="145" t="s">
        <v>541</v>
      </c>
      <c r="F356" s="146" t="s">
        <v>542</v>
      </c>
      <c r="G356" s="147" t="s">
        <v>167</v>
      </c>
      <c r="H356" s="148">
        <v>55</v>
      </c>
      <c r="I356" s="149"/>
      <c r="J356" s="150">
        <f>ROUND(I356*H356,2)</f>
        <v>0</v>
      </c>
      <c r="K356" s="151"/>
      <c r="L356" s="32"/>
      <c r="M356" s="152" t="s">
        <v>1</v>
      </c>
      <c r="N356" s="153" t="s">
        <v>40</v>
      </c>
      <c r="O356" s="57"/>
      <c r="P356" s="154">
        <f>O356*H356</f>
        <v>0</v>
      </c>
      <c r="Q356" s="154">
        <v>0</v>
      </c>
      <c r="R356" s="154">
        <f>Q356*H356</f>
        <v>0</v>
      </c>
      <c r="S356" s="154">
        <v>0</v>
      </c>
      <c r="T356" s="155">
        <f>S356*H356</f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56" t="s">
        <v>88</v>
      </c>
      <c r="AT356" s="156" t="s">
        <v>127</v>
      </c>
      <c r="AU356" s="156" t="s">
        <v>84</v>
      </c>
      <c r="AY356" s="16" t="s">
        <v>125</v>
      </c>
      <c r="BE356" s="157">
        <f>IF(N356="základní",J356,0)</f>
        <v>0</v>
      </c>
      <c r="BF356" s="157">
        <f>IF(N356="snížená",J356,0)</f>
        <v>0</v>
      </c>
      <c r="BG356" s="157">
        <f>IF(N356="zákl. přenesená",J356,0)</f>
        <v>0</v>
      </c>
      <c r="BH356" s="157">
        <f>IF(N356="sníž. přenesená",J356,0)</f>
        <v>0</v>
      </c>
      <c r="BI356" s="157">
        <f>IF(N356="nulová",J356,0)</f>
        <v>0</v>
      </c>
      <c r="BJ356" s="16" t="s">
        <v>80</v>
      </c>
      <c r="BK356" s="157">
        <f>ROUND(I356*H356,2)</f>
        <v>0</v>
      </c>
      <c r="BL356" s="16" t="s">
        <v>88</v>
      </c>
      <c r="BM356" s="156" t="s">
        <v>543</v>
      </c>
    </row>
    <row r="357" spans="1:65" s="13" customFormat="1" x14ac:dyDescent="0.2">
      <c r="B357" s="158"/>
      <c r="D357" s="159" t="s">
        <v>132</v>
      </c>
      <c r="E357" s="160" t="s">
        <v>1</v>
      </c>
      <c r="F357" s="161" t="s">
        <v>539</v>
      </c>
      <c r="H357" s="162">
        <v>55</v>
      </c>
      <c r="I357" s="163"/>
      <c r="L357" s="158"/>
      <c r="M357" s="164"/>
      <c r="N357" s="165"/>
      <c r="O357" s="165"/>
      <c r="P357" s="165"/>
      <c r="Q357" s="165"/>
      <c r="R357" s="165"/>
      <c r="S357" s="165"/>
      <c r="T357" s="166"/>
      <c r="AT357" s="160" t="s">
        <v>132</v>
      </c>
      <c r="AU357" s="160" t="s">
        <v>84</v>
      </c>
      <c r="AV357" s="13" t="s">
        <v>84</v>
      </c>
      <c r="AW357" s="13" t="s">
        <v>32</v>
      </c>
      <c r="AX357" s="13" t="s">
        <v>80</v>
      </c>
      <c r="AY357" s="160" t="s">
        <v>125</v>
      </c>
    </row>
    <row r="358" spans="1:65" s="2" customFormat="1" ht="24.2" customHeight="1" x14ac:dyDescent="0.2">
      <c r="A358" s="31"/>
      <c r="B358" s="143"/>
      <c r="C358" s="144" t="s">
        <v>544</v>
      </c>
      <c r="D358" s="144" t="s">
        <v>127</v>
      </c>
      <c r="E358" s="145" t="s">
        <v>545</v>
      </c>
      <c r="F358" s="146" t="s">
        <v>546</v>
      </c>
      <c r="G358" s="147" t="s">
        <v>136</v>
      </c>
      <c r="H358" s="148">
        <v>4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40</v>
      </c>
      <c r="O358" s="57"/>
      <c r="P358" s="154">
        <f>O358*H358</f>
        <v>0</v>
      </c>
      <c r="Q358" s="154">
        <v>0</v>
      </c>
      <c r="R358" s="154">
        <f>Q358*H358</f>
        <v>0</v>
      </c>
      <c r="S358" s="154">
        <v>0</v>
      </c>
      <c r="T358" s="15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56" t="s">
        <v>88</v>
      </c>
      <c r="AT358" s="156" t="s">
        <v>127</v>
      </c>
      <c r="AU358" s="156" t="s">
        <v>84</v>
      </c>
      <c r="AY358" s="16" t="s">
        <v>125</v>
      </c>
      <c r="BE358" s="157">
        <f>IF(N358="základní",J358,0)</f>
        <v>0</v>
      </c>
      <c r="BF358" s="157">
        <f>IF(N358="snížená",J358,0)</f>
        <v>0</v>
      </c>
      <c r="BG358" s="157">
        <f>IF(N358="zákl. přenesená",J358,0)</f>
        <v>0</v>
      </c>
      <c r="BH358" s="157">
        <f>IF(N358="sníž. přenesená",J358,0)</f>
        <v>0</v>
      </c>
      <c r="BI358" s="157">
        <f>IF(N358="nulová",J358,0)</f>
        <v>0</v>
      </c>
      <c r="BJ358" s="16" t="s">
        <v>80</v>
      </c>
      <c r="BK358" s="157">
        <f>ROUND(I358*H358,2)</f>
        <v>0</v>
      </c>
      <c r="BL358" s="16" t="s">
        <v>88</v>
      </c>
      <c r="BM358" s="156" t="s">
        <v>547</v>
      </c>
    </row>
    <row r="359" spans="1:65" s="13" customFormat="1" x14ac:dyDescent="0.2">
      <c r="B359" s="158"/>
      <c r="D359" s="159" t="s">
        <v>132</v>
      </c>
      <c r="E359" s="160" t="s">
        <v>1</v>
      </c>
      <c r="F359" s="161" t="s">
        <v>88</v>
      </c>
      <c r="H359" s="162">
        <v>4</v>
      </c>
      <c r="I359" s="163"/>
      <c r="L359" s="158"/>
      <c r="M359" s="164"/>
      <c r="N359" s="165"/>
      <c r="O359" s="165"/>
      <c r="P359" s="165"/>
      <c r="Q359" s="165"/>
      <c r="R359" s="165"/>
      <c r="S359" s="165"/>
      <c r="T359" s="166"/>
      <c r="AT359" s="160" t="s">
        <v>132</v>
      </c>
      <c r="AU359" s="160" t="s">
        <v>84</v>
      </c>
      <c r="AV359" s="13" t="s">
        <v>84</v>
      </c>
      <c r="AW359" s="13" t="s">
        <v>32</v>
      </c>
      <c r="AX359" s="13" t="s">
        <v>80</v>
      </c>
      <c r="AY359" s="160" t="s">
        <v>125</v>
      </c>
    </row>
    <row r="360" spans="1:65" s="2" customFormat="1" ht="44.25" customHeight="1" x14ac:dyDescent="0.2">
      <c r="A360" s="31"/>
      <c r="B360" s="143"/>
      <c r="C360" s="144" t="s">
        <v>548</v>
      </c>
      <c r="D360" s="144" t="s">
        <v>127</v>
      </c>
      <c r="E360" s="145" t="s">
        <v>549</v>
      </c>
      <c r="F360" s="146" t="s">
        <v>550</v>
      </c>
      <c r="G360" s="147" t="s">
        <v>167</v>
      </c>
      <c r="H360" s="148">
        <v>50</v>
      </c>
      <c r="I360" s="149"/>
      <c r="J360" s="150">
        <f>ROUND(I360*H360,2)</f>
        <v>0</v>
      </c>
      <c r="K360" s="151"/>
      <c r="L360" s="32"/>
      <c r="M360" s="152" t="s">
        <v>1</v>
      </c>
      <c r="N360" s="153" t="s">
        <v>40</v>
      </c>
      <c r="O360" s="57"/>
      <c r="P360" s="154">
        <f>O360*H360</f>
        <v>0</v>
      </c>
      <c r="Q360" s="154">
        <v>0</v>
      </c>
      <c r="R360" s="154">
        <f>Q360*H360</f>
        <v>0</v>
      </c>
      <c r="S360" s="154">
        <v>0</v>
      </c>
      <c r="T360" s="155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56" t="s">
        <v>88</v>
      </c>
      <c r="AT360" s="156" t="s">
        <v>127</v>
      </c>
      <c r="AU360" s="156" t="s">
        <v>84</v>
      </c>
      <c r="AY360" s="16" t="s">
        <v>125</v>
      </c>
      <c r="BE360" s="157">
        <f>IF(N360="základní",J360,0)</f>
        <v>0</v>
      </c>
      <c r="BF360" s="157">
        <f>IF(N360="snížená",J360,0)</f>
        <v>0</v>
      </c>
      <c r="BG360" s="157">
        <f>IF(N360="zákl. přenesená",J360,0)</f>
        <v>0</v>
      </c>
      <c r="BH360" s="157">
        <f>IF(N360="sníž. přenesená",J360,0)</f>
        <v>0</v>
      </c>
      <c r="BI360" s="157">
        <f>IF(N360="nulová",J360,0)</f>
        <v>0</v>
      </c>
      <c r="BJ360" s="16" t="s">
        <v>80</v>
      </c>
      <c r="BK360" s="157">
        <f>ROUND(I360*H360,2)</f>
        <v>0</v>
      </c>
      <c r="BL360" s="16" t="s">
        <v>88</v>
      </c>
      <c r="BM360" s="156" t="s">
        <v>551</v>
      </c>
    </row>
    <row r="361" spans="1:65" s="13" customFormat="1" x14ac:dyDescent="0.2">
      <c r="B361" s="158"/>
      <c r="D361" s="159" t="s">
        <v>132</v>
      </c>
      <c r="E361" s="160" t="s">
        <v>1</v>
      </c>
      <c r="F361" s="161" t="s">
        <v>395</v>
      </c>
      <c r="H361" s="162">
        <v>50</v>
      </c>
      <c r="I361" s="163"/>
      <c r="L361" s="158"/>
      <c r="M361" s="164"/>
      <c r="N361" s="165"/>
      <c r="O361" s="165"/>
      <c r="P361" s="165"/>
      <c r="Q361" s="165"/>
      <c r="R361" s="165"/>
      <c r="S361" s="165"/>
      <c r="T361" s="166"/>
      <c r="AT361" s="160" t="s">
        <v>132</v>
      </c>
      <c r="AU361" s="160" t="s">
        <v>84</v>
      </c>
      <c r="AV361" s="13" t="s">
        <v>84</v>
      </c>
      <c r="AW361" s="13" t="s">
        <v>32</v>
      </c>
      <c r="AX361" s="13" t="s">
        <v>80</v>
      </c>
      <c r="AY361" s="160" t="s">
        <v>125</v>
      </c>
    </row>
    <row r="362" spans="1:65" s="12" customFormat="1" ht="22.9" customHeight="1" x14ac:dyDescent="0.2">
      <c r="B362" s="130"/>
      <c r="D362" s="131" t="s">
        <v>74</v>
      </c>
      <c r="E362" s="141" t="s">
        <v>552</v>
      </c>
      <c r="F362" s="141" t="s">
        <v>553</v>
      </c>
      <c r="I362" s="133"/>
      <c r="J362" s="142">
        <f>BK362</f>
        <v>0</v>
      </c>
      <c r="L362" s="130"/>
      <c r="M362" s="135"/>
      <c r="N362" s="136"/>
      <c r="O362" s="136"/>
      <c r="P362" s="137">
        <f>SUM(P363:P384)</f>
        <v>0</v>
      </c>
      <c r="Q362" s="136"/>
      <c r="R362" s="137">
        <f>SUM(R363:R384)</f>
        <v>0</v>
      </c>
      <c r="S362" s="136"/>
      <c r="T362" s="138">
        <f>SUM(T363:T384)</f>
        <v>0</v>
      </c>
      <c r="AR362" s="131" t="s">
        <v>80</v>
      </c>
      <c r="AT362" s="139" t="s">
        <v>74</v>
      </c>
      <c r="AU362" s="139" t="s">
        <v>80</v>
      </c>
      <c r="AY362" s="131" t="s">
        <v>125</v>
      </c>
      <c r="BK362" s="140">
        <f>SUM(BK363:BK384)</f>
        <v>0</v>
      </c>
    </row>
    <row r="363" spans="1:65" s="2" customFormat="1" ht="33" customHeight="1" x14ac:dyDescent="0.2">
      <c r="A363" s="31"/>
      <c r="B363" s="143"/>
      <c r="C363" s="144" t="s">
        <v>554</v>
      </c>
      <c r="D363" s="144" t="s">
        <v>127</v>
      </c>
      <c r="E363" s="145" t="s">
        <v>555</v>
      </c>
      <c r="F363" s="146" t="s">
        <v>556</v>
      </c>
      <c r="G363" s="147" t="s">
        <v>204</v>
      </c>
      <c r="H363" s="148">
        <v>210.8</v>
      </c>
      <c r="I363" s="149"/>
      <c r="J363" s="150">
        <f>ROUND(I363*H363,2)</f>
        <v>0</v>
      </c>
      <c r="K363" s="151"/>
      <c r="L363" s="32"/>
      <c r="M363" s="152" t="s">
        <v>1</v>
      </c>
      <c r="N363" s="153" t="s">
        <v>40</v>
      </c>
      <c r="O363" s="57"/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56" t="s">
        <v>88</v>
      </c>
      <c r="AT363" s="156" t="s">
        <v>127</v>
      </c>
      <c r="AU363" s="156" t="s">
        <v>84</v>
      </c>
      <c r="AY363" s="16" t="s">
        <v>125</v>
      </c>
      <c r="BE363" s="157">
        <f>IF(N363="základní",J363,0)</f>
        <v>0</v>
      </c>
      <c r="BF363" s="157">
        <f>IF(N363="snížená",J363,0)</f>
        <v>0</v>
      </c>
      <c r="BG363" s="157">
        <f>IF(N363="zákl. přenesená",J363,0)</f>
        <v>0</v>
      </c>
      <c r="BH363" s="157">
        <f>IF(N363="sníž. přenesená",J363,0)</f>
        <v>0</v>
      </c>
      <c r="BI363" s="157">
        <f>IF(N363="nulová",J363,0)</f>
        <v>0</v>
      </c>
      <c r="BJ363" s="16" t="s">
        <v>80</v>
      </c>
      <c r="BK363" s="157">
        <f>ROUND(I363*H363,2)</f>
        <v>0</v>
      </c>
      <c r="BL363" s="16" t="s">
        <v>88</v>
      </c>
      <c r="BM363" s="156" t="s">
        <v>557</v>
      </c>
    </row>
    <row r="364" spans="1:65" s="13" customFormat="1" x14ac:dyDescent="0.2">
      <c r="B364" s="158"/>
      <c r="D364" s="159" t="s">
        <v>132</v>
      </c>
      <c r="E364" s="160" t="s">
        <v>1</v>
      </c>
      <c r="F364" s="161" t="s">
        <v>558</v>
      </c>
      <c r="H364" s="162">
        <v>210.8</v>
      </c>
      <c r="I364" s="163"/>
      <c r="L364" s="158"/>
      <c r="M364" s="164"/>
      <c r="N364" s="165"/>
      <c r="O364" s="165"/>
      <c r="P364" s="165"/>
      <c r="Q364" s="165"/>
      <c r="R364" s="165"/>
      <c r="S364" s="165"/>
      <c r="T364" s="166"/>
      <c r="AT364" s="160" t="s">
        <v>132</v>
      </c>
      <c r="AU364" s="160" t="s">
        <v>84</v>
      </c>
      <c r="AV364" s="13" t="s">
        <v>84</v>
      </c>
      <c r="AW364" s="13" t="s">
        <v>32</v>
      </c>
      <c r="AX364" s="13" t="s">
        <v>80</v>
      </c>
      <c r="AY364" s="160" t="s">
        <v>125</v>
      </c>
    </row>
    <row r="365" spans="1:65" s="2" customFormat="1" ht="21.75" customHeight="1" x14ac:dyDescent="0.2">
      <c r="A365" s="31"/>
      <c r="B365" s="143"/>
      <c r="C365" s="144" t="s">
        <v>559</v>
      </c>
      <c r="D365" s="144" t="s">
        <v>127</v>
      </c>
      <c r="E365" s="145" t="s">
        <v>560</v>
      </c>
      <c r="F365" s="146" t="s">
        <v>561</v>
      </c>
      <c r="G365" s="147" t="s">
        <v>204</v>
      </c>
      <c r="H365" s="148">
        <v>2951.2</v>
      </c>
      <c r="I365" s="149"/>
      <c r="J365" s="150">
        <f>ROUND(I365*H365,2)</f>
        <v>0</v>
      </c>
      <c r="K365" s="151"/>
      <c r="L365" s="32"/>
      <c r="M365" s="152" t="s">
        <v>1</v>
      </c>
      <c r="N365" s="153" t="s">
        <v>40</v>
      </c>
      <c r="O365" s="57"/>
      <c r="P365" s="154">
        <f>O365*H365</f>
        <v>0</v>
      </c>
      <c r="Q365" s="154">
        <v>0</v>
      </c>
      <c r="R365" s="154">
        <f>Q365*H365</f>
        <v>0</v>
      </c>
      <c r="S365" s="154">
        <v>0</v>
      </c>
      <c r="T365" s="155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56" t="s">
        <v>88</v>
      </c>
      <c r="AT365" s="156" t="s">
        <v>127</v>
      </c>
      <c r="AU365" s="156" t="s">
        <v>84</v>
      </c>
      <c r="AY365" s="16" t="s">
        <v>125</v>
      </c>
      <c r="BE365" s="157">
        <f>IF(N365="základní",J365,0)</f>
        <v>0</v>
      </c>
      <c r="BF365" s="157">
        <f>IF(N365="snížená",J365,0)</f>
        <v>0</v>
      </c>
      <c r="BG365" s="157">
        <f>IF(N365="zákl. přenesená",J365,0)</f>
        <v>0</v>
      </c>
      <c r="BH365" s="157">
        <f>IF(N365="sníž. přenesená",J365,0)</f>
        <v>0</v>
      </c>
      <c r="BI365" s="157">
        <f>IF(N365="nulová",J365,0)</f>
        <v>0</v>
      </c>
      <c r="BJ365" s="16" t="s">
        <v>80</v>
      </c>
      <c r="BK365" s="157">
        <f>ROUND(I365*H365,2)</f>
        <v>0</v>
      </c>
      <c r="BL365" s="16" t="s">
        <v>88</v>
      </c>
      <c r="BM365" s="156" t="s">
        <v>562</v>
      </c>
    </row>
    <row r="366" spans="1:65" s="13" customFormat="1" x14ac:dyDescent="0.2">
      <c r="B366" s="158"/>
      <c r="D366" s="159" t="s">
        <v>132</v>
      </c>
      <c r="E366" s="160" t="s">
        <v>1</v>
      </c>
      <c r="F366" s="161" t="s">
        <v>563</v>
      </c>
      <c r="H366" s="162">
        <v>2951.2</v>
      </c>
      <c r="I366" s="163"/>
      <c r="L366" s="158"/>
      <c r="M366" s="164"/>
      <c r="N366" s="165"/>
      <c r="O366" s="165"/>
      <c r="P366" s="165"/>
      <c r="Q366" s="165"/>
      <c r="R366" s="165"/>
      <c r="S366" s="165"/>
      <c r="T366" s="166"/>
      <c r="AT366" s="160" t="s">
        <v>132</v>
      </c>
      <c r="AU366" s="160" t="s">
        <v>84</v>
      </c>
      <c r="AV366" s="13" t="s">
        <v>84</v>
      </c>
      <c r="AW366" s="13" t="s">
        <v>32</v>
      </c>
      <c r="AX366" s="13" t="s">
        <v>80</v>
      </c>
      <c r="AY366" s="160" t="s">
        <v>125</v>
      </c>
    </row>
    <row r="367" spans="1:65" s="2" customFormat="1" ht="16.5" customHeight="1" x14ac:dyDescent="0.2">
      <c r="A367" s="31"/>
      <c r="B367" s="143"/>
      <c r="C367" s="144" t="s">
        <v>564</v>
      </c>
      <c r="D367" s="144" t="s">
        <v>127</v>
      </c>
      <c r="E367" s="145" t="s">
        <v>565</v>
      </c>
      <c r="F367" s="146" t="s">
        <v>566</v>
      </c>
      <c r="G367" s="147" t="s">
        <v>204</v>
      </c>
      <c r="H367" s="148">
        <v>210.8</v>
      </c>
      <c r="I367" s="149"/>
      <c r="J367" s="150">
        <f>ROUND(I367*H367,2)</f>
        <v>0</v>
      </c>
      <c r="K367" s="151"/>
      <c r="L367" s="32"/>
      <c r="M367" s="152" t="s">
        <v>1</v>
      </c>
      <c r="N367" s="153" t="s">
        <v>40</v>
      </c>
      <c r="O367" s="57"/>
      <c r="P367" s="154">
        <f>O367*H367</f>
        <v>0</v>
      </c>
      <c r="Q367" s="154">
        <v>0</v>
      </c>
      <c r="R367" s="154">
        <f>Q367*H367</f>
        <v>0</v>
      </c>
      <c r="S367" s="154">
        <v>0</v>
      </c>
      <c r="T367" s="155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56" t="s">
        <v>88</v>
      </c>
      <c r="AT367" s="156" t="s">
        <v>127</v>
      </c>
      <c r="AU367" s="156" t="s">
        <v>84</v>
      </c>
      <c r="AY367" s="16" t="s">
        <v>125</v>
      </c>
      <c r="BE367" s="157">
        <f>IF(N367="základní",J367,0)</f>
        <v>0</v>
      </c>
      <c r="BF367" s="157">
        <f>IF(N367="snížená",J367,0)</f>
        <v>0</v>
      </c>
      <c r="BG367" s="157">
        <f>IF(N367="zákl. přenesená",J367,0)</f>
        <v>0</v>
      </c>
      <c r="BH367" s="157">
        <f>IF(N367="sníž. přenesená",J367,0)</f>
        <v>0</v>
      </c>
      <c r="BI367" s="157">
        <f>IF(N367="nulová",J367,0)</f>
        <v>0</v>
      </c>
      <c r="BJ367" s="16" t="s">
        <v>80</v>
      </c>
      <c r="BK367" s="157">
        <f>ROUND(I367*H367,2)</f>
        <v>0</v>
      </c>
      <c r="BL367" s="16" t="s">
        <v>88</v>
      </c>
      <c r="BM367" s="156" t="s">
        <v>567</v>
      </c>
    </row>
    <row r="368" spans="1:65" s="13" customFormat="1" x14ac:dyDescent="0.2">
      <c r="B368" s="158"/>
      <c r="D368" s="159" t="s">
        <v>132</v>
      </c>
      <c r="E368" s="160" t="s">
        <v>1</v>
      </c>
      <c r="F368" s="161" t="s">
        <v>558</v>
      </c>
      <c r="H368" s="162">
        <v>210.8</v>
      </c>
      <c r="I368" s="163"/>
      <c r="L368" s="158"/>
      <c r="M368" s="164"/>
      <c r="N368" s="165"/>
      <c r="O368" s="165"/>
      <c r="P368" s="165"/>
      <c r="Q368" s="165"/>
      <c r="R368" s="165"/>
      <c r="S368" s="165"/>
      <c r="T368" s="166"/>
      <c r="AT368" s="160" t="s">
        <v>132</v>
      </c>
      <c r="AU368" s="160" t="s">
        <v>84</v>
      </c>
      <c r="AV368" s="13" t="s">
        <v>84</v>
      </c>
      <c r="AW368" s="13" t="s">
        <v>32</v>
      </c>
      <c r="AX368" s="13" t="s">
        <v>80</v>
      </c>
      <c r="AY368" s="160" t="s">
        <v>125</v>
      </c>
    </row>
    <row r="369" spans="1:65" s="2" customFormat="1" ht="21.75" customHeight="1" x14ac:dyDescent="0.2">
      <c r="A369" s="31"/>
      <c r="B369" s="143"/>
      <c r="C369" s="144" t="s">
        <v>568</v>
      </c>
      <c r="D369" s="144" t="s">
        <v>127</v>
      </c>
      <c r="E369" s="145" t="s">
        <v>569</v>
      </c>
      <c r="F369" s="146" t="s">
        <v>570</v>
      </c>
      <c r="G369" s="147" t="s">
        <v>204</v>
      </c>
      <c r="H369" s="148">
        <v>716.3</v>
      </c>
      <c r="I369" s="149"/>
      <c r="J369" s="150">
        <f>ROUND(I369*H369,2)</f>
        <v>0</v>
      </c>
      <c r="K369" s="151"/>
      <c r="L369" s="32"/>
      <c r="M369" s="152" t="s">
        <v>1</v>
      </c>
      <c r="N369" s="153" t="s">
        <v>40</v>
      </c>
      <c r="O369" s="57"/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56" t="s">
        <v>88</v>
      </c>
      <c r="AT369" s="156" t="s">
        <v>127</v>
      </c>
      <c r="AU369" s="156" t="s">
        <v>84</v>
      </c>
      <c r="AY369" s="16" t="s">
        <v>125</v>
      </c>
      <c r="BE369" s="157">
        <f>IF(N369="základní",J369,0)</f>
        <v>0</v>
      </c>
      <c r="BF369" s="157">
        <f>IF(N369="snížená",J369,0)</f>
        <v>0</v>
      </c>
      <c r="BG369" s="157">
        <f>IF(N369="zákl. přenesená",J369,0)</f>
        <v>0</v>
      </c>
      <c r="BH369" s="157">
        <f>IF(N369="sníž. přenesená",J369,0)</f>
        <v>0</v>
      </c>
      <c r="BI369" s="157">
        <f>IF(N369="nulová",J369,0)</f>
        <v>0</v>
      </c>
      <c r="BJ369" s="16" t="s">
        <v>80</v>
      </c>
      <c r="BK369" s="157">
        <f>ROUND(I369*H369,2)</f>
        <v>0</v>
      </c>
      <c r="BL369" s="16" t="s">
        <v>88</v>
      </c>
      <c r="BM369" s="156" t="s">
        <v>571</v>
      </c>
    </row>
    <row r="370" spans="1:65" s="13" customFormat="1" x14ac:dyDescent="0.2">
      <c r="B370" s="158"/>
      <c r="D370" s="159" t="s">
        <v>132</v>
      </c>
      <c r="E370" s="160" t="s">
        <v>1</v>
      </c>
      <c r="F370" s="161" t="s">
        <v>572</v>
      </c>
      <c r="H370" s="162">
        <v>716.3</v>
      </c>
      <c r="I370" s="163"/>
      <c r="L370" s="158"/>
      <c r="M370" s="164"/>
      <c r="N370" s="165"/>
      <c r="O370" s="165"/>
      <c r="P370" s="165"/>
      <c r="Q370" s="165"/>
      <c r="R370" s="165"/>
      <c r="S370" s="165"/>
      <c r="T370" s="166"/>
      <c r="AT370" s="160" t="s">
        <v>132</v>
      </c>
      <c r="AU370" s="160" t="s">
        <v>84</v>
      </c>
      <c r="AV370" s="13" t="s">
        <v>84</v>
      </c>
      <c r="AW370" s="13" t="s">
        <v>32</v>
      </c>
      <c r="AX370" s="13" t="s">
        <v>80</v>
      </c>
      <c r="AY370" s="160" t="s">
        <v>125</v>
      </c>
    </row>
    <row r="371" spans="1:65" s="2" customFormat="1" ht="24.2" customHeight="1" x14ac:dyDescent="0.2">
      <c r="A371" s="31"/>
      <c r="B371" s="143"/>
      <c r="C371" s="144" t="s">
        <v>573</v>
      </c>
      <c r="D371" s="144" t="s">
        <v>127</v>
      </c>
      <c r="E371" s="145" t="s">
        <v>574</v>
      </c>
      <c r="F371" s="146" t="s">
        <v>575</v>
      </c>
      <c r="G371" s="147" t="s">
        <v>204</v>
      </c>
      <c r="H371" s="148">
        <v>10028.200000000001</v>
      </c>
      <c r="I371" s="149"/>
      <c r="J371" s="150">
        <f>ROUND(I371*H371,2)</f>
        <v>0</v>
      </c>
      <c r="K371" s="151"/>
      <c r="L371" s="32"/>
      <c r="M371" s="152" t="s">
        <v>1</v>
      </c>
      <c r="N371" s="153" t="s">
        <v>40</v>
      </c>
      <c r="O371" s="57"/>
      <c r="P371" s="154">
        <f>O371*H371</f>
        <v>0</v>
      </c>
      <c r="Q371" s="154">
        <v>0</v>
      </c>
      <c r="R371" s="154">
        <f>Q371*H371</f>
        <v>0</v>
      </c>
      <c r="S371" s="154">
        <v>0</v>
      </c>
      <c r="T371" s="155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56" t="s">
        <v>88</v>
      </c>
      <c r="AT371" s="156" t="s">
        <v>127</v>
      </c>
      <c r="AU371" s="156" t="s">
        <v>84</v>
      </c>
      <c r="AY371" s="16" t="s">
        <v>125</v>
      </c>
      <c r="BE371" s="157">
        <f>IF(N371="základní",J371,0)</f>
        <v>0</v>
      </c>
      <c r="BF371" s="157">
        <f>IF(N371="snížená",J371,0)</f>
        <v>0</v>
      </c>
      <c r="BG371" s="157">
        <f>IF(N371="zákl. přenesená",J371,0)</f>
        <v>0</v>
      </c>
      <c r="BH371" s="157">
        <f>IF(N371="sníž. přenesená",J371,0)</f>
        <v>0</v>
      </c>
      <c r="BI371" s="157">
        <f>IF(N371="nulová",J371,0)</f>
        <v>0</v>
      </c>
      <c r="BJ371" s="16" t="s">
        <v>80</v>
      </c>
      <c r="BK371" s="157">
        <f>ROUND(I371*H371,2)</f>
        <v>0</v>
      </c>
      <c r="BL371" s="16" t="s">
        <v>88</v>
      </c>
      <c r="BM371" s="156" t="s">
        <v>576</v>
      </c>
    </row>
    <row r="372" spans="1:65" s="13" customFormat="1" x14ac:dyDescent="0.2">
      <c r="B372" s="158"/>
      <c r="D372" s="159" t="s">
        <v>132</v>
      </c>
      <c r="E372" s="160" t="s">
        <v>1</v>
      </c>
      <c r="F372" s="161" t="s">
        <v>577</v>
      </c>
      <c r="H372" s="162">
        <v>10028.200000000001</v>
      </c>
      <c r="I372" s="163"/>
      <c r="L372" s="158"/>
      <c r="M372" s="164"/>
      <c r="N372" s="165"/>
      <c r="O372" s="165"/>
      <c r="P372" s="165"/>
      <c r="Q372" s="165"/>
      <c r="R372" s="165"/>
      <c r="S372" s="165"/>
      <c r="T372" s="166"/>
      <c r="AT372" s="160" t="s">
        <v>132</v>
      </c>
      <c r="AU372" s="160" t="s">
        <v>84</v>
      </c>
      <c r="AV372" s="13" t="s">
        <v>84</v>
      </c>
      <c r="AW372" s="13" t="s">
        <v>32</v>
      </c>
      <c r="AX372" s="13" t="s">
        <v>80</v>
      </c>
      <c r="AY372" s="160" t="s">
        <v>125</v>
      </c>
    </row>
    <row r="373" spans="1:65" s="2" customFormat="1" ht="21.75" customHeight="1" x14ac:dyDescent="0.2">
      <c r="A373" s="31"/>
      <c r="B373" s="143"/>
      <c r="C373" s="144" t="s">
        <v>578</v>
      </c>
      <c r="D373" s="144" t="s">
        <v>127</v>
      </c>
      <c r="E373" s="145" t="s">
        <v>579</v>
      </c>
      <c r="F373" s="146" t="s">
        <v>580</v>
      </c>
      <c r="G373" s="147" t="s">
        <v>204</v>
      </c>
      <c r="H373" s="148">
        <v>121.06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40</v>
      </c>
      <c r="O373" s="57"/>
      <c r="P373" s="154">
        <f>O373*H373</f>
        <v>0</v>
      </c>
      <c r="Q373" s="154">
        <v>0</v>
      </c>
      <c r="R373" s="154">
        <f>Q373*H373</f>
        <v>0</v>
      </c>
      <c r="S373" s="154">
        <v>0</v>
      </c>
      <c r="T373" s="155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56" t="s">
        <v>88</v>
      </c>
      <c r="AT373" s="156" t="s">
        <v>127</v>
      </c>
      <c r="AU373" s="156" t="s">
        <v>84</v>
      </c>
      <c r="AY373" s="16" t="s">
        <v>125</v>
      </c>
      <c r="BE373" s="157">
        <f>IF(N373="základní",J373,0)</f>
        <v>0</v>
      </c>
      <c r="BF373" s="157">
        <f>IF(N373="snížená",J373,0)</f>
        <v>0</v>
      </c>
      <c r="BG373" s="157">
        <f>IF(N373="zákl. přenesená",J373,0)</f>
        <v>0</v>
      </c>
      <c r="BH373" s="157">
        <f>IF(N373="sníž. přenesená",J373,0)</f>
        <v>0</v>
      </c>
      <c r="BI373" s="157">
        <f>IF(N373="nulová",J373,0)</f>
        <v>0</v>
      </c>
      <c r="BJ373" s="16" t="s">
        <v>80</v>
      </c>
      <c r="BK373" s="157">
        <f>ROUND(I373*H373,2)</f>
        <v>0</v>
      </c>
      <c r="BL373" s="16" t="s">
        <v>88</v>
      </c>
      <c r="BM373" s="156" t="s">
        <v>581</v>
      </c>
    </row>
    <row r="374" spans="1:65" s="13" customFormat="1" x14ac:dyDescent="0.2">
      <c r="B374" s="158"/>
      <c r="D374" s="159" t="s">
        <v>132</v>
      </c>
      <c r="E374" s="160" t="s">
        <v>1</v>
      </c>
      <c r="F374" s="161" t="s">
        <v>582</v>
      </c>
      <c r="H374" s="162">
        <v>121.06</v>
      </c>
      <c r="I374" s="163"/>
      <c r="L374" s="158"/>
      <c r="M374" s="164"/>
      <c r="N374" s="165"/>
      <c r="O374" s="165"/>
      <c r="P374" s="165"/>
      <c r="Q374" s="165"/>
      <c r="R374" s="165"/>
      <c r="S374" s="165"/>
      <c r="T374" s="166"/>
      <c r="AT374" s="160" t="s">
        <v>132</v>
      </c>
      <c r="AU374" s="160" t="s">
        <v>84</v>
      </c>
      <c r="AV374" s="13" t="s">
        <v>84</v>
      </c>
      <c r="AW374" s="13" t="s">
        <v>32</v>
      </c>
      <c r="AX374" s="13" t="s">
        <v>80</v>
      </c>
      <c r="AY374" s="160" t="s">
        <v>125</v>
      </c>
    </row>
    <row r="375" spans="1:65" s="2" customFormat="1" ht="24.2" customHeight="1" x14ac:dyDescent="0.2">
      <c r="A375" s="31"/>
      <c r="B375" s="143"/>
      <c r="C375" s="144" t="s">
        <v>583</v>
      </c>
      <c r="D375" s="144" t="s">
        <v>127</v>
      </c>
      <c r="E375" s="145" t="s">
        <v>584</v>
      </c>
      <c r="F375" s="146" t="s">
        <v>585</v>
      </c>
      <c r="G375" s="147" t="s">
        <v>204</v>
      </c>
      <c r="H375" s="148">
        <v>1694.84</v>
      </c>
      <c r="I375" s="149"/>
      <c r="J375" s="150">
        <f>ROUND(I375*H375,2)</f>
        <v>0</v>
      </c>
      <c r="K375" s="151"/>
      <c r="L375" s="32"/>
      <c r="M375" s="152" t="s">
        <v>1</v>
      </c>
      <c r="N375" s="153" t="s">
        <v>40</v>
      </c>
      <c r="O375" s="57"/>
      <c r="P375" s="154">
        <f>O375*H375</f>
        <v>0</v>
      </c>
      <c r="Q375" s="154">
        <v>0</v>
      </c>
      <c r="R375" s="154">
        <f>Q375*H375</f>
        <v>0</v>
      </c>
      <c r="S375" s="154">
        <v>0</v>
      </c>
      <c r="T375" s="155">
        <f>S375*H375</f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56" t="s">
        <v>88</v>
      </c>
      <c r="AT375" s="156" t="s">
        <v>127</v>
      </c>
      <c r="AU375" s="156" t="s">
        <v>84</v>
      </c>
      <c r="AY375" s="16" t="s">
        <v>125</v>
      </c>
      <c r="BE375" s="157">
        <f>IF(N375="základní",J375,0)</f>
        <v>0</v>
      </c>
      <c r="BF375" s="157">
        <f>IF(N375="snížená",J375,0)</f>
        <v>0</v>
      </c>
      <c r="BG375" s="157">
        <f>IF(N375="zákl. přenesená",J375,0)</f>
        <v>0</v>
      </c>
      <c r="BH375" s="157">
        <f>IF(N375="sníž. přenesená",J375,0)</f>
        <v>0</v>
      </c>
      <c r="BI375" s="157">
        <f>IF(N375="nulová",J375,0)</f>
        <v>0</v>
      </c>
      <c r="BJ375" s="16" t="s">
        <v>80</v>
      </c>
      <c r="BK375" s="157">
        <f>ROUND(I375*H375,2)</f>
        <v>0</v>
      </c>
      <c r="BL375" s="16" t="s">
        <v>88</v>
      </c>
      <c r="BM375" s="156" t="s">
        <v>586</v>
      </c>
    </row>
    <row r="376" spans="1:65" s="13" customFormat="1" x14ac:dyDescent="0.2">
      <c r="B376" s="158"/>
      <c r="D376" s="159" t="s">
        <v>132</v>
      </c>
      <c r="E376" s="160" t="s">
        <v>1</v>
      </c>
      <c r="F376" s="161" t="s">
        <v>587</v>
      </c>
      <c r="H376" s="162">
        <v>1694.84</v>
      </c>
      <c r="I376" s="163"/>
      <c r="L376" s="158"/>
      <c r="M376" s="164"/>
      <c r="N376" s="165"/>
      <c r="O376" s="165"/>
      <c r="P376" s="165"/>
      <c r="Q376" s="165"/>
      <c r="R376" s="165"/>
      <c r="S376" s="165"/>
      <c r="T376" s="166"/>
      <c r="AT376" s="160" t="s">
        <v>132</v>
      </c>
      <c r="AU376" s="160" t="s">
        <v>84</v>
      </c>
      <c r="AV376" s="13" t="s">
        <v>84</v>
      </c>
      <c r="AW376" s="13" t="s">
        <v>32</v>
      </c>
      <c r="AX376" s="13" t="s">
        <v>80</v>
      </c>
      <c r="AY376" s="160" t="s">
        <v>125</v>
      </c>
    </row>
    <row r="377" spans="1:65" s="2" customFormat="1" ht="37.9" customHeight="1" x14ac:dyDescent="0.2">
      <c r="A377" s="31"/>
      <c r="B377" s="143"/>
      <c r="C377" s="144" t="s">
        <v>588</v>
      </c>
      <c r="D377" s="144" t="s">
        <v>127</v>
      </c>
      <c r="E377" s="145" t="s">
        <v>589</v>
      </c>
      <c r="F377" s="146" t="s">
        <v>590</v>
      </c>
      <c r="G377" s="147" t="s">
        <v>204</v>
      </c>
      <c r="H377" s="148">
        <v>71.290000000000006</v>
      </c>
      <c r="I377" s="149"/>
      <c r="J377" s="150">
        <f>ROUND(I377*H377,2)</f>
        <v>0</v>
      </c>
      <c r="K377" s="151"/>
      <c r="L377" s="32"/>
      <c r="M377" s="152" t="s">
        <v>1</v>
      </c>
      <c r="N377" s="153" t="s">
        <v>40</v>
      </c>
      <c r="O377" s="57"/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56" t="s">
        <v>88</v>
      </c>
      <c r="AT377" s="156" t="s">
        <v>127</v>
      </c>
      <c r="AU377" s="156" t="s">
        <v>84</v>
      </c>
      <c r="AY377" s="16" t="s">
        <v>125</v>
      </c>
      <c r="BE377" s="157">
        <f>IF(N377="základní",J377,0)</f>
        <v>0</v>
      </c>
      <c r="BF377" s="157">
        <f>IF(N377="snížená",J377,0)</f>
        <v>0</v>
      </c>
      <c r="BG377" s="157">
        <f>IF(N377="zákl. přenesená",J377,0)</f>
        <v>0</v>
      </c>
      <c r="BH377" s="157">
        <f>IF(N377="sníž. přenesená",J377,0)</f>
        <v>0</v>
      </c>
      <c r="BI377" s="157">
        <f>IF(N377="nulová",J377,0)</f>
        <v>0</v>
      </c>
      <c r="BJ377" s="16" t="s">
        <v>80</v>
      </c>
      <c r="BK377" s="157">
        <f>ROUND(I377*H377,2)</f>
        <v>0</v>
      </c>
      <c r="BL377" s="16" t="s">
        <v>88</v>
      </c>
      <c r="BM377" s="156" t="s">
        <v>591</v>
      </c>
    </row>
    <row r="378" spans="1:65" s="13" customFormat="1" x14ac:dyDescent="0.2">
      <c r="B378" s="158"/>
      <c r="D378" s="159" t="s">
        <v>132</v>
      </c>
      <c r="E378" s="160" t="s">
        <v>1</v>
      </c>
      <c r="F378" s="161" t="s">
        <v>592</v>
      </c>
      <c r="H378" s="162">
        <v>71.290000000000006</v>
      </c>
      <c r="I378" s="163"/>
      <c r="L378" s="158"/>
      <c r="M378" s="164"/>
      <c r="N378" s="165"/>
      <c r="O378" s="165"/>
      <c r="P378" s="165"/>
      <c r="Q378" s="165"/>
      <c r="R378" s="165"/>
      <c r="S378" s="165"/>
      <c r="T378" s="166"/>
      <c r="AT378" s="160" t="s">
        <v>132</v>
      </c>
      <c r="AU378" s="160" t="s">
        <v>84</v>
      </c>
      <c r="AV378" s="13" t="s">
        <v>84</v>
      </c>
      <c r="AW378" s="13" t="s">
        <v>32</v>
      </c>
      <c r="AX378" s="13" t="s">
        <v>80</v>
      </c>
      <c r="AY378" s="160" t="s">
        <v>125</v>
      </c>
    </row>
    <row r="379" spans="1:65" s="2" customFormat="1" ht="37.9" customHeight="1" x14ac:dyDescent="0.2">
      <c r="A379" s="31"/>
      <c r="B379" s="143"/>
      <c r="C379" s="144" t="s">
        <v>593</v>
      </c>
      <c r="D379" s="144" t="s">
        <v>127</v>
      </c>
      <c r="E379" s="145" t="s">
        <v>594</v>
      </c>
      <c r="F379" s="146" t="s">
        <v>595</v>
      </c>
      <c r="G379" s="147" t="s">
        <v>204</v>
      </c>
      <c r="H379" s="148">
        <v>210.8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40</v>
      </c>
      <c r="O379" s="57"/>
      <c r="P379" s="154">
        <f>O379*H379</f>
        <v>0</v>
      </c>
      <c r="Q379" s="154">
        <v>0</v>
      </c>
      <c r="R379" s="154">
        <f>Q379*H379</f>
        <v>0</v>
      </c>
      <c r="S379" s="154">
        <v>0</v>
      </c>
      <c r="T379" s="155">
        <f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56" t="s">
        <v>88</v>
      </c>
      <c r="AT379" s="156" t="s">
        <v>127</v>
      </c>
      <c r="AU379" s="156" t="s">
        <v>84</v>
      </c>
      <c r="AY379" s="16" t="s">
        <v>125</v>
      </c>
      <c r="BE379" s="157">
        <f>IF(N379="základní",J379,0)</f>
        <v>0</v>
      </c>
      <c r="BF379" s="157">
        <f>IF(N379="snížená",J379,0)</f>
        <v>0</v>
      </c>
      <c r="BG379" s="157">
        <f>IF(N379="zákl. přenesená",J379,0)</f>
        <v>0</v>
      </c>
      <c r="BH379" s="157">
        <f>IF(N379="sníž. přenesená",J379,0)</f>
        <v>0</v>
      </c>
      <c r="BI379" s="157">
        <f>IF(N379="nulová",J379,0)</f>
        <v>0</v>
      </c>
      <c r="BJ379" s="16" t="s">
        <v>80</v>
      </c>
      <c r="BK379" s="157">
        <f>ROUND(I379*H379,2)</f>
        <v>0</v>
      </c>
      <c r="BL379" s="16" t="s">
        <v>88</v>
      </c>
      <c r="BM379" s="156" t="s">
        <v>596</v>
      </c>
    </row>
    <row r="380" spans="1:65" s="13" customFormat="1" x14ac:dyDescent="0.2">
      <c r="B380" s="158"/>
      <c r="D380" s="159" t="s">
        <v>132</v>
      </c>
      <c r="E380" s="160" t="s">
        <v>1</v>
      </c>
      <c r="F380" s="161" t="s">
        <v>558</v>
      </c>
      <c r="H380" s="162">
        <v>210.8</v>
      </c>
      <c r="I380" s="163"/>
      <c r="L380" s="158"/>
      <c r="M380" s="164"/>
      <c r="N380" s="165"/>
      <c r="O380" s="165"/>
      <c r="P380" s="165"/>
      <c r="Q380" s="165"/>
      <c r="R380" s="165"/>
      <c r="S380" s="165"/>
      <c r="T380" s="166"/>
      <c r="AT380" s="160" t="s">
        <v>132</v>
      </c>
      <c r="AU380" s="160" t="s">
        <v>84</v>
      </c>
      <c r="AV380" s="13" t="s">
        <v>84</v>
      </c>
      <c r="AW380" s="13" t="s">
        <v>32</v>
      </c>
      <c r="AX380" s="13" t="s">
        <v>80</v>
      </c>
      <c r="AY380" s="160" t="s">
        <v>125</v>
      </c>
    </row>
    <row r="381" spans="1:65" s="2" customFormat="1" ht="44.25" customHeight="1" x14ac:dyDescent="0.2">
      <c r="A381" s="31"/>
      <c r="B381" s="143"/>
      <c r="C381" s="144" t="s">
        <v>597</v>
      </c>
      <c r="D381" s="144" t="s">
        <v>127</v>
      </c>
      <c r="E381" s="145" t="s">
        <v>598</v>
      </c>
      <c r="F381" s="146" t="s">
        <v>599</v>
      </c>
      <c r="G381" s="147" t="s">
        <v>204</v>
      </c>
      <c r="H381" s="148">
        <v>716.3</v>
      </c>
      <c r="I381" s="149"/>
      <c r="J381" s="150">
        <f>ROUND(I381*H381,2)</f>
        <v>0</v>
      </c>
      <c r="K381" s="151"/>
      <c r="L381" s="32"/>
      <c r="M381" s="152" t="s">
        <v>1</v>
      </c>
      <c r="N381" s="153" t="s">
        <v>40</v>
      </c>
      <c r="O381" s="57"/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56" t="s">
        <v>88</v>
      </c>
      <c r="AT381" s="156" t="s">
        <v>127</v>
      </c>
      <c r="AU381" s="156" t="s">
        <v>84</v>
      </c>
      <c r="AY381" s="16" t="s">
        <v>125</v>
      </c>
      <c r="BE381" s="157">
        <f>IF(N381="základní",J381,0)</f>
        <v>0</v>
      </c>
      <c r="BF381" s="157">
        <f>IF(N381="snížená",J381,0)</f>
        <v>0</v>
      </c>
      <c r="BG381" s="157">
        <f>IF(N381="zákl. přenesená",J381,0)</f>
        <v>0</v>
      </c>
      <c r="BH381" s="157">
        <f>IF(N381="sníž. přenesená",J381,0)</f>
        <v>0</v>
      </c>
      <c r="BI381" s="157">
        <f>IF(N381="nulová",J381,0)</f>
        <v>0</v>
      </c>
      <c r="BJ381" s="16" t="s">
        <v>80</v>
      </c>
      <c r="BK381" s="157">
        <f>ROUND(I381*H381,2)</f>
        <v>0</v>
      </c>
      <c r="BL381" s="16" t="s">
        <v>88</v>
      </c>
      <c r="BM381" s="156" t="s">
        <v>600</v>
      </c>
    </row>
    <row r="382" spans="1:65" s="13" customFormat="1" x14ac:dyDescent="0.2">
      <c r="B382" s="158"/>
      <c r="D382" s="159" t="s">
        <v>132</v>
      </c>
      <c r="E382" s="160" t="s">
        <v>1</v>
      </c>
      <c r="F382" s="161" t="s">
        <v>572</v>
      </c>
      <c r="H382" s="162">
        <v>716.3</v>
      </c>
      <c r="I382" s="163"/>
      <c r="L382" s="158"/>
      <c r="M382" s="164"/>
      <c r="N382" s="165"/>
      <c r="O382" s="165"/>
      <c r="P382" s="165"/>
      <c r="Q382" s="165"/>
      <c r="R382" s="165"/>
      <c r="S382" s="165"/>
      <c r="T382" s="166"/>
      <c r="AT382" s="160" t="s">
        <v>132</v>
      </c>
      <c r="AU382" s="160" t="s">
        <v>84</v>
      </c>
      <c r="AV382" s="13" t="s">
        <v>84</v>
      </c>
      <c r="AW382" s="13" t="s">
        <v>32</v>
      </c>
      <c r="AX382" s="13" t="s">
        <v>80</v>
      </c>
      <c r="AY382" s="160" t="s">
        <v>125</v>
      </c>
    </row>
    <row r="383" spans="1:65" s="2" customFormat="1" ht="44.25" customHeight="1" x14ac:dyDescent="0.2">
      <c r="A383" s="31"/>
      <c r="B383" s="143"/>
      <c r="C383" s="144" t="s">
        <v>601</v>
      </c>
      <c r="D383" s="144" t="s">
        <v>127</v>
      </c>
      <c r="E383" s="145" t="s">
        <v>602</v>
      </c>
      <c r="F383" s="146" t="s">
        <v>603</v>
      </c>
      <c r="G383" s="147" t="s">
        <v>204</v>
      </c>
      <c r="H383" s="148">
        <v>49.77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40</v>
      </c>
      <c r="O383" s="57"/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56" t="s">
        <v>88</v>
      </c>
      <c r="AT383" s="156" t="s">
        <v>127</v>
      </c>
      <c r="AU383" s="156" t="s">
        <v>84</v>
      </c>
      <c r="AY383" s="16" t="s">
        <v>125</v>
      </c>
      <c r="BE383" s="157">
        <f>IF(N383="základní",J383,0)</f>
        <v>0</v>
      </c>
      <c r="BF383" s="157">
        <f>IF(N383="snížená",J383,0)</f>
        <v>0</v>
      </c>
      <c r="BG383" s="157">
        <f>IF(N383="zákl. přenesená",J383,0)</f>
        <v>0</v>
      </c>
      <c r="BH383" s="157">
        <f>IF(N383="sníž. přenesená",J383,0)</f>
        <v>0</v>
      </c>
      <c r="BI383" s="157">
        <f>IF(N383="nulová",J383,0)</f>
        <v>0</v>
      </c>
      <c r="BJ383" s="16" t="s">
        <v>80</v>
      </c>
      <c r="BK383" s="157">
        <f>ROUND(I383*H383,2)</f>
        <v>0</v>
      </c>
      <c r="BL383" s="16" t="s">
        <v>88</v>
      </c>
      <c r="BM383" s="156" t="s">
        <v>604</v>
      </c>
    </row>
    <row r="384" spans="1:65" s="13" customFormat="1" x14ac:dyDescent="0.2">
      <c r="B384" s="158"/>
      <c r="D384" s="159" t="s">
        <v>132</v>
      </c>
      <c r="E384" s="160" t="s">
        <v>1</v>
      </c>
      <c r="F384" s="161" t="s">
        <v>605</v>
      </c>
      <c r="H384" s="162">
        <v>49.77</v>
      </c>
      <c r="I384" s="163"/>
      <c r="L384" s="158"/>
      <c r="M384" s="164"/>
      <c r="N384" s="165"/>
      <c r="O384" s="165"/>
      <c r="P384" s="165"/>
      <c r="Q384" s="165"/>
      <c r="R384" s="165"/>
      <c r="S384" s="165"/>
      <c r="T384" s="166"/>
      <c r="AT384" s="160" t="s">
        <v>132</v>
      </c>
      <c r="AU384" s="160" t="s">
        <v>84</v>
      </c>
      <c r="AV384" s="13" t="s">
        <v>84</v>
      </c>
      <c r="AW384" s="13" t="s">
        <v>32</v>
      </c>
      <c r="AX384" s="13" t="s">
        <v>80</v>
      </c>
      <c r="AY384" s="160" t="s">
        <v>125</v>
      </c>
    </row>
    <row r="385" spans="1:65" s="12" customFormat="1" ht="22.9" customHeight="1" x14ac:dyDescent="0.2">
      <c r="B385" s="130"/>
      <c r="D385" s="131" t="s">
        <v>74</v>
      </c>
      <c r="E385" s="141" t="s">
        <v>606</v>
      </c>
      <c r="F385" s="141" t="s">
        <v>607</v>
      </c>
      <c r="I385" s="133"/>
      <c r="J385" s="142">
        <f>BK385</f>
        <v>0</v>
      </c>
      <c r="L385" s="130"/>
      <c r="M385" s="135"/>
      <c r="N385" s="136"/>
      <c r="O385" s="136"/>
      <c r="P385" s="137">
        <f>P386</f>
        <v>0</v>
      </c>
      <c r="Q385" s="136"/>
      <c r="R385" s="137">
        <f>R386</f>
        <v>0</v>
      </c>
      <c r="S385" s="136"/>
      <c r="T385" s="138">
        <f>T386</f>
        <v>0</v>
      </c>
      <c r="AR385" s="131" t="s">
        <v>80</v>
      </c>
      <c r="AT385" s="139" t="s">
        <v>74</v>
      </c>
      <c r="AU385" s="139" t="s">
        <v>80</v>
      </c>
      <c r="AY385" s="131" t="s">
        <v>125</v>
      </c>
      <c r="BK385" s="140">
        <f>BK386</f>
        <v>0</v>
      </c>
    </row>
    <row r="386" spans="1:65" s="2" customFormat="1" ht="24.2" customHeight="1" x14ac:dyDescent="0.2">
      <c r="A386" s="31"/>
      <c r="B386" s="143"/>
      <c r="C386" s="144" t="s">
        <v>608</v>
      </c>
      <c r="D386" s="144" t="s">
        <v>127</v>
      </c>
      <c r="E386" s="145" t="s">
        <v>609</v>
      </c>
      <c r="F386" s="146" t="s">
        <v>610</v>
      </c>
      <c r="G386" s="147" t="s">
        <v>204</v>
      </c>
      <c r="H386" s="148">
        <v>1435.931</v>
      </c>
      <c r="I386" s="149"/>
      <c r="J386" s="150">
        <f>ROUND(I386*H386,2)</f>
        <v>0</v>
      </c>
      <c r="K386" s="151"/>
      <c r="L386" s="32"/>
      <c r="M386" s="186" t="s">
        <v>1</v>
      </c>
      <c r="N386" s="187" t="s">
        <v>40</v>
      </c>
      <c r="O386" s="188"/>
      <c r="P386" s="189">
        <f>O386*H386</f>
        <v>0</v>
      </c>
      <c r="Q386" s="189">
        <v>0</v>
      </c>
      <c r="R386" s="189">
        <f>Q386*H386</f>
        <v>0</v>
      </c>
      <c r="S386" s="189">
        <v>0</v>
      </c>
      <c r="T386" s="190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56" t="s">
        <v>88</v>
      </c>
      <c r="AT386" s="156" t="s">
        <v>127</v>
      </c>
      <c r="AU386" s="156" t="s">
        <v>84</v>
      </c>
      <c r="AY386" s="16" t="s">
        <v>125</v>
      </c>
      <c r="BE386" s="157">
        <f>IF(N386="základní",J386,0)</f>
        <v>0</v>
      </c>
      <c r="BF386" s="157">
        <f>IF(N386="snížená",J386,0)</f>
        <v>0</v>
      </c>
      <c r="BG386" s="157">
        <f>IF(N386="zákl. přenesená",J386,0)</f>
        <v>0</v>
      </c>
      <c r="BH386" s="157">
        <f>IF(N386="sníž. přenesená",J386,0)</f>
        <v>0</v>
      </c>
      <c r="BI386" s="157">
        <f>IF(N386="nulová",J386,0)</f>
        <v>0</v>
      </c>
      <c r="BJ386" s="16" t="s">
        <v>80</v>
      </c>
      <c r="BK386" s="157">
        <f>ROUND(I386*H386,2)</f>
        <v>0</v>
      </c>
      <c r="BL386" s="16" t="s">
        <v>88</v>
      </c>
      <c r="BM386" s="156" t="s">
        <v>611</v>
      </c>
    </row>
    <row r="387" spans="1:65" s="2" customFormat="1" ht="6.95" customHeight="1" x14ac:dyDescent="0.2">
      <c r="A387" s="31"/>
      <c r="B387" s="46"/>
      <c r="C387" s="47"/>
      <c r="D387" s="47"/>
      <c r="E387" s="47"/>
      <c r="F387" s="47"/>
      <c r="G387" s="47"/>
      <c r="H387" s="47"/>
      <c r="I387" s="47"/>
      <c r="J387" s="47"/>
      <c r="K387" s="47"/>
      <c r="L387" s="32"/>
      <c r="M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</row>
  </sheetData>
  <autoFilter ref="C123:K38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07"/>
  <sheetViews>
    <sheetView showGridLines="0" topLeftCell="A116" workbookViewId="0">
      <selection activeCell="I132" sqref="I13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6" t="s">
        <v>86</v>
      </c>
    </row>
    <row r="3" spans="1:4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 x14ac:dyDescent="0.2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26" t="s">
        <v>16</v>
      </c>
      <c r="L6" s="19"/>
    </row>
    <row r="7" spans="1:46" s="1" customFormat="1" ht="26.25" customHeight="1" x14ac:dyDescent="0.2">
      <c r="B7" s="19"/>
      <c r="E7" s="234" t="str">
        <f>'Rekapitulace stavby'!K6</f>
        <v>STAVEBNÍ ÚPRAVY MÍSTNÍ KOMUNIKACE V UL. VRBOVÁ A HEŘMÁNKOVA KLUK, PODĚBRADY</v>
      </c>
      <c r="F7" s="235"/>
      <c r="G7" s="235"/>
      <c r="H7" s="235"/>
      <c r="L7" s="19"/>
    </row>
    <row r="8" spans="1:46" s="2" customFormat="1" ht="12" customHeight="1" x14ac:dyDescent="0.2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 x14ac:dyDescent="0.2">
      <c r="A9" s="31"/>
      <c r="B9" s="32"/>
      <c r="C9" s="31"/>
      <c r="D9" s="31"/>
      <c r="E9" s="213" t="s">
        <v>612</v>
      </c>
      <c r="F9" s="233"/>
      <c r="G9" s="233"/>
      <c r="H9" s="233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 x14ac:dyDescent="0.2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24. 2. 2025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 x14ac:dyDescent="0.2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 x14ac:dyDescent="0.2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 x14ac:dyDescent="0.2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 x14ac:dyDescent="0.2">
      <c r="A18" s="31"/>
      <c r="B18" s="32"/>
      <c r="C18" s="31"/>
      <c r="D18" s="31"/>
      <c r="E18" s="236" t="str">
        <f>'Rekapitulace stavby'!E14</f>
        <v>Vyplň údaj</v>
      </c>
      <c r="F18" s="228"/>
      <c r="G18" s="228"/>
      <c r="H18" s="228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 x14ac:dyDescent="0.2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 x14ac:dyDescent="0.2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 x14ac:dyDescent="0.2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 x14ac:dyDescent="0.2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 x14ac:dyDescent="0.2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 x14ac:dyDescent="0.2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 x14ac:dyDescent="0.2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 x14ac:dyDescent="0.2">
      <c r="A27" s="93"/>
      <c r="B27" s="94"/>
      <c r="C27" s="93"/>
      <c r="D27" s="93"/>
      <c r="E27" s="232" t="s">
        <v>1</v>
      </c>
      <c r="F27" s="232"/>
      <c r="G27" s="232"/>
      <c r="H27" s="232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 x14ac:dyDescent="0.2">
      <c r="A30" s="31"/>
      <c r="B30" s="32"/>
      <c r="C30" s="31"/>
      <c r="D30" s="96" t="s">
        <v>35</v>
      </c>
      <c r="E30" s="31"/>
      <c r="F30" s="31"/>
      <c r="G30" s="31"/>
      <c r="H30" s="31"/>
      <c r="I30" s="31"/>
      <c r="J30" s="70">
        <f>ROUND(J123,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97" t="s">
        <v>39</v>
      </c>
      <c r="E33" s="26" t="s">
        <v>40</v>
      </c>
      <c r="F33" s="98">
        <f>ROUND((SUM(BE123:BE306)),  2)</f>
        <v>0</v>
      </c>
      <c r="G33" s="31"/>
      <c r="H33" s="31"/>
      <c r="I33" s="99">
        <v>0.21</v>
      </c>
      <c r="J33" s="98">
        <f>ROUND(((SUM(BE123:BE306))*I33),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31"/>
      <c r="E34" s="26" t="s">
        <v>41</v>
      </c>
      <c r="F34" s="98">
        <f>ROUND((SUM(BF123:BF306)),  2)</f>
        <v>0</v>
      </c>
      <c r="G34" s="31"/>
      <c r="H34" s="31"/>
      <c r="I34" s="99">
        <v>0.12</v>
      </c>
      <c r="J34" s="98">
        <f>ROUND(((SUM(BF123:BF306))*I34),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 x14ac:dyDescent="0.2">
      <c r="A35" s="31"/>
      <c r="B35" s="32"/>
      <c r="C35" s="31"/>
      <c r="D35" s="31"/>
      <c r="E35" s="26" t="s">
        <v>42</v>
      </c>
      <c r="F35" s="98">
        <f>ROUND((SUM(BG123:BG306)),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 x14ac:dyDescent="0.2">
      <c r="A36" s="31"/>
      <c r="B36" s="32"/>
      <c r="C36" s="31"/>
      <c r="D36" s="31"/>
      <c r="E36" s="26" t="s">
        <v>43</v>
      </c>
      <c r="F36" s="98">
        <f>ROUND((SUM(BH123:BH306)),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 x14ac:dyDescent="0.2">
      <c r="A37" s="31"/>
      <c r="B37" s="32"/>
      <c r="C37" s="31"/>
      <c r="D37" s="31"/>
      <c r="E37" s="26" t="s">
        <v>44</v>
      </c>
      <c r="F37" s="98">
        <f>ROUND((SUM(BI123:BI306)),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 x14ac:dyDescent="0.2">
      <c r="A39" s="31"/>
      <c r="B39" s="32"/>
      <c r="C39" s="100"/>
      <c r="D39" s="101" t="s">
        <v>45</v>
      </c>
      <c r="E39" s="59"/>
      <c r="F39" s="59"/>
      <c r="G39" s="102" t="s">
        <v>46</v>
      </c>
      <c r="H39" s="103" t="s">
        <v>47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31"/>
      <c r="B61" s="32"/>
      <c r="C61" s="31"/>
      <c r="D61" s="44" t="s">
        <v>50</v>
      </c>
      <c r="E61" s="34"/>
      <c r="F61" s="106" t="s">
        <v>51</v>
      </c>
      <c r="G61" s="44" t="s">
        <v>50</v>
      </c>
      <c r="H61" s="34"/>
      <c r="I61" s="34"/>
      <c r="J61" s="107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31"/>
      <c r="B76" s="32"/>
      <c r="C76" s="31"/>
      <c r="D76" s="44" t="s">
        <v>50</v>
      </c>
      <c r="E76" s="34"/>
      <c r="F76" s="106" t="s">
        <v>51</v>
      </c>
      <c r="G76" s="44" t="s">
        <v>50</v>
      </c>
      <c r="H76" s="34"/>
      <c r="I76" s="34"/>
      <c r="J76" s="107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 x14ac:dyDescent="0.2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 x14ac:dyDescent="0.2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 x14ac:dyDescent="0.2">
      <c r="A85" s="31"/>
      <c r="B85" s="32"/>
      <c r="C85" s="31"/>
      <c r="D85" s="31"/>
      <c r="E85" s="234" t="str">
        <f>E7</f>
        <v>STAVEBNÍ ÚPRAVY MÍSTNÍ KOMUNIKACE V UL. VRBOVÁ A HEŘMÁNKOVA KLUK, PODĚBRADY</v>
      </c>
      <c r="F85" s="235"/>
      <c r="G85" s="235"/>
      <c r="H85" s="235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 x14ac:dyDescent="0.2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 x14ac:dyDescent="0.2">
      <c r="A87" s="31"/>
      <c r="B87" s="32"/>
      <c r="C87" s="31"/>
      <c r="D87" s="31"/>
      <c r="E87" s="213" t="str">
        <f>E9</f>
        <v>2 - dešťová kanalizace</v>
      </c>
      <c r="F87" s="233"/>
      <c r="G87" s="233"/>
      <c r="H87" s="233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 x14ac:dyDescent="0.2">
      <c r="A89" s="31"/>
      <c r="B89" s="32"/>
      <c r="C89" s="26" t="s">
        <v>20</v>
      </c>
      <c r="D89" s="31"/>
      <c r="E89" s="31"/>
      <c r="F89" s="24" t="str">
        <f>F12</f>
        <v>Kluk</v>
      </c>
      <c r="G89" s="31"/>
      <c r="H89" s="31"/>
      <c r="I89" s="26" t="s">
        <v>22</v>
      </c>
      <c r="J89" s="54" t="str">
        <f>IF(J12="","",J12)</f>
        <v>24. 2. 2025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 x14ac:dyDescent="0.2">
      <c r="A91" s="31"/>
      <c r="B91" s="32"/>
      <c r="C91" s="26" t="s">
        <v>24</v>
      </c>
      <c r="D91" s="31"/>
      <c r="E91" s="31"/>
      <c r="F91" s="24" t="str">
        <f>E15</f>
        <v>Město Poděbrady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 x14ac:dyDescent="0.2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 x14ac:dyDescent="0.2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 x14ac:dyDescent="0.2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J123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 x14ac:dyDescent="0.2">
      <c r="B97" s="111"/>
      <c r="D97" s="112" t="s">
        <v>102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1:31" s="10" customFormat="1" ht="19.899999999999999" customHeight="1" x14ac:dyDescent="0.2">
      <c r="B98" s="115"/>
      <c r="D98" s="116" t="s">
        <v>103</v>
      </c>
      <c r="E98" s="117"/>
      <c r="F98" s="117"/>
      <c r="G98" s="117"/>
      <c r="H98" s="117"/>
      <c r="I98" s="117"/>
      <c r="J98" s="118">
        <f>J125</f>
        <v>0</v>
      </c>
      <c r="L98" s="115"/>
    </row>
    <row r="99" spans="1:31" s="10" customFormat="1" ht="19.899999999999999" customHeight="1" x14ac:dyDescent="0.2">
      <c r="B99" s="115"/>
      <c r="D99" s="116" t="s">
        <v>104</v>
      </c>
      <c r="E99" s="117"/>
      <c r="F99" s="117"/>
      <c r="G99" s="117"/>
      <c r="H99" s="117"/>
      <c r="I99" s="117"/>
      <c r="J99" s="118">
        <f>J177</f>
        <v>0</v>
      </c>
      <c r="L99" s="115"/>
    </row>
    <row r="100" spans="1:31" s="10" customFormat="1" ht="19.899999999999999" customHeight="1" x14ac:dyDescent="0.2">
      <c r="B100" s="115"/>
      <c r="D100" s="116" t="s">
        <v>613</v>
      </c>
      <c r="E100" s="117"/>
      <c r="F100" s="117"/>
      <c r="G100" s="117"/>
      <c r="H100" s="117"/>
      <c r="I100" s="117"/>
      <c r="J100" s="118">
        <f>J183</f>
        <v>0</v>
      </c>
      <c r="L100" s="115"/>
    </row>
    <row r="101" spans="1:31" s="10" customFormat="1" ht="19.899999999999999" customHeight="1" x14ac:dyDescent="0.2">
      <c r="B101" s="115"/>
      <c r="D101" s="116" t="s">
        <v>614</v>
      </c>
      <c r="E101" s="117"/>
      <c r="F101" s="117"/>
      <c r="G101" s="117"/>
      <c r="H101" s="117"/>
      <c r="I101" s="117"/>
      <c r="J101" s="118">
        <f>J194</f>
        <v>0</v>
      </c>
      <c r="L101" s="115"/>
    </row>
    <row r="102" spans="1:31" s="10" customFormat="1" ht="19.899999999999999" customHeight="1" x14ac:dyDescent="0.2">
      <c r="B102" s="115"/>
      <c r="D102" s="116" t="s">
        <v>106</v>
      </c>
      <c r="E102" s="117"/>
      <c r="F102" s="117"/>
      <c r="G102" s="117"/>
      <c r="H102" s="117"/>
      <c r="I102" s="117"/>
      <c r="J102" s="118">
        <f>J203</f>
        <v>0</v>
      </c>
      <c r="L102" s="115"/>
    </row>
    <row r="103" spans="1:31" s="10" customFormat="1" ht="19.899999999999999" customHeight="1" x14ac:dyDescent="0.2">
      <c r="B103" s="115"/>
      <c r="D103" s="116" t="s">
        <v>109</v>
      </c>
      <c r="E103" s="117"/>
      <c r="F103" s="117"/>
      <c r="G103" s="117"/>
      <c r="H103" s="117"/>
      <c r="I103" s="117"/>
      <c r="J103" s="118">
        <f>J305</f>
        <v>0</v>
      </c>
      <c r="L103" s="115"/>
    </row>
    <row r="104" spans="1:31" s="2" customFormat="1" ht="21.75" customHeight="1" x14ac:dyDescent="0.2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6.95" customHeight="1" x14ac:dyDescent="0.2">
      <c r="A105" s="31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6.95" customHeight="1" x14ac:dyDescent="0.2">
      <c r="A109" s="31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4.95" customHeight="1" x14ac:dyDescent="0.2">
      <c r="A110" s="31"/>
      <c r="B110" s="32"/>
      <c r="C110" s="20" t="s">
        <v>110</v>
      </c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 x14ac:dyDescent="0.2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 x14ac:dyDescent="0.2">
      <c r="A112" s="31"/>
      <c r="B112" s="32"/>
      <c r="C112" s="26" t="s">
        <v>16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26.25" customHeight="1" x14ac:dyDescent="0.2">
      <c r="A113" s="31"/>
      <c r="B113" s="32"/>
      <c r="C113" s="31"/>
      <c r="D113" s="31"/>
      <c r="E113" s="234" t="str">
        <f>E7</f>
        <v>STAVEBNÍ ÚPRAVY MÍSTNÍ KOMUNIKACE V UL. VRBOVÁ A HEŘMÁNKOVA KLUK, PODĚBRADY</v>
      </c>
      <c r="F113" s="235"/>
      <c r="G113" s="235"/>
      <c r="H113" s="235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 x14ac:dyDescent="0.2">
      <c r="A114" s="31"/>
      <c r="B114" s="32"/>
      <c r="C114" s="26" t="s">
        <v>95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 x14ac:dyDescent="0.2">
      <c r="A115" s="31"/>
      <c r="B115" s="32"/>
      <c r="C115" s="31"/>
      <c r="D115" s="31"/>
      <c r="E115" s="213" t="str">
        <f>E9</f>
        <v>2 - dešťová kanalizace</v>
      </c>
      <c r="F115" s="233"/>
      <c r="G115" s="233"/>
      <c r="H115" s="233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 x14ac:dyDescent="0.2">
      <c r="A117" s="31"/>
      <c r="B117" s="32"/>
      <c r="C117" s="26" t="s">
        <v>20</v>
      </c>
      <c r="D117" s="31"/>
      <c r="E117" s="31"/>
      <c r="F117" s="24" t="str">
        <f>F12</f>
        <v>Kluk</v>
      </c>
      <c r="G117" s="31"/>
      <c r="H117" s="31"/>
      <c r="I117" s="26" t="s">
        <v>22</v>
      </c>
      <c r="J117" s="54" t="str">
        <f>IF(J12="","",J12)</f>
        <v>24. 2. 2025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 x14ac:dyDescent="0.2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 x14ac:dyDescent="0.2">
      <c r="A119" s="31"/>
      <c r="B119" s="32"/>
      <c r="C119" s="26" t="s">
        <v>24</v>
      </c>
      <c r="D119" s="31"/>
      <c r="E119" s="31"/>
      <c r="F119" s="24" t="str">
        <f>E15</f>
        <v>Město Poděbrady</v>
      </c>
      <c r="G119" s="31"/>
      <c r="H119" s="31"/>
      <c r="I119" s="26" t="s">
        <v>30</v>
      </c>
      <c r="J119" s="29" t="str">
        <f>E21</f>
        <v xml:space="preserve"> 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 x14ac:dyDescent="0.2">
      <c r="A120" s="31"/>
      <c r="B120" s="32"/>
      <c r="C120" s="26" t="s">
        <v>28</v>
      </c>
      <c r="D120" s="31"/>
      <c r="E120" s="31"/>
      <c r="F120" s="24" t="str">
        <f>IF(E18="","",E18)</f>
        <v>Vyplň údaj</v>
      </c>
      <c r="G120" s="31"/>
      <c r="H120" s="31"/>
      <c r="I120" s="26" t="s">
        <v>33</v>
      </c>
      <c r="J120" s="29" t="str">
        <f>E24</f>
        <v xml:space="preserve"> 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35" customHeight="1" x14ac:dyDescent="0.2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1" customFormat="1" ht="29.25" customHeight="1" x14ac:dyDescent="0.2">
      <c r="A122" s="119"/>
      <c r="B122" s="120"/>
      <c r="C122" s="121" t="s">
        <v>111</v>
      </c>
      <c r="D122" s="122" t="s">
        <v>60</v>
      </c>
      <c r="E122" s="122" t="s">
        <v>56</v>
      </c>
      <c r="F122" s="122" t="s">
        <v>57</v>
      </c>
      <c r="G122" s="122" t="s">
        <v>112</v>
      </c>
      <c r="H122" s="122" t="s">
        <v>113</v>
      </c>
      <c r="I122" s="122" t="s">
        <v>114</v>
      </c>
      <c r="J122" s="123" t="s">
        <v>99</v>
      </c>
      <c r="K122" s="124" t="s">
        <v>115</v>
      </c>
      <c r="L122" s="125"/>
      <c r="M122" s="61" t="s">
        <v>1</v>
      </c>
      <c r="N122" s="62" t="s">
        <v>39</v>
      </c>
      <c r="O122" s="62" t="s">
        <v>116</v>
      </c>
      <c r="P122" s="62" t="s">
        <v>117</v>
      </c>
      <c r="Q122" s="62" t="s">
        <v>118</v>
      </c>
      <c r="R122" s="62" t="s">
        <v>119</v>
      </c>
      <c r="S122" s="62" t="s">
        <v>120</v>
      </c>
      <c r="T122" s="63" t="s">
        <v>121</v>
      </c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65" s="2" customFormat="1" ht="22.9" customHeight="1" x14ac:dyDescent="0.25">
      <c r="A123" s="31"/>
      <c r="B123" s="32"/>
      <c r="C123" s="68" t="s">
        <v>122</v>
      </c>
      <c r="D123" s="31"/>
      <c r="E123" s="31"/>
      <c r="F123" s="31"/>
      <c r="G123" s="31"/>
      <c r="H123" s="31"/>
      <c r="I123" s="31"/>
      <c r="J123" s="126">
        <f>BK123</f>
        <v>0</v>
      </c>
      <c r="K123" s="31"/>
      <c r="L123" s="32"/>
      <c r="M123" s="64"/>
      <c r="N123" s="55"/>
      <c r="O123" s="65"/>
      <c r="P123" s="127">
        <f>P124</f>
        <v>0</v>
      </c>
      <c r="Q123" s="65"/>
      <c r="R123" s="127">
        <f>R124</f>
        <v>61.878571840000006</v>
      </c>
      <c r="S123" s="65"/>
      <c r="T123" s="128">
        <f>T124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6" t="s">
        <v>74</v>
      </c>
      <c r="AU123" s="16" t="s">
        <v>101</v>
      </c>
      <c r="BK123" s="129">
        <f>BK124</f>
        <v>0</v>
      </c>
    </row>
    <row r="124" spans="1:65" s="12" customFormat="1" ht="25.9" customHeight="1" x14ac:dyDescent="0.2">
      <c r="B124" s="130"/>
      <c r="D124" s="131" t="s">
        <v>74</v>
      </c>
      <c r="E124" s="132" t="s">
        <v>123</v>
      </c>
      <c r="F124" s="132" t="s">
        <v>124</v>
      </c>
      <c r="I124" s="133"/>
      <c r="J124" s="134">
        <f>BK124</f>
        <v>0</v>
      </c>
      <c r="L124" s="130"/>
      <c r="M124" s="135"/>
      <c r="N124" s="136"/>
      <c r="O124" s="136"/>
      <c r="P124" s="137">
        <f>P125+P177+P183+P194+P203+P305</f>
        <v>0</v>
      </c>
      <c r="Q124" s="136"/>
      <c r="R124" s="137">
        <f>R125+R177+R183+R194+R203+R305</f>
        <v>61.878571840000006</v>
      </c>
      <c r="S124" s="136"/>
      <c r="T124" s="138">
        <f>T125+T177+T183+T194+T203+T305</f>
        <v>0</v>
      </c>
      <c r="AR124" s="131" t="s">
        <v>80</v>
      </c>
      <c r="AT124" s="139" t="s">
        <v>74</v>
      </c>
      <c r="AU124" s="139" t="s">
        <v>75</v>
      </c>
      <c r="AY124" s="131" t="s">
        <v>125</v>
      </c>
      <c r="BK124" s="140">
        <f>BK125+BK177+BK183+BK194+BK203+BK305</f>
        <v>0</v>
      </c>
    </row>
    <row r="125" spans="1:65" s="12" customFormat="1" ht="22.9" customHeight="1" x14ac:dyDescent="0.2">
      <c r="B125" s="130"/>
      <c r="D125" s="131" t="s">
        <v>74</v>
      </c>
      <c r="E125" s="141" t="s">
        <v>80</v>
      </c>
      <c r="F125" s="141" t="s">
        <v>126</v>
      </c>
      <c r="I125" s="133"/>
      <c r="J125" s="142">
        <f>BK125</f>
        <v>0</v>
      </c>
      <c r="L125" s="130"/>
      <c r="M125" s="135"/>
      <c r="N125" s="136"/>
      <c r="O125" s="136"/>
      <c r="P125" s="137">
        <f>SUM(P126:P176)</f>
        <v>0</v>
      </c>
      <c r="Q125" s="136"/>
      <c r="R125" s="137">
        <f>SUM(R126:R176)</f>
        <v>2.5026479999999998</v>
      </c>
      <c r="S125" s="136"/>
      <c r="T125" s="138">
        <f>SUM(T126:T176)</f>
        <v>0</v>
      </c>
      <c r="AR125" s="131" t="s">
        <v>80</v>
      </c>
      <c r="AT125" s="139" t="s">
        <v>74</v>
      </c>
      <c r="AU125" s="139" t="s">
        <v>80</v>
      </c>
      <c r="AY125" s="131" t="s">
        <v>125</v>
      </c>
      <c r="BK125" s="140">
        <f>SUM(BK126:BK176)</f>
        <v>0</v>
      </c>
    </row>
    <row r="126" spans="1:65" s="2" customFormat="1" ht="24.2" customHeight="1" x14ac:dyDescent="0.2">
      <c r="A126" s="31"/>
      <c r="B126" s="143"/>
      <c r="C126" s="144" t="s">
        <v>80</v>
      </c>
      <c r="D126" s="144" t="s">
        <v>127</v>
      </c>
      <c r="E126" s="145" t="s">
        <v>615</v>
      </c>
      <c r="F126" s="146" t="s">
        <v>616</v>
      </c>
      <c r="G126" s="147" t="s">
        <v>167</v>
      </c>
      <c r="H126" s="148">
        <v>20</v>
      </c>
      <c r="I126" s="149"/>
      <c r="J126" s="150">
        <f>ROUND(I126*H126,2)</f>
        <v>0</v>
      </c>
      <c r="K126" s="151"/>
      <c r="L126" s="32"/>
      <c r="M126" s="152" t="s">
        <v>1</v>
      </c>
      <c r="N126" s="153" t="s">
        <v>40</v>
      </c>
      <c r="O126" s="57"/>
      <c r="P126" s="154">
        <f>O126*H126</f>
        <v>0</v>
      </c>
      <c r="Q126" s="154">
        <v>8.6800000000000002E-3</v>
      </c>
      <c r="R126" s="154">
        <f>Q126*H126</f>
        <v>0.1736</v>
      </c>
      <c r="S126" s="154">
        <v>0</v>
      </c>
      <c r="T126" s="155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6" t="s">
        <v>88</v>
      </c>
      <c r="AT126" s="156" t="s">
        <v>127</v>
      </c>
      <c r="AU126" s="156" t="s">
        <v>84</v>
      </c>
      <c r="AY126" s="16" t="s">
        <v>125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6" t="s">
        <v>80</v>
      </c>
      <c r="BK126" s="157">
        <f>ROUND(I126*H126,2)</f>
        <v>0</v>
      </c>
      <c r="BL126" s="16" t="s">
        <v>88</v>
      </c>
      <c r="BM126" s="156" t="s">
        <v>617</v>
      </c>
    </row>
    <row r="127" spans="1:65" s="2" customFormat="1" ht="24.2" customHeight="1" x14ac:dyDescent="0.2">
      <c r="A127" s="31"/>
      <c r="B127" s="143"/>
      <c r="C127" s="144" t="s">
        <v>84</v>
      </c>
      <c r="D127" s="144" t="s">
        <v>127</v>
      </c>
      <c r="E127" s="145" t="s">
        <v>618</v>
      </c>
      <c r="F127" s="146" t="s">
        <v>619</v>
      </c>
      <c r="G127" s="147" t="s">
        <v>167</v>
      </c>
      <c r="H127" s="148">
        <v>20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40</v>
      </c>
      <c r="O127" s="57"/>
      <c r="P127" s="154">
        <f>O127*H127</f>
        <v>0</v>
      </c>
      <c r="Q127" s="154">
        <v>0.10775</v>
      </c>
      <c r="R127" s="154">
        <f>Q127*H127</f>
        <v>2.1549999999999998</v>
      </c>
      <c r="S127" s="154">
        <v>0</v>
      </c>
      <c r="T127" s="15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88</v>
      </c>
      <c r="AT127" s="156" t="s">
        <v>127</v>
      </c>
      <c r="AU127" s="156" t="s">
        <v>84</v>
      </c>
      <c r="AY127" s="16" t="s">
        <v>125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80</v>
      </c>
      <c r="BK127" s="157">
        <f>ROUND(I127*H127,2)</f>
        <v>0</v>
      </c>
      <c r="BL127" s="16" t="s">
        <v>88</v>
      </c>
      <c r="BM127" s="156" t="s">
        <v>620</v>
      </c>
    </row>
    <row r="128" spans="1:65" s="2" customFormat="1" ht="33" customHeight="1" x14ac:dyDescent="0.2">
      <c r="A128" s="31"/>
      <c r="B128" s="143"/>
      <c r="C128" s="144" t="s">
        <v>87</v>
      </c>
      <c r="D128" s="144" t="s">
        <v>127</v>
      </c>
      <c r="E128" s="145" t="s">
        <v>621</v>
      </c>
      <c r="F128" s="146" t="s">
        <v>622</v>
      </c>
      <c r="G128" s="147" t="s">
        <v>173</v>
      </c>
      <c r="H128" s="148">
        <v>343.15199999999999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40</v>
      </c>
      <c r="O128" s="57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6" t="s">
        <v>88</v>
      </c>
      <c r="AT128" s="156" t="s">
        <v>127</v>
      </c>
      <c r="AU128" s="156" t="s">
        <v>84</v>
      </c>
      <c r="AY128" s="16" t="s">
        <v>125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6" t="s">
        <v>80</v>
      </c>
      <c r="BK128" s="157">
        <f>ROUND(I128*H128,2)</f>
        <v>0</v>
      </c>
      <c r="BL128" s="16" t="s">
        <v>88</v>
      </c>
      <c r="BM128" s="156" t="s">
        <v>623</v>
      </c>
    </row>
    <row r="129" spans="1:65" s="13" customFormat="1" x14ac:dyDescent="0.2">
      <c r="B129" s="158"/>
      <c r="D129" s="159" t="s">
        <v>132</v>
      </c>
      <c r="E129" s="160" t="s">
        <v>1</v>
      </c>
      <c r="F129" s="161" t="s">
        <v>624</v>
      </c>
      <c r="H129" s="162">
        <v>299.47199999999998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132</v>
      </c>
      <c r="AU129" s="160" t="s">
        <v>84</v>
      </c>
      <c r="AV129" s="13" t="s">
        <v>84</v>
      </c>
      <c r="AW129" s="13" t="s">
        <v>32</v>
      </c>
      <c r="AX129" s="13" t="s">
        <v>75</v>
      </c>
      <c r="AY129" s="160" t="s">
        <v>125</v>
      </c>
    </row>
    <row r="130" spans="1:65" s="13" customFormat="1" x14ac:dyDescent="0.2">
      <c r="B130" s="158"/>
      <c r="D130" s="159" t="s">
        <v>132</v>
      </c>
      <c r="E130" s="160" t="s">
        <v>1</v>
      </c>
      <c r="F130" s="161" t="s">
        <v>625</v>
      </c>
      <c r="H130" s="162">
        <v>43.68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132</v>
      </c>
      <c r="AU130" s="160" t="s">
        <v>84</v>
      </c>
      <c r="AV130" s="13" t="s">
        <v>84</v>
      </c>
      <c r="AW130" s="13" t="s">
        <v>32</v>
      </c>
      <c r="AX130" s="13" t="s">
        <v>75</v>
      </c>
      <c r="AY130" s="160" t="s">
        <v>125</v>
      </c>
    </row>
    <row r="131" spans="1:65" s="14" customFormat="1" x14ac:dyDescent="0.2">
      <c r="B131" s="167"/>
      <c r="D131" s="159" t="s">
        <v>132</v>
      </c>
      <c r="E131" s="168" t="s">
        <v>1</v>
      </c>
      <c r="F131" s="169" t="s">
        <v>186</v>
      </c>
      <c r="H131" s="170">
        <v>343.15199999999999</v>
      </c>
      <c r="I131" s="171"/>
      <c r="L131" s="167"/>
      <c r="M131" s="172"/>
      <c r="N131" s="173"/>
      <c r="O131" s="173"/>
      <c r="P131" s="173"/>
      <c r="Q131" s="173"/>
      <c r="R131" s="173"/>
      <c r="S131" s="173"/>
      <c r="T131" s="174"/>
      <c r="AT131" s="168" t="s">
        <v>132</v>
      </c>
      <c r="AU131" s="168" t="s">
        <v>84</v>
      </c>
      <c r="AV131" s="14" t="s">
        <v>88</v>
      </c>
      <c r="AW131" s="14" t="s">
        <v>32</v>
      </c>
      <c r="AX131" s="14" t="s">
        <v>80</v>
      </c>
      <c r="AY131" s="168" t="s">
        <v>125</v>
      </c>
    </row>
    <row r="132" spans="1:65" s="2" customFormat="1" ht="33" customHeight="1" x14ac:dyDescent="0.2">
      <c r="A132" s="31"/>
      <c r="B132" s="143"/>
      <c r="C132" s="144" t="s">
        <v>88</v>
      </c>
      <c r="D132" s="144" t="s">
        <v>127</v>
      </c>
      <c r="E132" s="145" t="s">
        <v>626</v>
      </c>
      <c r="F132" s="146" t="s">
        <v>627</v>
      </c>
      <c r="G132" s="147" t="s">
        <v>173</v>
      </c>
      <c r="H132" s="148">
        <v>208.87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40</v>
      </c>
      <c r="O132" s="57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88</v>
      </c>
      <c r="AT132" s="156" t="s">
        <v>127</v>
      </c>
      <c r="AU132" s="156" t="s">
        <v>84</v>
      </c>
      <c r="AY132" s="16" t="s">
        <v>125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6" t="s">
        <v>80</v>
      </c>
      <c r="BK132" s="157">
        <f>ROUND(I132*H132,2)</f>
        <v>0</v>
      </c>
      <c r="BL132" s="16" t="s">
        <v>88</v>
      </c>
      <c r="BM132" s="156" t="s">
        <v>628</v>
      </c>
    </row>
    <row r="133" spans="1:65" s="13" customFormat="1" x14ac:dyDescent="0.2">
      <c r="B133" s="158"/>
      <c r="D133" s="159" t="s">
        <v>132</v>
      </c>
      <c r="E133" s="160" t="s">
        <v>1</v>
      </c>
      <c r="F133" s="161" t="s">
        <v>629</v>
      </c>
      <c r="H133" s="162">
        <v>8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132</v>
      </c>
      <c r="AU133" s="160" t="s">
        <v>84</v>
      </c>
      <c r="AV133" s="13" t="s">
        <v>84</v>
      </c>
      <c r="AW133" s="13" t="s">
        <v>32</v>
      </c>
      <c r="AX133" s="13" t="s">
        <v>75</v>
      </c>
      <c r="AY133" s="160" t="s">
        <v>125</v>
      </c>
    </row>
    <row r="134" spans="1:65" s="13" customFormat="1" x14ac:dyDescent="0.2">
      <c r="B134" s="158"/>
      <c r="D134" s="159" t="s">
        <v>132</v>
      </c>
      <c r="E134" s="160" t="s">
        <v>1</v>
      </c>
      <c r="F134" s="161" t="s">
        <v>630</v>
      </c>
      <c r="H134" s="162">
        <v>30.72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132</v>
      </c>
      <c r="AU134" s="160" t="s">
        <v>84</v>
      </c>
      <c r="AV134" s="13" t="s">
        <v>84</v>
      </c>
      <c r="AW134" s="13" t="s">
        <v>32</v>
      </c>
      <c r="AX134" s="13" t="s">
        <v>75</v>
      </c>
      <c r="AY134" s="160" t="s">
        <v>125</v>
      </c>
    </row>
    <row r="135" spans="1:65" s="13" customFormat="1" ht="22.5" x14ac:dyDescent="0.2">
      <c r="B135" s="158"/>
      <c r="D135" s="159" t="s">
        <v>132</v>
      </c>
      <c r="E135" s="160" t="s">
        <v>1</v>
      </c>
      <c r="F135" s="161" t="s">
        <v>631</v>
      </c>
      <c r="H135" s="162">
        <v>158.65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132</v>
      </c>
      <c r="AU135" s="160" t="s">
        <v>84</v>
      </c>
      <c r="AV135" s="13" t="s">
        <v>84</v>
      </c>
      <c r="AW135" s="13" t="s">
        <v>32</v>
      </c>
      <c r="AX135" s="13" t="s">
        <v>75</v>
      </c>
      <c r="AY135" s="160" t="s">
        <v>125</v>
      </c>
    </row>
    <row r="136" spans="1:65" s="13" customFormat="1" x14ac:dyDescent="0.2">
      <c r="B136" s="158"/>
      <c r="D136" s="159" t="s">
        <v>132</v>
      </c>
      <c r="E136" s="160" t="s">
        <v>1</v>
      </c>
      <c r="F136" s="161" t="s">
        <v>632</v>
      </c>
      <c r="H136" s="162">
        <v>11.5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132</v>
      </c>
      <c r="AU136" s="160" t="s">
        <v>84</v>
      </c>
      <c r="AV136" s="13" t="s">
        <v>84</v>
      </c>
      <c r="AW136" s="13" t="s">
        <v>32</v>
      </c>
      <c r="AX136" s="13" t="s">
        <v>75</v>
      </c>
      <c r="AY136" s="160" t="s">
        <v>125</v>
      </c>
    </row>
    <row r="137" spans="1:65" s="14" customFormat="1" x14ac:dyDescent="0.2">
      <c r="B137" s="167"/>
      <c r="D137" s="159" t="s">
        <v>132</v>
      </c>
      <c r="E137" s="168" t="s">
        <v>1</v>
      </c>
      <c r="F137" s="169" t="s">
        <v>186</v>
      </c>
      <c r="H137" s="170">
        <v>208.87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132</v>
      </c>
      <c r="AU137" s="168" t="s">
        <v>84</v>
      </c>
      <c r="AV137" s="14" t="s">
        <v>88</v>
      </c>
      <c r="AW137" s="14" t="s">
        <v>32</v>
      </c>
      <c r="AX137" s="14" t="s">
        <v>80</v>
      </c>
      <c r="AY137" s="168" t="s">
        <v>125</v>
      </c>
    </row>
    <row r="138" spans="1:65" s="2" customFormat="1" ht="24.2" customHeight="1" x14ac:dyDescent="0.2">
      <c r="A138" s="31"/>
      <c r="B138" s="143"/>
      <c r="C138" s="144" t="s">
        <v>91</v>
      </c>
      <c r="D138" s="144" t="s">
        <v>127</v>
      </c>
      <c r="E138" s="145" t="s">
        <v>633</v>
      </c>
      <c r="F138" s="146" t="s">
        <v>634</v>
      </c>
      <c r="G138" s="147" t="s">
        <v>173</v>
      </c>
      <c r="H138" s="148">
        <v>35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40</v>
      </c>
      <c r="O138" s="57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6" t="s">
        <v>88</v>
      </c>
      <c r="AT138" s="156" t="s">
        <v>127</v>
      </c>
      <c r="AU138" s="156" t="s">
        <v>84</v>
      </c>
      <c r="AY138" s="16" t="s">
        <v>125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6" t="s">
        <v>80</v>
      </c>
      <c r="BK138" s="157">
        <f>ROUND(I138*H138,2)</f>
        <v>0</v>
      </c>
      <c r="BL138" s="16" t="s">
        <v>88</v>
      </c>
      <c r="BM138" s="156" t="s">
        <v>635</v>
      </c>
    </row>
    <row r="139" spans="1:65" s="13" customFormat="1" x14ac:dyDescent="0.2">
      <c r="B139" s="158"/>
      <c r="D139" s="159" t="s">
        <v>132</v>
      </c>
      <c r="E139" s="160" t="s">
        <v>1</v>
      </c>
      <c r="F139" s="161" t="s">
        <v>316</v>
      </c>
      <c r="H139" s="162">
        <v>35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132</v>
      </c>
      <c r="AU139" s="160" t="s">
        <v>84</v>
      </c>
      <c r="AV139" s="13" t="s">
        <v>84</v>
      </c>
      <c r="AW139" s="13" t="s">
        <v>32</v>
      </c>
      <c r="AX139" s="13" t="s">
        <v>80</v>
      </c>
      <c r="AY139" s="160" t="s">
        <v>125</v>
      </c>
    </row>
    <row r="140" spans="1:65" s="2" customFormat="1" ht="21.75" customHeight="1" x14ac:dyDescent="0.2">
      <c r="A140" s="31"/>
      <c r="B140" s="143"/>
      <c r="C140" s="144" t="s">
        <v>149</v>
      </c>
      <c r="D140" s="144" t="s">
        <v>127</v>
      </c>
      <c r="E140" s="145" t="s">
        <v>636</v>
      </c>
      <c r="F140" s="146" t="s">
        <v>637</v>
      </c>
      <c r="G140" s="147" t="s">
        <v>130</v>
      </c>
      <c r="H140" s="148">
        <v>20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40</v>
      </c>
      <c r="O140" s="57"/>
      <c r="P140" s="154">
        <f>O140*H140</f>
        <v>0</v>
      </c>
      <c r="Q140" s="154">
        <v>8.4000000000000003E-4</v>
      </c>
      <c r="R140" s="154">
        <f>Q140*H140</f>
        <v>1.6800000000000002E-2</v>
      </c>
      <c r="S140" s="154">
        <v>0</v>
      </c>
      <c r="T140" s="15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56" t="s">
        <v>88</v>
      </c>
      <c r="AT140" s="156" t="s">
        <v>127</v>
      </c>
      <c r="AU140" s="156" t="s">
        <v>84</v>
      </c>
      <c r="AY140" s="16" t="s">
        <v>125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6" t="s">
        <v>80</v>
      </c>
      <c r="BK140" s="157">
        <f>ROUND(I140*H140,2)</f>
        <v>0</v>
      </c>
      <c r="BL140" s="16" t="s">
        <v>88</v>
      </c>
      <c r="BM140" s="156" t="s">
        <v>638</v>
      </c>
    </row>
    <row r="141" spans="1:65" s="13" customFormat="1" x14ac:dyDescent="0.2">
      <c r="B141" s="158"/>
      <c r="D141" s="159" t="s">
        <v>132</v>
      </c>
      <c r="E141" s="160" t="s">
        <v>1</v>
      </c>
      <c r="F141" s="161" t="s">
        <v>639</v>
      </c>
      <c r="H141" s="162">
        <v>20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132</v>
      </c>
      <c r="AU141" s="160" t="s">
        <v>84</v>
      </c>
      <c r="AV141" s="13" t="s">
        <v>84</v>
      </c>
      <c r="AW141" s="13" t="s">
        <v>32</v>
      </c>
      <c r="AX141" s="13" t="s">
        <v>80</v>
      </c>
      <c r="AY141" s="160" t="s">
        <v>125</v>
      </c>
    </row>
    <row r="142" spans="1:65" s="2" customFormat="1" ht="24.2" customHeight="1" x14ac:dyDescent="0.2">
      <c r="A142" s="31"/>
      <c r="B142" s="143"/>
      <c r="C142" s="144" t="s">
        <v>154</v>
      </c>
      <c r="D142" s="144" t="s">
        <v>127</v>
      </c>
      <c r="E142" s="145" t="s">
        <v>640</v>
      </c>
      <c r="F142" s="146" t="s">
        <v>641</v>
      </c>
      <c r="G142" s="147" t="s">
        <v>130</v>
      </c>
      <c r="H142" s="148">
        <v>20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40</v>
      </c>
      <c r="O142" s="57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88</v>
      </c>
      <c r="AT142" s="156" t="s">
        <v>127</v>
      </c>
      <c r="AU142" s="156" t="s">
        <v>84</v>
      </c>
      <c r="AY142" s="16" t="s">
        <v>125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6" t="s">
        <v>80</v>
      </c>
      <c r="BK142" s="157">
        <f>ROUND(I142*H142,2)</f>
        <v>0</v>
      </c>
      <c r="BL142" s="16" t="s">
        <v>88</v>
      </c>
      <c r="BM142" s="156" t="s">
        <v>642</v>
      </c>
    </row>
    <row r="143" spans="1:65" s="13" customFormat="1" x14ac:dyDescent="0.2">
      <c r="B143" s="158"/>
      <c r="D143" s="159" t="s">
        <v>132</v>
      </c>
      <c r="E143" s="160" t="s">
        <v>1</v>
      </c>
      <c r="F143" s="161" t="s">
        <v>639</v>
      </c>
      <c r="H143" s="162">
        <v>20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132</v>
      </c>
      <c r="AU143" s="160" t="s">
        <v>84</v>
      </c>
      <c r="AV143" s="13" t="s">
        <v>84</v>
      </c>
      <c r="AW143" s="13" t="s">
        <v>32</v>
      </c>
      <c r="AX143" s="13" t="s">
        <v>80</v>
      </c>
      <c r="AY143" s="160" t="s">
        <v>125</v>
      </c>
    </row>
    <row r="144" spans="1:65" s="2" customFormat="1" ht="21.75" customHeight="1" x14ac:dyDescent="0.2">
      <c r="A144" s="31"/>
      <c r="B144" s="143"/>
      <c r="C144" s="144" t="s">
        <v>159</v>
      </c>
      <c r="D144" s="144" t="s">
        <v>127</v>
      </c>
      <c r="E144" s="145" t="s">
        <v>643</v>
      </c>
      <c r="F144" s="146" t="s">
        <v>644</v>
      </c>
      <c r="G144" s="147" t="s">
        <v>130</v>
      </c>
      <c r="H144" s="148">
        <v>224.64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40</v>
      </c>
      <c r="O144" s="57"/>
      <c r="P144" s="154">
        <f>O144*H144</f>
        <v>0</v>
      </c>
      <c r="Q144" s="154">
        <v>6.9999999999999999E-4</v>
      </c>
      <c r="R144" s="154">
        <f>Q144*H144</f>
        <v>0.157248</v>
      </c>
      <c r="S144" s="154">
        <v>0</v>
      </c>
      <c r="T144" s="15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6" t="s">
        <v>88</v>
      </c>
      <c r="AT144" s="156" t="s">
        <v>127</v>
      </c>
      <c r="AU144" s="156" t="s">
        <v>84</v>
      </c>
      <c r="AY144" s="16" t="s">
        <v>125</v>
      </c>
      <c r="BE144" s="157">
        <f>IF(N144="základní",J144,0)</f>
        <v>0</v>
      </c>
      <c r="BF144" s="157">
        <f>IF(N144="snížená",J144,0)</f>
        <v>0</v>
      </c>
      <c r="BG144" s="157">
        <f>IF(N144="zákl. přenesená",J144,0)</f>
        <v>0</v>
      </c>
      <c r="BH144" s="157">
        <f>IF(N144="sníž. přenesená",J144,0)</f>
        <v>0</v>
      </c>
      <c r="BI144" s="157">
        <f>IF(N144="nulová",J144,0)</f>
        <v>0</v>
      </c>
      <c r="BJ144" s="16" t="s">
        <v>80</v>
      </c>
      <c r="BK144" s="157">
        <f>ROUND(I144*H144,2)</f>
        <v>0</v>
      </c>
      <c r="BL144" s="16" t="s">
        <v>88</v>
      </c>
      <c r="BM144" s="156" t="s">
        <v>645</v>
      </c>
    </row>
    <row r="145" spans="1:65" s="13" customFormat="1" ht="22.5" x14ac:dyDescent="0.2">
      <c r="B145" s="158"/>
      <c r="D145" s="159" t="s">
        <v>132</v>
      </c>
      <c r="E145" s="160" t="s">
        <v>1</v>
      </c>
      <c r="F145" s="161" t="s">
        <v>646</v>
      </c>
      <c r="H145" s="162">
        <v>180.96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132</v>
      </c>
      <c r="AU145" s="160" t="s">
        <v>84</v>
      </c>
      <c r="AV145" s="13" t="s">
        <v>84</v>
      </c>
      <c r="AW145" s="13" t="s">
        <v>32</v>
      </c>
      <c r="AX145" s="13" t="s">
        <v>75</v>
      </c>
      <c r="AY145" s="160" t="s">
        <v>125</v>
      </c>
    </row>
    <row r="146" spans="1:65" s="13" customFormat="1" x14ac:dyDescent="0.2">
      <c r="B146" s="158"/>
      <c r="D146" s="159" t="s">
        <v>132</v>
      </c>
      <c r="E146" s="160" t="s">
        <v>1</v>
      </c>
      <c r="F146" s="161" t="s">
        <v>625</v>
      </c>
      <c r="H146" s="162">
        <v>43.68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132</v>
      </c>
      <c r="AU146" s="160" t="s">
        <v>84</v>
      </c>
      <c r="AV146" s="13" t="s">
        <v>84</v>
      </c>
      <c r="AW146" s="13" t="s">
        <v>32</v>
      </c>
      <c r="AX146" s="13" t="s">
        <v>75</v>
      </c>
      <c r="AY146" s="160" t="s">
        <v>125</v>
      </c>
    </row>
    <row r="147" spans="1:65" s="14" customFormat="1" x14ac:dyDescent="0.2">
      <c r="B147" s="167"/>
      <c r="D147" s="159" t="s">
        <v>132</v>
      </c>
      <c r="E147" s="168" t="s">
        <v>1</v>
      </c>
      <c r="F147" s="169" t="s">
        <v>186</v>
      </c>
      <c r="H147" s="170">
        <v>224.64</v>
      </c>
      <c r="I147" s="171"/>
      <c r="L147" s="167"/>
      <c r="M147" s="172"/>
      <c r="N147" s="173"/>
      <c r="O147" s="173"/>
      <c r="P147" s="173"/>
      <c r="Q147" s="173"/>
      <c r="R147" s="173"/>
      <c r="S147" s="173"/>
      <c r="T147" s="174"/>
      <c r="AT147" s="168" t="s">
        <v>132</v>
      </c>
      <c r="AU147" s="168" t="s">
        <v>84</v>
      </c>
      <c r="AV147" s="14" t="s">
        <v>88</v>
      </c>
      <c r="AW147" s="14" t="s">
        <v>32</v>
      </c>
      <c r="AX147" s="14" t="s">
        <v>80</v>
      </c>
      <c r="AY147" s="168" t="s">
        <v>125</v>
      </c>
    </row>
    <row r="148" spans="1:65" s="2" customFormat="1" ht="16.5" customHeight="1" x14ac:dyDescent="0.2">
      <c r="A148" s="31"/>
      <c r="B148" s="143"/>
      <c r="C148" s="144" t="s">
        <v>164</v>
      </c>
      <c r="D148" s="144" t="s">
        <v>127</v>
      </c>
      <c r="E148" s="145" t="s">
        <v>647</v>
      </c>
      <c r="F148" s="146" t="s">
        <v>648</v>
      </c>
      <c r="G148" s="147" t="s">
        <v>130</v>
      </c>
      <c r="H148" s="148">
        <v>224.64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40</v>
      </c>
      <c r="O148" s="57"/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6" t="s">
        <v>88</v>
      </c>
      <c r="AT148" s="156" t="s">
        <v>127</v>
      </c>
      <c r="AU148" s="156" t="s">
        <v>84</v>
      </c>
      <c r="AY148" s="16" t="s">
        <v>125</v>
      </c>
      <c r="BE148" s="157">
        <f>IF(N148="základní",J148,0)</f>
        <v>0</v>
      </c>
      <c r="BF148" s="157">
        <f>IF(N148="snížená",J148,0)</f>
        <v>0</v>
      </c>
      <c r="BG148" s="157">
        <f>IF(N148="zákl. přenesená",J148,0)</f>
        <v>0</v>
      </c>
      <c r="BH148" s="157">
        <f>IF(N148="sníž. přenesená",J148,0)</f>
        <v>0</v>
      </c>
      <c r="BI148" s="157">
        <f>IF(N148="nulová",J148,0)</f>
        <v>0</v>
      </c>
      <c r="BJ148" s="16" t="s">
        <v>80</v>
      </c>
      <c r="BK148" s="157">
        <f>ROUND(I148*H148,2)</f>
        <v>0</v>
      </c>
      <c r="BL148" s="16" t="s">
        <v>88</v>
      </c>
      <c r="BM148" s="156" t="s">
        <v>649</v>
      </c>
    </row>
    <row r="149" spans="1:65" s="13" customFormat="1" ht="22.5" x14ac:dyDescent="0.2">
      <c r="B149" s="158"/>
      <c r="D149" s="159" t="s">
        <v>132</v>
      </c>
      <c r="E149" s="160" t="s">
        <v>1</v>
      </c>
      <c r="F149" s="161" t="s">
        <v>646</v>
      </c>
      <c r="H149" s="162">
        <v>180.96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132</v>
      </c>
      <c r="AU149" s="160" t="s">
        <v>84</v>
      </c>
      <c r="AV149" s="13" t="s">
        <v>84</v>
      </c>
      <c r="AW149" s="13" t="s">
        <v>32</v>
      </c>
      <c r="AX149" s="13" t="s">
        <v>75</v>
      </c>
      <c r="AY149" s="160" t="s">
        <v>125</v>
      </c>
    </row>
    <row r="150" spans="1:65" s="13" customFormat="1" x14ac:dyDescent="0.2">
      <c r="B150" s="158"/>
      <c r="D150" s="159" t="s">
        <v>132</v>
      </c>
      <c r="E150" s="160" t="s">
        <v>1</v>
      </c>
      <c r="F150" s="161" t="s">
        <v>625</v>
      </c>
      <c r="H150" s="162">
        <v>43.68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132</v>
      </c>
      <c r="AU150" s="160" t="s">
        <v>84</v>
      </c>
      <c r="AV150" s="13" t="s">
        <v>84</v>
      </c>
      <c r="AW150" s="13" t="s">
        <v>32</v>
      </c>
      <c r="AX150" s="13" t="s">
        <v>75</v>
      </c>
      <c r="AY150" s="160" t="s">
        <v>125</v>
      </c>
    </row>
    <row r="151" spans="1:65" s="14" customFormat="1" x14ac:dyDescent="0.2">
      <c r="B151" s="167"/>
      <c r="D151" s="159" t="s">
        <v>132</v>
      </c>
      <c r="E151" s="168" t="s">
        <v>1</v>
      </c>
      <c r="F151" s="169" t="s">
        <v>186</v>
      </c>
      <c r="H151" s="170">
        <v>224.64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132</v>
      </c>
      <c r="AU151" s="168" t="s">
        <v>84</v>
      </c>
      <c r="AV151" s="14" t="s">
        <v>88</v>
      </c>
      <c r="AW151" s="14" t="s">
        <v>32</v>
      </c>
      <c r="AX151" s="14" t="s">
        <v>80</v>
      </c>
      <c r="AY151" s="168" t="s">
        <v>125</v>
      </c>
    </row>
    <row r="152" spans="1:65" s="2" customFormat="1" ht="37.9" customHeight="1" x14ac:dyDescent="0.2">
      <c r="A152" s="31"/>
      <c r="B152" s="143"/>
      <c r="C152" s="144" t="s">
        <v>170</v>
      </c>
      <c r="D152" s="144" t="s">
        <v>127</v>
      </c>
      <c r="E152" s="145" t="s">
        <v>192</v>
      </c>
      <c r="F152" s="146" t="s">
        <v>193</v>
      </c>
      <c r="G152" s="147" t="s">
        <v>173</v>
      </c>
      <c r="H152" s="148">
        <v>380.92099999999999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40</v>
      </c>
      <c r="O152" s="57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88</v>
      </c>
      <c r="AT152" s="156" t="s">
        <v>127</v>
      </c>
      <c r="AU152" s="156" t="s">
        <v>84</v>
      </c>
      <c r="AY152" s="16" t="s">
        <v>125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80</v>
      </c>
      <c r="BK152" s="157">
        <f>ROUND(I152*H152,2)</f>
        <v>0</v>
      </c>
      <c r="BL152" s="16" t="s">
        <v>88</v>
      </c>
      <c r="BM152" s="156" t="s">
        <v>650</v>
      </c>
    </row>
    <row r="153" spans="1:65" s="13" customFormat="1" x14ac:dyDescent="0.2">
      <c r="B153" s="158"/>
      <c r="D153" s="159" t="s">
        <v>132</v>
      </c>
      <c r="E153" s="160" t="s">
        <v>1</v>
      </c>
      <c r="F153" s="161" t="s">
        <v>651</v>
      </c>
      <c r="H153" s="162">
        <v>380.92099999999999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132</v>
      </c>
      <c r="AU153" s="160" t="s">
        <v>84</v>
      </c>
      <c r="AV153" s="13" t="s">
        <v>84</v>
      </c>
      <c r="AW153" s="13" t="s">
        <v>32</v>
      </c>
      <c r="AX153" s="13" t="s">
        <v>80</v>
      </c>
      <c r="AY153" s="160" t="s">
        <v>125</v>
      </c>
    </row>
    <row r="154" spans="1:65" s="2" customFormat="1" ht="37.9" customHeight="1" x14ac:dyDescent="0.2">
      <c r="A154" s="31"/>
      <c r="B154" s="143"/>
      <c r="C154" s="144" t="s">
        <v>187</v>
      </c>
      <c r="D154" s="144" t="s">
        <v>127</v>
      </c>
      <c r="E154" s="145" t="s">
        <v>197</v>
      </c>
      <c r="F154" s="146" t="s">
        <v>198</v>
      </c>
      <c r="G154" s="147" t="s">
        <v>173</v>
      </c>
      <c r="H154" s="148">
        <v>1904.605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40</v>
      </c>
      <c r="O154" s="57"/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6" t="s">
        <v>88</v>
      </c>
      <c r="AT154" s="156" t="s">
        <v>127</v>
      </c>
      <c r="AU154" s="156" t="s">
        <v>84</v>
      </c>
      <c r="AY154" s="16" t="s">
        <v>125</v>
      </c>
      <c r="BE154" s="157">
        <f>IF(N154="základní",J154,0)</f>
        <v>0</v>
      </c>
      <c r="BF154" s="157">
        <f>IF(N154="snížená",J154,0)</f>
        <v>0</v>
      </c>
      <c r="BG154" s="157">
        <f>IF(N154="zákl. přenesená",J154,0)</f>
        <v>0</v>
      </c>
      <c r="BH154" s="157">
        <f>IF(N154="sníž. přenesená",J154,0)</f>
        <v>0</v>
      </c>
      <c r="BI154" s="157">
        <f>IF(N154="nulová",J154,0)</f>
        <v>0</v>
      </c>
      <c r="BJ154" s="16" t="s">
        <v>80</v>
      </c>
      <c r="BK154" s="157">
        <f>ROUND(I154*H154,2)</f>
        <v>0</v>
      </c>
      <c r="BL154" s="16" t="s">
        <v>88</v>
      </c>
      <c r="BM154" s="156" t="s">
        <v>652</v>
      </c>
    </row>
    <row r="155" spans="1:65" s="13" customFormat="1" x14ac:dyDescent="0.2">
      <c r="B155" s="158"/>
      <c r="D155" s="159" t="s">
        <v>132</v>
      </c>
      <c r="E155" s="160" t="s">
        <v>1</v>
      </c>
      <c r="F155" s="161" t="s">
        <v>653</v>
      </c>
      <c r="H155" s="162">
        <v>1904.605</v>
      </c>
      <c r="I155" s="163"/>
      <c r="L155" s="158"/>
      <c r="M155" s="164"/>
      <c r="N155" s="165"/>
      <c r="O155" s="165"/>
      <c r="P155" s="165"/>
      <c r="Q155" s="165"/>
      <c r="R155" s="165"/>
      <c r="S155" s="165"/>
      <c r="T155" s="166"/>
      <c r="AT155" s="160" t="s">
        <v>132</v>
      </c>
      <c r="AU155" s="160" t="s">
        <v>84</v>
      </c>
      <c r="AV155" s="13" t="s">
        <v>84</v>
      </c>
      <c r="AW155" s="13" t="s">
        <v>32</v>
      </c>
      <c r="AX155" s="13" t="s">
        <v>80</v>
      </c>
      <c r="AY155" s="160" t="s">
        <v>125</v>
      </c>
    </row>
    <row r="156" spans="1:65" s="2" customFormat="1" ht="33" customHeight="1" x14ac:dyDescent="0.2">
      <c r="A156" s="31"/>
      <c r="B156" s="143"/>
      <c r="C156" s="144" t="s">
        <v>8</v>
      </c>
      <c r="D156" s="144" t="s">
        <v>127</v>
      </c>
      <c r="E156" s="145" t="s">
        <v>202</v>
      </c>
      <c r="F156" s="146" t="s">
        <v>203</v>
      </c>
      <c r="G156" s="147" t="s">
        <v>204</v>
      </c>
      <c r="H156" s="148">
        <v>685.65800000000002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40</v>
      </c>
      <c r="O156" s="57"/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6" t="s">
        <v>88</v>
      </c>
      <c r="AT156" s="156" t="s">
        <v>127</v>
      </c>
      <c r="AU156" s="156" t="s">
        <v>84</v>
      </c>
      <c r="AY156" s="16" t="s">
        <v>125</v>
      </c>
      <c r="BE156" s="157">
        <f>IF(N156="základní",J156,0)</f>
        <v>0</v>
      </c>
      <c r="BF156" s="157">
        <f>IF(N156="snížená",J156,0)</f>
        <v>0</v>
      </c>
      <c r="BG156" s="157">
        <f>IF(N156="zákl. přenesená",J156,0)</f>
        <v>0</v>
      </c>
      <c r="BH156" s="157">
        <f>IF(N156="sníž. přenesená",J156,0)</f>
        <v>0</v>
      </c>
      <c r="BI156" s="157">
        <f>IF(N156="nulová",J156,0)</f>
        <v>0</v>
      </c>
      <c r="BJ156" s="16" t="s">
        <v>80</v>
      </c>
      <c r="BK156" s="157">
        <f>ROUND(I156*H156,2)</f>
        <v>0</v>
      </c>
      <c r="BL156" s="16" t="s">
        <v>88</v>
      </c>
      <c r="BM156" s="156" t="s">
        <v>654</v>
      </c>
    </row>
    <row r="157" spans="1:65" s="13" customFormat="1" x14ac:dyDescent="0.2">
      <c r="B157" s="158"/>
      <c r="D157" s="159" t="s">
        <v>132</v>
      </c>
      <c r="E157" s="160" t="s">
        <v>1</v>
      </c>
      <c r="F157" s="161" t="s">
        <v>655</v>
      </c>
      <c r="H157" s="162">
        <v>685.65800000000002</v>
      </c>
      <c r="I157" s="163"/>
      <c r="L157" s="158"/>
      <c r="M157" s="164"/>
      <c r="N157" s="165"/>
      <c r="O157" s="165"/>
      <c r="P157" s="165"/>
      <c r="Q157" s="165"/>
      <c r="R157" s="165"/>
      <c r="S157" s="165"/>
      <c r="T157" s="166"/>
      <c r="AT157" s="160" t="s">
        <v>132</v>
      </c>
      <c r="AU157" s="160" t="s">
        <v>84</v>
      </c>
      <c r="AV157" s="13" t="s">
        <v>84</v>
      </c>
      <c r="AW157" s="13" t="s">
        <v>32</v>
      </c>
      <c r="AX157" s="13" t="s">
        <v>80</v>
      </c>
      <c r="AY157" s="160" t="s">
        <v>125</v>
      </c>
    </row>
    <row r="158" spans="1:65" s="2" customFormat="1" ht="16.5" customHeight="1" x14ac:dyDescent="0.2">
      <c r="A158" s="31"/>
      <c r="B158" s="143"/>
      <c r="C158" s="144" t="s">
        <v>196</v>
      </c>
      <c r="D158" s="144" t="s">
        <v>127</v>
      </c>
      <c r="E158" s="145" t="s">
        <v>208</v>
      </c>
      <c r="F158" s="146" t="s">
        <v>209</v>
      </c>
      <c r="G158" s="147" t="s">
        <v>173</v>
      </c>
      <c r="H158" s="148">
        <v>380.92099999999999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40</v>
      </c>
      <c r="O158" s="57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6" t="s">
        <v>88</v>
      </c>
      <c r="AT158" s="156" t="s">
        <v>127</v>
      </c>
      <c r="AU158" s="156" t="s">
        <v>84</v>
      </c>
      <c r="AY158" s="16" t="s">
        <v>125</v>
      </c>
      <c r="BE158" s="157">
        <f>IF(N158="základní",J158,0)</f>
        <v>0</v>
      </c>
      <c r="BF158" s="157">
        <f>IF(N158="snížená",J158,0)</f>
        <v>0</v>
      </c>
      <c r="BG158" s="157">
        <f>IF(N158="zákl. přenesená",J158,0)</f>
        <v>0</v>
      </c>
      <c r="BH158" s="157">
        <f>IF(N158="sníž. přenesená",J158,0)</f>
        <v>0</v>
      </c>
      <c r="BI158" s="157">
        <f>IF(N158="nulová",J158,0)</f>
        <v>0</v>
      </c>
      <c r="BJ158" s="16" t="s">
        <v>80</v>
      </c>
      <c r="BK158" s="157">
        <f>ROUND(I158*H158,2)</f>
        <v>0</v>
      </c>
      <c r="BL158" s="16" t="s">
        <v>88</v>
      </c>
      <c r="BM158" s="156" t="s">
        <v>656</v>
      </c>
    </row>
    <row r="159" spans="1:65" s="13" customFormat="1" x14ac:dyDescent="0.2">
      <c r="B159" s="158"/>
      <c r="D159" s="159" t="s">
        <v>132</v>
      </c>
      <c r="E159" s="160" t="s">
        <v>1</v>
      </c>
      <c r="F159" s="161" t="s">
        <v>657</v>
      </c>
      <c r="H159" s="162">
        <v>380.92099999999999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132</v>
      </c>
      <c r="AU159" s="160" t="s">
        <v>84</v>
      </c>
      <c r="AV159" s="13" t="s">
        <v>84</v>
      </c>
      <c r="AW159" s="13" t="s">
        <v>32</v>
      </c>
      <c r="AX159" s="13" t="s">
        <v>80</v>
      </c>
      <c r="AY159" s="160" t="s">
        <v>125</v>
      </c>
    </row>
    <row r="160" spans="1:65" s="2" customFormat="1" ht="24.2" customHeight="1" x14ac:dyDescent="0.2">
      <c r="A160" s="31"/>
      <c r="B160" s="143"/>
      <c r="C160" s="144" t="s">
        <v>201</v>
      </c>
      <c r="D160" s="144" t="s">
        <v>127</v>
      </c>
      <c r="E160" s="145" t="s">
        <v>658</v>
      </c>
      <c r="F160" s="146" t="s">
        <v>659</v>
      </c>
      <c r="G160" s="147" t="s">
        <v>173</v>
      </c>
      <c r="H160" s="148">
        <v>171.101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40</v>
      </c>
      <c r="O160" s="57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88</v>
      </c>
      <c r="AT160" s="156" t="s">
        <v>127</v>
      </c>
      <c r="AU160" s="156" t="s">
        <v>84</v>
      </c>
      <c r="AY160" s="16" t="s">
        <v>125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6" t="s">
        <v>80</v>
      </c>
      <c r="BK160" s="157">
        <f>ROUND(I160*H160,2)</f>
        <v>0</v>
      </c>
      <c r="BL160" s="16" t="s">
        <v>88</v>
      </c>
      <c r="BM160" s="156" t="s">
        <v>660</v>
      </c>
    </row>
    <row r="161" spans="1:65" s="13" customFormat="1" x14ac:dyDescent="0.2">
      <c r="B161" s="158"/>
      <c r="D161" s="159" t="s">
        <v>132</v>
      </c>
      <c r="E161" s="160" t="s">
        <v>1</v>
      </c>
      <c r="F161" s="161" t="s">
        <v>661</v>
      </c>
      <c r="H161" s="162">
        <v>1.2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132</v>
      </c>
      <c r="AU161" s="160" t="s">
        <v>84</v>
      </c>
      <c r="AV161" s="13" t="s">
        <v>84</v>
      </c>
      <c r="AW161" s="13" t="s">
        <v>32</v>
      </c>
      <c r="AX161" s="13" t="s">
        <v>75</v>
      </c>
      <c r="AY161" s="160" t="s">
        <v>125</v>
      </c>
    </row>
    <row r="162" spans="1:65" s="13" customFormat="1" x14ac:dyDescent="0.2">
      <c r="B162" s="158"/>
      <c r="D162" s="159" t="s">
        <v>132</v>
      </c>
      <c r="E162" s="160" t="s">
        <v>1</v>
      </c>
      <c r="F162" s="161" t="s">
        <v>662</v>
      </c>
      <c r="H162" s="162">
        <v>13.44</v>
      </c>
      <c r="I162" s="163"/>
      <c r="L162" s="158"/>
      <c r="M162" s="164"/>
      <c r="N162" s="165"/>
      <c r="O162" s="165"/>
      <c r="P162" s="165"/>
      <c r="Q162" s="165"/>
      <c r="R162" s="165"/>
      <c r="S162" s="165"/>
      <c r="T162" s="166"/>
      <c r="AT162" s="160" t="s">
        <v>132</v>
      </c>
      <c r="AU162" s="160" t="s">
        <v>84</v>
      </c>
      <c r="AV162" s="13" t="s">
        <v>84</v>
      </c>
      <c r="AW162" s="13" t="s">
        <v>32</v>
      </c>
      <c r="AX162" s="13" t="s">
        <v>75</v>
      </c>
      <c r="AY162" s="160" t="s">
        <v>125</v>
      </c>
    </row>
    <row r="163" spans="1:65" s="13" customFormat="1" x14ac:dyDescent="0.2">
      <c r="B163" s="158"/>
      <c r="D163" s="159" t="s">
        <v>132</v>
      </c>
      <c r="E163" s="160" t="s">
        <v>1</v>
      </c>
      <c r="F163" s="161" t="s">
        <v>663</v>
      </c>
      <c r="H163" s="162">
        <v>44.8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132</v>
      </c>
      <c r="AU163" s="160" t="s">
        <v>84</v>
      </c>
      <c r="AV163" s="13" t="s">
        <v>84</v>
      </c>
      <c r="AW163" s="13" t="s">
        <v>32</v>
      </c>
      <c r="AX163" s="13" t="s">
        <v>75</v>
      </c>
      <c r="AY163" s="160" t="s">
        <v>125</v>
      </c>
    </row>
    <row r="164" spans="1:65" s="13" customFormat="1" x14ac:dyDescent="0.2">
      <c r="B164" s="158"/>
      <c r="D164" s="159" t="s">
        <v>132</v>
      </c>
      <c r="E164" s="160" t="s">
        <v>1</v>
      </c>
      <c r="F164" s="161" t="s">
        <v>664</v>
      </c>
      <c r="H164" s="162">
        <v>5.1749999999999998</v>
      </c>
      <c r="I164" s="163"/>
      <c r="L164" s="158"/>
      <c r="M164" s="164"/>
      <c r="N164" s="165"/>
      <c r="O164" s="165"/>
      <c r="P164" s="165"/>
      <c r="Q164" s="165"/>
      <c r="R164" s="165"/>
      <c r="S164" s="165"/>
      <c r="T164" s="166"/>
      <c r="AT164" s="160" t="s">
        <v>132</v>
      </c>
      <c r="AU164" s="160" t="s">
        <v>84</v>
      </c>
      <c r="AV164" s="13" t="s">
        <v>84</v>
      </c>
      <c r="AW164" s="13" t="s">
        <v>32</v>
      </c>
      <c r="AX164" s="13" t="s">
        <v>75</v>
      </c>
      <c r="AY164" s="160" t="s">
        <v>125</v>
      </c>
    </row>
    <row r="165" spans="1:65" s="13" customFormat="1" x14ac:dyDescent="0.2">
      <c r="B165" s="158"/>
      <c r="D165" s="159" t="s">
        <v>132</v>
      </c>
      <c r="E165" s="160" t="s">
        <v>1</v>
      </c>
      <c r="F165" s="161" t="s">
        <v>665</v>
      </c>
      <c r="H165" s="162">
        <v>76.2</v>
      </c>
      <c r="I165" s="163"/>
      <c r="L165" s="158"/>
      <c r="M165" s="164"/>
      <c r="N165" s="165"/>
      <c r="O165" s="165"/>
      <c r="P165" s="165"/>
      <c r="Q165" s="165"/>
      <c r="R165" s="165"/>
      <c r="S165" s="165"/>
      <c r="T165" s="166"/>
      <c r="AT165" s="160" t="s">
        <v>132</v>
      </c>
      <c r="AU165" s="160" t="s">
        <v>84</v>
      </c>
      <c r="AV165" s="13" t="s">
        <v>84</v>
      </c>
      <c r="AW165" s="13" t="s">
        <v>32</v>
      </c>
      <c r="AX165" s="13" t="s">
        <v>75</v>
      </c>
      <c r="AY165" s="160" t="s">
        <v>125</v>
      </c>
    </row>
    <row r="166" spans="1:65" s="13" customFormat="1" x14ac:dyDescent="0.2">
      <c r="B166" s="158"/>
      <c r="D166" s="159" t="s">
        <v>132</v>
      </c>
      <c r="E166" s="160" t="s">
        <v>1</v>
      </c>
      <c r="F166" s="161" t="s">
        <v>666</v>
      </c>
      <c r="H166" s="162">
        <v>30.286000000000001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132</v>
      </c>
      <c r="AU166" s="160" t="s">
        <v>84</v>
      </c>
      <c r="AV166" s="13" t="s">
        <v>84</v>
      </c>
      <c r="AW166" s="13" t="s">
        <v>32</v>
      </c>
      <c r="AX166" s="13" t="s">
        <v>75</v>
      </c>
      <c r="AY166" s="160" t="s">
        <v>125</v>
      </c>
    </row>
    <row r="167" spans="1:65" s="14" customFormat="1" x14ac:dyDescent="0.2">
      <c r="B167" s="167"/>
      <c r="D167" s="159" t="s">
        <v>132</v>
      </c>
      <c r="E167" s="168" t="s">
        <v>1</v>
      </c>
      <c r="F167" s="169" t="s">
        <v>186</v>
      </c>
      <c r="H167" s="170">
        <v>171.101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132</v>
      </c>
      <c r="AU167" s="168" t="s">
        <v>84</v>
      </c>
      <c r="AV167" s="14" t="s">
        <v>88</v>
      </c>
      <c r="AW167" s="14" t="s">
        <v>32</v>
      </c>
      <c r="AX167" s="14" t="s">
        <v>80</v>
      </c>
      <c r="AY167" s="168" t="s">
        <v>125</v>
      </c>
    </row>
    <row r="168" spans="1:65" s="2" customFormat="1" ht="24.2" customHeight="1" x14ac:dyDescent="0.2">
      <c r="A168" s="31"/>
      <c r="B168" s="143"/>
      <c r="C168" s="144" t="s">
        <v>207</v>
      </c>
      <c r="D168" s="144" t="s">
        <v>127</v>
      </c>
      <c r="E168" s="145" t="s">
        <v>667</v>
      </c>
      <c r="F168" s="146" t="s">
        <v>668</v>
      </c>
      <c r="G168" s="147" t="s">
        <v>173</v>
      </c>
      <c r="H168" s="148">
        <v>139.05500000000001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40</v>
      </c>
      <c r="O168" s="57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88</v>
      </c>
      <c r="AT168" s="156" t="s">
        <v>127</v>
      </c>
      <c r="AU168" s="156" t="s">
        <v>84</v>
      </c>
      <c r="AY168" s="16" t="s">
        <v>125</v>
      </c>
      <c r="BE168" s="157">
        <f>IF(N168="základní",J168,0)</f>
        <v>0</v>
      </c>
      <c r="BF168" s="157">
        <f>IF(N168="snížená",J168,0)</f>
        <v>0</v>
      </c>
      <c r="BG168" s="157">
        <f>IF(N168="zákl. přenesená",J168,0)</f>
        <v>0</v>
      </c>
      <c r="BH168" s="157">
        <f>IF(N168="sníž. přenesená",J168,0)</f>
        <v>0</v>
      </c>
      <c r="BI168" s="157">
        <f>IF(N168="nulová",J168,0)</f>
        <v>0</v>
      </c>
      <c r="BJ168" s="16" t="s">
        <v>80</v>
      </c>
      <c r="BK168" s="157">
        <f>ROUND(I168*H168,2)</f>
        <v>0</v>
      </c>
      <c r="BL168" s="16" t="s">
        <v>88</v>
      </c>
      <c r="BM168" s="156" t="s">
        <v>669</v>
      </c>
    </row>
    <row r="169" spans="1:65" s="13" customFormat="1" x14ac:dyDescent="0.2">
      <c r="B169" s="158"/>
      <c r="D169" s="159" t="s">
        <v>132</v>
      </c>
      <c r="E169" s="160" t="s">
        <v>1</v>
      </c>
      <c r="F169" s="161" t="s">
        <v>670</v>
      </c>
      <c r="H169" s="162">
        <v>1.6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132</v>
      </c>
      <c r="AU169" s="160" t="s">
        <v>84</v>
      </c>
      <c r="AV169" s="13" t="s">
        <v>84</v>
      </c>
      <c r="AW169" s="13" t="s">
        <v>32</v>
      </c>
      <c r="AX169" s="13" t="s">
        <v>75</v>
      </c>
      <c r="AY169" s="160" t="s">
        <v>125</v>
      </c>
    </row>
    <row r="170" spans="1:65" s="13" customFormat="1" x14ac:dyDescent="0.2">
      <c r="B170" s="158"/>
      <c r="D170" s="159" t="s">
        <v>132</v>
      </c>
      <c r="E170" s="160" t="s">
        <v>1</v>
      </c>
      <c r="F170" s="161" t="s">
        <v>671</v>
      </c>
      <c r="H170" s="162">
        <v>17.28</v>
      </c>
      <c r="I170" s="163"/>
      <c r="L170" s="158"/>
      <c r="M170" s="164"/>
      <c r="N170" s="165"/>
      <c r="O170" s="165"/>
      <c r="P170" s="165"/>
      <c r="Q170" s="165"/>
      <c r="R170" s="165"/>
      <c r="S170" s="165"/>
      <c r="T170" s="166"/>
      <c r="AT170" s="160" t="s">
        <v>132</v>
      </c>
      <c r="AU170" s="160" t="s">
        <v>84</v>
      </c>
      <c r="AV170" s="13" t="s">
        <v>84</v>
      </c>
      <c r="AW170" s="13" t="s">
        <v>32</v>
      </c>
      <c r="AX170" s="13" t="s">
        <v>75</v>
      </c>
      <c r="AY170" s="160" t="s">
        <v>125</v>
      </c>
    </row>
    <row r="171" spans="1:65" s="13" customFormat="1" ht="22.5" x14ac:dyDescent="0.2">
      <c r="B171" s="158"/>
      <c r="D171" s="159" t="s">
        <v>132</v>
      </c>
      <c r="E171" s="160" t="s">
        <v>1</v>
      </c>
      <c r="F171" s="161" t="s">
        <v>672</v>
      </c>
      <c r="H171" s="162">
        <v>113.85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132</v>
      </c>
      <c r="AU171" s="160" t="s">
        <v>84</v>
      </c>
      <c r="AV171" s="13" t="s">
        <v>84</v>
      </c>
      <c r="AW171" s="13" t="s">
        <v>32</v>
      </c>
      <c r="AX171" s="13" t="s">
        <v>75</v>
      </c>
      <c r="AY171" s="160" t="s">
        <v>125</v>
      </c>
    </row>
    <row r="172" spans="1:65" s="13" customFormat="1" x14ac:dyDescent="0.2">
      <c r="B172" s="158"/>
      <c r="D172" s="159" t="s">
        <v>132</v>
      </c>
      <c r="E172" s="160" t="s">
        <v>1</v>
      </c>
      <c r="F172" s="161" t="s">
        <v>673</v>
      </c>
      <c r="H172" s="162">
        <v>6.3250000000000002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132</v>
      </c>
      <c r="AU172" s="160" t="s">
        <v>84</v>
      </c>
      <c r="AV172" s="13" t="s">
        <v>84</v>
      </c>
      <c r="AW172" s="13" t="s">
        <v>32</v>
      </c>
      <c r="AX172" s="13" t="s">
        <v>75</v>
      </c>
      <c r="AY172" s="160" t="s">
        <v>125</v>
      </c>
    </row>
    <row r="173" spans="1:65" s="14" customFormat="1" x14ac:dyDescent="0.2">
      <c r="B173" s="167"/>
      <c r="D173" s="159" t="s">
        <v>132</v>
      </c>
      <c r="E173" s="168" t="s">
        <v>1</v>
      </c>
      <c r="F173" s="169" t="s">
        <v>186</v>
      </c>
      <c r="H173" s="170">
        <v>139.05500000000001</v>
      </c>
      <c r="I173" s="171"/>
      <c r="L173" s="167"/>
      <c r="M173" s="172"/>
      <c r="N173" s="173"/>
      <c r="O173" s="173"/>
      <c r="P173" s="173"/>
      <c r="Q173" s="173"/>
      <c r="R173" s="173"/>
      <c r="S173" s="173"/>
      <c r="T173" s="174"/>
      <c r="AT173" s="168" t="s">
        <v>132</v>
      </c>
      <c r="AU173" s="168" t="s">
        <v>84</v>
      </c>
      <c r="AV173" s="14" t="s">
        <v>88</v>
      </c>
      <c r="AW173" s="14" t="s">
        <v>32</v>
      </c>
      <c r="AX173" s="14" t="s">
        <v>80</v>
      </c>
      <c r="AY173" s="168" t="s">
        <v>125</v>
      </c>
    </row>
    <row r="174" spans="1:65" s="2" customFormat="1" ht="16.5" customHeight="1" x14ac:dyDescent="0.2">
      <c r="A174" s="31"/>
      <c r="B174" s="143"/>
      <c r="C174" s="175" t="s">
        <v>212</v>
      </c>
      <c r="D174" s="175" t="s">
        <v>218</v>
      </c>
      <c r="E174" s="176" t="s">
        <v>674</v>
      </c>
      <c r="F174" s="177" t="s">
        <v>675</v>
      </c>
      <c r="G174" s="178" t="s">
        <v>204</v>
      </c>
      <c r="H174" s="179">
        <v>278.11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40</v>
      </c>
      <c r="O174" s="57"/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159</v>
      </c>
      <c r="AT174" s="156" t="s">
        <v>218</v>
      </c>
      <c r="AU174" s="156" t="s">
        <v>84</v>
      </c>
      <c r="AY174" s="16" t="s">
        <v>125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6" t="s">
        <v>80</v>
      </c>
      <c r="BK174" s="157">
        <f>ROUND(I174*H174,2)</f>
        <v>0</v>
      </c>
      <c r="BL174" s="16" t="s">
        <v>88</v>
      </c>
      <c r="BM174" s="156" t="s">
        <v>676</v>
      </c>
    </row>
    <row r="175" spans="1:65" s="13" customFormat="1" x14ac:dyDescent="0.2">
      <c r="B175" s="158"/>
      <c r="D175" s="159" t="s">
        <v>132</v>
      </c>
      <c r="E175" s="160" t="s">
        <v>1</v>
      </c>
      <c r="F175" s="161" t="s">
        <v>677</v>
      </c>
      <c r="H175" s="162">
        <v>139.05500000000001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132</v>
      </c>
      <c r="AU175" s="160" t="s">
        <v>84</v>
      </c>
      <c r="AV175" s="13" t="s">
        <v>84</v>
      </c>
      <c r="AW175" s="13" t="s">
        <v>32</v>
      </c>
      <c r="AX175" s="13" t="s">
        <v>80</v>
      </c>
      <c r="AY175" s="160" t="s">
        <v>125</v>
      </c>
    </row>
    <row r="176" spans="1:65" s="13" customFormat="1" x14ac:dyDescent="0.2">
      <c r="B176" s="158"/>
      <c r="D176" s="159" t="s">
        <v>132</v>
      </c>
      <c r="F176" s="161" t="s">
        <v>678</v>
      </c>
      <c r="H176" s="162">
        <v>278.11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132</v>
      </c>
      <c r="AU176" s="160" t="s">
        <v>84</v>
      </c>
      <c r="AV176" s="13" t="s">
        <v>84</v>
      </c>
      <c r="AW176" s="13" t="s">
        <v>3</v>
      </c>
      <c r="AX176" s="13" t="s">
        <v>80</v>
      </c>
      <c r="AY176" s="160" t="s">
        <v>125</v>
      </c>
    </row>
    <row r="177" spans="1:65" s="12" customFormat="1" ht="22.9" customHeight="1" x14ac:dyDescent="0.2">
      <c r="B177" s="130"/>
      <c r="D177" s="131" t="s">
        <v>74</v>
      </c>
      <c r="E177" s="141" t="s">
        <v>84</v>
      </c>
      <c r="F177" s="141" t="s">
        <v>274</v>
      </c>
      <c r="I177" s="133"/>
      <c r="J177" s="142">
        <f>BK177</f>
        <v>0</v>
      </c>
      <c r="L177" s="130"/>
      <c r="M177" s="135"/>
      <c r="N177" s="136"/>
      <c r="O177" s="136"/>
      <c r="P177" s="137">
        <f>SUM(P178:P182)</f>
        <v>0</v>
      </c>
      <c r="Q177" s="136"/>
      <c r="R177" s="137">
        <f>SUM(R178:R182)</f>
        <v>0.20276</v>
      </c>
      <c r="S177" s="136"/>
      <c r="T177" s="138">
        <f>SUM(T178:T182)</f>
        <v>0</v>
      </c>
      <c r="AR177" s="131" t="s">
        <v>80</v>
      </c>
      <c r="AT177" s="139" t="s">
        <v>74</v>
      </c>
      <c r="AU177" s="139" t="s">
        <v>80</v>
      </c>
      <c r="AY177" s="131" t="s">
        <v>125</v>
      </c>
      <c r="BK177" s="140">
        <f>SUM(BK178:BK182)</f>
        <v>0</v>
      </c>
    </row>
    <row r="178" spans="1:65" s="2" customFormat="1" ht="24.2" customHeight="1" x14ac:dyDescent="0.2">
      <c r="A178" s="31"/>
      <c r="B178" s="143"/>
      <c r="C178" s="144" t="s">
        <v>217</v>
      </c>
      <c r="D178" s="144" t="s">
        <v>127</v>
      </c>
      <c r="E178" s="145" t="s">
        <v>679</v>
      </c>
      <c r="F178" s="146" t="s">
        <v>680</v>
      </c>
      <c r="G178" s="147" t="s">
        <v>130</v>
      </c>
      <c r="H178" s="148">
        <v>400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40</v>
      </c>
      <c r="O178" s="57"/>
      <c r="P178" s="154">
        <f>O178*H178</f>
        <v>0</v>
      </c>
      <c r="Q178" s="154">
        <v>2.7E-4</v>
      </c>
      <c r="R178" s="154">
        <f>Q178*H178</f>
        <v>0.108</v>
      </c>
      <c r="S178" s="154">
        <v>0</v>
      </c>
      <c r="T178" s="155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6" t="s">
        <v>88</v>
      </c>
      <c r="AT178" s="156" t="s">
        <v>127</v>
      </c>
      <c r="AU178" s="156" t="s">
        <v>84</v>
      </c>
      <c r="AY178" s="16" t="s">
        <v>125</v>
      </c>
      <c r="BE178" s="157">
        <f>IF(N178="základní",J178,0)</f>
        <v>0</v>
      </c>
      <c r="BF178" s="157">
        <f>IF(N178="snížená",J178,0)</f>
        <v>0</v>
      </c>
      <c r="BG178" s="157">
        <f>IF(N178="zákl. přenesená",J178,0)</f>
        <v>0</v>
      </c>
      <c r="BH178" s="157">
        <f>IF(N178="sníž. přenesená",J178,0)</f>
        <v>0</v>
      </c>
      <c r="BI178" s="157">
        <f>IF(N178="nulová",J178,0)</f>
        <v>0</v>
      </c>
      <c r="BJ178" s="16" t="s">
        <v>80</v>
      </c>
      <c r="BK178" s="157">
        <f>ROUND(I178*H178,2)</f>
        <v>0</v>
      </c>
      <c r="BL178" s="16" t="s">
        <v>88</v>
      </c>
      <c r="BM178" s="156" t="s">
        <v>681</v>
      </c>
    </row>
    <row r="179" spans="1:65" s="13" customFormat="1" x14ac:dyDescent="0.2">
      <c r="B179" s="158"/>
      <c r="D179" s="159" t="s">
        <v>132</v>
      </c>
      <c r="E179" s="160" t="s">
        <v>1</v>
      </c>
      <c r="F179" s="161" t="s">
        <v>682</v>
      </c>
      <c r="H179" s="162">
        <v>400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132</v>
      </c>
      <c r="AU179" s="160" t="s">
        <v>84</v>
      </c>
      <c r="AV179" s="13" t="s">
        <v>84</v>
      </c>
      <c r="AW179" s="13" t="s">
        <v>32</v>
      </c>
      <c r="AX179" s="13" t="s">
        <v>80</v>
      </c>
      <c r="AY179" s="160" t="s">
        <v>125</v>
      </c>
    </row>
    <row r="180" spans="1:65" s="2" customFormat="1" ht="24.2" customHeight="1" x14ac:dyDescent="0.2">
      <c r="A180" s="31"/>
      <c r="B180" s="143"/>
      <c r="C180" s="175" t="s">
        <v>223</v>
      </c>
      <c r="D180" s="175" t="s">
        <v>218</v>
      </c>
      <c r="E180" s="176" t="s">
        <v>285</v>
      </c>
      <c r="F180" s="177" t="s">
        <v>286</v>
      </c>
      <c r="G180" s="178" t="s">
        <v>130</v>
      </c>
      <c r="H180" s="179">
        <v>473.8</v>
      </c>
      <c r="I180" s="180"/>
      <c r="J180" s="181">
        <f>ROUND(I180*H180,2)</f>
        <v>0</v>
      </c>
      <c r="K180" s="182"/>
      <c r="L180" s="183"/>
      <c r="M180" s="184" t="s">
        <v>1</v>
      </c>
      <c r="N180" s="185" t="s">
        <v>40</v>
      </c>
      <c r="O180" s="57"/>
      <c r="P180" s="154">
        <f>O180*H180</f>
        <v>0</v>
      </c>
      <c r="Q180" s="154">
        <v>2.0000000000000001E-4</v>
      </c>
      <c r="R180" s="154">
        <f>Q180*H180</f>
        <v>9.4760000000000011E-2</v>
      </c>
      <c r="S180" s="154">
        <v>0</v>
      </c>
      <c r="T180" s="15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159</v>
      </c>
      <c r="AT180" s="156" t="s">
        <v>218</v>
      </c>
      <c r="AU180" s="156" t="s">
        <v>84</v>
      </c>
      <c r="AY180" s="16" t="s">
        <v>125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6" t="s">
        <v>80</v>
      </c>
      <c r="BK180" s="157">
        <f>ROUND(I180*H180,2)</f>
        <v>0</v>
      </c>
      <c r="BL180" s="16" t="s">
        <v>88</v>
      </c>
      <c r="BM180" s="156" t="s">
        <v>683</v>
      </c>
    </row>
    <row r="181" spans="1:65" s="13" customFormat="1" x14ac:dyDescent="0.2">
      <c r="B181" s="158"/>
      <c r="D181" s="159" t="s">
        <v>132</v>
      </c>
      <c r="E181" s="160" t="s">
        <v>1</v>
      </c>
      <c r="F181" s="161" t="s">
        <v>682</v>
      </c>
      <c r="H181" s="162">
        <v>400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132</v>
      </c>
      <c r="AU181" s="160" t="s">
        <v>84</v>
      </c>
      <c r="AV181" s="13" t="s">
        <v>84</v>
      </c>
      <c r="AW181" s="13" t="s">
        <v>32</v>
      </c>
      <c r="AX181" s="13" t="s">
        <v>80</v>
      </c>
      <c r="AY181" s="160" t="s">
        <v>125</v>
      </c>
    </row>
    <row r="182" spans="1:65" s="13" customFormat="1" x14ac:dyDescent="0.2">
      <c r="B182" s="158"/>
      <c r="D182" s="159" t="s">
        <v>132</v>
      </c>
      <c r="F182" s="161" t="s">
        <v>684</v>
      </c>
      <c r="H182" s="162">
        <v>473.8</v>
      </c>
      <c r="I182" s="163"/>
      <c r="L182" s="158"/>
      <c r="M182" s="164"/>
      <c r="N182" s="165"/>
      <c r="O182" s="165"/>
      <c r="P182" s="165"/>
      <c r="Q182" s="165"/>
      <c r="R182" s="165"/>
      <c r="S182" s="165"/>
      <c r="T182" s="166"/>
      <c r="AT182" s="160" t="s">
        <v>132</v>
      </c>
      <c r="AU182" s="160" t="s">
        <v>84</v>
      </c>
      <c r="AV182" s="13" t="s">
        <v>84</v>
      </c>
      <c r="AW182" s="13" t="s">
        <v>3</v>
      </c>
      <c r="AX182" s="13" t="s">
        <v>80</v>
      </c>
      <c r="AY182" s="160" t="s">
        <v>125</v>
      </c>
    </row>
    <row r="183" spans="1:65" s="12" customFormat="1" ht="22.9" customHeight="1" x14ac:dyDescent="0.2">
      <c r="B183" s="130"/>
      <c r="D183" s="131" t="s">
        <v>74</v>
      </c>
      <c r="E183" s="141" t="s">
        <v>87</v>
      </c>
      <c r="F183" s="141" t="s">
        <v>685</v>
      </c>
      <c r="I183" s="133"/>
      <c r="J183" s="142">
        <f>BK183</f>
        <v>0</v>
      </c>
      <c r="L183" s="130"/>
      <c r="M183" s="135"/>
      <c r="N183" s="136"/>
      <c r="O183" s="136"/>
      <c r="P183" s="137">
        <f>SUM(P184:P193)</f>
        <v>0</v>
      </c>
      <c r="Q183" s="136"/>
      <c r="R183" s="137">
        <f>SUM(R184:R193)</f>
        <v>22.082000000000001</v>
      </c>
      <c r="S183" s="136"/>
      <c r="T183" s="138">
        <f>SUM(T184:T193)</f>
        <v>0</v>
      </c>
      <c r="AR183" s="131" t="s">
        <v>80</v>
      </c>
      <c r="AT183" s="139" t="s">
        <v>74</v>
      </c>
      <c r="AU183" s="139" t="s">
        <v>80</v>
      </c>
      <c r="AY183" s="131" t="s">
        <v>125</v>
      </c>
      <c r="BK183" s="140">
        <f>SUM(BK184:BK193)</f>
        <v>0</v>
      </c>
    </row>
    <row r="184" spans="1:65" s="2" customFormat="1" ht="24.2" customHeight="1" x14ac:dyDescent="0.2">
      <c r="A184" s="31"/>
      <c r="B184" s="143"/>
      <c r="C184" s="144" t="s">
        <v>227</v>
      </c>
      <c r="D184" s="144" t="s">
        <v>127</v>
      </c>
      <c r="E184" s="145" t="s">
        <v>686</v>
      </c>
      <c r="F184" s="146" t="s">
        <v>687</v>
      </c>
      <c r="G184" s="147" t="s">
        <v>136</v>
      </c>
      <c r="H184" s="148">
        <v>1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40</v>
      </c>
      <c r="O184" s="57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88</v>
      </c>
      <c r="AT184" s="156" t="s">
        <v>127</v>
      </c>
      <c r="AU184" s="156" t="s">
        <v>84</v>
      </c>
      <c r="AY184" s="16" t="s">
        <v>125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6" t="s">
        <v>80</v>
      </c>
      <c r="BK184" s="157">
        <f>ROUND(I184*H184,2)</f>
        <v>0</v>
      </c>
      <c r="BL184" s="16" t="s">
        <v>88</v>
      </c>
      <c r="BM184" s="156" t="s">
        <v>688</v>
      </c>
    </row>
    <row r="185" spans="1:65" s="13" customFormat="1" x14ac:dyDescent="0.2">
      <c r="B185" s="158"/>
      <c r="D185" s="159" t="s">
        <v>132</v>
      </c>
      <c r="E185" s="160" t="s">
        <v>1</v>
      </c>
      <c r="F185" s="161" t="s">
        <v>80</v>
      </c>
      <c r="H185" s="162">
        <v>1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132</v>
      </c>
      <c r="AU185" s="160" t="s">
        <v>84</v>
      </c>
      <c r="AV185" s="13" t="s">
        <v>84</v>
      </c>
      <c r="AW185" s="13" t="s">
        <v>32</v>
      </c>
      <c r="AX185" s="13" t="s">
        <v>80</v>
      </c>
      <c r="AY185" s="160" t="s">
        <v>125</v>
      </c>
    </row>
    <row r="186" spans="1:65" s="2" customFormat="1" ht="24.2" customHeight="1" x14ac:dyDescent="0.2">
      <c r="A186" s="31"/>
      <c r="B186" s="143"/>
      <c r="C186" s="175" t="s">
        <v>233</v>
      </c>
      <c r="D186" s="175" t="s">
        <v>218</v>
      </c>
      <c r="E186" s="176" t="s">
        <v>689</v>
      </c>
      <c r="F186" s="177" t="s">
        <v>690</v>
      </c>
      <c r="G186" s="178" t="s">
        <v>136</v>
      </c>
      <c r="H186" s="179">
        <v>1</v>
      </c>
      <c r="I186" s="180"/>
      <c r="J186" s="181">
        <f>ROUND(I186*H186,2)</f>
        <v>0</v>
      </c>
      <c r="K186" s="182"/>
      <c r="L186" s="183"/>
      <c r="M186" s="184" t="s">
        <v>1</v>
      </c>
      <c r="N186" s="185" t="s">
        <v>40</v>
      </c>
      <c r="O186" s="57"/>
      <c r="P186" s="154">
        <f>O186*H186</f>
        <v>0</v>
      </c>
      <c r="Q186" s="154">
        <v>7.2460000000000004</v>
      </c>
      <c r="R186" s="154">
        <f>Q186*H186</f>
        <v>7.2460000000000004</v>
      </c>
      <c r="S186" s="154">
        <v>0</v>
      </c>
      <c r="T186" s="15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159</v>
      </c>
      <c r="AT186" s="156" t="s">
        <v>218</v>
      </c>
      <c r="AU186" s="156" t="s">
        <v>84</v>
      </c>
      <c r="AY186" s="16" t="s">
        <v>125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6" t="s">
        <v>80</v>
      </c>
      <c r="BK186" s="157">
        <f>ROUND(I186*H186,2)</f>
        <v>0</v>
      </c>
      <c r="BL186" s="16" t="s">
        <v>88</v>
      </c>
      <c r="BM186" s="156" t="s">
        <v>691</v>
      </c>
    </row>
    <row r="187" spans="1:65" s="13" customFormat="1" x14ac:dyDescent="0.2">
      <c r="B187" s="158"/>
      <c r="D187" s="159" t="s">
        <v>132</v>
      </c>
      <c r="E187" s="160" t="s">
        <v>1</v>
      </c>
      <c r="F187" s="161" t="s">
        <v>80</v>
      </c>
      <c r="H187" s="162">
        <v>1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132</v>
      </c>
      <c r="AU187" s="160" t="s">
        <v>84</v>
      </c>
      <c r="AV187" s="13" t="s">
        <v>84</v>
      </c>
      <c r="AW187" s="13" t="s">
        <v>32</v>
      </c>
      <c r="AX187" s="13" t="s">
        <v>80</v>
      </c>
      <c r="AY187" s="160" t="s">
        <v>125</v>
      </c>
    </row>
    <row r="188" spans="1:65" s="2" customFormat="1" ht="24.2" customHeight="1" x14ac:dyDescent="0.2">
      <c r="A188" s="31"/>
      <c r="B188" s="143"/>
      <c r="C188" s="175" t="s">
        <v>7</v>
      </c>
      <c r="D188" s="175" t="s">
        <v>218</v>
      </c>
      <c r="E188" s="176" t="s">
        <v>692</v>
      </c>
      <c r="F188" s="177" t="s">
        <v>693</v>
      </c>
      <c r="G188" s="178" t="s">
        <v>136</v>
      </c>
      <c r="H188" s="179">
        <v>1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40</v>
      </c>
      <c r="O188" s="57"/>
      <c r="P188" s="154">
        <f>O188*H188</f>
        <v>0</v>
      </c>
      <c r="Q188" s="154">
        <v>7.2460000000000004</v>
      </c>
      <c r="R188" s="154">
        <f>Q188*H188</f>
        <v>7.2460000000000004</v>
      </c>
      <c r="S188" s="154">
        <v>0</v>
      </c>
      <c r="T188" s="15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159</v>
      </c>
      <c r="AT188" s="156" t="s">
        <v>218</v>
      </c>
      <c r="AU188" s="156" t="s">
        <v>84</v>
      </c>
      <c r="AY188" s="16" t="s">
        <v>125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6" t="s">
        <v>80</v>
      </c>
      <c r="BK188" s="157">
        <f>ROUND(I188*H188,2)</f>
        <v>0</v>
      </c>
      <c r="BL188" s="16" t="s">
        <v>88</v>
      </c>
      <c r="BM188" s="156" t="s">
        <v>694</v>
      </c>
    </row>
    <row r="189" spans="1:65" s="13" customFormat="1" x14ac:dyDescent="0.2">
      <c r="B189" s="158"/>
      <c r="D189" s="159" t="s">
        <v>132</v>
      </c>
      <c r="E189" s="160" t="s">
        <v>1</v>
      </c>
      <c r="F189" s="161" t="s">
        <v>80</v>
      </c>
      <c r="H189" s="162">
        <v>1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132</v>
      </c>
      <c r="AU189" s="160" t="s">
        <v>84</v>
      </c>
      <c r="AV189" s="13" t="s">
        <v>84</v>
      </c>
      <c r="AW189" s="13" t="s">
        <v>32</v>
      </c>
      <c r="AX189" s="13" t="s">
        <v>80</v>
      </c>
      <c r="AY189" s="160" t="s">
        <v>125</v>
      </c>
    </row>
    <row r="190" spans="1:65" s="2" customFormat="1" ht="24.2" customHeight="1" x14ac:dyDescent="0.2">
      <c r="A190" s="31"/>
      <c r="B190" s="143"/>
      <c r="C190" s="144" t="s">
        <v>252</v>
      </c>
      <c r="D190" s="144" t="s">
        <v>127</v>
      </c>
      <c r="E190" s="145" t="s">
        <v>695</v>
      </c>
      <c r="F190" s="146" t="s">
        <v>696</v>
      </c>
      <c r="G190" s="147" t="s">
        <v>136</v>
      </c>
      <c r="H190" s="148">
        <v>2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40</v>
      </c>
      <c r="O190" s="57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88</v>
      </c>
      <c r="AT190" s="156" t="s">
        <v>127</v>
      </c>
      <c r="AU190" s="156" t="s">
        <v>84</v>
      </c>
      <c r="AY190" s="16" t="s">
        <v>125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6" t="s">
        <v>80</v>
      </c>
      <c r="BK190" s="157">
        <f>ROUND(I190*H190,2)</f>
        <v>0</v>
      </c>
      <c r="BL190" s="16" t="s">
        <v>88</v>
      </c>
      <c r="BM190" s="156" t="s">
        <v>697</v>
      </c>
    </row>
    <row r="191" spans="1:65" s="13" customFormat="1" x14ac:dyDescent="0.2">
      <c r="B191" s="158"/>
      <c r="D191" s="159" t="s">
        <v>132</v>
      </c>
      <c r="E191" s="160" t="s">
        <v>1</v>
      </c>
      <c r="F191" s="161" t="s">
        <v>84</v>
      </c>
      <c r="H191" s="162">
        <v>2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132</v>
      </c>
      <c r="AU191" s="160" t="s">
        <v>84</v>
      </c>
      <c r="AV191" s="13" t="s">
        <v>84</v>
      </c>
      <c r="AW191" s="13" t="s">
        <v>32</v>
      </c>
      <c r="AX191" s="13" t="s">
        <v>80</v>
      </c>
      <c r="AY191" s="160" t="s">
        <v>125</v>
      </c>
    </row>
    <row r="192" spans="1:65" s="2" customFormat="1" ht="24.2" customHeight="1" x14ac:dyDescent="0.2">
      <c r="A192" s="31"/>
      <c r="B192" s="143"/>
      <c r="C192" s="175" t="s">
        <v>257</v>
      </c>
      <c r="D192" s="175" t="s">
        <v>218</v>
      </c>
      <c r="E192" s="176" t="s">
        <v>698</v>
      </c>
      <c r="F192" s="177" t="s">
        <v>699</v>
      </c>
      <c r="G192" s="178" t="s">
        <v>136</v>
      </c>
      <c r="H192" s="179">
        <v>2</v>
      </c>
      <c r="I192" s="180"/>
      <c r="J192" s="181">
        <f>ROUND(I192*H192,2)</f>
        <v>0</v>
      </c>
      <c r="K192" s="182"/>
      <c r="L192" s="183"/>
      <c r="M192" s="184" t="s">
        <v>1</v>
      </c>
      <c r="N192" s="185" t="s">
        <v>40</v>
      </c>
      <c r="O192" s="57"/>
      <c r="P192" s="154">
        <f>O192*H192</f>
        <v>0</v>
      </c>
      <c r="Q192" s="154">
        <v>3.7949999999999999</v>
      </c>
      <c r="R192" s="154">
        <f>Q192*H192</f>
        <v>7.59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159</v>
      </c>
      <c r="AT192" s="156" t="s">
        <v>218</v>
      </c>
      <c r="AU192" s="156" t="s">
        <v>84</v>
      </c>
      <c r="AY192" s="16" t="s">
        <v>125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80</v>
      </c>
      <c r="BK192" s="157">
        <f>ROUND(I192*H192,2)</f>
        <v>0</v>
      </c>
      <c r="BL192" s="16" t="s">
        <v>88</v>
      </c>
      <c r="BM192" s="156" t="s">
        <v>700</v>
      </c>
    </row>
    <row r="193" spans="1:65" s="13" customFormat="1" x14ac:dyDescent="0.2">
      <c r="B193" s="158"/>
      <c r="D193" s="159" t="s">
        <v>132</v>
      </c>
      <c r="E193" s="160" t="s">
        <v>1</v>
      </c>
      <c r="F193" s="161" t="s">
        <v>84</v>
      </c>
      <c r="H193" s="162">
        <v>2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132</v>
      </c>
      <c r="AU193" s="160" t="s">
        <v>84</v>
      </c>
      <c r="AV193" s="13" t="s">
        <v>84</v>
      </c>
      <c r="AW193" s="13" t="s">
        <v>32</v>
      </c>
      <c r="AX193" s="13" t="s">
        <v>80</v>
      </c>
      <c r="AY193" s="160" t="s">
        <v>125</v>
      </c>
    </row>
    <row r="194" spans="1:65" s="12" customFormat="1" ht="22.9" customHeight="1" x14ac:dyDescent="0.2">
      <c r="B194" s="130"/>
      <c r="D194" s="131" t="s">
        <v>74</v>
      </c>
      <c r="E194" s="141" t="s">
        <v>88</v>
      </c>
      <c r="F194" s="141" t="s">
        <v>701</v>
      </c>
      <c r="I194" s="133"/>
      <c r="J194" s="142">
        <f>BK194</f>
        <v>0</v>
      </c>
      <c r="L194" s="130"/>
      <c r="M194" s="135"/>
      <c r="N194" s="136"/>
      <c r="O194" s="136"/>
      <c r="P194" s="137">
        <f>SUM(P195:P202)</f>
        <v>0</v>
      </c>
      <c r="Q194" s="136"/>
      <c r="R194" s="137">
        <f>SUM(R195:R202)</f>
        <v>0</v>
      </c>
      <c r="S194" s="136"/>
      <c r="T194" s="138">
        <f>SUM(T195:T202)</f>
        <v>0</v>
      </c>
      <c r="AR194" s="131" t="s">
        <v>80</v>
      </c>
      <c r="AT194" s="139" t="s">
        <v>74</v>
      </c>
      <c r="AU194" s="139" t="s">
        <v>80</v>
      </c>
      <c r="AY194" s="131" t="s">
        <v>125</v>
      </c>
      <c r="BK194" s="140">
        <f>SUM(BK195:BK202)</f>
        <v>0</v>
      </c>
    </row>
    <row r="195" spans="1:65" s="2" customFormat="1" ht="24.2" customHeight="1" x14ac:dyDescent="0.2">
      <c r="A195" s="31"/>
      <c r="B195" s="143"/>
      <c r="C195" s="144" t="s">
        <v>261</v>
      </c>
      <c r="D195" s="144" t="s">
        <v>127</v>
      </c>
      <c r="E195" s="145" t="s">
        <v>702</v>
      </c>
      <c r="F195" s="146" t="s">
        <v>703</v>
      </c>
      <c r="G195" s="147" t="s">
        <v>173</v>
      </c>
      <c r="H195" s="148">
        <v>7.48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40</v>
      </c>
      <c r="O195" s="57"/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6" t="s">
        <v>88</v>
      </c>
      <c r="AT195" s="156" t="s">
        <v>127</v>
      </c>
      <c r="AU195" s="156" t="s">
        <v>84</v>
      </c>
      <c r="AY195" s="16" t="s">
        <v>125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6" t="s">
        <v>80</v>
      </c>
      <c r="BK195" s="157">
        <f>ROUND(I195*H195,2)</f>
        <v>0</v>
      </c>
      <c r="BL195" s="16" t="s">
        <v>88</v>
      </c>
      <c r="BM195" s="156" t="s">
        <v>704</v>
      </c>
    </row>
    <row r="196" spans="1:65" s="13" customFormat="1" x14ac:dyDescent="0.2">
      <c r="B196" s="158"/>
      <c r="D196" s="159" t="s">
        <v>132</v>
      </c>
      <c r="E196" s="160" t="s">
        <v>1</v>
      </c>
      <c r="F196" s="161" t="s">
        <v>705</v>
      </c>
      <c r="H196" s="162">
        <v>7.48</v>
      </c>
      <c r="I196" s="163"/>
      <c r="L196" s="158"/>
      <c r="M196" s="164"/>
      <c r="N196" s="165"/>
      <c r="O196" s="165"/>
      <c r="P196" s="165"/>
      <c r="Q196" s="165"/>
      <c r="R196" s="165"/>
      <c r="S196" s="165"/>
      <c r="T196" s="166"/>
      <c r="AT196" s="160" t="s">
        <v>132</v>
      </c>
      <c r="AU196" s="160" t="s">
        <v>84</v>
      </c>
      <c r="AV196" s="13" t="s">
        <v>84</v>
      </c>
      <c r="AW196" s="13" t="s">
        <v>32</v>
      </c>
      <c r="AX196" s="13" t="s">
        <v>80</v>
      </c>
      <c r="AY196" s="160" t="s">
        <v>125</v>
      </c>
    </row>
    <row r="197" spans="1:65" s="2" customFormat="1" ht="16.5" customHeight="1" x14ac:dyDescent="0.2">
      <c r="A197" s="31"/>
      <c r="B197" s="143"/>
      <c r="C197" s="144" t="s">
        <v>265</v>
      </c>
      <c r="D197" s="144" t="s">
        <v>127</v>
      </c>
      <c r="E197" s="145" t="s">
        <v>706</v>
      </c>
      <c r="F197" s="146" t="s">
        <v>707</v>
      </c>
      <c r="G197" s="147" t="s">
        <v>173</v>
      </c>
      <c r="H197" s="148">
        <v>28.16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40</v>
      </c>
      <c r="O197" s="57"/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6" t="s">
        <v>88</v>
      </c>
      <c r="AT197" s="156" t="s">
        <v>127</v>
      </c>
      <c r="AU197" s="156" t="s">
        <v>84</v>
      </c>
      <c r="AY197" s="16" t="s">
        <v>125</v>
      </c>
      <c r="BE197" s="157">
        <f>IF(N197="základní",J197,0)</f>
        <v>0</v>
      </c>
      <c r="BF197" s="157">
        <f>IF(N197="snížená",J197,0)</f>
        <v>0</v>
      </c>
      <c r="BG197" s="157">
        <f>IF(N197="zákl. přenesená",J197,0)</f>
        <v>0</v>
      </c>
      <c r="BH197" s="157">
        <f>IF(N197="sníž. přenesená",J197,0)</f>
        <v>0</v>
      </c>
      <c r="BI197" s="157">
        <f>IF(N197="nulová",J197,0)</f>
        <v>0</v>
      </c>
      <c r="BJ197" s="16" t="s">
        <v>80</v>
      </c>
      <c r="BK197" s="157">
        <f>ROUND(I197*H197,2)</f>
        <v>0</v>
      </c>
      <c r="BL197" s="16" t="s">
        <v>88</v>
      </c>
      <c r="BM197" s="156" t="s">
        <v>708</v>
      </c>
    </row>
    <row r="198" spans="1:65" s="13" customFormat="1" x14ac:dyDescent="0.2">
      <c r="B198" s="158"/>
      <c r="D198" s="159" t="s">
        <v>132</v>
      </c>
      <c r="E198" s="160" t="s">
        <v>1</v>
      </c>
      <c r="F198" s="161" t="s">
        <v>709</v>
      </c>
      <c r="H198" s="162">
        <v>0.4</v>
      </c>
      <c r="I198" s="163"/>
      <c r="L198" s="158"/>
      <c r="M198" s="164"/>
      <c r="N198" s="165"/>
      <c r="O198" s="165"/>
      <c r="P198" s="165"/>
      <c r="Q198" s="165"/>
      <c r="R198" s="165"/>
      <c r="S198" s="165"/>
      <c r="T198" s="166"/>
      <c r="AT198" s="160" t="s">
        <v>132</v>
      </c>
      <c r="AU198" s="160" t="s">
        <v>84</v>
      </c>
      <c r="AV198" s="13" t="s">
        <v>84</v>
      </c>
      <c r="AW198" s="13" t="s">
        <v>32</v>
      </c>
      <c r="AX198" s="13" t="s">
        <v>75</v>
      </c>
      <c r="AY198" s="160" t="s">
        <v>125</v>
      </c>
    </row>
    <row r="199" spans="1:65" s="13" customFormat="1" x14ac:dyDescent="0.2">
      <c r="B199" s="158"/>
      <c r="D199" s="159" t="s">
        <v>132</v>
      </c>
      <c r="E199" s="160" t="s">
        <v>1</v>
      </c>
      <c r="F199" s="161" t="s">
        <v>710</v>
      </c>
      <c r="H199" s="162">
        <v>3.84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132</v>
      </c>
      <c r="AU199" s="160" t="s">
        <v>84</v>
      </c>
      <c r="AV199" s="13" t="s">
        <v>84</v>
      </c>
      <c r="AW199" s="13" t="s">
        <v>32</v>
      </c>
      <c r="AX199" s="13" t="s">
        <v>75</v>
      </c>
      <c r="AY199" s="160" t="s">
        <v>125</v>
      </c>
    </row>
    <row r="200" spans="1:65" s="13" customFormat="1" ht="22.5" x14ac:dyDescent="0.2">
      <c r="B200" s="158"/>
      <c r="D200" s="159" t="s">
        <v>132</v>
      </c>
      <c r="E200" s="160" t="s">
        <v>1</v>
      </c>
      <c r="F200" s="161" t="s">
        <v>711</v>
      </c>
      <c r="H200" s="162">
        <v>22.77</v>
      </c>
      <c r="I200" s="163"/>
      <c r="L200" s="158"/>
      <c r="M200" s="164"/>
      <c r="N200" s="165"/>
      <c r="O200" s="165"/>
      <c r="P200" s="165"/>
      <c r="Q200" s="165"/>
      <c r="R200" s="165"/>
      <c r="S200" s="165"/>
      <c r="T200" s="166"/>
      <c r="AT200" s="160" t="s">
        <v>132</v>
      </c>
      <c r="AU200" s="160" t="s">
        <v>84</v>
      </c>
      <c r="AV200" s="13" t="s">
        <v>84</v>
      </c>
      <c r="AW200" s="13" t="s">
        <v>32</v>
      </c>
      <c r="AX200" s="13" t="s">
        <v>75</v>
      </c>
      <c r="AY200" s="160" t="s">
        <v>125</v>
      </c>
    </row>
    <row r="201" spans="1:65" s="13" customFormat="1" x14ac:dyDescent="0.2">
      <c r="B201" s="158"/>
      <c r="D201" s="159" t="s">
        <v>132</v>
      </c>
      <c r="E201" s="160" t="s">
        <v>1</v>
      </c>
      <c r="F201" s="161" t="s">
        <v>712</v>
      </c>
      <c r="H201" s="162">
        <v>1.1499999999999999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132</v>
      </c>
      <c r="AU201" s="160" t="s">
        <v>84</v>
      </c>
      <c r="AV201" s="13" t="s">
        <v>84</v>
      </c>
      <c r="AW201" s="13" t="s">
        <v>32</v>
      </c>
      <c r="AX201" s="13" t="s">
        <v>75</v>
      </c>
      <c r="AY201" s="160" t="s">
        <v>125</v>
      </c>
    </row>
    <row r="202" spans="1:65" s="14" customFormat="1" x14ac:dyDescent="0.2">
      <c r="B202" s="167"/>
      <c r="D202" s="159" t="s">
        <v>132</v>
      </c>
      <c r="E202" s="168" t="s">
        <v>1</v>
      </c>
      <c r="F202" s="169" t="s">
        <v>186</v>
      </c>
      <c r="H202" s="170">
        <v>28.16</v>
      </c>
      <c r="I202" s="171"/>
      <c r="L202" s="167"/>
      <c r="M202" s="172"/>
      <c r="N202" s="173"/>
      <c r="O202" s="173"/>
      <c r="P202" s="173"/>
      <c r="Q202" s="173"/>
      <c r="R202" s="173"/>
      <c r="S202" s="173"/>
      <c r="T202" s="174"/>
      <c r="AT202" s="168" t="s">
        <v>132</v>
      </c>
      <c r="AU202" s="168" t="s">
        <v>84</v>
      </c>
      <c r="AV202" s="14" t="s">
        <v>88</v>
      </c>
      <c r="AW202" s="14" t="s">
        <v>32</v>
      </c>
      <c r="AX202" s="14" t="s">
        <v>80</v>
      </c>
      <c r="AY202" s="168" t="s">
        <v>125</v>
      </c>
    </row>
    <row r="203" spans="1:65" s="12" customFormat="1" ht="22.9" customHeight="1" x14ac:dyDescent="0.2">
      <c r="B203" s="130"/>
      <c r="D203" s="131" t="s">
        <v>74</v>
      </c>
      <c r="E203" s="141" t="s">
        <v>159</v>
      </c>
      <c r="F203" s="141" t="s">
        <v>438</v>
      </c>
      <c r="I203" s="133"/>
      <c r="J203" s="142">
        <f>BK203</f>
        <v>0</v>
      </c>
      <c r="L203" s="130"/>
      <c r="M203" s="135"/>
      <c r="N203" s="136"/>
      <c r="O203" s="136"/>
      <c r="P203" s="137">
        <f>SUM(P204:P304)</f>
        <v>0</v>
      </c>
      <c r="Q203" s="136"/>
      <c r="R203" s="137">
        <f>SUM(R204:R304)</f>
        <v>37.091163840000007</v>
      </c>
      <c r="S203" s="136"/>
      <c r="T203" s="138">
        <f>SUM(T204:T304)</f>
        <v>0</v>
      </c>
      <c r="AR203" s="131" t="s">
        <v>80</v>
      </c>
      <c r="AT203" s="139" t="s">
        <v>74</v>
      </c>
      <c r="AU203" s="139" t="s">
        <v>80</v>
      </c>
      <c r="AY203" s="131" t="s">
        <v>125</v>
      </c>
      <c r="BK203" s="140">
        <f>SUM(BK204:BK304)</f>
        <v>0</v>
      </c>
    </row>
    <row r="204" spans="1:65" s="2" customFormat="1" ht="24.2" customHeight="1" x14ac:dyDescent="0.2">
      <c r="A204" s="31"/>
      <c r="B204" s="143"/>
      <c r="C204" s="144" t="s">
        <v>270</v>
      </c>
      <c r="D204" s="144" t="s">
        <v>127</v>
      </c>
      <c r="E204" s="145" t="s">
        <v>713</v>
      </c>
      <c r="F204" s="146" t="s">
        <v>714</v>
      </c>
      <c r="G204" s="147" t="s">
        <v>167</v>
      </c>
      <c r="H204" s="148">
        <v>5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40</v>
      </c>
      <c r="O204" s="57"/>
      <c r="P204" s="154">
        <f>O204*H204</f>
        <v>0</v>
      </c>
      <c r="Q204" s="154">
        <v>1.0000000000000001E-5</v>
      </c>
      <c r="R204" s="154">
        <f>Q204*H204</f>
        <v>5.0000000000000002E-5</v>
      </c>
      <c r="S204" s="154">
        <v>0</v>
      </c>
      <c r="T204" s="15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88</v>
      </c>
      <c r="AT204" s="156" t="s">
        <v>127</v>
      </c>
      <c r="AU204" s="156" t="s">
        <v>84</v>
      </c>
      <c r="AY204" s="16" t="s">
        <v>125</v>
      </c>
      <c r="BE204" s="157">
        <f>IF(N204="základní",J204,0)</f>
        <v>0</v>
      </c>
      <c r="BF204" s="157">
        <f>IF(N204="snížená",J204,0)</f>
        <v>0</v>
      </c>
      <c r="BG204" s="157">
        <f>IF(N204="zákl. přenesená",J204,0)</f>
        <v>0</v>
      </c>
      <c r="BH204" s="157">
        <f>IF(N204="sníž. přenesená",J204,0)</f>
        <v>0</v>
      </c>
      <c r="BI204" s="157">
        <f>IF(N204="nulová",J204,0)</f>
        <v>0</v>
      </c>
      <c r="BJ204" s="16" t="s">
        <v>80</v>
      </c>
      <c r="BK204" s="157">
        <f>ROUND(I204*H204,2)</f>
        <v>0</v>
      </c>
      <c r="BL204" s="16" t="s">
        <v>88</v>
      </c>
      <c r="BM204" s="156" t="s">
        <v>715</v>
      </c>
    </row>
    <row r="205" spans="1:65" s="13" customFormat="1" x14ac:dyDescent="0.2">
      <c r="B205" s="158"/>
      <c r="D205" s="159" t="s">
        <v>132</v>
      </c>
      <c r="E205" s="160" t="s">
        <v>1</v>
      </c>
      <c r="F205" s="161" t="s">
        <v>716</v>
      </c>
      <c r="H205" s="162">
        <v>5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132</v>
      </c>
      <c r="AU205" s="160" t="s">
        <v>84</v>
      </c>
      <c r="AV205" s="13" t="s">
        <v>84</v>
      </c>
      <c r="AW205" s="13" t="s">
        <v>32</v>
      </c>
      <c r="AX205" s="13" t="s">
        <v>80</v>
      </c>
      <c r="AY205" s="160" t="s">
        <v>125</v>
      </c>
    </row>
    <row r="206" spans="1:65" s="2" customFormat="1" ht="24.2" customHeight="1" x14ac:dyDescent="0.2">
      <c r="A206" s="31"/>
      <c r="B206" s="143"/>
      <c r="C206" s="175" t="s">
        <v>275</v>
      </c>
      <c r="D206" s="175" t="s">
        <v>218</v>
      </c>
      <c r="E206" s="176" t="s">
        <v>717</v>
      </c>
      <c r="F206" s="177" t="s">
        <v>718</v>
      </c>
      <c r="G206" s="178" t="s">
        <v>167</v>
      </c>
      <c r="H206" s="179">
        <v>5.0750000000000002</v>
      </c>
      <c r="I206" s="180"/>
      <c r="J206" s="181">
        <f>ROUND(I206*H206,2)</f>
        <v>0</v>
      </c>
      <c r="K206" s="182"/>
      <c r="L206" s="183"/>
      <c r="M206" s="184" t="s">
        <v>1</v>
      </c>
      <c r="N206" s="185" t="s">
        <v>40</v>
      </c>
      <c r="O206" s="57"/>
      <c r="P206" s="154">
        <f>O206*H206</f>
        <v>0</v>
      </c>
      <c r="Q206" s="154">
        <v>1.4E-3</v>
      </c>
      <c r="R206" s="154">
        <f>Q206*H206</f>
        <v>7.1050000000000002E-3</v>
      </c>
      <c r="S206" s="154">
        <v>0</v>
      </c>
      <c r="T206" s="15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159</v>
      </c>
      <c r="AT206" s="156" t="s">
        <v>218</v>
      </c>
      <c r="AU206" s="156" t="s">
        <v>84</v>
      </c>
      <c r="AY206" s="16" t="s">
        <v>125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6" t="s">
        <v>80</v>
      </c>
      <c r="BK206" s="157">
        <f>ROUND(I206*H206,2)</f>
        <v>0</v>
      </c>
      <c r="BL206" s="16" t="s">
        <v>88</v>
      </c>
      <c r="BM206" s="156" t="s">
        <v>719</v>
      </c>
    </row>
    <row r="207" spans="1:65" s="13" customFormat="1" x14ac:dyDescent="0.2">
      <c r="B207" s="158"/>
      <c r="D207" s="159" t="s">
        <v>132</v>
      </c>
      <c r="E207" s="160" t="s">
        <v>1</v>
      </c>
      <c r="F207" s="161" t="s">
        <v>716</v>
      </c>
      <c r="H207" s="162">
        <v>5</v>
      </c>
      <c r="I207" s="163"/>
      <c r="L207" s="158"/>
      <c r="M207" s="164"/>
      <c r="N207" s="165"/>
      <c r="O207" s="165"/>
      <c r="P207" s="165"/>
      <c r="Q207" s="165"/>
      <c r="R207" s="165"/>
      <c r="S207" s="165"/>
      <c r="T207" s="166"/>
      <c r="AT207" s="160" t="s">
        <v>132</v>
      </c>
      <c r="AU207" s="160" t="s">
        <v>84</v>
      </c>
      <c r="AV207" s="13" t="s">
        <v>84</v>
      </c>
      <c r="AW207" s="13" t="s">
        <v>32</v>
      </c>
      <c r="AX207" s="13" t="s">
        <v>80</v>
      </c>
      <c r="AY207" s="160" t="s">
        <v>125</v>
      </c>
    </row>
    <row r="208" spans="1:65" s="13" customFormat="1" x14ac:dyDescent="0.2">
      <c r="B208" s="158"/>
      <c r="D208" s="159" t="s">
        <v>132</v>
      </c>
      <c r="F208" s="161" t="s">
        <v>720</v>
      </c>
      <c r="H208" s="162">
        <v>5.0750000000000002</v>
      </c>
      <c r="I208" s="163"/>
      <c r="L208" s="158"/>
      <c r="M208" s="164"/>
      <c r="N208" s="165"/>
      <c r="O208" s="165"/>
      <c r="P208" s="165"/>
      <c r="Q208" s="165"/>
      <c r="R208" s="165"/>
      <c r="S208" s="165"/>
      <c r="T208" s="166"/>
      <c r="AT208" s="160" t="s">
        <v>132</v>
      </c>
      <c r="AU208" s="160" t="s">
        <v>84</v>
      </c>
      <c r="AV208" s="13" t="s">
        <v>84</v>
      </c>
      <c r="AW208" s="13" t="s">
        <v>3</v>
      </c>
      <c r="AX208" s="13" t="s">
        <v>80</v>
      </c>
      <c r="AY208" s="160" t="s">
        <v>125</v>
      </c>
    </row>
    <row r="209" spans="1:65" s="2" customFormat="1" ht="24.2" customHeight="1" x14ac:dyDescent="0.2">
      <c r="A209" s="31"/>
      <c r="B209" s="143"/>
      <c r="C209" s="144" t="s">
        <v>279</v>
      </c>
      <c r="D209" s="144" t="s">
        <v>127</v>
      </c>
      <c r="E209" s="145" t="s">
        <v>721</v>
      </c>
      <c r="F209" s="146" t="s">
        <v>722</v>
      </c>
      <c r="G209" s="147" t="s">
        <v>167</v>
      </c>
      <c r="H209" s="148">
        <v>48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40</v>
      </c>
      <c r="O209" s="57"/>
      <c r="P209" s="154">
        <f>O209*H209</f>
        <v>0</v>
      </c>
      <c r="Q209" s="154">
        <v>1.0000000000000001E-5</v>
      </c>
      <c r="R209" s="154">
        <f>Q209*H209</f>
        <v>4.8000000000000007E-4</v>
      </c>
      <c r="S209" s="154">
        <v>0</v>
      </c>
      <c r="T209" s="15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56" t="s">
        <v>88</v>
      </c>
      <c r="AT209" s="156" t="s">
        <v>127</v>
      </c>
      <c r="AU209" s="156" t="s">
        <v>84</v>
      </c>
      <c r="AY209" s="16" t="s">
        <v>125</v>
      </c>
      <c r="BE209" s="157">
        <f>IF(N209="základní",J209,0)</f>
        <v>0</v>
      </c>
      <c r="BF209" s="157">
        <f>IF(N209="snížená",J209,0)</f>
        <v>0</v>
      </c>
      <c r="BG209" s="157">
        <f>IF(N209="zákl. přenesená",J209,0)</f>
        <v>0</v>
      </c>
      <c r="BH209" s="157">
        <f>IF(N209="sníž. přenesená",J209,0)</f>
        <v>0</v>
      </c>
      <c r="BI209" s="157">
        <f>IF(N209="nulová",J209,0)</f>
        <v>0</v>
      </c>
      <c r="BJ209" s="16" t="s">
        <v>80</v>
      </c>
      <c r="BK209" s="157">
        <f>ROUND(I209*H209,2)</f>
        <v>0</v>
      </c>
      <c r="BL209" s="16" t="s">
        <v>88</v>
      </c>
      <c r="BM209" s="156" t="s">
        <v>723</v>
      </c>
    </row>
    <row r="210" spans="1:65" s="13" customFormat="1" x14ac:dyDescent="0.2">
      <c r="B210" s="158"/>
      <c r="D210" s="159" t="s">
        <v>132</v>
      </c>
      <c r="E210" s="160" t="s">
        <v>1</v>
      </c>
      <c r="F210" s="161" t="s">
        <v>724</v>
      </c>
      <c r="H210" s="162">
        <v>48</v>
      </c>
      <c r="I210" s="163"/>
      <c r="L210" s="158"/>
      <c r="M210" s="164"/>
      <c r="N210" s="165"/>
      <c r="O210" s="165"/>
      <c r="P210" s="165"/>
      <c r="Q210" s="165"/>
      <c r="R210" s="165"/>
      <c r="S210" s="165"/>
      <c r="T210" s="166"/>
      <c r="AT210" s="160" t="s">
        <v>132</v>
      </c>
      <c r="AU210" s="160" t="s">
        <v>84</v>
      </c>
      <c r="AV210" s="13" t="s">
        <v>84</v>
      </c>
      <c r="AW210" s="13" t="s">
        <v>32</v>
      </c>
      <c r="AX210" s="13" t="s">
        <v>80</v>
      </c>
      <c r="AY210" s="160" t="s">
        <v>125</v>
      </c>
    </row>
    <row r="211" spans="1:65" s="2" customFormat="1" ht="24.2" customHeight="1" x14ac:dyDescent="0.2">
      <c r="A211" s="31"/>
      <c r="B211" s="143"/>
      <c r="C211" s="175" t="s">
        <v>284</v>
      </c>
      <c r="D211" s="175" t="s">
        <v>218</v>
      </c>
      <c r="E211" s="176" t="s">
        <v>725</v>
      </c>
      <c r="F211" s="177" t="s">
        <v>726</v>
      </c>
      <c r="G211" s="178" t="s">
        <v>167</v>
      </c>
      <c r="H211" s="179">
        <v>48.72</v>
      </c>
      <c r="I211" s="180"/>
      <c r="J211" s="181">
        <f>ROUND(I211*H211,2)</f>
        <v>0</v>
      </c>
      <c r="K211" s="182"/>
      <c r="L211" s="183"/>
      <c r="M211" s="184" t="s">
        <v>1</v>
      </c>
      <c r="N211" s="185" t="s">
        <v>40</v>
      </c>
      <c r="O211" s="57"/>
      <c r="P211" s="154">
        <f>O211*H211</f>
        <v>0</v>
      </c>
      <c r="Q211" s="154">
        <v>3.5999999999999999E-3</v>
      </c>
      <c r="R211" s="154">
        <f>Q211*H211</f>
        <v>0.17539199999999999</v>
      </c>
      <c r="S211" s="154">
        <v>0</v>
      </c>
      <c r="T211" s="15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56" t="s">
        <v>159</v>
      </c>
      <c r="AT211" s="156" t="s">
        <v>218</v>
      </c>
      <c r="AU211" s="156" t="s">
        <v>84</v>
      </c>
      <c r="AY211" s="16" t="s">
        <v>125</v>
      </c>
      <c r="BE211" s="157">
        <f>IF(N211="základní",J211,0)</f>
        <v>0</v>
      </c>
      <c r="BF211" s="157">
        <f>IF(N211="snížená",J211,0)</f>
        <v>0</v>
      </c>
      <c r="BG211" s="157">
        <f>IF(N211="zákl. přenesená",J211,0)</f>
        <v>0</v>
      </c>
      <c r="BH211" s="157">
        <f>IF(N211="sníž. přenesená",J211,0)</f>
        <v>0</v>
      </c>
      <c r="BI211" s="157">
        <f>IF(N211="nulová",J211,0)</f>
        <v>0</v>
      </c>
      <c r="BJ211" s="16" t="s">
        <v>80</v>
      </c>
      <c r="BK211" s="157">
        <f>ROUND(I211*H211,2)</f>
        <v>0</v>
      </c>
      <c r="BL211" s="16" t="s">
        <v>88</v>
      </c>
      <c r="BM211" s="156" t="s">
        <v>727</v>
      </c>
    </row>
    <row r="212" spans="1:65" s="13" customFormat="1" x14ac:dyDescent="0.2">
      <c r="B212" s="158"/>
      <c r="D212" s="159" t="s">
        <v>132</v>
      </c>
      <c r="E212" s="160" t="s">
        <v>1</v>
      </c>
      <c r="F212" s="161" t="s">
        <v>724</v>
      </c>
      <c r="H212" s="162">
        <v>48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132</v>
      </c>
      <c r="AU212" s="160" t="s">
        <v>84</v>
      </c>
      <c r="AV212" s="13" t="s">
        <v>84</v>
      </c>
      <c r="AW212" s="13" t="s">
        <v>32</v>
      </c>
      <c r="AX212" s="13" t="s">
        <v>80</v>
      </c>
      <c r="AY212" s="160" t="s">
        <v>125</v>
      </c>
    </row>
    <row r="213" spans="1:65" s="13" customFormat="1" x14ac:dyDescent="0.2">
      <c r="B213" s="158"/>
      <c r="D213" s="159" t="s">
        <v>132</v>
      </c>
      <c r="F213" s="161" t="s">
        <v>728</v>
      </c>
      <c r="H213" s="162">
        <v>48.72</v>
      </c>
      <c r="I213" s="163"/>
      <c r="L213" s="158"/>
      <c r="M213" s="164"/>
      <c r="N213" s="165"/>
      <c r="O213" s="165"/>
      <c r="P213" s="165"/>
      <c r="Q213" s="165"/>
      <c r="R213" s="165"/>
      <c r="S213" s="165"/>
      <c r="T213" s="166"/>
      <c r="AT213" s="160" t="s">
        <v>132</v>
      </c>
      <c r="AU213" s="160" t="s">
        <v>84</v>
      </c>
      <c r="AV213" s="13" t="s">
        <v>84</v>
      </c>
      <c r="AW213" s="13" t="s">
        <v>3</v>
      </c>
      <c r="AX213" s="13" t="s">
        <v>80</v>
      </c>
      <c r="AY213" s="160" t="s">
        <v>125</v>
      </c>
    </row>
    <row r="214" spans="1:65" s="2" customFormat="1" ht="24.2" customHeight="1" x14ac:dyDescent="0.2">
      <c r="A214" s="31"/>
      <c r="B214" s="143"/>
      <c r="C214" s="144" t="s">
        <v>290</v>
      </c>
      <c r="D214" s="144" t="s">
        <v>127</v>
      </c>
      <c r="E214" s="145" t="s">
        <v>729</v>
      </c>
      <c r="F214" s="146" t="s">
        <v>730</v>
      </c>
      <c r="G214" s="147" t="s">
        <v>167</v>
      </c>
      <c r="H214" s="148">
        <v>227.7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40</v>
      </c>
      <c r="O214" s="57"/>
      <c r="P214" s="154">
        <f>O214*H214</f>
        <v>0</v>
      </c>
      <c r="Q214" s="154">
        <v>1.0000000000000001E-5</v>
      </c>
      <c r="R214" s="154">
        <f>Q214*H214</f>
        <v>2.2769999999999999E-3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88</v>
      </c>
      <c r="AT214" s="156" t="s">
        <v>127</v>
      </c>
      <c r="AU214" s="156" t="s">
        <v>84</v>
      </c>
      <c r="AY214" s="16" t="s">
        <v>125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80</v>
      </c>
      <c r="BK214" s="157">
        <f>ROUND(I214*H214,2)</f>
        <v>0</v>
      </c>
      <c r="BL214" s="16" t="s">
        <v>88</v>
      </c>
      <c r="BM214" s="156" t="s">
        <v>731</v>
      </c>
    </row>
    <row r="215" spans="1:65" s="13" customFormat="1" x14ac:dyDescent="0.2">
      <c r="B215" s="158"/>
      <c r="D215" s="159" t="s">
        <v>132</v>
      </c>
      <c r="E215" s="160" t="s">
        <v>1</v>
      </c>
      <c r="F215" s="161" t="s">
        <v>732</v>
      </c>
      <c r="H215" s="162">
        <v>227.7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132</v>
      </c>
      <c r="AU215" s="160" t="s">
        <v>84</v>
      </c>
      <c r="AV215" s="13" t="s">
        <v>84</v>
      </c>
      <c r="AW215" s="13" t="s">
        <v>32</v>
      </c>
      <c r="AX215" s="13" t="s">
        <v>80</v>
      </c>
      <c r="AY215" s="160" t="s">
        <v>125</v>
      </c>
    </row>
    <row r="216" spans="1:65" s="2" customFormat="1" ht="24.2" customHeight="1" x14ac:dyDescent="0.2">
      <c r="A216" s="31"/>
      <c r="B216" s="143"/>
      <c r="C216" s="175" t="s">
        <v>295</v>
      </c>
      <c r="D216" s="175" t="s">
        <v>218</v>
      </c>
      <c r="E216" s="176" t="s">
        <v>733</v>
      </c>
      <c r="F216" s="177" t="s">
        <v>734</v>
      </c>
      <c r="G216" s="178" t="s">
        <v>167</v>
      </c>
      <c r="H216" s="179">
        <v>243.6</v>
      </c>
      <c r="I216" s="180"/>
      <c r="J216" s="181">
        <f>ROUND(I216*H216,2)</f>
        <v>0</v>
      </c>
      <c r="K216" s="182"/>
      <c r="L216" s="183"/>
      <c r="M216" s="184" t="s">
        <v>1</v>
      </c>
      <c r="N216" s="185" t="s">
        <v>40</v>
      </c>
      <c r="O216" s="57"/>
      <c r="P216" s="154">
        <f>O216*H216</f>
        <v>0</v>
      </c>
      <c r="Q216" s="154">
        <v>5.1399999999999996E-3</v>
      </c>
      <c r="R216" s="154">
        <f>Q216*H216</f>
        <v>1.2521039999999999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159</v>
      </c>
      <c r="AT216" s="156" t="s">
        <v>218</v>
      </c>
      <c r="AU216" s="156" t="s">
        <v>84</v>
      </c>
      <c r="AY216" s="16" t="s">
        <v>125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80</v>
      </c>
      <c r="BK216" s="157">
        <f>ROUND(I216*H216,2)</f>
        <v>0</v>
      </c>
      <c r="BL216" s="16" t="s">
        <v>88</v>
      </c>
      <c r="BM216" s="156" t="s">
        <v>735</v>
      </c>
    </row>
    <row r="217" spans="1:65" s="13" customFormat="1" x14ac:dyDescent="0.2">
      <c r="B217" s="158"/>
      <c r="D217" s="159" t="s">
        <v>132</v>
      </c>
      <c r="E217" s="160" t="s">
        <v>1</v>
      </c>
      <c r="F217" s="161" t="s">
        <v>736</v>
      </c>
      <c r="H217" s="162">
        <v>240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132</v>
      </c>
      <c r="AU217" s="160" t="s">
        <v>84</v>
      </c>
      <c r="AV217" s="13" t="s">
        <v>84</v>
      </c>
      <c r="AW217" s="13" t="s">
        <v>32</v>
      </c>
      <c r="AX217" s="13" t="s">
        <v>80</v>
      </c>
      <c r="AY217" s="160" t="s">
        <v>125</v>
      </c>
    </row>
    <row r="218" spans="1:65" s="13" customFormat="1" x14ac:dyDescent="0.2">
      <c r="B218" s="158"/>
      <c r="D218" s="159" t="s">
        <v>132</v>
      </c>
      <c r="F218" s="161" t="s">
        <v>737</v>
      </c>
      <c r="H218" s="162">
        <v>243.6</v>
      </c>
      <c r="I218" s="163"/>
      <c r="L218" s="158"/>
      <c r="M218" s="164"/>
      <c r="N218" s="165"/>
      <c r="O218" s="165"/>
      <c r="P218" s="165"/>
      <c r="Q218" s="165"/>
      <c r="R218" s="165"/>
      <c r="S218" s="165"/>
      <c r="T218" s="166"/>
      <c r="AT218" s="160" t="s">
        <v>132</v>
      </c>
      <c r="AU218" s="160" t="s">
        <v>84</v>
      </c>
      <c r="AV218" s="13" t="s">
        <v>84</v>
      </c>
      <c r="AW218" s="13" t="s">
        <v>3</v>
      </c>
      <c r="AX218" s="13" t="s">
        <v>80</v>
      </c>
      <c r="AY218" s="160" t="s">
        <v>125</v>
      </c>
    </row>
    <row r="219" spans="1:65" s="2" customFormat="1" ht="24.2" customHeight="1" x14ac:dyDescent="0.2">
      <c r="A219" s="31"/>
      <c r="B219" s="143"/>
      <c r="C219" s="144" t="s">
        <v>300</v>
      </c>
      <c r="D219" s="144" t="s">
        <v>127</v>
      </c>
      <c r="E219" s="145" t="s">
        <v>738</v>
      </c>
      <c r="F219" s="146" t="s">
        <v>739</v>
      </c>
      <c r="G219" s="147" t="s">
        <v>167</v>
      </c>
      <c r="H219" s="148">
        <v>11.5</v>
      </c>
      <c r="I219" s="149"/>
      <c r="J219" s="150">
        <f>ROUND(I219*H219,2)</f>
        <v>0</v>
      </c>
      <c r="K219" s="151"/>
      <c r="L219" s="32"/>
      <c r="M219" s="152" t="s">
        <v>1</v>
      </c>
      <c r="N219" s="153" t="s">
        <v>40</v>
      </c>
      <c r="O219" s="57"/>
      <c r="P219" s="154">
        <f>O219*H219</f>
        <v>0</v>
      </c>
      <c r="Q219" s="154">
        <v>2.0000000000000002E-5</v>
      </c>
      <c r="R219" s="154">
        <f>Q219*H219</f>
        <v>2.3000000000000001E-4</v>
      </c>
      <c r="S219" s="154">
        <v>0</v>
      </c>
      <c r="T219" s="155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56" t="s">
        <v>88</v>
      </c>
      <c r="AT219" s="156" t="s">
        <v>127</v>
      </c>
      <c r="AU219" s="156" t="s">
        <v>84</v>
      </c>
      <c r="AY219" s="16" t="s">
        <v>125</v>
      </c>
      <c r="BE219" s="157">
        <f>IF(N219="základní",J219,0)</f>
        <v>0</v>
      </c>
      <c r="BF219" s="157">
        <f>IF(N219="snížená",J219,0)</f>
        <v>0</v>
      </c>
      <c r="BG219" s="157">
        <f>IF(N219="zákl. přenesená",J219,0)</f>
        <v>0</v>
      </c>
      <c r="BH219" s="157">
        <f>IF(N219="sníž. přenesená",J219,0)</f>
        <v>0</v>
      </c>
      <c r="BI219" s="157">
        <f>IF(N219="nulová",J219,0)</f>
        <v>0</v>
      </c>
      <c r="BJ219" s="16" t="s">
        <v>80</v>
      </c>
      <c r="BK219" s="157">
        <f>ROUND(I219*H219,2)</f>
        <v>0</v>
      </c>
      <c r="BL219" s="16" t="s">
        <v>88</v>
      </c>
      <c r="BM219" s="156" t="s">
        <v>740</v>
      </c>
    </row>
    <row r="220" spans="1:65" s="13" customFormat="1" x14ac:dyDescent="0.2">
      <c r="B220" s="158"/>
      <c r="D220" s="159" t="s">
        <v>132</v>
      </c>
      <c r="E220" s="160" t="s">
        <v>1</v>
      </c>
      <c r="F220" s="161" t="s">
        <v>741</v>
      </c>
      <c r="H220" s="162">
        <v>11.5</v>
      </c>
      <c r="I220" s="163"/>
      <c r="L220" s="158"/>
      <c r="M220" s="164"/>
      <c r="N220" s="165"/>
      <c r="O220" s="165"/>
      <c r="P220" s="165"/>
      <c r="Q220" s="165"/>
      <c r="R220" s="165"/>
      <c r="S220" s="165"/>
      <c r="T220" s="166"/>
      <c r="AT220" s="160" t="s">
        <v>132</v>
      </c>
      <c r="AU220" s="160" t="s">
        <v>84</v>
      </c>
      <c r="AV220" s="13" t="s">
        <v>84</v>
      </c>
      <c r="AW220" s="13" t="s">
        <v>32</v>
      </c>
      <c r="AX220" s="13" t="s">
        <v>80</v>
      </c>
      <c r="AY220" s="160" t="s">
        <v>125</v>
      </c>
    </row>
    <row r="221" spans="1:65" s="2" customFormat="1" ht="24.2" customHeight="1" x14ac:dyDescent="0.2">
      <c r="A221" s="31"/>
      <c r="B221" s="143"/>
      <c r="C221" s="175" t="s">
        <v>305</v>
      </c>
      <c r="D221" s="175" t="s">
        <v>218</v>
      </c>
      <c r="E221" s="176" t="s">
        <v>742</v>
      </c>
      <c r="F221" s="177" t="s">
        <v>743</v>
      </c>
      <c r="G221" s="178" t="s">
        <v>167</v>
      </c>
      <c r="H221" s="179">
        <v>12.18</v>
      </c>
      <c r="I221" s="180"/>
      <c r="J221" s="181">
        <f>ROUND(I221*H221,2)</f>
        <v>0</v>
      </c>
      <c r="K221" s="182"/>
      <c r="L221" s="183"/>
      <c r="M221" s="184" t="s">
        <v>1</v>
      </c>
      <c r="N221" s="185" t="s">
        <v>40</v>
      </c>
      <c r="O221" s="57"/>
      <c r="P221" s="154">
        <f>O221*H221</f>
        <v>0</v>
      </c>
      <c r="Q221" s="154">
        <v>8.0400000000000003E-3</v>
      </c>
      <c r="R221" s="154">
        <f>Q221*H221</f>
        <v>9.7927200000000006E-2</v>
      </c>
      <c r="S221" s="154">
        <v>0</v>
      </c>
      <c r="T221" s="15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56" t="s">
        <v>159</v>
      </c>
      <c r="AT221" s="156" t="s">
        <v>218</v>
      </c>
      <c r="AU221" s="156" t="s">
        <v>84</v>
      </c>
      <c r="AY221" s="16" t="s">
        <v>125</v>
      </c>
      <c r="BE221" s="157">
        <f>IF(N221="základní",J221,0)</f>
        <v>0</v>
      </c>
      <c r="BF221" s="157">
        <f>IF(N221="snížená",J221,0)</f>
        <v>0</v>
      </c>
      <c r="BG221" s="157">
        <f>IF(N221="zákl. přenesená",J221,0)</f>
        <v>0</v>
      </c>
      <c r="BH221" s="157">
        <f>IF(N221="sníž. přenesená",J221,0)</f>
        <v>0</v>
      </c>
      <c r="BI221" s="157">
        <f>IF(N221="nulová",J221,0)</f>
        <v>0</v>
      </c>
      <c r="BJ221" s="16" t="s">
        <v>80</v>
      </c>
      <c r="BK221" s="157">
        <f>ROUND(I221*H221,2)</f>
        <v>0</v>
      </c>
      <c r="BL221" s="16" t="s">
        <v>88</v>
      </c>
      <c r="BM221" s="156" t="s">
        <v>744</v>
      </c>
    </row>
    <row r="222" spans="1:65" s="13" customFormat="1" x14ac:dyDescent="0.2">
      <c r="B222" s="158"/>
      <c r="D222" s="159" t="s">
        <v>132</v>
      </c>
      <c r="E222" s="160" t="s">
        <v>1</v>
      </c>
      <c r="F222" s="161" t="s">
        <v>745</v>
      </c>
      <c r="H222" s="162">
        <v>12</v>
      </c>
      <c r="I222" s="163"/>
      <c r="L222" s="158"/>
      <c r="M222" s="164"/>
      <c r="N222" s="165"/>
      <c r="O222" s="165"/>
      <c r="P222" s="165"/>
      <c r="Q222" s="165"/>
      <c r="R222" s="165"/>
      <c r="S222" s="165"/>
      <c r="T222" s="166"/>
      <c r="AT222" s="160" t="s">
        <v>132</v>
      </c>
      <c r="AU222" s="160" t="s">
        <v>84</v>
      </c>
      <c r="AV222" s="13" t="s">
        <v>84</v>
      </c>
      <c r="AW222" s="13" t="s">
        <v>32</v>
      </c>
      <c r="AX222" s="13" t="s">
        <v>80</v>
      </c>
      <c r="AY222" s="160" t="s">
        <v>125</v>
      </c>
    </row>
    <row r="223" spans="1:65" s="13" customFormat="1" x14ac:dyDescent="0.2">
      <c r="B223" s="158"/>
      <c r="D223" s="159" t="s">
        <v>132</v>
      </c>
      <c r="F223" s="161" t="s">
        <v>746</v>
      </c>
      <c r="H223" s="162">
        <v>12.18</v>
      </c>
      <c r="I223" s="163"/>
      <c r="L223" s="158"/>
      <c r="M223" s="164"/>
      <c r="N223" s="165"/>
      <c r="O223" s="165"/>
      <c r="P223" s="165"/>
      <c r="Q223" s="165"/>
      <c r="R223" s="165"/>
      <c r="S223" s="165"/>
      <c r="T223" s="166"/>
      <c r="AT223" s="160" t="s">
        <v>132</v>
      </c>
      <c r="AU223" s="160" t="s">
        <v>84</v>
      </c>
      <c r="AV223" s="13" t="s">
        <v>84</v>
      </c>
      <c r="AW223" s="13" t="s">
        <v>3</v>
      </c>
      <c r="AX223" s="13" t="s">
        <v>80</v>
      </c>
      <c r="AY223" s="160" t="s">
        <v>125</v>
      </c>
    </row>
    <row r="224" spans="1:65" s="2" customFormat="1" ht="33" customHeight="1" x14ac:dyDescent="0.2">
      <c r="A224" s="31"/>
      <c r="B224" s="143"/>
      <c r="C224" s="144" t="s">
        <v>312</v>
      </c>
      <c r="D224" s="144" t="s">
        <v>127</v>
      </c>
      <c r="E224" s="145" t="s">
        <v>747</v>
      </c>
      <c r="F224" s="146" t="s">
        <v>748</v>
      </c>
      <c r="G224" s="147" t="s">
        <v>136</v>
      </c>
      <c r="H224" s="148">
        <v>90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40</v>
      </c>
      <c r="O224" s="57"/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56" t="s">
        <v>88</v>
      </c>
      <c r="AT224" s="156" t="s">
        <v>127</v>
      </c>
      <c r="AU224" s="156" t="s">
        <v>84</v>
      </c>
      <c r="AY224" s="16" t="s">
        <v>125</v>
      </c>
      <c r="BE224" s="157">
        <f>IF(N224="základní",J224,0)</f>
        <v>0</v>
      </c>
      <c r="BF224" s="157">
        <f>IF(N224="snížená",J224,0)</f>
        <v>0</v>
      </c>
      <c r="BG224" s="157">
        <f>IF(N224="zákl. přenesená",J224,0)</f>
        <v>0</v>
      </c>
      <c r="BH224" s="157">
        <f>IF(N224="sníž. přenesená",J224,0)</f>
        <v>0</v>
      </c>
      <c r="BI224" s="157">
        <f>IF(N224="nulová",J224,0)</f>
        <v>0</v>
      </c>
      <c r="BJ224" s="16" t="s">
        <v>80</v>
      </c>
      <c r="BK224" s="157">
        <f>ROUND(I224*H224,2)</f>
        <v>0</v>
      </c>
      <c r="BL224" s="16" t="s">
        <v>88</v>
      </c>
      <c r="BM224" s="156" t="s">
        <v>749</v>
      </c>
    </row>
    <row r="225" spans="1:65" s="13" customFormat="1" x14ac:dyDescent="0.2">
      <c r="B225" s="158"/>
      <c r="D225" s="159" t="s">
        <v>132</v>
      </c>
      <c r="E225" s="160" t="s">
        <v>1</v>
      </c>
      <c r="F225" s="161" t="s">
        <v>750</v>
      </c>
      <c r="H225" s="162">
        <v>90</v>
      </c>
      <c r="I225" s="163"/>
      <c r="L225" s="158"/>
      <c r="M225" s="164"/>
      <c r="N225" s="165"/>
      <c r="O225" s="165"/>
      <c r="P225" s="165"/>
      <c r="Q225" s="165"/>
      <c r="R225" s="165"/>
      <c r="S225" s="165"/>
      <c r="T225" s="166"/>
      <c r="AT225" s="160" t="s">
        <v>132</v>
      </c>
      <c r="AU225" s="160" t="s">
        <v>84</v>
      </c>
      <c r="AV225" s="13" t="s">
        <v>84</v>
      </c>
      <c r="AW225" s="13" t="s">
        <v>32</v>
      </c>
      <c r="AX225" s="13" t="s">
        <v>80</v>
      </c>
      <c r="AY225" s="160" t="s">
        <v>125</v>
      </c>
    </row>
    <row r="226" spans="1:65" s="2" customFormat="1" ht="21.75" customHeight="1" x14ac:dyDescent="0.2">
      <c r="A226" s="31"/>
      <c r="B226" s="143"/>
      <c r="C226" s="175" t="s">
        <v>316</v>
      </c>
      <c r="D226" s="175" t="s">
        <v>218</v>
      </c>
      <c r="E226" s="176" t="s">
        <v>751</v>
      </c>
      <c r="F226" s="177" t="s">
        <v>752</v>
      </c>
      <c r="G226" s="178" t="s">
        <v>136</v>
      </c>
      <c r="H226" s="179">
        <v>60</v>
      </c>
      <c r="I226" s="180"/>
      <c r="J226" s="181">
        <f>ROUND(I226*H226,2)</f>
        <v>0</v>
      </c>
      <c r="K226" s="182"/>
      <c r="L226" s="183"/>
      <c r="M226" s="184" t="s">
        <v>1</v>
      </c>
      <c r="N226" s="185" t="s">
        <v>40</v>
      </c>
      <c r="O226" s="57"/>
      <c r="P226" s="154">
        <f>O226*H226</f>
        <v>0</v>
      </c>
      <c r="Q226" s="154">
        <v>8.0000000000000004E-4</v>
      </c>
      <c r="R226" s="154">
        <f>Q226*H226</f>
        <v>4.8000000000000001E-2</v>
      </c>
      <c r="S226" s="154">
        <v>0</v>
      </c>
      <c r="T226" s="155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56" t="s">
        <v>159</v>
      </c>
      <c r="AT226" s="156" t="s">
        <v>218</v>
      </c>
      <c r="AU226" s="156" t="s">
        <v>84</v>
      </c>
      <c r="AY226" s="16" t="s">
        <v>125</v>
      </c>
      <c r="BE226" s="157">
        <f>IF(N226="základní",J226,0)</f>
        <v>0</v>
      </c>
      <c r="BF226" s="157">
        <f>IF(N226="snížená",J226,0)</f>
        <v>0</v>
      </c>
      <c r="BG226" s="157">
        <f>IF(N226="zákl. přenesená",J226,0)</f>
        <v>0</v>
      </c>
      <c r="BH226" s="157">
        <f>IF(N226="sníž. přenesená",J226,0)</f>
        <v>0</v>
      </c>
      <c r="BI226" s="157">
        <f>IF(N226="nulová",J226,0)</f>
        <v>0</v>
      </c>
      <c r="BJ226" s="16" t="s">
        <v>80</v>
      </c>
      <c r="BK226" s="157">
        <f>ROUND(I226*H226,2)</f>
        <v>0</v>
      </c>
      <c r="BL226" s="16" t="s">
        <v>88</v>
      </c>
      <c r="BM226" s="156" t="s">
        <v>753</v>
      </c>
    </row>
    <row r="227" spans="1:65" s="13" customFormat="1" x14ac:dyDescent="0.2">
      <c r="B227" s="158"/>
      <c r="D227" s="159" t="s">
        <v>132</v>
      </c>
      <c r="E227" s="160" t="s">
        <v>1</v>
      </c>
      <c r="F227" s="161" t="s">
        <v>754</v>
      </c>
      <c r="H227" s="162">
        <v>60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132</v>
      </c>
      <c r="AU227" s="160" t="s">
        <v>84</v>
      </c>
      <c r="AV227" s="13" t="s">
        <v>84</v>
      </c>
      <c r="AW227" s="13" t="s">
        <v>32</v>
      </c>
      <c r="AX227" s="13" t="s">
        <v>80</v>
      </c>
      <c r="AY227" s="160" t="s">
        <v>125</v>
      </c>
    </row>
    <row r="228" spans="1:65" s="2" customFormat="1" ht="21.75" customHeight="1" x14ac:dyDescent="0.2">
      <c r="A228" s="31"/>
      <c r="B228" s="143"/>
      <c r="C228" s="175" t="s">
        <v>320</v>
      </c>
      <c r="D228" s="175" t="s">
        <v>218</v>
      </c>
      <c r="E228" s="176" t="s">
        <v>755</v>
      </c>
      <c r="F228" s="177" t="s">
        <v>756</v>
      </c>
      <c r="G228" s="178" t="s">
        <v>136</v>
      </c>
      <c r="H228" s="179">
        <v>20</v>
      </c>
      <c r="I228" s="180"/>
      <c r="J228" s="181">
        <f>ROUND(I228*H228,2)</f>
        <v>0</v>
      </c>
      <c r="K228" s="182"/>
      <c r="L228" s="183"/>
      <c r="M228" s="184" t="s">
        <v>1</v>
      </c>
      <c r="N228" s="185" t="s">
        <v>40</v>
      </c>
      <c r="O228" s="57"/>
      <c r="P228" s="154">
        <f>O228*H228</f>
        <v>0</v>
      </c>
      <c r="Q228" s="154">
        <v>6.9999999999999999E-4</v>
      </c>
      <c r="R228" s="154">
        <f>Q228*H228</f>
        <v>1.4E-2</v>
      </c>
      <c r="S228" s="154">
        <v>0</v>
      </c>
      <c r="T228" s="155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6" t="s">
        <v>159</v>
      </c>
      <c r="AT228" s="156" t="s">
        <v>218</v>
      </c>
      <c r="AU228" s="156" t="s">
        <v>84</v>
      </c>
      <c r="AY228" s="16" t="s">
        <v>125</v>
      </c>
      <c r="BE228" s="157">
        <f>IF(N228="základní",J228,0)</f>
        <v>0</v>
      </c>
      <c r="BF228" s="157">
        <f>IF(N228="snížená",J228,0)</f>
        <v>0</v>
      </c>
      <c r="BG228" s="157">
        <f>IF(N228="zákl. přenesená",J228,0)</f>
        <v>0</v>
      </c>
      <c r="BH228" s="157">
        <f>IF(N228="sníž. přenesená",J228,0)</f>
        <v>0</v>
      </c>
      <c r="BI228" s="157">
        <f>IF(N228="nulová",J228,0)</f>
        <v>0</v>
      </c>
      <c r="BJ228" s="16" t="s">
        <v>80</v>
      </c>
      <c r="BK228" s="157">
        <f>ROUND(I228*H228,2)</f>
        <v>0</v>
      </c>
      <c r="BL228" s="16" t="s">
        <v>88</v>
      </c>
      <c r="BM228" s="156" t="s">
        <v>757</v>
      </c>
    </row>
    <row r="229" spans="1:65" s="13" customFormat="1" x14ac:dyDescent="0.2">
      <c r="B229" s="158"/>
      <c r="D229" s="159" t="s">
        <v>132</v>
      </c>
      <c r="E229" s="160" t="s">
        <v>1</v>
      </c>
      <c r="F229" s="161" t="s">
        <v>233</v>
      </c>
      <c r="H229" s="162">
        <v>20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132</v>
      </c>
      <c r="AU229" s="160" t="s">
        <v>84</v>
      </c>
      <c r="AV229" s="13" t="s">
        <v>84</v>
      </c>
      <c r="AW229" s="13" t="s">
        <v>32</v>
      </c>
      <c r="AX229" s="13" t="s">
        <v>80</v>
      </c>
      <c r="AY229" s="160" t="s">
        <v>125</v>
      </c>
    </row>
    <row r="230" spans="1:65" s="2" customFormat="1" ht="21.75" customHeight="1" x14ac:dyDescent="0.2">
      <c r="A230" s="31"/>
      <c r="B230" s="143"/>
      <c r="C230" s="175" t="s">
        <v>327</v>
      </c>
      <c r="D230" s="175" t="s">
        <v>218</v>
      </c>
      <c r="E230" s="176" t="s">
        <v>758</v>
      </c>
      <c r="F230" s="177" t="s">
        <v>759</v>
      </c>
      <c r="G230" s="178" t="s">
        <v>136</v>
      </c>
      <c r="H230" s="179">
        <v>10</v>
      </c>
      <c r="I230" s="180"/>
      <c r="J230" s="181">
        <f>ROUND(I230*H230,2)</f>
        <v>0</v>
      </c>
      <c r="K230" s="182"/>
      <c r="L230" s="183"/>
      <c r="M230" s="184" t="s">
        <v>1</v>
      </c>
      <c r="N230" s="185" t="s">
        <v>40</v>
      </c>
      <c r="O230" s="57"/>
      <c r="P230" s="154">
        <f>O230*H230</f>
        <v>0</v>
      </c>
      <c r="Q230" s="154">
        <v>6.9999999999999999E-4</v>
      </c>
      <c r="R230" s="154">
        <f>Q230*H230</f>
        <v>7.0000000000000001E-3</v>
      </c>
      <c r="S230" s="154">
        <v>0</v>
      </c>
      <c r="T230" s="155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6" t="s">
        <v>159</v>
      </c>
      <c r="AT230" s="156" t="s">
        <v>218</v>
      </c>
      <c r="AU230" s="156" t="s">
        <v>84</v>
      </c>
      <c r="AY230" s="16" t="s">
        <v>125</v>
      </c>
      <c r="BE230" s="157">
        <f>IF(N230="základní",J230,0)</f>
        <v>0</v>
      </c>
      <c r="BF230" s="157">
        <f>IF(N230="snížená",J230,0)</f>
        <v>0</v>
      </c>
      <c r="BG230" s="157">
        <f>IF(N230="zákl. přenesená",J230,0)</f>
        <v>0</v>
      </c>
      <c r="BH230" s="157">
        <f>IF(N230="sníž. přenesená",J230,0)</f>
        <v>0</v>
      </c>
      <c r="BI230" s="157">
        <f>IF(N230="nulová",J230,0)</f>
        <v>0</v>
      </c>
      <c r="BJ230" s="16" t="s">
        <v>80</v>
      </c>
      <c r="BK230" s="157">
        <f>ROUND(I230*H230,2)</f>
        <v>0</v>
      </c>
      <c r="BL230" s="16" t="s">
        <v>88</v>
      </c>
      <c r="BM230" s="156" t="s">
        <v>760</v>
      </c>
    </row>
    <row r="231" spans="1:65" s="13" customFormat="1" x14ac:dyDescent="0.2">
      <c r="B231" s="158"/>
      <c r="D231" s="159" t="s">
        <v>132</v>
      </c>
      <c r="E231" s="160" t="s">
        <v>1</v>
      </c>
      <c r="F231" s="161" t="s">
        <v>170</v>
      </c>
      <c r="H231" s="162">
        <v>10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132</v>
      </c>
      <c r="AU231" s="160" t="s">
        <v>84</v>
      </c>
      <c r="AV231" s="13" t="s">
        <v>84</v>
      </c>
      <c r="AW231" s="13" t="s">
        <v>32</v>
      </c>
      <c r="AX231" s="13" t="s">
        <v>80</v>
      </c>
      <c r="AY231" s="160" t="s">
        <v>125</v>
      </c>
    </row>
    <row r="232" spans="1:65" s="2" customFormat="1" ht="33" customHeight="1" x14ac:dyDescent="0.2">
      <c r="A232" s="31"/>
      <c r="B232" s="143"/>
      <c r="C232" s="144" t="s">
        <v>332</v>
      </c>
      <c r="D232" s="144" t="s">
        <v>127</v>
      </c>
      <c r="E232" s="145" t="s">
        <v>761</v>
      </c>
      <c r="F232" s="146" t="s">
        <v>762</v>
      </c>
      <c r="G232" s="147" t="s">
        <v>136</v>
      </c>
      <c r="H232" s="148">
        <v>11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40</v>
      </c>
      <c r="O232" s="57"/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6" t="s">
        <v>88</v>
      </c>
      <c r="AT232" s="156" t="s">
        <v>127</v>
      </c>
      <c r="AU232" s="156" t="s">
        <v>84</v>
      </c>
      <c r="AY232" s="16" t="s">
        <v>125</v>
      </c>
      <c r="BE232" s="157">
        <f>IF(N232="základní",J232,0)</f>
        <v>0</v>
      </c>
      <c r="BF232" s="157">
        <f>IF(N232="snížená",J232,0)</f>
        <v>0</v>
      </c>
      <c r="BG232" s="157">
        <f>IF(N232="zákl. přenesená",J232,0)</f>
        <v>0</v>
      </c>
      <c r="BH232" s="157">
        <f>IF(N232="sníž. přenesená",J232,0)</f>
        <v>0</v>
      </c>
      <c r="BI232" s="157">
        <f>IF(N232="nulová",J232,0)</f>
        <v>0</v>
      </c>
      <c r="BJ232" s="16" t="s">
        <v>80</v>
      </c>
      <c r="BK232" s="157">
        <f>ROUND(I232*H232,2)</f>
        <v>0</v>
      </c>
      <c r="BL232" s="16" t="s">
        <v>88</v>
      </c>
      <c r="BM232" s="156" t="s">
        <v>763</v>
      </c>
    </row>
    <row r="233" spans="1:65" s="13" customFormat="1" x14ac:dyDescent="0.2">
      <c r="B233" s="158"/>
      <c r="D233" s="159" t="s">
        <v>132</v>
      </c>
      <c r="E233" s="160" t="s">
        <v>1</v>
      </c>
      <c r="F233" s="161" t="s">
        <v>187</v>
      </c>
      <c r="H233" s="162">
        <v>11</v>
      </c>
      <c r="I233" s="163"/>
      <c r="L233" s="158"/>
      <c r="M233" s="164"/>
      <c r="N233" s="165"/>
      <c r="O233" s="165"/>
      <c r="P233" s="165"/>
      <c r="Q233" s="165"/>
      <c r="R233" s="165"/>
      <c r="S233" s="165"/>
      <c r="T233" s="166"/>
      <c r="AT233" s="160" t="s">
        <v>132</v>
      </c>
      <c r="AU233" s="160" t="s">
        <v>84</v>
      </c>
      <c r="AV233" s="13" t="s">
        <v>84</v>
      </c>
      <c r="AW233" s="13" t="s">
        <v>32</v>
      </c>
      <c r="AX233" s="13" t="s">
        <v>80</v>
      </c>
      <c r="AY233" s="160" t="s">
        <v>125</v>
      </c>
    </row>
    <row r="234" spans="1:65" s="2" customFormat="1" ht="21.75" customHeight="1" x14ac:dyDescent="0.2">
      <c r="A234" s="31"/>
      <c r="B234" s="143"/>
      <c r="C234" s="175" t="s">
        <v>341</v>
      </c>
      <c r="D234" s="175" t="s">
        <v>218</v>
      </c>
      <c r="E234" s="176" t="s">
        <v>764</v>
      </c>
      <c r="F234" s="177" t="s">
        <v>765</v>
      </c>
      <c r="G234" s="178" t="s">
        <v>136</v>
      </c>
      <c r="H234" s="179">
        <v>11</v>
      </c>
      <c r="I234" s="180"/>
      <c r="J234" s="181">
        <f>ROUND(I234*H234,2)</f>
        <v>0</v>
      </c>
      <c r="K234" s="182"/>
      <c r="L234" s="183"/>
      <c r="M234" s="184" t="s">
        <v>1</v>
      </c>
      <c r="N234" s="185" t="s">
        <v>40</v>
      </c>
      <c r="O234" s="57"/>
      <c r="P234" s="154">
        <f>O234*H234</f>
        <v>0</v>
      </c>
      <c r="Q234" s="154">
        <v>2.0999999999999999E-3</v>
      </c>
      <c r="R234" s="154">
        <f>Q234*H234</f>
        <v>2.3099999999999999E-2</v>
      </c>
      <c r="S234" s="154">
        <v>0</v>
      </c>
      <c r="T234" s="155">
        <f>S234*H234</f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56" t="s">
        <v>159</v>
      </c>
      <c r="AT234" s="156" t="s">
        <v>218</v>
      </c>
      <c r="AU234" s="156" t="s">
        <v>84</v>
      </c>
      <c r="AY234" s="16" t="s">
        <v>125</v>
      </c>
      <c r="BE234" s="157">
        <f>IF(N234="základní",J234,0)</f>
        <v>0</v>
      </c>
      <c r="BF234" s="157">
        <f>IF(N234="snížená",J234,0)</f>
        <v>0</v>
      </c>
      <c r="BG234" s="157">
        <f>IF(N234="zákl. přenesená",J234,0)</f>
        <v>0</v>
      </c>
      <c r="BH234" s="157">
        <f>IF(N234="sníž. přenesená",J234,0)</f>
        <v>0</v>
      </c>
      <c r="BI234" s="157">
        <f>IF(N234="nulová",J234,0)</f>
        <v>0</v>
      </c>
      <c r="BJ234" s="16" t="s">
        <v>80</v>
      </c>
      <c r="BK234" s="157">
        <f>ROUND(I234*H234,2)</f>
        <v>0</v>
      </c>
      <c r="BL234" s="16" t="s">
        <v>88</v>
      </c>
      <c r="BM234" s="156" t="s">
        <v>766</v>
      </c>
    </row>
    <row r="235" spans="1:65" s="13" customFormat="1" x14ac:dyDescent="0.2">
      <c r="B235" s="158"/>
      <c r="D235" s="159" t="s">
        <v>132</v>
      </c>
      <c r="E235" s="160" t="s">
        <v>1</v>
      </c>
      <c r="F235" s="161" t="s">
        <v>187</v>
      </c>
      <c r="H235" s="162">
        <v>11</v>
      </c>
      <c r="I235" s="163"/>
      <c r="L235" s="158"/>
      <c r="M235" s="164"/>
      <c r="N235" s="165"/>
      <c r="O235" s="165"/>
      <c r="P235" s="165"/>
      <c r="Q235" s="165"/>
      <c r="R235" s="165"/>
      <c r="S235" s="165"/>
      <c r="T235" s="166"/>
      <c r="AT235" s="160" t="s">
        <v>132</v>
      </c>
      <c r="AU235" s="160" t="s">
        <v>84</v>
      </c>
      <c r="AV235" s="13" t="s">
        <v>84</v>
      </c>
      <c r="AW235" s="13" t="s">
        <v>32</v>
      </c>
      <c r="AX235" s="13" t="s">
        <v>80</v>
      </c>
      <c r="AY235" s="160" t="s">
        <v>125</v>
      </c>
    </row>
    <row r="236" spans="1:65" s="2" customFormat="1" ht="24.2" customHeight="1" x14ac:dyDescent="0.2">
      <c r="A236" s="31"/>
      <c r="B236" s="143"/>
      <c r="C236" s="144" t="s">
        <v>346</v>
      </c>
      <c r="D236" s="144" t="s">
        <v>127</v>
      </c>
      <c r="E236" s="145" t="s">
        <v>767</v>
      </c>
      <c r="F236" s="146" t="s">
        <v>768</v>
      </c>
      <c r="G236" s="147" t="s">
        <v>136</v>
      </c>
      <c r="H236" s="148">
        <v>1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40</v>
      </c>
      <c r="O236" s="57"/>
      <c r="P236" s="154">
        <f>O236*H236</f>
        <v>0</v>
      </c>
      <c r="Q236" s="154">
        <v>0.10661</v>
      </c>
      <c r="R236" s="154">
        <f>Q236*H236</f>
        <v>0.10661</v>
      </c>
      <c r="S236" s="154">
        <v>0</v>
      </c>
      <c r="T236" s="155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56" t="s">
        <v>88</v>
      </c>
      <c r="AT236" s="156" t="s">
        <v>127</v>
      </c>
      <c r="AU236" s="156" t="s">
        <v>84</v>
      </c>
      <c r="AY236" s="16" t="s">
        <v>125</v>
      </c>
      <c r="BE236" s="157">
        <f>IF(N236="základní",J236,0)</f>
        <v>0</v>
      </c>
      <c r="BF236" s="157">
        <f>IF(N236="snížená",J236,0)</f>
        <v>0</v>
      </c>
      <c r="BG236" s="157">
        <f>IF(N236="zákl. přenesená",J236,0)</f>
        <v>0</v>
      </c>
      <c r="BH236" s="157">
        <f>IF(N236="sníž. přenesená",J236,0)</f>
        <v>0</v>
      </c>
      <c r="BI236" s="157">
        <f>IF(N236="nulová",J236,0)</f>
        <v>0</v>
      </c>
      <c r="BJ236" s="16" t="s">
        <v>80</v>
      </c>
      <c r="BK236" s="157">
        <f>ROUND(I236*H236,2)</f>
        <v>0</v>
      </c>
      <c r="BL236" s="16" t="s">
        <v>88</v>
      </c>
      <c r="BM236" s="156" t="s">
        <v>769</v>
      </c>
    </row>
    <row r="237" spans="1:65" s="13" customFormat="1" x14ac:dyDescent="0.2">
      <c r="B237" s="158"/>
      <c r="D237" s="159" t="s">
        <v>132</v>
      </c>
      <c r="E237" s="160" t="s">
        <v>1</v>
      </c>
      <c r="F237" s="161" t="s">
        <v>80</v>
      </c>
      <c r="H237" s="162">
        <v>1</v>
      </c>
      <c r="I237" s="163"/>
      <c r="L237" s="158"/>
      <c r="M237" s="164"/>
      <c r="N237" s="165"/>
      <c r="O237" s="165"/>
      <c r="P237" s="165"/>
      <c r="Q237" s="165"/>
      <c r="R237" s="165"/>
      <c r="S237" s="165"/>
      <c r="T237" s="166"/>
      <c r="AT237" s="160" t="s">
        <v>132</v>
      </c>
      <c r="AU237" s="160" t="s">
        <v>84</v>
      </c>
      <c r="AV237" s="13" t="s">
        <v>84</v>
      </c>
      <c r="AW237" s="13" t="s">
        <v>32</v>
      </c>
      <c r="AX237" s="13" t="s">
        <v>80</v>
      </c>
      <c r="AY237" s="160" t="s">
        <v>125</v>
      </c>
    </row>
    <row r="238" spans="1:65" s="2" customFormat="1" ht="24.2" customHeight="1" x14ac:dyDescent="0.2">
      <c r="A238" s="31"/>
      <c r="B238" s="143"/>
      <c r="C238" s="175" t="s">
        <v>350</v>
      </c>
      <c r="D238" s="175" t="s">
        <v>218</v>
      </c>
      <c r="E238" s="176" t="s">
        <v>770</v>
      </c>
      <c r="F238" s="177" t="s">
        <v>771</v>
      </c>
      <c r="G238" s="178" t="s">
        <v>136</v>
      </c>
      <c r="H238" s="179">
        <v>1</v>
      </c>
      <c r="I238" s="180"/>
      <c r="J238" s="181">
        <f>ROUND(I238*H238,2)</f>
        <v>0</v>
      </c>
      <c r="K238" s="182"/>
      <c r="L238" s="183"/>
      <c r="M238" s="184" t="s">
        <v>1</v>
      </c>
      <c r="N238" s="185" t="s">
        <v>40</v>
      </c>
      <c r="O238" s="57"/>
      <c r="P238" s="154">
        <f>O238*H238</f>
        <v>0</v>
      </c>
      <c r="Q238" s="154">
        <v>8.8000000000000005E-3</v>
      </c>
      <c r="R238" s="154">
        <f>Q238*H238</f>
        <v>8.8000000000000005E-3</v>
      </c>
      <c r="S238" s="154">
        <v>0</v>
      </c>
      <c r="T238" s="155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56" t="s">
        <v>159</v>
      </c>
      <c r="AT238" s="156" t="s">
        <v>218</v>
      </c>
      <c r="AU238" s="156" t="s">
        <v>84</v>
      </c>
      <c r="AY238" s="16" t="s">
        <v>125</v>
      </c>
      <c r="BE238" s="157">
        <f>IF(N238="základní",J238,0)</f>
        <v>0</v>
      </c>
      <c r="BF238" s="157">
        <f>IF(N238="snížená",J238,0)</f>
        <v>0</v>
      </c>
      <c r="BG238" s="157">
        <f>IF(N238="zákl. přenesená",J238,0)</f>
        <v>0</v>
      </c>
      <c r="BH238" s="157">
        <f>IF(N238="sníž. přenesená",J238,0)</f>
        <v>0</v>
      </c>
      <c r="BI238" s="157">
        <f>IF(N238="nulová",J238,0)</f>
        <v>0</v>
      </c>
      <c r="BJ238" s="16" t="s">
        <v>80</v>
      </c>
      <c r="BK238" s="157">
        <f>ROUND(I238*H238,2)</f>
        <v>0</v>
      </c>
      <c r="BL238" s="16" t="s">
        <v>88</v>
      </c>
      <c r="BM238" s="156" t="s">
        <v>772</v>
      </c>
    </row>
    <row r="239" spans="1:65" s="13" customFormat="1" x14ac:dyDescent="0.2">
      <c r="B239" s="158"/>
      <c r="D239" s="159" t="s">
        <v>132</v>
      </c>
      <c r="E239" s="160" t="s">
        <v>1</v>
      </c>
      <c r="F239" s="161" t="s">
        <v>80</v>
      </c>
      <c r="H239" s="162">
        <v>1</v>
      </c>
      <c r="I239" s="163"/>
      <c r="L239" s="158"/>
      <c r="M239" s="164"/>
      <c r="N239" s="165"/>
      <c r="O239" s="165"/>
      <c r="P239" s="165"/>
      <c r="Q239" s="165"/>
      <c r="R239" s="165"/>
      <c r="S239" s="165"/>
      <c r="T239" s="166"/>
      <c r="AT239" s="160" t="s">
        <v>132</v>
      </c>
      <c r="AU239" s="160" t="s">
        <v>84</v>
      </c>
      <c r="AV239" s="13" t="s">
        <v>84</v>
      </c>
      <c r="AW239" s="13" t="s">
        <v>32</v>
      </c>
      <c r="AX239" s="13" t="s">
        <v>80</v>
      </c>
      <c r="AY239" s="160" t="s">
        <v>125</v>
      </c>
    </row>
    <row r="240" spans="1:65" s="2" customFormat="1" ht="33" customHeight="1" x14ac:dyDescent="0.2">
      <c r="A240" s="31"/>
      <c r="B240" s="143"/>
      <c r="C240" s="144" t="s">
        <v>354</v>
      </c>
      <c r="D240" s="144" t="s">
        <v>127</v>
      </c>
      <c r="E240" s="145" t="s">
        <v>773</v>
      </c>
      <c r="F240" s="146" t="s">
        <v>774</v>
      </c>
      <c r="G240" s="147" t="s">
        <v>136</v>
      </c>
      <c r="H240" s="148">
        <v>3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40</v>
      </c>
      <c r="O240" s="57"/>
      <c r="P240" s="154">
        <f>O240*H240</f>
        <v>0</v>
      </c>
      <c r="Q240" s="154">
        <v>2.1167600000000002</v>
      </c>
      <c r="R240" s="154">
        <f>Q240*H240</f>
        <v>6.3502800000000006</v>
      </c>
      <c r="S240" s="154">
        <v>0</v>
      </c>
      <c r="T240" s="155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56" t="s">
        <v>88</v>
      </c>
      <c r="AT240" s="156" t="s">
        <v>127</v>
      </c>
      <c r="AU240" s="156" t="s">
        <v>84</v>
      </c>
      <c r="AY240" s="16" t="s">
        <v>125</v>
      </c>
      <c r="BE240" s="157">
        <f>IF(N240="základní",J240,0)</f>
        <v>0</v>
      </c>
      <c r="BF240" s="157">
        <f>IF(N240="snížená",J240,0)</f>
        <v>0</v>
      </c>
      <c r="BG240" s="157">
        <f>IF(N240="zákl. přenesená",J240,0)</f>
        <v>0</v>
      </c>
      <c r="BH240" s="157">
        <f>IF(N240="sníž. přenesená",J240,0)</f>
        <v>0</v>
      </c>
      <c r="BI240" s="157">
        <f>IF(N240="nulová",J240,0)</f>
        <v>0</v>
      </c>
      <c r="BJ240" s="16" t="s">
        <v>80</v>
      </c>
      <c r="BK240" s="157">
        <f>ROUND(I240*H240,2)</f>
        <v>0</v>
      </c>
      <c r="BL240" s="16" t="s">
        <v>88</v>
      </c>
      <c r="BM240" s="156" t="s">
        <v>775</v>
      </c>
    </row>
    <row r="241" spans="1:65" s="13" customFormat="1" x14ac:dyDescent="0.2">
      <c r="B241" s="158"/>
      <c r="D241" s="159" t="s">
        <v>132</v>
      </c>
      <c r="E241" s="160" t="s">
        <v>1</v>
      </c>
      <c r="F241" s="161" t="s">
        <v>87</v>
      </c>
      <c r="H241" s="162">
        <v>3</v>
      </c>
      <c r="I241" s="163"/>
      <c r="L241" s="158"/>
      <c r="M241" s="164"/>
      <c r="N241" s="165"/>
      <c r="O241" s="165"/>
      <c r="P241" s="165"/>
      <c r="Q241" s="165"/>
      <c r="R241" s="165"/>
      <c r="S241" s="165"/>
      <c r="T241" s="166"/>
      <c r="AT241" s="160" t="s">
        <v>132</v>
      </c>
      <c r="AU241" s="160" t="s">
        <v>84</v>
      </c>
      <c r="AV241" s="13" t="s">
        <v>84</v>
      </c>
      <c r="AW241" s="13" t="s">
        <v>32</v>
      </c>
      <c r="AX241" s="13" t="s">
        <v>80</v>
      </c>
      <c r="AY241" s="160" t="s">
        <v>125</v>
      </c>
    </row>
    <row r="242" spans="1:65" s="2" customFormat="1" ht="24.2" customHeight="1" x14ac:dyDescent="0.2">
      <c r="A242" s="31"/>
      <c r="B242" s="143"/>
      <c r="C242" s="175" t="s">
        <v>358</v>
      </c>
      <c r="D242" s="175" t="s">
        <v>218</v>
      </c>
      <c r="E242" s="176" t="s">
        <v>776</v>
      </c>
      <c r="F242" s="177" t="s">
        <v>777</v>
      </c>
      <c r="G242" s="178" t="s">
        <v>136</v>
      </c>
      <c r="H242" s="179">
        <v>3</v>
      </c>
      <c r="I242" s="180"/>
      <c r="J242" s="181">
        <f>ROUND(I242*H242,2)</f>
        <v>0</v>
      </c>
      <c r="K242" s="182"/>
      <c r="L242" s="183"/>
      <c r="M242" s="184" t="s">
        <v>1</v>
      </c>
      <c r="N242" s="185" t="s">
        <v>40</v>
      </c>
      <c r="O242" s="57"/>
      <c r="P242" s="154">
        <f>O242*H242</f>
        <v>0</v>
      </c>
      <c r="Q242" s="154">
        <v>1.41</v>
      </c>
      <c r="R242" s="154">
        <f>Q242*H242</f>
        <v>4.2299999999999995</v>
      </c>
      <c r="S242" s="154">
        <v>0</v>
      </c>
      <c r="T242" s="155">
        <f>S242*H242</f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56" t="s">
        <v>159</v>
      </c>
      <c r="AT242" s="156" t="s">
        <v>218</v>
      </c>
      <c r="AU242" s="156" t="s">
        <v>84</v>
      </c>
      <c r="AY242" s="16" t="s">
        <v>125</v>
      </c>
      <c r="BE242" s="157">
        <f>IF(N242="základní",J242,0)</f>
        <v>0</v>
      </c>
      <c r="BF242" s="157">
        <f>IF(N242="snížená",J242,0)</f>
        <v>0</v>
      </c>
      <c r="BG242" s="157">
        <f>IF(N242="zákl. přenesená",J242,0)</f>
        <v>0</v>
      </c>
      <c r="BH242" s="157">
        <f>IF(N242="sníž. přenesená",J242,0)</f>
        <v>0</v>
      </c>
      <c r="BI242" s="157">
        <f>IF(N242="nulová",J242,0)</f>
        <v>0</v>
      </c>
      <c r="BJ242" s="16" t="s">
        <v>80</v>
      </c>
      <c r="BK242" s="157">
        <f>ROUND(I242*H242,2)</f>
        <v>0</v>
      </c>
      <c r="BL242" s="16" t="s">
        <v>88</v>
      </c>
      <c r="BM242" s="156" t="s">
        <v>778</v>
      </c>
    </row>
    <row r="243" spans="1:65" s="13" customFormat="1" x14ac:dyDescent="0.2">
      <c r="B243" s="158"/>
      <c r="D243" s="159" t="s">
        <v>132</v>
      </c>
      <c r="E243" s="160" t="s">
        <v>1</v>
      </c>
      <c r="F243" s="161" t="s">
        <v>87</v>
      </c>
      <c r="H243" s="162">
        <v>3</v>
      </c>
      <c r="I243" s="163"/>
      <c r="L243" s="158"/>
      <c r="M243" s="164"/>
      <c r="N243" s="165"/>
      <c r="O243" s="165"/>
      <c r="P243" s="165"/>
      <c r="Q243" s="165"/>
      <c r="R243" s="165"/>
      <c r="S243" s="165"/>
      <c r="T243" s="166"/>
      <c r="AT243" s="160" t="s">
        <v>132</v>
      </c>
      <c r="AU243" s="160" t="s">
        <v>84</v>
      </c>
      <c r="AV243" s="13" t="s">
        <v>84</v>
      </c>
      <c r="AW243" s="13" t="s">
        <v>32</v>
      </c>
      <c r="AX243" s="13" t="s">
        <v>80</v>
      </c>
      <c r="AY243" s="160" t="s">
        <v>125</v>
      </c>
    </row>
    <row r="244" spans="1:65" s="2" customFormat="1" ht="24.2" customHeight="1" x14ac:dyDescent="0.2">
      <c r="A244" s="31"/>
      <c r="B244" s="143"/>
      <c r="C244" s="175" t="s">
        <v>362</v>
      </c>
      <c r="D244" s="175" t="s">
        <v>218</v>
      </c>
      <c r="E244" s="176" t="s">
        <v>779</v>
      </c>
      <c r="F244" s="177" t="s">
        <v>780</v>
      </c>
      <c r="G244" s="178" t="s">
        <v>136</v>
      </c>
      <c r="H244" s="179">
        <v>1</v>
      </c>
      <c r="I244" s="180"/>
      <c r="J244" s="181">
        <f>ROUND(I244*H244,2)</f>
        <v>0</v>
      </c>
      <c r="K244" s="182"/>
      <c r="L244" s="183"/>
      <c r="M244" s="184" t="s">
        <v>1</v>
      </c>
      <c r="N244" s="185" t="s">
        <v>40</v>
      </c>
      <c r="O244" s="57"/>
      <c r="P244" s="154">
        <f>O244*H244</f>
        <v>0</v>
      </c>
      <c r="Q244" s="154">
        <v>0.254</v>
      </c>
      <c r="R244" s="154">
        <f>Q244*H244</f>
        <v>0.254</v>
      </c>
      <c r="S244" s="154">
        <v>0</v>
      </c>
      <c r="T244" s="155">
        <f>S244*H244</f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56" t="s">
        <v>159</v>
      </c>
      <c r="AT244" s="156" t="s">
        <v>218</v>
      </c>
      <c r="AU244" s="156" t="s">
        <v>84</v>
      </c>
      <c r="AY244" s="16" t="s">
        <v>125</v>
      </c>
      <c r="BE244" s="157">
        <f>IF(N244="základní",J244,0)</f>
        <v>0</v>
      </c>
      <c r="BF244" s="157">
        <f>IF(N244="snížená",J244,0)</f>
        <v>0</v>
      </c>
      <c r="BG244" s="157">
        <f>IF(N244="zákl. přenesená",J244,0)</f>
        <v>0</v>
      </c>
      <c r="BH244" s="157">
        <f>IF(N244="sníž. přenesená",J244,0)</f>
        <v>0</v>
      </c>
      <c r="BI244" s="157">
        <f>IF(N244="nulová",J244,0)</f>
        <v>0</v>
      </c>
      <c r="BJ244" s="16" t="s">
        <v>80</v>
      </c>
      <c r="BK244" s="157">
        <f>ROUND(I244*H244,2)</f>
        <v>0</v>
      </c>
      <c r="BL244" s="16" t="s">
        <v>88</v>
      </c>
      <c r="BM244" s="156" t="s">
        <v>781</v>
      </c>
    </row>
    <row r="245" spans="1:65" s="13" customFormat="1" x14ac:dyDescent="0.2">
      <c r="B245" s="158"/>
      <c r="D245" s="159" t="s">
        <v>132</v>
      </c>
      <c r="E245" s="160" t="s">
        <v>1</v>
      </c>
      <c r="F245" s="161" t="s">
        <v>80</v>
      </c>
      <c r="H245" s="162">
        <v>1</v>
      </c>
      <c r="I245" s="163"/>
      <c r="L245" s="158"/>
      <c r="M245" s="164"/>
      <c r="N245" s="165"/>
      <c r="O245" s="165"/>
      <c r="P245" s="165"/>
      <c r="Q245" s="165"/>
      <c r="R245" s="165"/>
      <c r="S245" s="165"/>
      <c r="T245" s="166"/>
      <c r="AT245" s="160" t="s">
        <v>132</v>
      </c>
      <c r="AU245" s="160" t="s">
        <v>84</v>
      </c>
      <c r="AV245" s="13" t="s">
        <v>84</v>
      </c>
      <c r="AW245" s="13" t="s">
        <v>32</v>
      </c>
      <c r="AX245" s="13" t="s">
        <v>80</v>
      </c>
      <c r="AY245" s="160" t="s">
        <v>125</v>
      </c>
    </row>
    <row r="246" spans="1:65" s="2" customFormat="1" ht="24.2" customHeight="1" x14ac:dyDescent="0.2">
      <c r="A246" s="31"/>
      <c r="B246" s="143"/>
      <c r="C246" s="175" t="s">
        <v>369</v>
      </c>
      <c r="D246" s="175" t="s">
        <v>218</v>
      </c>
      <c r="E246" s="176" t="s">
        <v>782</v>
      </c>
      <c r="F246" s="177" t="s">
        <v>783</v>
      </c>
      <c r="G246" s="178" t="s">
        <v>136</v>
      </c>
      <c r="H246" s="179">
        <v>2</v>
      </c>
      <c r="I246" s="180"/>
      <c r="J246" s="181">
        <f>ROUND(I246*H246,2)</f>
        <v>0</v>
      </c>
      <c r="K246" s="182"/>
      <c r="L246" s="183"/>
      <c r="M246" s="184" t="s">
        <v>1</v>
      </c>
      <c r="N246" s="185" t="s">
        <v>40</v>
      </c>
      <c r="O246" s="57"/>
      <c r="P246" s="154">
        <f>O246*H246</f>
        <v>0</v>
      </c>
      <c r="Q246" s="154">
        <v>0.04</v>
      </c>
      <c r="R246" s="154">
        <f>Q246*H246</f>
        <v>0.08</v>
      </c>
      <c r="S246" s="154">
        <v>0</v>
      </c>
      <c r="T246" s="155">
        <f>S246*H246</f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56" t="s">
        <v>159</v>
      </c>
      <c r="AT246" s="156" t="s">
        <v>218</v>
      </c>
      <c r="AU246" s="156" t="s">
        <v>84</v>
      </c>
      <c r="AY246" s="16" t="s">
        <v>125</v>
      </c>
      <c r="BE246" s="157">
        <f>IF(N246="základní",J246,0)</f>
        <v>0</v>
      </c>
      <c r="BF246" s="157">
        <f>IF(N246="snížená",J246,0)</f>
        <v>0</v>
      </c>
      <c r="BG246" s="157">
        <f>IF(N246="zákl. přenesená",J246,0)</f>
        <v>0</v>
      </c>
      <c r="BH246" s="157">
        <f>IF(N246="sníž. přenesená",J246,0)</f>
        <v>0</v>
      </c>
      <c r="BI246" s="157">
        <f>IF(N246="nulová",J246,0)</f>
        <v>0</v>
      </c>
      <c r="BJ246" s="16" t="s">
        <v>80</v>
      </c>
      <c r="BK246" s="157">
        <f>ROUND(I246*H246,2)</f>
        <v>0</v>
      </c>
      <c r="BL246" s="16" t="s">
        <v>88</v>
      </c>
      <c r="BM246" s="156" t="s">
        <v>784</v>
      </c>
    </row>
    <row r="247" spans="1:65" s="13" customFormat="1" x14ac:dyDescent="0.2">
      <c r="B247" s="158"/>
      <c r="D247" s="159" t="s">
        <v>132</v>
      </c>
      <c r="E247" s="160" t="s">
        <v>1</v>
      </c>
      <c r="F247" s="161" t="s">
        <v>84</v>
      </c>
      <c r="H247" s="162">
        <v>2</v>
      </c>
      <c r="I247" s="163"/>
      <c r="L247" s="158"/>
      <c r="M247" s="164"/>
      <c r="N247" s="165"/>
      <c r="O247" s="165"/>
      <c r="P247" s="165"/>
      <c r="Q247" s="165"/>
      <c r="R247" s="165"/>
      <c r="S247" s="165"/>
      <c r="T247" s="166"/>
      <c r="AT247" s="160" t="s">
        <v>132</v>
      </c>
      <c r="AU247" s="160" t="s">
        <v>84</v>
      </c>
      <c r="AV247" s="13" t="s">
        <v>84</v>
      </c>
      <c r="AW247" s="13" t="s">
        <v>32</v>
      </c>
      <c r="AX247" s="13" t="s">
        <v>80</v>
      </c>
      <c r="AY247" s="160" t="s">
        <v>125</v>
      </c>
    </row>
    <row r="248" spans="1:65" s="2" customFormat="1" ht="24.2" customHeight="1" x14ac:dyDescent="0.2">
      <c r="A248" s="31"/>
      <c r="B248" s="143"/>
      <c r="C248" s="175" t="s">
        <v>374</v>
      </c>
      <c r="D248" s="175" t="s">
        <v>218</v>
      </c>
      <c r="E248" s="176" t="s">
        <v>785</v>
      </c>
      <c r="F248" s="177" t="s">
        <v>786</v>
      </c>
      <c r="G248" s="178" t="s">
        <v>136</v>
      </c>
      <c r="H248" s="179">
        <v>3</v>
      </c>
      <c r="I248" s="180"/>
      <c r="J248" s="181">
        <f>ROUND(I248*H248,2)</f>
        <v>0</v>
      </c>
      <c r="K248" s="182"/>
      <c r="L248" s="183"/>
      <c r="M248" s="184" t="s">
        <v>1</v>
      </c>
      <c r="N248" s="185" t="s">
        <v>40</v>
      </c>
      <c r="O248" s="57"/>
      <c r="P248" s="154">
        <f>O248*H248</f>
        <v>0</v>
      </c>
      <c r="Q248" s="154">
        <v>5.0999999999999997E-2</v>
      </c>
      <c r="R248" s="154">
        <f>Q248*H248</f>
        <v>0.153</v>
      </c>
      <c r="S248" s="154">
        <v>0</v>
      </c>
      <c r="T248" s="155">
        <f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56" t="s">
        <v>159</v>
      </c>
      <c r="AT248" s="156" t="s">
        <v>218</v>
      </c>
      <c r="AU248" s="156" t="s">
        <v>84</v>
      </c>
      <c r="AY248" s="16" t="s">
        <v>125</v>
      </c>
      <c r="BE248" s="157">
        <f>IF(N248="základní",J248,0)</f>
        <v>0</v>
      </c>
      <c r="BF248" s="157">
        <f>IF(N248="snížená",J248,0)</f>
        <v>0</v>
      </c>
      <c r="BG248" s="157">
        <f>IF(N248="zákl. přenesená",J248,0)</f>
        <v>0</v>
      </c>
      <c r="BH248" s="157">
        <f>IF(N248="sníž. přenesená",J248,0)</f>
        <v>0</v>
      </c>
      <c r="BI248" s="157">
        <f>IF(N248="nulová",J248,0)</f>
        <v>0</v>
      </c>
      <c r="BJ248" s="16" t="s">
        <v>80</v>
      </c>
      <c r="BK248" s="157">
        <f>ROUND(I248*H248,2)</f>
        <v>0</v>
      </c>
      <c r="BL248" s="16" t="s">
        <v>88</v>
      </c>
      <c r="BM248" s="156" t="s">
        <v>787</v>
      </c>
    </row>
    <row r="249" spans="1:65" s="13" customFormat="1" x14ac:dyDescent="0.2">
      <c r="B249" s="158"/>
      <c r="D249" s="159" t="s">
        <v>132</v>
      </c>
      <c r="E249" s="160" t="s">
        <v>1</v>
      </c>
      <c r="F249" s="161" t="s">
        <v>87</v>
      </c>
      <c r="H249" s="162">
        <v>3</v>
      </c>
      <c r="I249" s="163"/>
      <c r="L249" s="158"/>
      <c r="M249" s="164"/>
      <c r="N249" s="165"/>
      <c r="O249" s="165"/>
      <c r="P249" s="165"/>
      <c r="Q249" s="165"/>
      <c r="R249" s="165"/>
      <c r="S249" s="165"/>
      <c r="T249" s="166"/>
      <c r="AT249" s="160" t="s">
        <v>132</v>
      </c>
      <c r="AU249" s="160" t="s">
        <v>84</v>
      </c>
      <c r="AV249" s="13" t="s">
        <v>84</v>
      </c>
      <c r="AW249" s="13" t="s">
        <v>32</v>
      </c>
      <c r="AX249" s="13" t="s">
        <v>80</v>
      </c>
      <c r="AY249" s="160" t="s">
        <v>125</v>
      </c>
    </row>
    <row r="250" spans="1:65" s="2" customFormat="1" ht="24.2" customHeight="1" x14ac:dyDescent="0.2">
      <c r="A250" s="31"/>
      <c r="B250" s="143"/>
      <c r="C250" s="175" t="s">
        <v>379</v>
      </c>
      <c r="D250" s="175" t="s">
        <v>218</v>
      </c>
      <c r="E250" s="176" t="s">
        <v>788</v>
      </c>
      <c r="F250" s="177" t="s">
        <v>789</v>
      </c>
      <c r="G250" s="178" t="s">
        <v>136</v>
      </c>
      <c r="H250" s="179">
        <v>3</v>
      </c>
      <c r="I250" s="180"/>
      <c r="J250" s="181">
        <f>ROUND(I250*H250,2)</f>
        <v>0</v>
      </c>
      <c r="K250" s="182"/>
      <c r="L250" s="183"/>
      <c r="M250" s="184" t="s">
        <v>1</v>
      </c>
      <c r="N250" s="185" t="s">
        <v>40</v>
      </c>
      <c r="O250" s="57"/>
      <c r="P250" s="154">
        <f>O250*H250</f>
        <v>0</v>
      </c>
      <c r="Q250" s="154">
        <v>0.48299999999999998</v>
      </c>
      <c r="R250" s="154">
        <f>Q250*H250</f>
        <v>1.4489999999999998</v>
      </c>
      <c r="S250" s="154">
        <v>0</v>
      </c>
      <c r="T250" s="155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6" t="s">
        <v>159</v>
      </c>
      <c r="AT250" s="156" t="s">
        <v>218</v>
      </c>
      <c r="AU250" s="156" t="s">
        <v>84</v>
      </c>
      <c r="AY250" s="16" t="s">
        <v>125</v>
      </c>
      <c r="BE250" s="157">
        <f>IF(N250="základní",J250,0)</f>
        <v>0</v>
      </c>
      <c r="BF250" s="157">
        <f>IF(N250="snížená",J250,0)</f>
        <v>0</v>
      </c>
      <c r="BG250" s="157">
        <f>IF(N250="zákl. přenesená",J250,0)</f>
        <v>0</v>
      </c>
      <c r="BH250" s="157">
        <f>IF(N250="sníž. přenesená",J250,0)</f>
        <v>0</v>
      </c>
      <c r="BI250" s="157">
        <f>IF(N250="nulová",J250,0)</f>
        <v>0</v>
      </c>
      <c r="BJ250" s="16" t="s">
        <v>80</v>
      </c>
      <c r="BK250" s="157">
        <f>ROUND(I250*H250,2)</f>
        <v>0</v>
      </c>
      <c r="BL250" s="16" t="s">
        <v>88</v>
      </c>
      <c r="BM250" s="156" t="s">
        <v>790</v>
      </c>
    </row>
    <row r="251" spans="1:65" s="13" customFormat="1" x14ac:dyDescent="0.2">
      <c r="B251" s="158"/>
      <c r="D251" s="159" t="s">
        <v>132</v>
      </c>
      <c r="E251" s="160" t="s">
        <v>1</v>
      </c>
      <c r="F251" s="161" t="s">
        <v>87</v>
      </c>
      <c r="H251" s="162">
        <v>3</v>
      </c>
      <c r="I251" s="163"/>
      <c r="L251" s="158"/>
      <c r="M251" s="164"/>
      <c r="N251" s="165"/>
      <c r="O251" s="165"/>
      <c r="P251" s="165"/>
      <c r="Q251" s="165"/>
      <c r="R251" s="165"/>
      <c r="S251" s="165"/>
      <c r="T251" s="166"/>
      <c r="AT251" s="160" t="s">
        <v>132</v>
      </c>
      <c r="AU251" s="160" t="s">
        <v>84</v>
      </c>
      <c r="AV251" s="13" t="s">
        <v>84</v>
      </c>
      <c r="AW251" s="13" t="s">
        <v>32</v>
      </c>
      <c r="AX251" s="13" t="s">
        <v>80</v>
      </c>
      <c r="AY251" s="160" t="s">
        <v>125</v>
      </c>
    </row>
    <row r="252" spans="1:65" s="2" customFormat="1" ht="24.2" customHeight="1" x14ac:dyDescent="0.2">
      <c r="A252" s="31"/>
      <c r="B252" s="143"/>
      <c r="C252" s="144" t="s">
        <v>385</v>
      </c>
      <c r="D252" s="144" t="s">
        <v>127</v>
      </c>
      <c r="E252" s="145" t="s">
        <v>791</v>
      </c>
      <c r="F252" s="146" t="s">
        <v>792</v>
      </c>
      <c r="G252" s="147" t="s">
        <v>136</v>
      </c>
      <c r="H252" s="148">
        <v>8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40</v>
      </c>
      <c r="O252" s="57"/>
      <c r="P252" s="154">
        <f>O252*H252</f>
        <v>0</v>
      </c>
      <c r="Q252" s="154">
        <v>0.10661</v>
      </c>
      <c r="R252" s="154">
        <f>Q252*H252</f>
        <v>0.85287999999999997</v>
      </c>
      <c r="S252" s="154">
        <v>0</v>
      </c>
      <c r="T252" s="155">
        <f>S252*H252</f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56" t="s">
        <v>88</v>
      </c>
      <c r="AT252" s="156" t="s">
        <v>127</v>
      </c>
      <c r="AU252" s="156" t="s">
        <v>84</v>
      </c>
      <c r="AY252" s="16" t="s">
        <v>125</v>
      </c>
      <c r="BE252" s="157">
        <f>IF(N252="základní",J252,0)</f>
        <v>0</v>
      </c>
      <c r="BF252" s="157">
        <f>IF(N252="snížená",J252,0)</f>
        <v>0</v>
      </c>
      <c r="BG252" s="157">
        <f>IF(N252="zákl. přenesená",J252,0)</f>
        <v>0</v>
      </c>
      <c r="BH252" s="157">
        <f>IF(N252="sníž. přenesená",J252,0)</f>
        <v>0</v>
      </c>
      <c r="BI252" s="157">
        <f>IF(N252="nulová",J252,0)</f>
        <v>0</v>
      </c>
      <c r="BJ252" s="16" t="s">
        <v>80</v>
      </c>
      <c r="BK252" s="157">
        <f>ROUND(I252*H252,2)</f>
        <v>0</v>
      </c>
      <c r="BL252" s="16" t="s">
        <v>88</v>
      </c>
      <c r="BM252" s="156" t="s">
        <v>793</v>
      </c>
    </row>
    <row r="253" spans="1:65" s="13" customFormat="1" x14ac:dyDescent="0.2">
      <c r="B253" s="158"/>
      <c r="D253" s="159" t="s">
        <v>132</v>
      </c>
      <c r="E253" s="160" t="s">
        <v>1</v>
      </c>
      <c r="F253" s="161" t="s">
        <v>159</v>
      </c>
      <c r="H253" s="162">
        <v>8</v>
      </c>
      <c r="I253" s="163"/>
      <c r="L253" s="158"/>
      <c r="M253" s="164"/>
      <c r="N253" s="165"/>
      <c r="O253" s="165"/>
      <c r="P253" s="165"/>
      <c r="Q253" s="165"/>
      <c r="R253" s="165"/>
      <c r="S253" s="165"/>
      <c r="T253" s="166"/>
      <c r="AT253" s="160" t="s">
        <v>132</v>
      </c>
      <c r="AU253" s="160" t="s">
        <v>84</v>
      </c>
      <c r="AV253" s="13" t="s">
        <v>84</v>
      </c>
      <c r="AW253" s="13" t="s">
        <v>32</v>
      </c>
      <c r="AX253" s="13" t="s">
        <v>80</v>
      </c>
      <c r="AY253" s="160" t="s">
        <v>125</v>
      </c>
    </row>
    <row r="254" spans="1:65" s="2" customFormat="1" ht="37.9" customHeight="1" x14ac:dyDescent="0.2">
      <c r="A254" s="31"/>
      <c r="B254" s="143"/>
      <c r="C254" s="144" t="s">
        <v>390</v>
      </c>
      <c r="D254" s="144" t="s">
        <v>127</v>
      </c>
      <c r="E254" s="145" t="s">
        <v>794</v>
      </c>
      <c r="F254" s="146" t="s">
        <v>795</v>
      </c>
      <c r="G254" s="147" t="s">
        <v>136</v>
      </c>
      <c r="H254" s="148">
        <v>8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40</v>
      </c>
      <c r="O254" s="57"/>
      <c r="P254" s="154">
        <f>O254*H254</f>
        <v>0</v>
      </c>
      <c r="Q254" s="154">
        <v>1.2120000000000001E-2</v>
      </c>
      <c r="R254" s="154">
        <f>Q254*H254</f>
        <v>9.6960000000000005E-2</v>
      </c>
      <c r="S254" s="154">
        <v>0</v>
      </c>
      <c r="T254" s="155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56" t="s">
        <v>88</v>
      </c>
      <c r="AT254" s="156" t="s">
        <v>127</v>
      </c>
      <c r="AU254" s="156" t="s">
        <v>84</v>
      </c>
      <c r="AY254" s="16" t="s">
        <v>125</v>
      </c>
      <c r="BE254" s="157">
        <f>IF(N254="základní",J254,0)</f>
        <v>0</v>
      </c>
      <c r="BF254" s="157">
        <f>IF(N254="snížená",J254,0)</f>
        <v>0</v>
      </c>
      <c r="BG254" s="157">
        <f>IF(N254="zákl. přenesená",J254,0)</f>
        <v>0</v>
      </c>
      <c r="BH254" s="157">
        <f>IF(N254="sníž. přenesená",J254,0)</f>
        <v>0</v>
      </c>
      <c r="BI254" s="157">
        <f>IF(N254="nulová",J254,0)</f>
        <v>0</v>
      </c>
      <c r="BJ254" s="16" t="s">
        <v>80</v>
      </c>
      <c r="BK254" s="157">
        <f>ROUND(I254*H254,2)</f>
        <v>0</v>
      </c>
      <c r="BL254" s="16" t="s">
        <v>88</v>
      </c>
      <c r="BM254" s="156" t="s">
        <v>796</v>
      </c>
    </row>
    <row r="255" spans="1:65" s="13" customFormat="1" x14ac:dyDescent="0.2">
      <c r="B255" s="158"/>
      <c r="D255" s="159" t="s">
        <v>132</v>
      </c>
      <c r="E255" s="160" t="s">
        <v>1</v>
      </c>
      <c r="F255" s="161" t="s">
        <v>159</v>
      </c>
      <c r="H255" s="162">
        <v>8</v>
      </c>
      <c r="I255" s="163"/>
      <c r="L255" s="158"/>
      <c r="M255" s="164"/>
      <c r="N255" s="165"/>
      <c r="O255" s="165"/>
      <c r="P255" s="165"/>
      <c r="Q255" s="165"/>
      <c r="R255" s="165"/>
      <c r="S255" s="165"/>
      <c r="T255" s="166"/>
      <c r="AT255" s="160" t="s">
        <v>132</v>
      </c>
      <c r="AU255" s="160" t="s">
        <v>84</v>
      </c>
      <c r="AV255" s="13" t="s">
        <v>84</v>
      </c>
      <c r="AW255" s="13" t="s">
        <v>32</v>
      </c>
      <c r="AX255" s="13" t="s">
        <v>80</v>
      </c>
      <c r="AY255" s="160" t="s">
        <v>125</v>
      </c>
    </row>
    <row r="256" spans="1:65" s="2" customFormat="1" ht="24.2" customHeight="1" x14ac:dyDescent="0.2">
      <c r="A256" s="31"/>
      <c r="B256" s="143"/>
      <c r="C256" s="144" t="s">
        <v>395</v>
      </c>
      <c r="D256" s="144" t="s">
        <v>127</v>
      </c>
      <c r="E256" s="145" t="s">
        <v>797</v>
      </c>
      <c r="F256" s="146" t="s">
        <v>798</v>
      </c>
      <c r="G256" s="147" t="s">
        <v>136</v>
      </c>
      <c r="H256" s="148">
        <v>8</v>
      </c>
      <c r="I256" s="149"/>
      <c r="J256" s="150">
        <f>ROUND(I256*H256,2)</f>
        <v>0</v>
      </c>
      <c r="K256" s="151"/>
      <c r="L256" s="32"/>
      <c r="M256" s="152" t="s">
        <v>1</v>
      </c>
      <c r="N256" s="153" t="s">
        <v>40</v>
      </c>
      <c r="O256" s="57"/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56" t="s">
        <v>88</v>
      </c>
      <c r="AT256" s="156" t="s">
        <v>127</v>
      </c>
      <c r="AU256" s="156" t="s">
        <v>84</v>
      </c>
      <c r="AY256" s="16" t="s">
        <v>125</v>
      </c>
      <c r="BE256" s="157">
        <f>IF(N256="základní",J256,0)</f>
        <v>0</v>
      </c>
      <c r="BF256" s="157">
        <f>IF(N256="snížená",J256,0)</f>
        <v>0</v>
      </c>
      <c r="BG256" s="157">
        <f>IF(N256="zákl. přenesená",J256,0)</f>
        <v>0</v>
      </c>
      <c r="BH256" s="157">
        <f>IF(N256="sníž. přenesená",J256,0)</f>
        <v>0</v>
      </c>
      <c r="BI256" s="157">
        <f>IF(N256="nulová",J256,0)</f>
        <v>0</v>
      </c>
      <c r="BJ256" s="16" t="s">
        <v>80</v>
      </c>
      <c r="BK256" s="157">
        <f>ROUND(I256*H256,2)</f>
        <v>0</v>
      </c>
      <c r="BL256" s="16" t="s">
        <v>88</v>
      </c>
      <c r="BM256" s="156" t="s">
        <v>799</v>
      </c>
    </row>
    <row r="257" spans="1:65" s="13" customFormat="1" x14ac:dyDescent="0.2">
      <c r="B257" s="158"/>
      <c r="D257" s="159" t="s">
        <v>132</v>
      </c>
      <c r="E257" s="160" t="s">
        <v>1</v>
      </c>
      <c r="F257" s="161" t="s">
        <v>159</v>
      </c>
      <c r="H257" s="162">
        <v>8</v>
      </c>
      <c r="I257" s="163"/>
      <c r="L257" s="158"/>
      <c r="M257" s="164"/>
      <c r="N257" s="165"/>
      <c r="O257" s="165"/>
      <c r="P257" s="165"/>
      <c r="Q257" s="165"/>
      <c r="R257" s="165"/>
      <c r="S257" s="165"/>
      <c r="T257" s="166"/>
      <c r="AT257" s="160" t="s">
        <v>132</v>
      </c>
      <c r="AU257" s="160" t="s">
        <v>84</v>
      </c>
      <c r="AV257" s="13" t="s">
        <v>84</v>
      </c>
      <c r="AW257" s="13" t="s">
        <v>32</v>
      </c>
      <c r="AX257" s="13" t="s">
        <v>80</v>
      </c>
      <c r="AY257" s="160" t="s">
        <v>125</v>
      </c>
    </row>
    <row r="258" spans="1:65" s="2" customFormat="1" ht="33" customHeight="1" x14ac:dyDescent="0.2">
      <c r="A258" s="31"/>
      <c r="B258" s="143"/>
      <c r="C258" s="144" t="s">
        <v>402</v>
      </c>
      <c r="D258" s="144" t="s">
        <v>127</v>
      </c>
      <c r="E258" s="145" t="s">
        <v>800</v>
      </c>
      <c r="F258" s="146" t="s">
        <v>801</v>
      </c>
      <c r="G258" s="147" t="s">
        <v>136</v>
      </c>
      <c r="H258" s="148">
        <v>8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40</v>
      </c>
      <c r="O258" s="57"/>
      <c r="P258" s="154">
        <f>O258*H258</f>
        <v>0</v>
      </c>
      <c r="Q258" s="154">
        <v>0.42115999999999998</v>
      </c>
      <c r="R258" s="154">
        <f>Q258*H258</f>
        <v>3.3692799999999998</v>
      </c>
      <c r="S258" s="154">
        <v>0</v>
      </c>
      <c r="T258" s="155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56" t="s">
        <v>88</v>
      </c>
      <c r="AT258" s="156" t="s">
        <v>127</v>
      </c>
      <c r="AU258" s="156" t="s">
        <v>84</v>
      </c>
      <c r="AY258" s="16" t="s">
        <v>125</v>
      </c>
      <c r="BE258" s="157">
        <f>IF(N258="základní",J258,0)</f>
        <v>0</v>
      </c>
      <c r="BF258" s="157">
        <f>IF(N258="snížená",J258,0)</f>
        <v>0</v>
      </c>
      <c r="BG258" s="157">
        <f>IF(N258="zákl. přenesená",J258,0)</f>
        <v>0</v>
      </c>
      <c r="BH258" s="157">
        <f>IF(N258="sníž. přenesená",J258,0)</f>
        <v>0</v>
      </c>
      <c r="BI258" s="157">
        <f>IF(N258="nulová",J258,0)</f>
        <v>0</v>
      </c>
      <c r="BJ258" s="16" t="s">
        <v>80</v>
      </c>
      <c r="BK258" s="157">
        <f>ROUND(I258*H258,2)</f>
        <v>0</v>
      </c>
      <c r="BL258" s="16" t="s">
        <v>88</v>
      </c>
      <c r="BM258" s="156" t="s">
        <v>802</v>
      </c>
    </row>
    <row r="259" spans="1:65" s="13" customFormat="1" x14ac:dyDescent="0.2">
      <c r="B259" s="158"/>
      <c r="D259" s="159" t="s">
        <v>132</v>
      </c>
      <c r="E259" s="160" t="s">
        <v>1</v>
      </c>
      <c r="F259" s="161" t="s">
        <v>159</v>
      </c>
      <c r="H259" s="162">
        <v>8</v>
      </c>
      <c r="I259" s="163"/>
      <c r="L259" s="158"/>
      <c r="M259" s="164"/>
      <c r="N259" s="165"/>
      <c r="O259" s="165"/>
      <c r="P259" s="165"/>
      <c r="Q259" s="165"/>
      <c r="R259" s="165"/>
      <c r="S259" s="165"/>
      <c r="T259" s="166"/>
      <c r="AT259" s="160" t="s">
        <v>132</v>
      </c>
      <c r="AU259" s="160" t="s">
        <v>84</v>
      </c>
      <c r="AV259" s="13" t="s">
        <v>84</v>
      </c>
      <c r="AW259" s="13" t="s">
        <v>32</v>
      </c>
      <c r="AX259" s="13" t="s">
        <v>80</v>
      </c>
      <c r="AY259" s="160" t="s">
        <v>125</v>
      </c>
    </row>
    <row r="260" spans="1:65" s="2" customFormat="1" ht="24.2" customHeight="1" x14ac:dyDescent="0.2">
      <c r="A260" s="31"/>
      <c r="B260" s="143"/>
      <c r="C260" s="144" t="s">
        <v>405</v>
      </c>
      <c r="D260" s="144" t="s">
        <v>127</v>
      </c>
      <c r="E260" s="145" t="s">
        <v>803</v>
      </c>
      <c r="F260" s="146" t="s">
        <v>804</v>
      </c>
      <c r="G260" s="147" t="s">
        <v>136</v>
      </c>
      <c r="H260" s="148">
        <v>18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40</v>
      </c>
      <c r="O260" s="57"/>
      <c r="P260" s="154">
        <f>O260*H260</f>
        <v>0</v>
      </c>
      <c r="Q260" s="154">
        <v>0.12422</v>
      </c>
      <c r="R260" s="154">
        <f>Q260*H260</f>
        <v>2.2359599999999999</v>
      </c>
      <c r="S260" s="154">
        <v>0</v>
      </c>
      <c r="T260" s="15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56" t="s">
        <v>88</v>
      </c>
      <c r="AT260" s="156" t="s">
        <v>127</v>
      </c>
      <c r="AU260" s="156" t="s">
        <v>84</v>
      </c>
      <c r="AY260" s="16" t="s">
        <v>125</v>
      </c>
      <c r="BE260" s="157">
        <f>IF(N260="základní",J260,0)</f>
        <v>0</v>
      </c>
      <c r="BF260" s="157">
        <f>IF(N260="snížená",J260,0)</f>
        <v>0</v>
      </c>
      <c r="BG260" s="157">
        <f>IF(N260="zákl. přenesená",J260,0)</f>
        <v>0</v>
      </c>
      <c r="BH260" s="157">
        <f>IF(N260="sníž. přenesená",J260,0)</f>
        <v>0</v>
      </c>
      <c r="BI260" s="157">
        <f>IF(N260="nulová",J260,0)</f>
        <v>0</v>
      </c>
      <c r="BJ260" s="16" t="s">
        <v>80</v>
      </c>
      <c r="BK260" s="157">
        <f>ROUND(I260*H260,2)</f>
        <v>0</v>
      </c>
      <c r="BL260" s="16" t="s">
        <v>88</v>
      </c>
      <c r="BM260" s="156" t="s">
        <v>805</v>
      </c>
    </row>
    <row r="261" spans="1:65" s="13" customFormat="1" x14ac:dyDescent="0.2">
      <c r="B261" s="158"/>
      <c r="D261" s="159" t="s">
        <v>132</v>
      </c>
      <c r="E261" s="160" t="s">
        <v>1</v>
      </c>
      <c r="F261" s="161" t="s">
        <v>223</v>
      </c>
      <c r="H261" s="162">
        <v>18</v>
      </c>
      <c r="I261" s="163"/>
      <c r="L261" s="158"/>
      <c r="M261" s="164"/>
      <c r="N261" s="165"/>
      <c r="O261" s="165"/>
      <c r="P261" s="165"/>
      <c r="Q261" s="165"/>
      <c r="R261" s="165"/>
      <c r="S261" s="165"/>
      <c r="T261" s="166"/>
      <c r="AT261" s="160" t="s">
        <v>132</v>
      </c>
      <c r="AU261" s="160" t="s">
        <v>84</v>
      </c>
      <c r="AV261" s="13" t="s">
        <v>84</v>
      </c>
      <c r="AW261" s="13" t="s">
        <v>32</v>
      </c>
      <c r="AX261" s="13" t="s">
        <v>80</v>
      </c>
      <c r="AY261" s="160" t="s">
        <v>125</v>
      </c>
    </row>
    <row r="262" spans="1:65" s="2" customFormat="1" ht="16.5" customHeight="1" x14ac:dyDescent="0.2">
      <c r="A262" s="31"/>
      <c r="B262" s="143"/>
      <c r="C262" s="175" t="s">
        <v>410</v>
      </c>
      <c r="D262" s="175" t="s">
        <v>218</v>
      </c>
      <c r="E262" s="176" t="s">
        <v>806</v>
      </c>
      <c r="F262" s="177" t="s">
        <v>807</v>
      </c>
      <c r="G262" s="178" t="s">
        <v>136</v>
      </c>
      <c r="H262" s="179">
        <v>18</v>
      </c>
      <c r="I262" s="180"/>
      <c r="J262" s="181">
        <f>ROUND(I262*H262,2)</f>
        <v>0</v>
      </c>
      <c r="K262" s="182"/>
      <c r="L262" s="183"/>
      <c r="M262" s="184" t="s">
        <v>1</v>
      </c>
      <c r="N262" s="185" t="s">
        <v>40</v>
      </c>
      <c r="O262" s="57"/>
      <c r="P262" s="154">
        <f>O262*H262</f>
        <v>0</v>
      </c>
      <c r="Q262" s="154">
        <v>6.7000000000000004E-2</v>
      </c>
      <c r="R262" s="154">
        <f>Q262*H262</f>
        <v>1.206</v>
      </c>
      <c r="S262" s="154">
        <v>0</v>
      </c>
      <c r="T262" s="15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56" t="s">
        <v>159</v>
      </c>
      <c r="AT262" s="156" t="s">
        <v>218</v>
      </c>
      <c r="AU262" s="156" t="s">
        <v>84</v>
      </c>
      <c r="AY262" s="16" t="s">
        <v>125</v>
      </c>
      <c r="BE262" s="157">
        <f>IF(N262="základní",J262,0)</f>
        <v>0</v>
      </c>
      <c r="BF262" s="157">
        <f>IF(N262="snížená",J262,0)</f>
        <v>0</v>
      </c>
      <c r="BG262" s="157">
        <f>IF(N262="zákl. přenesená",J262,0)</f>
        <v>0</v>
      </c>
      <c r="BH262" s="157">
        <f>IF(N262="sníž. přenesená",J262,0)</f>
        <v>0</v>
      </c>
      <c r="BI262" s="157">
        <f>IF(N262="nulová",J262,0)</f>
        <v>0</v>
      </c>
      <c r="BJ262" s="16" t="s">
        <v>80</v>
      </c>
      <c r="BK262" s="157">
        <f>ROUND(I262*H262,2)</f>
        <v>0</v>
      </c>
      <c r="BL262" s="16" t="s">
        <v>88</v>
      </c>
      <c r="BM262" s="156" t="s">
        <v>808</v>
      </c>
    </row>
    <row r="263" spans="1:65" s="13" customFormat="1" x14ac:dyDescent="0.2">
      <c r="B263" s="158"/>
      <c r="D263" s="159" t="s">
        <v>132</v>
      </c>
      <c r="E263" s="160" t="s">
        <v>1</v>
      </c>
      <c r="F263" s="161" t="s">
        <v>223</v>
      </c>
      <c r="H263" s="162">
        <v>18</v>
      </c>
      <c r="I263" s="163"/>
      <c r="L263" s="158"/>
      <c r="M263" s="164"/>
      <c r="N263" s="165"/>
      <c r="O263" s="165"/>
      <c r="P263" s="165"/>
      <c r="Q263" s="165"/>
      <c r="R263" s="165"/>
      <c r="S263" s="165"/>
      <c r="T263" s="166"/>
      <c r="AT263" s="160" t="s">
        <v>132</v>
      </c>
      <c r="AU263" s="160" t="s">
        <v>84</v>
      </c>
      <c r="AV263" s="13" t="s">
        <v>84</v>
      </c>
      <c r="AW263" s="13" t="s">
        <v>32</v>
      </c>
      <c r="AX263" s="13" t="s">
        <v>80</v>
      </c>
      <c r="AY263" s="160" t="s">
        <v>125</v>
      </c>
    </row>
    <row r="264" spans="1:65" s="2" customFormat="1" ht="24.2" customHeight="1" x14ac:dyDescent="0.2">
      <c r="A264" s="31"/>
      <c r="B264" s="143"/>
      <c r="C264" s="144" t="s">
        <v>413</v>
      </c>
      <c r="D264" s="144" t="s">
        <v>127</v>
      </c>
      <c r="E264" s="145" t="s">
        <v>809</v>
      </c>
      <c r="F264" s="146" t="s">
        <v>810</v>
      </c>
      <c r="G264" s="147" t="s">
        <v>136</v>
      </c>
      <c r="H264" s="148">
        <v>36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40</v>
      </c>
      <c r="O264" s="57"/>
      <c r="P264" s="154">
        <f>O264*H264</f>
        <v>0</v>
      </c>
      <c r="Q264" s="154">
        <v>2.972E-2</v>
      </c>
      <c r="R264" s="154">
        <f>Q264*H264</f>
        <v>1.06992</v>
      </c>
      <c r="S264" s="154">
        <v>0</v>
      </c>
      <c r="T264" s="155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56" t="s">
        <v>88</v>
      </c>
      <c r="AT264" s="156" t="s">
        <v>127</v>
      </c>
      <c r="AU264" s="156" t="s">
        <v>84</v>
      </c>
      <c r="AY264" s="16" t="s">
        <v>125</v>
      </c>
      <c r="BE264" s="157">
        <f>IF(N264="základní",J264,0)</f>
        <v>0</v>
      </c>
      <c r="BF264" s="157">
        <f>IF(N264="snížená",J264,0)</f>
        <v>0</v>
      </c>
      <c r="BG264" s="157">
        <f>IF(N264="zákl. přenesená",J264,0)</f>
        <v>0</v>
      </c>
      <c r="BH264" s="157">
        <f>IF(N264="sníž. přenesená",J264,0)</f>
        <v>0</v>
      </c>
      <c r="BI264" s="157">
        <f>IF(N264="nulová",J264,0)</f>
        <v>0</v>
      </c>
      <c r="BJ264" s="16" t="s">
        <v>80</v>
      </c>
      <c r="BK264" s="157">
        <f>ROUND(I264*H264,2)</f>
        <v>0</v>
      </c>
      <c r="BL264" s="16" t="s">
        <v>88</v>
      </c>
      <c r="BM264" s="156" t="s">
        <v>811</v>
      </c>
    </row>
    <row r="265" spans="1:65" s="13" customFormat="1" x14ac:dyDescent="0.2">
      <c r="B265" s="158"/>
      <c r="D265" s="159" t="s">
        <v>132</v>
      </c>
      <c r="E265" s="160" t="s">
        <v>1</v>
      </c>
      <c r="F265" s="161" t="s">
        <v>812</v>
      </c>
      <c r="H265" s="162">
        <v>36</v>
      </c>
      <c r="I265" s="163"/>
      <c r="L265" s="158"/>
      <c r="M265" s="164"/>
      <c r="N265" s="165"/>
      <c r="O265" s="165"/>
      <c r="P265" s="165"/>
      <c r="Q265" s="165"/>
      <c r="R265" s="165"/>
      <c r="S265" s="165"/>
      <c r="T265" s="166"/>
      <c r="AT265" s="160" t="s">
        <v>132</v>
      </c>
      <c r="AU265" s="160" t="s">
        <v>84</v>
      </c>
      <c r="AV265" s="13" t="s">
        <v>84</v>
      </c>
      <c r="AW265" s="13" t="s">
        <v>32</v>
      </c>
      <c r="AX265" s="13" t="s">
        <v>80</v>
      </c>
      <c r="AY265" s="160" t="s">
        <v>125</v>
      </c>
    </row>
    <row r="266" spans="1:65" s="2" customFormat="1" ht="21.75" customHeight="1" x14ac:dyDescent="0.2">
      <c r="A266" s="31"/>
      <c r="B266" s="143"/>
      <c r="C266" s="175" t="s">
        <v>418</v>
      </c>
      <c r="D266" s="175" t="s">
        <v>218</v>
      </c>
      <c r="E266" s="176" t="s">
        <v>813</v>
      </c>
      <c r="F266" s="177" t="s">
        <v>814</v>
      </c>
      <c r="G266" s="178" t="s">
        <v>136</v>
      </c>
      <c r="H266" s="179">
        <v>18</v>
      </c>
      <c r="I266" s="180"/>
      <c r="J266" s="181">
        <f>ROUND(I266*H266,2)</f>
        <v>0</v>
      </c>
      <c r="K266" s="182"/>
      <c r="L266" s="183"/>
      <c r="M266" s="184" t="s">
        <v>1</v>
      </c>
      <c r="N266" s="185" t="s">
        <v>40</v>
      </c>
      <c r="O266" s="57"/>
      <c r="P266" s="154">
        <f>O266*H266</f>
        <v>0</v>
      </c>
      <c r="Q266" s="154">
        <v>5.8000000000000003E-2</v>
      </c>
      <c r="R266" s="154">
        <f>Q266*H266</f>
        <v>1.044</v>
      </c>
      <c r="S266" s="154">
        <v>0</v>
      </c>
      <c r="T266" s="15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56" t="s">
        <v>159</v>
      </c>
      <c r="AT266" s="156" t="s">
        <v>218</v>
      </c>
      <c r="AU266" s="156" t="s">
        <v>84</v>
      </c>
      <c r="AY266" s="16" t="s">
        <v>125</v>
      </c>
      <c r="BE266" s="157">
        <f>IF(N266="základní",J266,0)</f>
        <v>0</v>
      </c>
      <c r="BF266" s="157">
        <f>IF(N266="snížená",J266,0)</f>
        <v>0</v>
      </c>
      <c r="BG266" s="157">
        <f>IF(N266="zákl. přenesená",J266,0)</f>
        <v>0</v>
      </c>
      <c r="BH266" s="157">
        <f>IF(N266="sníž. přenesená",J266,0)</f>
        <v>0</v>
      </c>
      <c r="BI266" s="157">
        <f>IF(N266="nulová",J266,0)</f>
        <v>0</v>
      </c>
      <c r="BJ266" s="16" t="s">
        <v>80</v>
      </c>
      <c r="BK266" s="157">
        <f>ROUND(I266*H266,2)</f>
        <v>0</v>
      </c>
      <c r="BL266" s="16" t="s">
        <v>88</v>
      </c>
      <c r="BM266" s="156" t="s">
        <v>815</v>
      </c>
    </row>
    <row r="267" spans="1:65" s="13" customFormat="1" x14ac:dyDescent="0.2">
      <c r="B267" s="158"/>
      <c r="D267" s="159" t="s">
        <v>132</v>
      </c>
      <c r="E267" s="160" t="s">
        <v>1</v>
      </c>
      <c r="F267" s="161" t="s">
        <v>223</v>
      </c>
      <c r="H267" s="162">
        <v>18</v>
      </c>
      <c r="I267" s="163"/>
      <c r="L267" s="158"/>
      <c r="M267" s="164"/>
      <c r="N267" s="165"/>
      <c r="O267" s="165"/>
      <c r="P267" s="165"/>
      <c r="Q267" s="165"/>
      <c r="R267" s="165"/>
      <c r="S267" s="165"/>
      <c r="T267" s="166"/>
      <c r="AT267" s="160" t="s">
        <v>132</v>
      </c>
      <c r="AU267" s="160" t="s">
        <v>84</v>
      </c>
      <c r="AV267" s="13" t="s">
        <v>84</v>
      </c>
      <c r="AW267" s="13" t="s">
        <v>32</v>
      </c>
      <c r="AX267" s="13" t="s">
        <v>80</v>
      </c>
      <c r="AY267" s="160" t="s">
        <v>125</v>
      </c>
    </row>
    <row r="268" spans="1:65" s="2" customFormat="1" ht="24.2" customHeight="1" x14ac:dyDescent="0.2">
      <c r="A268" s="31"/>
      <c r="B268" s="143"/>
      <c r="C268" s="175" t="s">
        <v>423</v>
      </c>
      <c r="D268" s="175" t="s">
        <v>218</v>
      </c>
      <c r="E268" s="176" t="s">
        <v>816</v>
      </c>
      <c r="F268" s="177" t="s">
        <v>817</v>
      </c>
      <c r="G268" s="178" t="s">
        <v>136</v>
      </c>
      <c r="H268" s="179">
        <v>18</v>
      </c>
      <c r="I268" s="180"/>
      <c r="J268" s="181">
        <f>ROUND(I268*H268,2)</f>
        <v>0</v>
      </c>
      <c r="K268" s="182"/>
      <c r="L268" s="183"/>
      <c r="M268" s="184" t="s">
        <v>1</v>
      </c>
      <c r="N268" s="185" t="s">
        <v>40</v>
      </c>
      <c r="O268" s="57"/>
      <c r="P268" s="154">
        <f>O268*H268</f>
        <v>0</v>
      </c>
      <c r="Q268" s="154">
        <v>2.7E-2</v>
      </c>
      <c r="R268" s="154">
        <f>Q268*H268</f>
        <v>0.48599999999999999</v>
      </c>
      <c r="S268" s="154">
        <v>0</v>
      </c>
      <c r="T268" s="155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56" t="s">
        <v>159</v>
      </c>
      <c r="AT268" s="156" t="s">
        <v>218</v>
      </c>
      <c r="AU268" s="156" t="s">
        <v>84</v>
      </c>
      <c r="AY268" s="16" t="s">
        <v>125</v>
      </c>
      <c r="BE268" s="157">
        <f>IF(N268="základní",J268,0)</f>
        <v>0</v>
      </c>
      <c r="BF268" s="157">
        <f>IF(N268="snížená",J268,0)</f>
        <v>0</v>
      </c>
      <c r="BG268" s="157">
        <f>IF(N268="zákl. přenesená",J268,0)</f>
        <v>0</v>
      </c>
      <c r="BH268" s="157">
        <f>IF(N268="sníž. přenesená",J268,0)</f>
        <v>0</v>
      </c>
      <c r="BI268" s="157">
        <f>IF(N268="nulová",J268,0)</f>
        <v>0</v>
      </c>
      <c r="BJ268" s="16" t="s">
        <v>80</v>
      </c>
      <c r="BK268" s="157">
        <f>ROUND(I268*H268,2)</f>
        <v>0</v>
      </c>
      <c r="BL268" s="16" t="s">
        <v>88</v>
      </c>
      <c r="BM268" s="156" t="s">
        <v>818</v>
      </c>
    </row>
    <row r="269" spans="1:65" s="13" customFormat="1" x14ac:dyDescent="0.2">
      <c r="B269" s="158"/>
      <c r="D269" s="159" t="s">
        <v>132</v>
      </c>
      <c r="E269" s="160" t="s">
        <v>1</v>
      </c>
      <c r="F269" s="161" t="s">
        <v>223</v>
      </c>
      <c r="H269" s="162">
        <v>18</v>
      </c>
      <c r="I269" s="163"/>
      <c r="L269" s="158"/>
      <c r="M269" s="164"/>
      <c r="N269" s="165"/>
      <c r="O269" s="165"/>
      <c r="P269" s="165"/>
      <c r="Q269" s="165"/>
      <c r="R269" s="165"/>
      <c r="S269" s="165"/>
      <c r="T269" s="166"/>
      <c r="AT269" s="160" t="s">
        <v>132</v>
      </c>
      <c r="AU269" s="160" t="s">
        <v>84</v>
      </c>
      <c r="AV269" s="13" t="s">
        <v>84</v>
      </c>
      <c r="AW269" s="13" t="s">
        <v>32</v>
      </c>
      <c r="AX269" s="13" t="s">
        <v>80</v>
      </c>
      <c r="AY269" s="160" t="s">
        <v>125</v>
      </c>
    </row>
    <row r="270" spans="1:65" s="2" customFormat="1" ht="24.2" customHeight="1" x14ac:dyDescent="0.2">
      <c r="A270" s="31"/>
      <c r="B270" s="143"/>
      <c r="C270" s="144" t="s">
        <v>429</v>
      </c>
      <c r="D270" s="144" t="s">
        <v>127</v>
      </c>
      <c r="E270" s="145" t="s">
        <v>819</v>
      </c>
      <c r="F270" s="146" t="s">
        <v>820</v>
      </c>
      <c r="G270" s="147" t="s">
        <v>136</v>
      </c>
      <c r="H270" s="148">
        <v>18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40</v>
      </c>
      <c r="O270" s="57"/>
      <c r="P270" s="154">
        <f>O270*H270</f>
        <v>0</v>
      </c>
      <c r="Q270" s="154">
        <v>2.972E-2</v>
      </c>
      <c r="R270" s="154">
        <f>Q270*H270</f>
        <v>0.53495999999999999</v>
      </c>
      <c r="S270" s="154">
        <v>0</v>
      </c>
      <c r="T270" s="155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56" t="s">
        <v>88</v>
      </c>
      <c r="AT270" s="156" t="s">
        <v>127</v>
      </c>
      <c r="AU270" s="156" t="s">
        <v>84</v>
      </c>
      <c r="AY270" s="16" t="s">
        <v>125</v>
      </c>
      <c r="BE270" s="157">
        <f>IF(N270="základní",J270,0)</f>
        <v>0</v>
      </c>
      <c r="BF270" s="157">
        <f>IF(N270="snížená",J270,0)</f>
        <v>0</v>
      </c>
      <c r="BG270" s="157">
        <f>IF(N270="zákl. přenesená",J270,0)</f>
        <v>0</v>
      </c>
      <c r="BH270" s="157">
        <f>IF(N270="sníž. přenesená",J270,0)</f>
        <v>0</v>
      </c>
      <c r="BI270" s="157">
        <f>IF(N270="nulová",J270,0)</f>
        <v>0</v>
      </c>
      <c r="BJ270" s="16" t="s">
        <v>80</v>
      </c>
      <c r="BK270" s="157">
        <f>ROUND(I270*H270,2)</f>
        <v>0</v>
      </c>
      <c r="BL270" s="16" t="s">
        <v>88</v>
      </c>
      <c r="BM270" s="156" t="s">
        <v>821</v>
      </c>
    </row>
    <row r="271" spans="1:65" s="13" customFormat="1" x14ac:dyDescent="0.2">
      <c r="B271" s="158"/>
      <c r="D271" s="159" t="s">
        <v>132</v>
      </c>
      <c r="E271" s="160" t="s">
        <v>1</v>
      </c>
      <c r="F271" s="161" t="s">
        <v>223</v>
      </c>
      <c r="H271" s="162">
        <v>18</v>
      </c>
      <c r="I271" s="163"/>
      <c r="L271" s="158"/>
      <c r="M271" s="164"/>
      <c r="N271" s="165"/>
      <c r="O271" s="165"/>
      <c r="P271" s="165"/>
      <c r="Q271" s="165"/>
      <c r="R271" s="165"/>
      <c r="S271" s="165"/>
      <c r="T271" s="166"/>
      <c r="AT271" s="160" t="s">
        <v>132</v>
      </c>
      <c r="AU271" s="160" t="s">
        <v>84</v>
      </c>
      <c r="AV271" s="13" t="s">
        <v>84</v>
      </c>
      <c r="AW271" s="13" t="s">
        <v>32</v>
      </c>
      <c r="AX271" s="13" t="s">
        <v>80</v>
      </c>
      <c r="AY271" s="160" t="s">
        <v>125</v>
      </c>
    </row>
    <row r="272" spans="1:65" s="2" customFormat="1" ht="24.2" customHeight="1" x14ac:dyDescent="0.2">
      <c r="A272" s="31"/>
      <c r="B272" s="143"/>
      <c r="C272" s="175" t="s">
        <v>434</v>
      </c>
      <c r="D272" s="175" t="s">
        <v>218</v>
      </c>
      <c r="E272" s="176" t="s">
        <v>822</v>
      </c>
      <c r="F272" s="177" t="s">
        <v>823</v>
      </c>
      <c r="G272" s="178" t="s">
        <v>136</v>
      </c>
      <c r="H272" s="179">
        <v>18</v>
      </c>
      <c r="I272" s="180"/>
      <c r="J272" s="181">
        <f>ROUND(I272*H272,2)</f>
        <v>0</v>
      </c>
      <c r="K272" s="182"/>
      <c r="L272" s="183"/>
      <c r="M272" s="184" t="s">
        <v>1</v>
      </c>
      <c r="N272" s="185" t="s">
        <v>40</v>
      </c>
      <c r="O272" s="57"/>
      <c r="P272" s="154">
        <f>O272*H272</f>
        <v>0</v>
      </c>
      <c r="Q272" s="154">
        <v>0.09</v>
      </c>
      <c r="R272" s="154">
        <f>Q272*H272</f>
        <v>1.6199999999999999</v>
      </c>
      <c r="S272" s="154">
        <v>0</v>
      </c>
      <c r="T272" s="15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56" t="s">
        <v>159</v>
      </c>
      <c r="AT272" s="156" t="s">
        <v>218</v>
      </c>
      <c r="AU272" s="156" t="s">
        <v>84</v>
      </c>
      <c r="AY272" s="16" t="s">
        <v>125</v>
      </c>
      <c r="BE272" s="157">
        <f>IF(N272="základní",J272,0)</f>
        <v>0</v>
      </c>
      <c r="BF272" s="157">
        <f>IF(N272="snížená",J272,0)</f>
        <v>0</v>
      </c>
      <c r="BG272" s="157">
        <f>IF(N272="zákl. přenesená",J272,0)</f>
        <v>0</v>
      </c>
      <c r="BH272" s="157">
        <f>IF(N272="sníž. přenesená",J272,0)</f>
        <v>0</v>
      </c>
      <c r="BI272" s="157">
        <f>IF(N272="nulová",J272,0)</f>
        <v>0</v>
      </c>
      <c r="BJ272" s="16" t="s">
        <v>80</v>
      </c>
      <c r="BK272" s="157">
        <f>ROUND(I272*H272,2)</f>
        <v>0</v>
      </c>
      <c r="BL272" s="16" t="s">
        <v>88</v>
      </c>
      <c r="BM272" s="156" t="s">
        <v>824</v>
      </c>
    </row>
    <row r="273" spans="1:65" s="13" customFormat="1" x14ac:dyDescent="0.2">
      <c r="B273" s="158"/>
      <c r="D273" s="159" t="s">
        <v>132</v>
      </c>
      <c r="E273" s="160" t="s">
        <v>1</v>
      </c>
      <c r="F273" s="161" t="s">
        <v>223</v>
      </c>
      <c r="H273" s="162">
        <v>18</v>
      </c>
      <c r="I273" s="163"/>
      <c r="L273" s="158"/>
      <c r="M273" s="164"/>
      <c r="N273" s="165"/>
      <c r="O273" s="165"/>
      <c r="P273" s="165"/>
      <c r="Q273" s="165"/>
      <c r="R273" s="165"/>
      <c r="S273" s="165"/>
      <c r="T273" s="166"/>
      <c r="AT273" s="160" t="s">
        <v>132</v>
      </c>
      <c r="AU273" s="160" t="s">
        <v>84</v>
      </c>
      <c r="AV273" s="13" t="s">
        <v>84</v>
      </c>
      <c r="AW273" s="13" t="s">
        <v>32</v>
      </c>
      <c r="AX273" s="13" t="s">
        <v>80</v>
      </c>
      <c r="AY273" s="160" t="s">
        <v>125</v>
      </c>
    </row>
    <row r="274" spans="1:65" s="2" customFormat="1" ht="44.25" customHeight="1" x14ac:dyDescent="0.2">
      <c r="A274" s="31"/>
      <c r="B274" s="143"/>
      <c r="C274" s="144" t="s">
        <v>439</v>
      </c>
      <c r="D274" s="144" t="s">
        <v>127</v>
      </c>
      <c r="E274" s="145" t="s">
        <v>825</v>
      </c>
      <c r="F274" s="146" t="s">
        <v>826</v>
      </c>
      <c r="G274" s="147" t="s">
        <v>173</v>
      </c>
      <c r="H274" s="148">
        <v>65.664000000000001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40</v>
      </c>
      <c r="O274" s="57"/>
      <c r="P274" s="154">
        <f>O274*H274</f>
        <v>0</v>
      </c>
      <c r="Q274" s="154">
        <v>4.301E-2</v>
      </c>
      <c r="R274" s="154">
        <f>Q274*H274</f>
        <v>2.8242086400000002</v>
      </c>
      <c r="S274" s="154">
        <v>0</v>
      </c>
      <c r="T274" s="155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56" t="s">
        <v>88</v>
      </c>
      <c r="AT274" s="156" t="s">
        <v>127</v>
      </c>
      <c r="AU274" s="156" t="s">
        <v>84</v>
      </c>
      <c r="AY274" s="16" t="s">
        <v>125</v>
      </c>
      <c r="BE274" s="157">
        <f>IF(N274="základní",J274,0)</f>
        <v>0</v>
      </c>
      <c r="BF274" s="157">
        <f>IF(N274="snížená",J274,0)</f>
        <v>0</v>
      </c>
      <c r="BG274" s="157">
        <f>IF(N274="zákl. přenesená",J274,0)</f>
        <v>0</v>
      </c>
      <c r="BH274" s="157">
        <f>IF(N274="sníž. přenesená",J274,0)</f>
        <v>0</v>
      </c>
      <c r="BI274" s="157">
        <f>IF(N274="nulová",J274,0)</f>
        <v>0</v>
      </c>
      <c r="BJ274" s="16" t="s">
        <v>80</v>
      </c>
      <c r="BK274" s="157">
        <f>ROUND(I274*H274,2)</f>
        <v>0</v>
      </c>
      <c r="BL274" s="16" t="s">
        <v>88</v>
      </c>
      <c r="BM274" s="156" t="s">
        <v>827</v>
      </c>
    </row>
    <row r="275" spans="1:65" s="13" customFormat="1" x14ac:dyDescent="0.2">
      <c r="B275" s="158"/>
      <c r="D275" s="159" t="s">
        <v>132</v>
      </c>
      <c r="E275" s="160" t="s">
        <v>1</v>
      </c>
      <c r="F275" s="161" t="s">
        <v>828</v>
      </c>
      <c r="H275" s="162">
        <v>65.664000000000001</v>
      </c>
      <c r="I275" s="163"/>
      <c r="L275" s="158"/>
      <c r="M275" s="164"/>
      <c r="N275" s="165"/>
      <c r="O275" s="165"/>
      <c r="P275" s="165"/>
      <c r="Q275" s="165"/>
      <c r="R275" s="165"/>
      <c r="S275" s="165"/>
      <c r="T275" s="166"/>
      <c r="AT275" s="160" t="s">
        <v>132</v>
      </c>
      <c r="AU275" s="160" t="s">
        <v>84</v>
      </c>
      <c r="AV275" s="13" t="s">
        <v>84</v>
      </c>
      <c r="AW275" s="13" t="s">
        <v>32</v>
      </c>
      <c r="AX275" s="13" t="s">
        <v>75</v>
      </c>
      <c r="AY275" s="160" t="s">
        <v>125</v>
      </c>
    </row>
    <row r="276" spans="1:65" s="14" customFormat="1" x14ac:dyDescent="0.2">
      <c r="B276" s="167"/>
      <c r="D276" s="159" t="s">
        <v>132</v>
      </c>
      <c r="E276" s="168" t="s">
        <v>1</v>
      </c>
      <c r="F276" s="169" t="s">
        <v>186</v>
      </c>
      <c r="H276" s="170">
        <v>65.664000000000001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132</v>
      </c>
      <c r="AU276" s="168" t="s">
        <v>84</v>
      </c>
      <c r="AV276" s="14" t="s">
        <v>88</v>
      </c>
      <c r="AW276" s="14" t="s">
        <v>32</v>
      </c>
      <c r="AX276" s="14" t="s">
        <v>80</v>
      </c>
      <c r="AY276" s="168" t="s">
        <v>125</v>
      </c>
    </row>
    <row r="277" spans="1:65" s="2" customFormat="1" ht="24.2" customHeight="1" x14ac:dyDescent="0.2">
      <c r="A277" s="31"/>
      <c r="B277" s="143"/>
      <c r="C277" s="175" t="s">
        <v>443</v>
      </c>
      <c r="D277" s="175" t="s">
        <v>218</v>
      </c>
      <c r="E277" s="176" t="s">
        <v>829</v>
      </c>
      <c r="F277" s="177" t="s">
        <v>830</v>
      </c>
      <c r="G277" s="178" t="s">
        <v>831</v>
      </c>
      <c r="H277" s="179">
        <v>190</v>
      </c>
      <c r="I277" s="180"/>
      <c r="J277" s="181">
        <f>ROUND(I277*H277,2)</f>
        <v>0</v>
      </c>
      <c r="K277" s="182"/>
      <c r="L277" s="183"/>
      <c r="M277" s="184" t="s">
        <v>1</v>
      </c>
      <c r="N277" s="185" t="s">
        <v>40</v>
      </c>
      <c r="O277" s="57"/>
      <c r="P277" s="154">
        <f>O277*H277</f>
        <v>0</v>
      </c>
      <c r="Q277" s="154">
        <v>0</v>
      </c>
      <c r="R277" s="154">
        <f>Q277*H277</f>
        <v>0</v>
      </c>
      <c r="S277" s="154">
        <v>0</v>
      </c>
      <c r="T277" s="155">
        <f>S277*H277</f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56" t="s">
        <v>159</v>
      </c>
      <c r="AT277" s="156" t="s">
        <v>218</v>
      </c>
      <c r="AU277" s="156" t="s">
        <v>84</v>
      </c>
      <c r="AY277" s="16" t="s">
        <v>125</v>
      </c>
      <c r="BE277" s="157">
        <f>IF(N277="základní",J277,0)</f>
        <v>0</v>
      </c>
      <c r="BF277" s="157">
        <f>IF(N277="snížená",J277,0)</f>
        <v>0</v>
      </c>
      <c r="BG277" s="157">
        <f>IF(N277="zákl. přenesená",J277,0)</f>
        <v>0</v>
      </c>
      <c r="BH277" s="157">
        <f>IF(N277="sníž. přenesená",J277,0)</f>
        <v>0</v>
      </c>
      <c r="BI277" s="157">
        <f>IF(N277="nulová",J277,0)</f>
        <v>0</v>
      </c>
      <c r="BJ277" s="16" t="s">
        <v>80</v>
      </c>
      <c r="BK277" s="157">
        <f>ROUND(I277*H277,2)</f>
        <v>0</v>
      </c>
      <c r="BL277" s="16" t="s">
        <v>88</v>
      </c>
      <c r="BM277" s="156" t="s">
        <v>832</v>
      </c>
    </row>
    <row r="278" spans="1:65" s="13" customFormat="1" x14ac:dyDescent="0.2">
      <c r="B278" s="158"/>
      <c r="D278" s="159" t="s">
        <v>132</v>
      </c>
      <c r="E278" s="160" t="s">
        <v>1</v>
      </c>
      <c r="F278" s="161" t="s">
        <v>833</v>
      </c>
      <c r="H278" s="162">
        <v>190</v>
      </c>
      <c r="I278" s="163"/>
      <c r="L278" s="158"/>
      <c r="M278" s="164"/>
      <c r="N278" s="165"/>
      <c r="O278" s="165"/>
      <c r="P278" s="165"/>
      <c r="Q278" s="165"/>
      <c r="R278" s="165"/>
      <c r="S278" s="165"/>
      <c r="T278" s="166"/>
      <c r="AT278" s="160" t="s">
        <v>132</v>
      </c>
      <c r="AU278" s="160" t="s">
        <v>84</v>
      </c>
      <c r="AV278" s="13" t="s">
        <v>84</v>
      </c>
      <c r="AW278" s="13" t="s">
        <v>32</v>
      </c>
      <c r="AX278" s="13" t="s">
        <v>80</v>
      </c>
      <c r="AY278" s="160" t="s">
        <v>125</v>
      </c>
    </row>
    <row r="279" spans="1:65" s="2" customFormat="1" ht="24.2" customHeight="1" x14ac:dyDescent="0.2">
      <c r="A279" s="31"/>
      <c r="B279" s="143"/>
      <c r="C279" s="175" t="s">
        <v>448</v>
      </c>
      <c r="D279" s="175" t="s">
        <v>218</v>
      </c>
      <c r="E279" s="176" t="s">
        <v>834</v>
      </c>
      <c r="F279" s="177" t="s">
        <v>835</v>
      </c>
      <c r="G279" s="178" t="s">
        <v>831</v>
      </c>
      <c r="H279" s="179">
        <v>174</v>
      </c>
      <c r="I279" s="180"/>
      <c r="J279" s="181">
        <f>ROUND(I279*H279,2)</f>
        <v>0</v>
      </c>
      <c r="K279" s="182"/>
      <c r="L279" s="183"/>
      <c r="M279" s="184" t="s">
        <v>1</v>
      </c>
      <c r="N279" s="185" t="s">
        <v>40</v>
      </c>
      <c r="O279" s="57"/>
      <c r="P279" s="154">
        <f>O279*H279</f>
        <v>0</v>
      </c>
      <c r="Q279" s="154">
        <v>0</v>
      </c>
      <c r="R279" s="154">
        <f>Q279*H279</f>
        <v>0</v>
      </c>
      <c r="S279" s="154">
        <v>0</v>
      </c>
      <c r="T279" s="155">
        <f>S279*H279</f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56" t="s">
        <v>159</v>
      </c>
      <c r="AT279" s="156" t="s">
        <v>218</v>
      </c>
      <c r="AU279" s="156" t="s">
        <v>84</v>
      </c>
      <c r="AY279" s="16" t="s">
        <v>125</v>
      </c>
      <c r="BE279" s="157">
        <f>IF(N279="základní",J279,0)</f>
        <v>0</v>
      </c>
      <c r="BF279" s="157">
        <f>IF(N279="snížená",J279,0)</f>
        <v>0</v>
      </c>
      <c r="BG279" s="157">
        <f>IF(N279="zákl. přenesená",J279,0)</f>
        <v>0</v>
      </c>
      <c r="BH279" s="157">
        <f>IF(N279="sníž. přenesená",J279,0)</f>
        <v>0</v>
      </c>
      <c r="BI279" s="157">
        <f>IF(N279="nulová",J279,0)</f>
        <v>0</v>
      </c>
      <c r="BJ279" s="16" t="s">
        <v>80</v>
      </c>
      <c r="BK279" s="157">
        <f>ROUND(I279*H279,2)</f>
        <v>0</v>
      </c>
      <c r="BL279" s="16" t="s">
        <v>88</v>
      </c>
      <c r="BM279" s="156" t="s">
        <v>836</v>
      </c>
    </row>
    <row r="280" spans="1:65" s="13" customFormat="1" x14ac:dyDescent="0.2">
      <c r="B280" s="158"/>
      <c r="D280" s="159" t="s">
        <v>132</v>
      </c>
      <c r="E280" s="160" t="s">
        <v>1</v>
      </c>
      <c r="F280" s="161" t="s">
        <v>837</v>
      </c>
      <c r="H280" s="162">
        <v>174</v>
      </c>
      <c r="I280" s="163"/>
      <c r="L280" s="158"/>
      <c r="M280" s="164"/>
      <c r="N280" s="165"/>
      <c r="O280" s="165"/>
      <c r="P280" s="165"/>
      <c r="Q280" s="165"/>
      <c r="R280" s="165"/>
      <c r="S280" s="165"/>
      <c r="T280" s="166"/>
      <c r="AT280" s="160" t="s">
        <v>132</v>
      </c>
      <c r="AU280" s="160" t="s">
        <v>84</v>
      </c>
      <c r="AV280" s="13" t="s">
        <v>84</v>
      </c>
      <c r="AW280" s="13" t="s">
        <v>32</v>
      </c>
      <c r="AX280" s="13" t="s">
        <v>80</v>
      </c>
      <c r="AY280" s="160" t="s">
        <v>125</v>
      </c>
    </row>
    <row r="281" spans="1:65" s="2" customFormat="1" ht="24.2" customHeight="1" x14ac:dyDescent="0.2">
      <c r="A281" s="31"/>
      <c r="B281" s="143"/>
      <c r="C281" s="175" t="s">
        <v>452</v>
      </c>
      <c r="D281" s="175" t="s">
        <v>218</v>
      </c>
      <c r="E281" s="176" t="s">
        <v>838</v>
      </c>
      <c r="F281" s="177" t="s">
        <v>839</v>
      </c>
      <c r="G281" s="178" t="s">
        <v>831</v>
      </c>
      <c r="H281" s="179">
        <v>189</v>
      </c>
      <c r="I281" s="180"/>
      <c r="J281" s="181">
        <f>ROUND(I281*H281,2)</f>
        <v>0</v>
      </c>
      <c r="K281" s="182"/>
      <c r="L281" s="183"/>
      <c r="M281" s="184" t="s">
        <v>1</v>
      </c>
      <c r="N281" s="185" t="s">
        <v>40</v>
      </c>
      <c r="O281" s="57"/>
      <c r="P281" s="154">
        <f>O281*H281</f>
        <v>0</v>
      </c>
      <c r="Q281" s="154">
        <v>0</v>
      </c>
      <c r="R281" s="154">
        <f>Q281*H281</f>
        <v>0</v>
      </c>
      <c r="S281" s="154">
        <v>0</v>
      </c>
      <c r="T281" s="15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56" t="s">
        <v>159</v>
      </c>
      <c r="AT281" s="156" t="s">
        <v>218</v>
      </c>
      <c r="AU281" s="156" t="s">
        <v>84</v>
      </c>
      <c r="AY281" s="16" t="s">
        <v>125</v>
      </c>
      <c r="BE281" s="157">
        <f>IF(N281="základní",J281,0)</f>
        <v>0</v>
      </c>
      <c r="BF281" s="157">
        <f>IF(N281="snížená",J281,0)</f>
        <v>0</v>
      </c>
      <c r="BG281" s="157">
        <f>IF(N281="zákl. přenesená",J281,0)</f>
        <v>0</v>
      </c>
      <c r="BH281" s="157">
        <f>IF(N281="sníž. přenesená",J281,0)</f>
        <v>0</v>
      </c>
      <c r="BI281" s="157">
        <f>IF(N281="nulová",J281,0)</f>
        <v>0</v>
      </c>
      <c r="BJ281" s="16" t="s">
        <v>80</v>
      </c>
      <c r="BK281" s="157">
        <f>ROUND(I281*H281,2)</f>
        <v>0</v>
      </c>
      <c r="BL281" s="16" t="s">
        <v>88</v>
      </c>
      <c r="BM281" s="156" t="s">
        <v>840</v>
      </c>
    </row>
    <row r="282" spans="1:65" s="13" customFormat="1" x14ac:dyDescent="0.2">
      <c r="B282" s="158"/>
      <c r="D282" s="159" t="s">
        <v>132</v>
      </c>
      <c r="E282" s="160" t="s">
        <v>1</v>
      </c>
      <c r="F282" s="161" t="s">
        <v>841</v>
      </c>
      <c r="H282" s="162">
        <v>189</v>
      </c>
      <c r="I282" s="163"/>
      <c r="L282" s="158"/>
      <c r="M282" s="164"/>
      <c r="N282" s="165"/>
      <c r="O282" s="165"/>
      <c r="P282" s="165"/>
      <c r="Q282" s="165"/>
      <c r="R282" s="165"/>
      <c r="S282" s="165"/>
      <c r="T282" s="166"/>
      <c r="AT282" s="160" t="s">
        <v>132</v>
      </c>
      <c r="AU282" s="160" t="s">
        <v>84</v>
      </c>
      <c r="AV282" s="13" t="s">
        <v>84</v>
      </c>
      <c r="AW282" s="13" t="s">
        <v>32</v>
      </c>
      <c r="AX282" s="13" t="s">
        <v>80</v>
      </c>
      <c r="AY282" s="160" t="s">
        <v>125</v>
      </c>
    </row>
    <row r="283" spans="1:65" s="2" customFormat="1" ht="37.9" customHeight="1" x14ac:dyDescent="0.2">
      <c r="A283" s="31"/>
      <c r="B283" s="143"/>
      <c r="C283" s="144" t="s">
        <v>457</v>
      </c>
      <c r="D283" s="144" t="s">
        <v>127</v>
      </c>
      <c r="E283" s="145" t="s">
        <v>842</v>
      </c>
      <c r="F283" s="146" t="s">
        <v>843</v>
      </c>
      <c r="G283" s="147" t="s">
        <v>136</v>
      </c>
      <c r="H283" s="148">
        <v>5</v>
      </c>
      <c r="I283" s="149"/>
      <c r="J283" s="150">
        <f>ROUND(I283*H283,2)</f>
        <v>0</v>
      </c>
      <c r="K283" s="151"/>
      <c r="L283" s="32"/>
      <c r="M283" s="152" t="s">
        <v>1</v>
      </c>
      <c r="N283" s="153" t="s">
        <v>40</v>
      </c>
      <c r="O283" s="57"/>
      <c r="P283" s="154">
        <f>O283*H283</f>
        <v>0</v>
      </c>
      <c r="Q283" s="154">
        <v>7.2499999999999995E-2</v>
      </c>
      <c r="R283" s="154">
        <f>Q283*H283</f>
        <v>0.36249999999999999</v>
      </c>
      <c r="S283" s="154">
        <v>0</v>
      </c>
      <c r="T283" s="15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56" t="s">
        <v>88</v>
      </c>
      <c r="AT283" s="156" t="s">
        <v>127</v>
      </c>
      <c r="AU283" s="156" t="s">
        <v>84</v>
      </c>
      <c r="AY283" s="16" t="s">
        <v>125</v>
      </c>
      <c r="BE283" s="157">
        <f>IF(N283="základní",J283,0)</f>
        <v>0</v>
      </c>
      <c r="BF283" s="157">
        <f>IF(N283="snížená",J283,0)</f>
        <v>0</v>
      </c>
      <c r="BG283" s="157">
        <f>IF(N283="zákl. přenesená",J283,0)</f>
        <v>0</v>
      </c>
      <c r="BH283" s="157">
        <f>IF(N283="sníž. přenesená",J283,0)</f>
        <v>0</v>
      </c>
      <c r="BI283" s="157">
        <f>IF(N283="nulová",J283,0)</f>
        <v>0</v>
      </c>
      <c r="BJ283" s="16" t="s">
        <v>80</v>
      </c>
      <c r="BK283" s="157">
        <f>ROUND(I283*H283,2)</f>
        <v>0</v>
      </c>
      <c r="BL283" s="16" t="s">
        <v>88</v>
      </c>
      <c r="BM283" s="156" t="s">
        <v>844</v>
      </c>
    </row>
    <row r="284" spans="1:65" s="13" customFormat="1" x14ac:dyDescent="0.2">
      <c r="B284" s="158"/>
      <c r="D284" s="159" t="s">
        <v>132</v>
      </c>
      <c r="E284" s="160" t="s">
        <v>1</v>
      </c>
      <c r="F284" s="161" t="s">
        <v>91</v>
      </c>
      <c r="H284" s="162">
        <v>5</v>
      </c>
      <c r="I284" s="163"/>
      <c r="L284" s="158"/>
      <c r="M284" s="164"/>
      <c r="N284" s="165"/>
      <c r="O284" s="165"/>
      <c r="P284" s="165"/>
      <c r="Q284" s="165"/>
      <c r="R284" s="165"/>
      <c r="S284" s="165"/>
      <c r="T284" s="166"/>
      <c r="AT284" s="160" t="s">
        <v>132</v>
      </c>
      <c r="AU284" s="160" t="s">
        <v>84</v>
      </c>
      <c r="AV284" s="13" t="s">
        <v>84</v>
      </c>
      <c r="AW284" s="13" t="s">
        <v>32</v>
      </c>
      <c r="AX284" s="13" t="s">
        <v>80</v>
      </c>
      <c r="AY284" s="160" t="s">
        <v>125</v>
      </c>
    </row>
    <row r="285" spans="1:65" s="2" customFormat="1" ht="16.5" customHeight="1" x14ac:dyDescent="0.2">
      <c r="A285" s="31"/>
      <c r="B285" s="143"/>
      <c r="C285" s="175" t="s">
        <v>461</v>
      </c>
      <c r="D285" s="175" t="s">
        <v>218</v>
      </c>
      <c r="E285" s="176" t="s">
        <v>845</v>
      </c>
      <c r="F285" s="177" t="s">
        <v>846</v>
      </c>
      <c r="G285" s="178" t="s">
        <v>831</v>
      </c>
      <c r="H285" s="179">
        <v>5</v>
      </c>
      <c r="I285" s="180"/>
      <c r="J285" s="181">
        <f>ROUND(I285*H285,2)</f>
        <v>0</v>
      </c>
      <c r="K285" s="182"/>
      <c r="L285" s="183"/>
      <c r="M285" s="184" t="s">
        <v>1</v>
      </c>
      <c r="N285" s="185" t="s">
        <v>40</v>
      </c>
      <c r="O285" s="57"/>
      <c r="P285" s="154">
        <f>O285*H285</f>
        <v>0</v>
      </c>
      <c r="Q285" s="154">
        <v>0</v>
      </c>
      <c r="R285" s="154">
        <f>Q285*H285</f>
        <v>0</v>
      </c>
      <c r="S285" s="154">
        <v>0</v>
      </c>
      <c r="T285" s="15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56" t="s">
        <v>159</v>
      </c>
      <c r="AT285" s="156" t="s">
        <v>218</v>
      </c>
      <c r="AU285" s="156" t="s">
        <v>84</v>
      </c>
      <c r="AY285" s="16" t="s">
        <v>125</v>
      </c>
      <c r="BE285" s="157">
        <f>IF(N285="základní",J285,0)</f>
        <v>0</v>
      </c>
      <c r="BF285" s="157">
        <f>IF(N285="snížená",J285,0)</f>
        <v>0</v>
      </c>
      <c r="BG285" s="157">
        <f>IF(N285="zákl. přenesená",J285,0)</f>
        <v>0</v>
      </c>
      <c r="BH285" s="157">
        <f>IF(N285="sníž. přenesená",J285,0)</f>
        <v>0</v>
      </c>
      <c r="BI285" s="157">
        <f>IF(N285="nulová",J285,0)</f>
        <v>0</v>
      </c>
      <c r="BJ285" s="16" t="s">
        <v>80</v>
      </c>
      <c r="BK285" s="157">
        <f>ROUND(I285*H285,2)</f>
        <v>0</v>
      </c>
      <c r="BL285" s="16" t="s">
        <v>88</v>
      </c>
      <c r="BM285" s="156" t="s">
        <v>847</v>
      </c>
    </row>
    <row r="286" spans="1:65" s="13" customFormat="1" x14ac:dyDescent="0.2">
      <c r="B286" s="158"/>
      <c r="D286" s="159" t="s">
        <v>132</v>
      </c>
      <c r="E286" s="160" t="s">
        <v>1</v>
      </c>
      <c r="F286" s="161" t="s">
        <v>91</v>
      </c>
      <c r="H286" s="162">
        <v>5</v>
      </c>
      <c r="I286" s="163"/>
      <c r="L286" s="158"/>
      <c r="M286" s="164"/>
      <c r="N286" s="165"/>
      <c r="O286" s="165"/>
      <c r="P286" s="165"/>
      <c r="Q286" s="165"/>
      <c r="R286" s="165"/>
      <c r="S286" s="165"/>
      <c r="T286" s="166"/>
      <c r="AT286" s="160" t="s">
        <v>132</v>
      </c>
      <c r="AU286" s="160" t="s">
        <v>84</v>
      </c>
      <c r="AV286" s="13" t="s">
        <v>84</v>
      </c>
      <c r="AW286" s="13" t="s">
        <v>32</v>
      </c>
      <c r="AX286" s="13" t="s">
        <v>80</v>
      </c>
      <c r="AY286" s="160" t="s">
        <v>125</v>
      </c>
    </row>
    <row r="287" spans="1:65" s="2" customFormat="1" ht="16.5" customHeight="1" x14ac:dyDescent="0.2">
      <c r="A287" s="31"/>
      <c r="B287" s="143"/>
      <c r="C287" s="175" t="s">
        <v>465</v>
      </c>
      <c r="D287" s="175" t="s">
        <v>218</v>
      </c>
      <c r="E287" s="176" t="s">
        <v>848</v>
      </c>
      <c r="F287" s="177" t="s">
        <v>849</v>
      </c>
      <c r="G287" s="178" t="s">
        <v>831</v>
      </c>
      <c r="H287" s="179">
        <v>20</v>
      </c>
      <c r="I287" s="180"/>
      <c r="J287" s="181">
        <f>ROUND(I287*H287,2)</f>
        <v>0</v>
      </c>
      <c r="K287" s="182"/>
      <c r="L287" s="183"/>
      <c r="M287" s="184" t="s">
        <v>1</v>
      </c>
      <c r="N287" s="185" t="s">
        <v>40</v>
      </c>
      <c r="O287" s="57"/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56" t="s">
        <v>159</v>
      </c>
      <c r="AT287" s="156" t="s">
        <v>218</v>
      </c>
      <c r="AU287" s="156" t="s">
        <v>84</v>
      </c>
      <c r="AY287" s="16" t="s">
        <v>125</v>
      </c>
      <c r="BE287" s="157">
        <f>IF(N287="základní",J287,0)</f>
        <v>0</v>
      </c>
      <c r="BF287" s="157">
        <f>IF(N287="snížená",J287,0)</f>
        <v>0</v>
      </c>
      <c r="BG287" s="157">
        <f>IF(N287="zákl. přenesená",J287,0)</f>
        <v>0</v>
      </c>
      <c r="BH287" s="157">
        <f>IF(N287="sníž. přenesená",J287,0)</f>
        <v>0</v>
      </c>
      <c r="BI287" s="157">
        <f>IF(N287="nulová",J287,0)</f>
        <v>0</v>
      </c>
      <c r="BJ287" s="16" t="s">
        <v>80</v>
      </c>
      <c r="BK287" s="157">
        <f>ROUND(I287*H287,2)</f>
        <v>0</v>
      </c>
      <c r="BL287" s="16" t="s">
        <v>88</v>
      </c>
      <c r="BM287" s="156" t="s">
        <v>850</v>
      </c>
    </row>
    <row r="288" spans="1:65" s="13" customFormat="1" x14ac:dyDescent="0.2">
      <c r="B288" s="158"/>
      <c r="D288" s="159" t="s">
        <v>132</v>
      </c>
      <c r="E288" s="160" t="s">
        <v>1</v>
      </c>
      <c r="F288" s="161" t="s">
        <v>851</v>
      </c>
      <c r="H288" s="162">
        <v>20</v>
      </c>
      <c r="I288" s="163"/>
      <c r="L288" s="158"/>
      <c r="M288" s="164"/>
      <c r="N288" s="165"/>
      <c r="O288" s="165"/>
      <c r="P288" s="165"/>
      <c r="Q288" s="165"/>
      <c r="R288" s="165"/>
      <c r="S288" s="165"/>
      <c r="T288" s="166"/>
      <c r="AT288" s="160" t="s">
        <v>132</v>
      </c>
      <c r="AU288" s="160" t="s">
        <v>84</v>
      </c>
      <c r="AV288" s="13" t="s">
        <v>84</v>
      </c>
      <c r="AW288" s="13" t="s">
        <v>32</v>
      </c>
      <c r="AX288" s="13" t="s">
        <v>80</v>
      </c>
      <c r="AY288" s="160" t="s">
        <v>125</v>
      </c>
    </row>
    <row r="289" spans="1:65" s="2" customFormat="1" ht="24.2" customHeight="1" x14ac:dyDescent="0.2">
      <c r="A289" s="31"/>
      <c r="B289" s="143"/>
      <c r="C289" s="175" t="s">
        <v>469</v>
      </c>
      <c r="D289" s="175" t="s">
        <v>218</v>
      </c>
      <c r="E289" s="176" t="s">
        <v>852</v>
      </c>
      <c r="F289" s="177" t="s">
        <v>853</v>
      </c>
      <c r="G289" s="178" t="s">
        <v>831</v>
      </c>
      <c r="H289" s="179">
        <v>5</v>
      </c>
      <c r="I289" s="180"/>
      <c r="J289" s="181">
        <f>ROUND(I289*H289,2)</f>
        <v>0</v>
      </c>
      <c r="K289" s="182"/>
      <c r="L289" s="183"/>
      <c r="M289" s="184" t="s">
        <v>1</v>
      </c>
      <c r="N289" s="185" t="s">
        <v>40</v>
      </c>
      <c r="O289" s="57"/>
      <c r="P289" s="154">
        <f>O289*H289</f>
        <v>0</v>
      </c>
      <c r="Q289" s="154">
        <v>0</v>
      </c>
      <c r="R289" s="154">
        <f>Q289*H289</f>
        <v>0</v>
      </c>
      <c r="S289" s="154">
        <v>0</v>
      </c>
      <c r="T289" s="155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56" t="s">
        <v>159</v>
      </c>
      <c r="AT289" s="156" t="s">
        <v>218</v>
      </c>
      <c r="AU289" s="156" t="s">
        <v>84</v>
      </c>
      <c r="AY289" s="16" t="s">
        <v>125</v>
      </c>
      <c r="BE289" s="157">
        <f>IF(N289="základní",J289,0)</f>
        <v>0</v>
      </c>
      <c r="BF289" s="157">
        <f>IF(N289="snížená",J289,0)</f>
        <v>0</v>
      </c>
      <c r="BG289" s="157">
        <f>IF(N289="zákl. přenesená",J289,0)</f>
        <v>0</v>
      </c>
      <c r="BH289" s="157">
        <f>IF(N289="sníž. přenesená",J289,0)</f>
        <v>0</v>
      </c>
      <c r="BI289" s="157">
        <f>IF(N289="nulová",J289,0)</f>
        <v>0</v>
      </c>
      <c r="BJ289" s="16" t="s">
        <v>80</v>
      </c>
      <c r="BK289" s="157">
        <f>ROUND(I289*H289,2)</f>
        <v>0</v>
      </c>
      <c r="BL289" s="16" t="s">
        <v>88</v>
      </c>
      <c r="BM289" s="156" t="s">
        <v>854</v>
      </c>
    </row>
    <row r="290" spans="1:65" s="13" customFormat="1" x14ac:dyDescent="0.2">
      <c r="B290" s="158"/>
      <c r="D290" s="159" t="s">
        <v>132</v>
      </c>
      <c r="E290" s="160" t="s">
        <v>1</v>
      </c>
      <c r="F290" s="161" t="s">
        <v>91</v>
      </c>
      <c r="H290" s="162">
        <v>5</v>
      </c>
      <c r="I290" s="163"/>
      <c r="L290" s="158"/>
      <c r="M290" s="164"/>
      <c r="N290" s="165"/>
      <c r="O290" s="165"/>
      <c r="P290" s="165"/>
      <c r="Q290" s="165"/>
      <c r="R290" s="165"/>
      <c r="S290" s="165"/>
      <c r="T290" s="166"/>
      <c r="AT290" s="160" t="s">
        <v>132</v>
      </c>
      <c r="AU290" s="160" t="s">
        <v>84</v>
      </c>
      <c r="AV290" s="13" t="s">
        <v>84</v>
      </c>
      <c r="AW290" s="13" t="s">
        <v>32</v>
      </c>
      <c r="AX290" s="13" t="s">
        <v>80</v>
      </c>
      <c r="AY290" s="160" t="s">
        <v>125</v>
      </c>
    </row>
    <row r="291" spans="1:65" s="2" customFormat="1" ht="24.2" customHeight="1" x14ac:dyDescent="0.2">
      <c r="A291" s="31"/>
      <c r="B291" s="143"/>
      <c r="C291" s="144" t="s">
        <v>474</v>
      </c>
      <c r="D291" s="144" t="s">
        <v>127</v>
      </c>
      <c r="E291" s="145" t="s">
        <v>855</v>
      </c>
      <c r="F291" s="146" t="s">
        <v>856</v>
      </c>
      <c r="G291" s="147" t="s">
        <v>136</v>
      </c>
      <c r="H291" s="148">
        <v>3</v>
      </c>
      <c r="I291" s="149"/>
      <c r="J291" s="150">
        <f>ROUND(I291*H291,2)</f>
        <v>0</v>
      </c>
      <c r="K291" s="151"/>
      <c r="L291" s="32"/>
      <c r="M291" s="152" t="s">
        <v>1</v>
      </c>
      <c r="N291" s="153" t="s">
        <v>40</v>
      </c>
      <c r="O291" s="57"/>
      <c r="P291" s="154">
        <f>O291*H291</f>
        <v>0</v>
      </c>
      <c r="Q291" s="154">
        <v>0.21734000000000001</v>
      </c>
      <c r="R291" s="154">
        <f>Q291*H291</f>
        <v>0.65202000000000004</v>
      </c>
      <c r="S291" s="154">
        <v>0</v>
      </c>
      <c r="T291" s="155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56" t="s">
        <v>88</v>
      </c>
      <c r="AT291" s="156" t="s">
        <v>127</v>
      </c>
      <c r="AU291" s="156" t="s">
        <v>84</v>
      </c>
      <c r="AY291" s="16" t="s">
        <v>125</v>
      </c>
      <c r="BE291" s="157">
        <f>IF(N291="základní",J291,0)</f>
        <v>0</v>
      </c>
      <c r="BF291" s="157">
        <f>IF(N291="snížená",J291,0)</f>
        <v>0</v>
      </c>
      <c r="BG291" s="157">
        <f>IF(N291="zákl. přenesená",J291,0)</f>
        <v>0</v>
      </c>
      <c r="BH291" s="157">
        <f>IF(N291="sníž. přenesená",J291,0)</f>
        <v>0</v>
      </c>
      <c r="BI291" s="157">
        <f>IF(N291="nulová",J291,0)</f>
        <v>0</v>
      </c>
      <c r="BJ291" s="16" t="s">
        <v>80</v>
      </c>
      <c r="BK291" s="157">
        <f>ROUND(I291*H291,2)</f>
        <v>0</v>
      </c>
      <c r="BL291" s="16" t="s">
        <v>88</v>
      </c>
      <c r="BM291" s="156" t="s">
        <v>857</v>
      </c>
    </row>
    <row r="292" spans="1:65" s="13" customFormat="1" x14ac:dyDescent="0.2">
      <c r="B292" s="158"/>
      <c r="D292" s="159" t="s">
        <v>132</v>
      </c>
      <c r="E292" s="160" t="s">
        <v>1</v>
      </c>
      <c r="F292" s="161" t="s">
        <v>87</v>
      </c>
      <c r="H292" s="162">
        <v>3</v>
      </c>
      <c r="I292" s="163"/>
      <c r="L292" s="158"/>
      <c r="M292" s="164"/>
      <c r="N292" s="165"/>
      <c r="O292" s="165"/>
      <c r="P292" s="165"/>
      <c r="Q292" s="165"/>
      <c r="R292" s="165"/>
      <c r="S292" s="165"/>
      <c r="T292" s="166"/>
      <c r="AT292" s="160" t="s">
        <v>132</v>
      </c>
      <c r="AU292" s="160" t="s">
        <v>84</v>
      </c>
      <c r="AV292" s="13" t="s">
        <v>84</v>
      </c>
      <c r="AW292" s="13" t="s">
        <v>32</v>
      </c>
      <c r="AX292" s="13" t="s">
        <v>80</v>
      </c>
      <c r="AY292" s="160" t="s">
        <v>125</v>
      </c>
    </row>
    <row r="293" spans="1:65" s="2" customFormat="1" ht="24.2" customHeight="1" x14ac:dyDescent="0.2">
      <c r="A293" s="31"/>
      <c r="B293" s="143"/>
      <c r="C293" s="175" t="s">
        <v>478</v>
      </c>
      <c r="D293" s="175" t="s">
        <v>218</v>
      </c>
      <c r="E293" s="176" t="s">
        <v>858</v>
      </c>
      <c r="F293" s="177" t="s">
        <v>859</v>
      </c>
      <c r="G293" s="178" t="s">
        <v>136</v>
      </c>
      <c r="H293" s="179">
        <v>3</v>
      </c>
      <c r="I293" s="180"/>
      <c r="J293" s="181">
        <f>ROUND(I293*H293,2)</f>
        <v>0</v>
      </c>
      <c r="K293" s="182"/>
      <c r="L293" s="183"/>
      <c r="M293" s="184" t="s">
        <v>1</v>
      </c>
      <c r="N293" s="185" t="s">
        <v>40</v>
      </c>
      <c r="O293" s="57"/>
      <c r="P293" s="154">
        <f>O293*H293</f>
        <v>0</v>
      </c>
      <c r="Q293" s="154">
        <v>0.156</v>
      </c>
      <c r="R293" s="154">
        <f>Q293*H293</f>
        <v>0.46799999999999997</v>
      </c>
      <c r="S293" s="154">
        <v>0</v>
      </c>
      <c r="T293" s="155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56" t="s">
        <v>159</v>
      </c>
      <c r="AT293" s="156" t="s">
        <v>218</v>
      </c>
      <c r="AU293" s="156" t="s">
        <v>84</v>
      </c>
      <c r="AY293" s="16" t="s">
        <v>125</v>
      </c>
      <c r="BE293" s="157">
        <f>IF(N293="základní",J293,0)</f>
        <v>0</v>
      </c>
      <c r="BF293" s="157">
        <f>IF(N293="snížená",J293,0)</f>
        <v>0</v>
      </c>
      <c r="BG293" s="157">
        <f>IF(N293="zákl. přenesená",J293,0)</f>
        <v>0</v>
      </c>
      <c r="BH293" s="157">
        <f>IF(N293="sníž. přenesená",J293,0)</f>
        <v>0</v>
      </c>
      <c r="BI293" s="157">
        <f>IF(N293="nulová",J293,0)</f>
        <v>0</v>
      </c>
      <c r="BJ293" s="16" t="s">
        <v>80</v>
      </c>
      <c r="BK293" s="157">
        <f>ROUND(I293*H293,2)</f>
        <v>0</v>
      </c>
      <c r="BL293" s="16" t="s">
        <v>88</v>
      </c>
      <c r="BM293" s="156" t="s">
        <v>860</v>
      </c>
    </row>
    <row r="294" spans="1:65" s="13" customFormat="1" x14ac:dyDescent="0.2">
      <c r="B294" s="158"/>
      <c r="D294" s="159" t="s">
        <v>132</v>
      </c>
      <c r="E294" s="160" t="s">
        <v>1</v>
      </c>
      <c r="F294" s="161" t="s">
        <v>87</v>
      </c>
      <c r="H294" s="162">
        <v>3</v>
      </c>
      <c r="I294" s="163"/>
      <c r="L294" s="158"/>
      <c r="M294" s="164"/>
      <c r="N294" s="165"/>
      <c r="O294" s="165"/>
      <c r="P294" s="165"/>
      <c r="Q294" s="165"/>
      <c r="R294" s="165"/>
      <c r="S294" s="165"/>
      <c r="T294" s="166"/>
      <c r="AT294" s="160" t="s">
        <v>132</v>
      </c>
      <c r="AU294" s="160" t="s">
        <v>84</v>
      </c>
      <c r="AV294" s="13" t="s">
        <v>84</v>
      </c>
      <c r="AW294" s="13" t="s">
        <v>32</v>
      </c>
      <c r="AX294" s="13" t="s">
        <v>80</v>
      </c>
      <c r="AY294" s="160" t="s">
        <v>125</v>
      </c>
    </row>
    <row r="295" spans="1:65" s="2" customFormat="1" ht="24.2" customHeight="1" x14ac:dyDescent="0.2">
      <c r="A295" s="31"/>
      <c r="B295" s="143"/>
      <c r="C295" s="144" t="s">
        <v>482</v>
      </c>
      <c r="D295" s="144" t="s">
        <v>127</v>
      </c>
      <c r="E295" s="145" t="s">
        <v>861</v>
      </c>
      <c r="F295" s="146" t="s">
        <v>862</v>
      </c>
      <c r="G295" s="147" t="s">
        <v>136</v>
      </c>
      <c r="H295" s="148">
        <v>18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40</v>
      </c>
      <c r="O295" s="57"/>
      <c r="P295" s="154">
        <f>O295*H295</f>
        <v>0</v>
      </c>
      <c r="Q295" s="154">
        <v>0.21734000000000001</v>
      </c>
      <c r="R295" s="154">
        <f>Q295*H295</f>
        <v>3.9121200000000003</v>
      </c>
      <c r="S295" s="154">
        <v>0</v>
      </c>
      <c r="T295" s="155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56" t="s">
        <v>88</v>
      </c>
      <c r="AT295" s="156" t="s">
        <v>127</v>
      </c>
      <c r="AU295" s="156" t="s">
        <v>84</v>
      </c>
      <c r="AY295" s="16" t="s">
        <v>125</v>
      </c>
      <c r="BE295" s="157">
        <f>IF(N295="základní",J295,0)</f>
        <v>0</v>
      </c>
      <c r="BF295" s="157">
        <f>IF(N295="snížená",J295,0)</f>
        <v>0</v>
      </c>
      <c r="BG295" s="157">
        <f>IF(N295="zákl. přenesená",J295,0)</f>
        <v>0</v>
      </c>
      <c r="BH295" s="157">
        <f>IF(N295="sníž. přenesená",J295,0)</f>
        <v>0</v>
      </c>
      <c r="BI295" s="157">
        <f>IF(N295="nulová",J295,0)</f>
        <v>0</v>
      </c>
      <c r="BJ295" s="16" t="s">
        <v>80</v>
      </c>
      <c r="BK295" s="157">
        <f>ROUND(I295*H295,2)</f>
        <v>0</v>
      </c>
      <c r="BL295" s="16" t="s">
        <v>88</v>
      </c>
      <c r="BM295" s="156" t="s">
        <v>863</v>
      </c>
    </row>
    <row r="296" spans="1:65" s="13" customFormat="1" x14ac:dyDescent="0.2">
      <c r="B296" s="158"/>
      <c r="D296" s="159" t="s">
        <v>132</v>
      </c>
      <c r="E296" s="160" t="s">
        <v>1</v>
      </c>
      <c r="F296" s="161" t="s">
        <v>223</v>
      </c>
      <c r="H296" s="162">
        <v>18</v>
      </c>
      <c r="I296" s="163"/>
      <c r="L296" s="158"/>
      <c r="M296" s="164"/>
      <c r="N296" s="165"/>
      <c r="O296" s="165"/>
      <c r="P296" s="165"/>
      <c r="Q296" s="165"/>
      <c r="R296" s="165"/>
      <c r="S296" s="165"/>
      <c r="T296" s="166"/>
      <c r="AT296" s="160" t="s">
        <v>132</v>
      </c>
      <c r="AU296" s="160" t="s">
        <v>84</v>
      </c>
      <c r="AV296" s="13" t="s">
        <v>84</v>
      </c>
      <c r="AW296" s="13" t="s">
        <v>32</v>
      </c>
      <c r="AX296" s="13" t="s">
        <v>80</v>
      </c>
      <c r="AY296" s="160" t="s">
        <v>125</v>
      </c>
    </row>
    <row r="297" spans="1:65" s="2" customFormat="1" ht="24.2" customHeight="1" x14ac:dyDescent="0.2">
      <c r="A297" s="31"/>
      <c r="B297" s="143"/>
      <c r="C297" s="175" t="s">
        <v>486</v>
      </c>
      <c r="D297" s="175" t="s">
        <v>218</v>
      </c>
      <c r="E297" s="176" t="s">
        <v>864</v>
      </c>
      <c r="F297" s="177" t="s">
        <v>865</v>
      </c>
      <c r="G297" s="178" t="s">
        <v>136</v>
      </c>
      <c r="H297" s="179">
        <v>16</v>
      </c>
      <c r="I297" s="180"/>
      <c r="J297" s="181">
        <f>ROUND(I297*H297,2)</f>
        <v>0</v>
      </c>
      <c r="K297" s="182"/>
      <c r="L297" s="183"/>
      <c r="M297" s="184" t="s">
        <v>1</v>
      </c>
      <c r="N297" s="185" t="s">
        <v>40</v>
      </c>
      <c r="O297" s="57"/>
      <c r="P297" s="154">
        <f>O297*H297</f>
        <v>0</v>
      </c>
      <c r="Q297" s="154">
        <v>0.108</v>
      </c>
      <c r="R297" s="154">
        <f>Q297*H297</f>
        <v>1.728</v>
      </c>
      <c r="S297" s="154">
        <v>0</v>
      </c>
      <c r="T297" s="155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56" t="s">
        <v>159</v>
      </c>
      <c r="AT297" s="156" t="s">
        <v>218</v>
      </c>
      <c r="AU297" s="156" t="s">
        <v>84</v>
      </c>
      <c r="AY297" s="16" t="s">
        <v>125</v>
      </c>
      <c r="BE297" s="157">
        <f>IF(N297="základní",J297,0)</f>
        <v>0</v>
      </c>
      <c r="BF297" s="157">
        <f>IF(N297="snížená",J297,0)</f>
        <v>0</v>
      </c>
      <c r="BG297" s="157">
        <f>IF(N297="zákl. přenesená",J297,0)</f>
        <v>0</v>
      </c>
      <c r="BH297" s="157">
        <f>IF(N297="sníž. přenesená",J297,0)</f>
        <v>0</v>
      </c>
      <c r="BI297" s="157">
        <f>IF(N297="nulová",J297,0)</f>
        <v>0</v>
      </c>
      <c r="BJ297" s="16" t="s">
        <v>80</v>
      </c>
      <c r="BK297" s="157">
        <f>ROUND(I297*H297,2)</f>
        <v>0</v>
      </c>
      <c r="BL297" s="16" t="s">
        <v>88</v>
      </c>
      <c r="BM297" s="156" t="s">
        <v>866</v>
      </c>
    </row>
    <row r="298" spans="1:65" s="13" customFormat="1" x14ac:dyDescent="0.2">
      <c r="B298" s="158"/>
      <c r="D298" s="159" t="s">
        <v>132</v>
      </c>
      <c r="E298" s="160" t="s">
        <v>1</v>
      </c>
      <c r="F298" s="161" t="s">
        <v>212</v>
      </c>
      <c r="H298" s="162">
        <v>16</v>
      </c>
      <c r="I298" s="163"/>
      <c r="L298" s="158"/>
      <c r="M298" s="164"/>
      <c r="N298" s="165"/>
      <c r="O298" s="165"/>
      <c r="P298" s="165"/>
      <c r="Q298" s="165"/>
      <c r="R298" s="165"/>
      <c r="S298" s="165"/>
      <c r="T298" s="166"/>
      <c r="AT298" s="160" t="s">
        <v>132</v>
      </c>
      <c r="AU298" s="160" t="s">
        <v>84</v>
      </c>
      <c r="AV298" s="13" t="s">
        <v>84</v>
      </c>
      <c r="AW298" s="13" t="s">
        <v>32</v>
      </c>
      <c r="AX298" s="13" t="s">
        <v>80</v>
      </c>
      <c r="AY298" s="160" t="s">
        <v>125</v>
      </c>
    </row>
    <row r="299" spans="1:65" s="2" customFormat="1" ht="24.2" customHeight="1" x14ac:dyDescent="0.2">
      <c r="A299" s="31"/>
      <c r="B299" s="143"/>
      <c r="C299" s="175" t="s">
        <v>490</v>
      </c>
      <c r="D299" s="175" t="s">
        <v>218</v>
      </c>
      <c r="E299" s="176" t="s">
        <v>867</v>
      </c>
      <c r="F299" s="177" t="s">
        <v>868</v>
      </c>
      <c r="G299" s="178" t="s">
        <v>136</v>
      </c>
      <c r="H299" s="179">
        <v>2</v>
      </c>
      <c r="I299" s="180"/>
      <c r="J299" s="181">
        <f>ROUND(I299*H299,2)</f>
        <v>0</v>
      </c>
      <c r="K299" s="182"/>
      <c r="L299" s="183"/>
      <c r="M299" s="184" t="s">
        <v>1</v>
      </c>
      <c r="N299" s="185" t="s">
        <v>40</v>
      </c>
      <c r="O299" s="57"/>
      <c r="P299" s="154">
        <f>O299*H299</f>
        <v>0</v>
      </c>
      <c r="Q299" s="154">
        <v>0.108</v>
      </c>
      <c r="R299" s="154">
        <f>Q299*H299</f>
        <v>0.216</v>
      </c>
      <c r="S299" s="154">
        <v>0</v>
      </c>
      <c r="T299" s="15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56" t="s">
        <v>159</v>
      </c>
      <c r="AT299" s="156" t="s">
        <v>218</v>
      </c>
      <c r="AU299" s="156" t="s">
        <v>84</v>
      </c>
      <c r="AY299" s="16" t="s">
        <v>125</v>
      </c>
      <c r="BE299" s="157">
        <f>IF(N299="základní",J299,0)</f>
        <v>0</v>
      </c>
      <c r="BF299" s="157">
        <f>IF(N299="snížená",J299,0)</f>
        <v>0</v>
      </c>
      <c r="BG299" s="157">
        <f>IF(N299="zákl. přenesená",J299,0)</f>
        <v>0</v>
      </c>
      <c r="BH299" s="157">
        <f>IF(N299="sníž. přenesená",J299,0)</f>
        <v>0</v>
      </c>
      <c r="BI299" s="157">
        <f>IF(N299="nulová",J299,0)</f>
        <v>0</v>
      </c>
      <c r="BJ299" s="16" t="s">
        <v>80</v>
      </c>
      <c r="BK299" s="157">
        <f>ROUND(I299*H299,2)</f>
        <v>0</v>
      </c>
      <c r="BL299" s="16" t="s">
        <v>88</v>
      </c>
      <c r="BM299" s="156" t="s">
        <v>869</v>
      </c>
    </row>
    <row r="300" spans="1:65" s="13" customFormat="1" x14ac:dyDescent="0.2">
      <c r="B300" s="158"/>
      <c r="D300" s="159" t="s">
        <v>132</v>
      </c>
      <c r="E300" s="160" t="s">
        <v>1</v>
      </c>
      <c r="F300" s="161" t="s">
        <v>84</v>
      </c>
      <c r="H300" s="162">
        <v>2</v>
      </c>
      <c r="I300" s="163"/>
      <c r="L300" s="158"/>
      <c r="M300" s="164"/>
      <c r="N300" s="165"/>
      <c r="O300" s="165"/>
      <c r="P300" s="165"/>
      <c r="Q300" s="165"/>
      <c r="R300" s="165"/>
      <c r="S300" s="165"/>
      <c r="T300" s="166"/>
      <c r="AT300" s="160" t="s">
        <v>132</v>
      </c>
      <c r="AU300" s="160" t="s">
        <v>84</v>
      </c>
      <c r="AV300" s="13" t="s">
        <v>84</v>
      </c>
      <c r="AW300" s="13" t="s">
        <v>32</v>
      </c>
      <c r="AX300" s="13" t="s">
        <v>80</v>
      </c>
      <c r="AY300" s="160" t="s">
        <v>125</v>
      </c>
    </row>
    <row r="301" spans="1:65" s="2" customFormat="1" ht="16.5" customHeight="1" x14ac:dyDescent="0.2">
      <c r="A301" s="31"/>
      <c r="B301" s="143"/>
      <c r="C301" s="175" t="s">
        <v>495</v>
      </c>
      <c r="D301" s="175" t="s">
        <v>218</v>
      </c>
      <c r="E301" s="176" t="s">
        <v>870</v>
      </c>
      <c r="F301" s="177" t="s">
        <v>871</v>
      </c>
      <c r="G301" s="178" t="s">
        <v>136</v>
      </c>
      <c r="H301" s="179">
        <v>18</v>
      </c>
      <c r="I301" s="180"/>
      <c r="J301" s="181">
        <f>ROUND(I301*H301,2)</f>
        <v>0</v>
      </c>
      <c r="K301" s="182"/>
      <c r="L301" s="183"/>
      <c r="M301" s="184" t="s">
        <v>1</v>
      </c>
      <c r="N301" s="185" t="s">
        <v>40</v>
      </c>
      <c r="O301" s="57"/>
      <c r="P301" s="154">
        <f>O301*H301</f>
        <v>0</v>
      </c>
      <c r="Q301" s="154">
        <v>8.5000000000000006E-3</v>
      </c>
      <c r="R301" s="154">
        <f>Q301*H301</f>
        <v>0.15300000000000002</v>
      </c>
      <c r="S301" s="154">
        <v>0</v>
      </c>
      <c r="T301" s="155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56" t="s">
        <v>159</v>
      </c>
      <c r="AT301" s="156" t="s">
        <v>218</v>
      </c>
      <c r="AU301" s="156" t="s">
        <v>84</v>
      </c>
      <c r="AY301" s="16" t="s">
        <v>125</v>
      </c>
      <c r="BE301" s="157">
        <f>IF(N301="základní",J301,0)</f>
        <v>0</v>
      </c>
      <c r="BF301" s="157">
        <f>IF(N301="snížená",J301,0)</f>
        <v>0</v>
      </c>
      <c r="BG301" s="157">
        <f>IF(N301="zákl. přenesená",J301,0)</f>
        <v>0</v>
      </c>
      <c r="BH301" s="157">
        <f>IF(N301="sníž. přenesená",J301,0)</f>
        <v>0</v>
      </c>
      <c r="BI301" s="157">
        <f>IF(N301="nulová",J301,0)</f>
        <v>0</v>
      </c>
      <c r="BJ301" s="16" t="s">
        <v>80</v>
      </c>
      <c r="BK301" s="157">
        <f>ROUND(I301*H301,2)</f>
        <v>0</v>
      </c>
      <c r="BL301" s="16" t="s">
        <v>88</v>
      </c>
      <c r="BM301" s="156" t="s">
        <v>872</v>
      </c>
    </row>
    <row r="302" spans="1:65" s="13" customFormat="1" x14ac:dyDescent="0.2">
      <c r="B302" s="158"/>
      <c r="D302" s="159" t="s">
        <v>132</v>
      </c>
      <c r="E302" s="160" t="s">
        <v>1</v>
      </c>
      <c r="F302" s="161" t="s">
        <v>223</v>
      </c>
      <c r="H302" s="162">
        <v>18</v>
      </c>
      <c r="I302" s="163"/>
      <c r="L302" s="158"/>
      <c r="M302" s="164"/>
      <c r="N302" s="165"/>
      <c r="O302" s="165"/>
      <c r="P302" s="165"/>
      <c r="Q302" s="165"/>
      <c r="R302" s="165"/>
      <c r="S302" s="165"/>
      <c r="T302" s="166"/>
      <c r="AT302" s="160" t="s">
        <v>132</v>
      </c>
      <c r="AU302" s="160" t="s">
        <v>84</v>
      </c>
      <c r="AV302" s="13" t="s">
        <v>84</v>
      </c>
      <c r="AW302" s="13" t="s">
        <v>32</v>
      </c>
      <c r="AX302" s="13" t="s">
        <v>80</v>
      </c>
      <c r="AY302" s="160" t="s">
        <v>125</v>
      </c>
    </row>
    <row r="303" spans="1:65" s="2" customFormat="1" ht="16.5" customHeight="1" x14ac:dyDescent="0.2">
      <c r="A303" s="31"/>
      <c r="B303" s="143"/>
      <c r="C303" s="144" t="s">
        <v>499</v>
      </c>
      <c r="D303" s="144" t="s">
        <v>127</v>
      </c>
      <c r="E303" s="145" t="s">
        <v>873</v>
      </c>
      <c r="F303" s="146" t="s">
        <v>874</v>
      </c>
      <c r="G303" s="147" t="s">
        <v>136</v>
      </c>
      <c r="H303" s="148">
        <v>1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40</v>
      </c>
      <c r="O303" s="57"/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56" t="s">
        <v>88</v>
      </c>
      <c r="AT303" s="156" t="s">
        <v>127</v>
      </c>
      <c r="AU303" s="156" t="s">
        <v>84</v>
      </c>
      <c r="AY303" s="16" t="s">
        <v>125</v>
      </c>
      <c r="BE303" s="157">
        <f>IF(N303="základní",J303,0)</f>
        <v>0</v>
      </c>
      <c r="BF303" s="157">
        <f>IF(N303="snížená",J303,0)</f>
        <v>0</v>
      </c>
      <c r="BG303" s="157">
        <f>IF(N303="zákl. přenesená",J303,0)</f>
        <v>0</v>
      </c>
      <c r="BH303" s="157">
        <f>IF(N303="sníž. přenesená",J303,0)</f>
        <v>0</v>
      </c>
      <c r="BI303" s="157">
        <f>IF(N303="nulová",J303,0)</f>
        <v>0</v>
      </c>
      <c r="BJ303" s="16" t="s">
        <v>80</v>
      </c>
      <c r="BK303" s="157">
        <f>ROUND(I303*H303,2)</f>
        <v>0</v>
      </c>
      <c r="BL303" s="16" t="s">
        <v>88</v>
      </c>
      <c r="BM303" s="156" t="s">
        <v>875</v>
      </c>
    </row>
    <row r="304" spans="1:65" s="13" customFormat="1" x14ac:dyDescent="0.2">
      <c r="B304" s="158"/>
      <c r="D304" s="159" t="s">
        <v>132</v>
      </c>
      <c r="E304" s="160" t="s">
        <v>1</v>
      </c>
      <c r="F304" s="161" t="s">
        <v>876</v>
      </c>
      <c r="H304" s="162">
        <v>1</v>
      </c>
      <c r="I304" s="163"/>
      <c r="L304" s="158"/>
      <c r="M304" s="164"/>
      <c r="N304" s="165"/>
      <c r="O304" s="165"/>
      <c r="P304" s="165"/>
      <c r="Q304" s="165"/>
      <c r="R304" s="165"/>
      <c r="S304" s="165"/>
      <c r="T304" s="166"/>
      <c r="AT304" s="160" t="s">
        <v>132</v>
      </c>
      <c r="AU304" s="160" t="s">
        <v>84</v>
      </c>
      <c r="AV304" s="13" t="s">
        <v>84</v>
      </c>
      <c r="AW304" s="13" t="s">
        <v>32</v>
      </c>
      <c r="AX304" s="13" t="s">
        <v>80</v>
      </c>
      <c r="AY304" s="160" t="s">
        <v>125</v>
      </c>
    </row>
    <row r="305" spans="1:65" s="12" customFormat="1" ht="22.9" customHeight="1" x14ac:dyDescent="0.2">
      <c r="B305" s="130"/>
      <c r="D305" s="131" t="s">
        <v>74</v>
      </c>
      <c r="E305" s="141" t="s">
        <v>606</v>
      </c>
      <c r="F305" s="141" t="s">
        <v>607</v>
      </c>
      <c r="I305" s="133"/>
      <c r="J305" s="142">
        <f>BK305</f>
        <v>0</v>
      </c>
      <c r="L305" s="130"/>
      <c r="M305" s="135"/>
      <c r="N305" s="136"/>
      <c r="O305" s="136"/>
      <c r="P305" s="137">
        <f>P306</f>
        <v>0</v>
      </c>
      <c r="Q305" s="136"/>
      <c r="R305" s="137">
        <f>R306</f>
        <v>0</v>
      </c>
      <c r="S305" s="136"/>
      <c r="T305" s="138">
        <f>T306</f>
        <v>0</v>
      </c>
      <c r="AR305" s="131" t="s">
        <v>80</v>
      </c>
      <c r="AT305" s="139" t="s">
        <v>74</v>
      </c>
      <c r="AU305" s="139" t="s">
        <v>80</v>
      </c>
      <c r="AY305" s="131" t="s">
        <v>125</v>
      </c>
      <c r="BK305" s="140">
        <f>BK306</f>
        <v>0</v>
      </c>
    </row>
    <row r="306" spans="1:65" s="2" customFormat="1" ht="24.2" customHeight="1" x14ac:dyDescent="0.2">
      <c r="A306" s="31"/>
      <c r="B306" s="143"/>
      <c r="C306" s="144" t="s">
        <v>504</v>
      </c>
      <c r="D306" s="144" t="s">
        <v>127</v>
      </c>
      <c r="E306" s="145" t="s">
        <v>877</v>
      </c>
      <c r="F306" s="146" t="s">
        <v>878</v>
      </c>
      <c r="G306" s="147" t="s">
        <v>204</v>
      </c>
      <c r="H306" s="148">
        <v>61.878999999999998</v>
      </c>
      <c r="I306" s="149"/>
      <c r="J306" s="150">
        <f>ROUND(I306*H306,2)</f>
        <v>0</v>
      </c>
      <c r="K306" s="151"/>
      <c r="L306" s="32"/>
      <c r="M306" s="186" t="s">
        <v>1</v>
      </c>
      <c r="N306" s="187" t="s">
        <v>40</v>
      </c>
      <c r="O306" s="188"/>
      <c r="P306" s="189">
        <f>O306*H306</f>
        <v>0</v>
      </c>
      <c r="Q306" s="189">
        <v>0</v>
      </c>
      <c r="R306" s="189">
        <f>Q306*H306</f>
        <v>0</v>
      </c>
      <c r="S306" s="189">
        <v>0</v>
      </c>
      <c r="T306" s="190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56" t="s">
        <v>88</v>
      </c>
      <c r="AT306" s="156" t="s">
        <v>127</v>
      </c>
      <c r="AU306" s="156" t="s">
        <v>84</v>
      </c>
      <c r="AY306" s="16" t="s">
        <v>125</v>
      </c>
      <c r="BE306" s="157">
        <f>IF(N306="základní",J306,0)</f>
        <v>0</v>
      </c>
      <c r="BF306" s="157">
        <f>IF(N306="snížená",J306,0)</f>
        <v>0</v>
      </c>
      <c r="BG306" s="157">
        <f>IF(N306="zákl. přenesená",J306,0)</f>
        <v>0</v>
      </c>
      <c r="BH306" s="157">
        <f>IF(N306="sníž. přenesená",J306,0)</f>
        <v>0</v>
      </c>
      <c r="BI306" s="157">
        <f>IF(N306="nulová",J306,0)</f>
        <v>0</v>
      </c>
      <c r="BJ306" s="16" t="s">
        <v>80</v>
      </c>
      <c r="BK306" s="157">
        <f>ROUND(I306*H306,2)</f>
        <v>0</v>
      </c>
      <c r="BL306" s="16" t="s">
        <v>88</v>
      </c>
      <c r="BM306" s="156" t="s">
        <v>879</v>
      </c>
    </row>
    <row r="307" spans="1:65" s="2" customFormat="1" ht="6.95" customHeight="1" x14ac:dyDescent="0.2">
      <c r="A307" s="31"/>
      <c r="B307" s="46"/>
      <c r="C307" s="47"/>
      <c r="D307" s="47"/>
      <c r="E307" s="47"/>
      <c r="F307" s="47"/>
      <c r="G307" s="47"/>
      <c r="H307" s="47"/>
      <c r="I307" s="47"/>
      <c r="J307" s="47"/>
      <c r="K307" s="47"/>
      <c r="L307" s="32"/>
      <c r="M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</row>
  </sheetData>
  <autoFilter ref="C122:K306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8"/>
  <sheetViews>
    <sheetView showGridLines="0" topLeftCell="A119" workbookViewId="0">
      <selection activeCell="I134" sqref="I134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6" t="s">
        <v>90</v>
      </c>
    </row>
    <row r="3" spans="1:4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 x14ac:dyDescent="0.2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26" t="s">
        <v>16</v>
      </c>
      <c r="L6" s="19"/>
    </row>
    <row r="7" spans="1:46" s="1" customFormat="1" ht="26.25" customHeight="1" x14ac:dyDescent="0.2">
      <c r="B7" s="19"/>
      <c r="E7" s="234" t="str">
        <f>'Rekapitulace stavby'!K6</f>
        <v>STAVEBNÍ ÚPRAVY MÍSTNÍ KOMUNIKACE V UL. VRBOVÁ A HEŘMÁNKOVA KLUK, PODĚBRADY</v>
      </c>
      <c r="F7" s="235"/>
      <c r="G7" s="235"/>
      <c r="H7" s="235"/>
      <c r="L7" s="19"/>
    </row>
    <row r="8" spans="1:46" s="2" customFormat="1" ht="12" customHeight="1" x14ac:dyDescent="0.2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 x14ac:dyDescent="0.2">
      <c r="A9" s="31"/>
      <c r="B9" s="32"/>
      <c r="C9" s="31"/>
      <c r="D9" s="31"/>
      <c r="E9" s="213" t="s">
        <v>882</v>
      </c>
      <c r="F9" s="233"/>
      <c r="G9" s="233"/>
      <c r="H9" s="233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 x14ac:dyDescent="0.2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24. 2. 2025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 x14ac:dyDescent="0.2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 x14ac:dyDescent="0.2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 x14ac:dyDescent="0.2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 x14ac:dyDescent="0.2">
      <c r="A18" s="31"/>
      <c r="B18" s="32"/>
      <c r="C18" s="31"/>
      <c r="D18" s="31"/>
      <c r="E18" s="236" t="str">
        <f>'Rekapitulace stavby'!E14</f>
        <v>Vyplň údaj</v>
      </c>
      <c r="F18" s="228"/>
      <c r="G18" s="228"/>
      <c r="H18" s="228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 x14ac:dyDescent="0.2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 x14ac:dyDescent="0.2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 x14ac:dyDescent="0.2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 x14ac:dyDescent="0.2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 x14ac:dyDescent="0.2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 x14ac:dyDescent="0.2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 x14ac:dyDescent="0.2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 x14ac:dyDescent="0.2">
      <c r="A27" s="93"/>
      <c r="B27" s="94"/>
      <c r="C27" s="93"/>
      <c r="D27" s="93"/>
      <c r="E27" s="232" t="s">
        <v>1</v>
      </c>
      <c r="F27" s="232"/>
      <c r="G27" s="232"/>
      <c r="H27" s="232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 x14ac:dyDescent="0.2">
      <c r="A30" s="31"/>
      <c r="B30" s="32"/>
      <c r="C30" s="31"/>
      <c r="D30" s="96" t="s">
        <v>35</v>
      </c>
      <c r="E30" s="31"/>
      <c r="F30" s="31"/>
      <c r="G30" s="31"/>
      <c r="H30" s="31"/>
      <c r="I30" s="31"/>
      <c r="J30" s="70">
        <f>ROUND(J118,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97" t="s">
        <v>39</v>
      </c>
      <c r="E33" s="26" t="s">
        <v>40</v>
      </c>
      <c r="F33" s="98">
        <f>ROUND((SUM(BE118:BE137)),  2)</f>
        <v>0</v>
      </c>
      <c r="G33" s="31"/>
      <c r="H33" s="31"/>
      <c r="I33" s="99">
        <v>0.21</v>
      </c>
      <c r="J33" s="98">
        <f>ROUND(((SUM(BE118:BE137))*I33),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31"/>
      <c r="E34" s="26" t="s">
        <v>41</v>
      </c>
      <c r="F34" s="98">
        <f>ROUND((SUM(BF118:BF137)),  2)</f>
        <v>0</v>
      </c>
      <c r="G34" s="31"/>
      <c r="H34" s="31"/>
      <c r="I34" s="99">
        <v>0.12</v>
      </c>
      <c r="J34" s="98">
        <f>ROUND(((SUM(BF118:BF137))*I34),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 x14ac:dyDescent="0.2">
      <c r="A35" s="31"/>
      <c r="B35" s="32"/>
      <c r="C35" s="31"/>
      <c r="D35" s="31"/>
      <c r="E35" s="26" t="s">
        <v>42</v>
      </c>
      <c r="F35" s="98">
        <f>ROUND((SUM(BG118:BG137)),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 x14ac:dyDescent="0.2">
      <c r="A36" s="31"/>
      <c r="B36" s="32"/>
      <c r="C36" s="31"/>
      <c r="D36" s="31"/>
      <c r="E36" s="26" t="s">
        <v>43</v>
      </c>
      <c r="F36" s="98">
        <f>ROUND((SUM(BH118:BH137)),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 x14ac:dyDescent="0.2">
      <c r="A37" s="31"/>
      <c r="B37" s="32"/>
      <c r="C37" s="31"/>
      <c r="D37" s="31"/>
      <c r="E37" s="26" t="s">
        <v>44</v>
      </c>
      <c r="F37" s="98">
        <f>ROUND((SUM(BI118:BI137)),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 x14ac:dyDescent="0.2">
      <c r="A39" s="31"/>
      <c r="B39" s="32"/>
      <c r="C39" s="100"/>
      <c r="D39" s="101" t="s">
        <v>45</v>
      </c>
      <c r="E39" s="59"/>
      <c r="F39" s="59"/>
      <c r="G39" s="102" t="s">
        <v>46</v>
      </c>
      <c r="H39" s="103" t="s">
        <v>47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31"/>
      <c r="B61" s="32"/>
      <c r="C61" s="31"/>
      <c r="D61" s="44" t="s">
        <v>50</v>
      </c>
      <c r="E61" s="34"/>
      <c r="F61" s="106" t="s">
        <v>51</v>
      </c>
      <c r="G61" s="44" t="s">
        <v>50</v>
      </c>
      <c r="H61" s="34"/>
      <c r="I61" s="34"/>
      <c r="J61" s="107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31"/>
      <c r="B76" s="32"/>
      <c r="C76" s="31"/>
      <c r="D76" s="44" t="s">
        <v>50</v>
      </c>
      <c r="E76" s="34"/>
      <c r="F76" s="106" t="s">
        <v>51</v>
      </c>
      <c r="G76" s="44" t="s">
        <v>50</v>
      </c>
      <c r="H76" s="34"/>
      <c r="I76" s="34"/>
      <c r="J76" s="107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 x14ac:dyDescent="0.2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 x14ac:dyDescent="0.2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 x14ac:dyDescent="0.2">
      <c r="A85" s="31"/>
      <c r="B85" s="32"/>
      <c r="C85" s="31"/>
      <c r="D85" s="31"/>
      <c r="E85" s="234" t="str">
        <f>E7</f>
        <v>STAVEBNÍ ÚPRAVY MÍSTNÍ KOMUNIKACE V UL. VRBOVÁ A HEŘMÁNKOVA KLUK, PODĚBRADY</v>
      </c>
      <c r="F85" s="235"/>
      <c r="G85" s="235"/>
      <c r="H85" s="235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 x14ac:dyDescent="0.2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 x14ac:dyDescent="0.2">
      <c r="A87" s="31"/>
      <c r="B87" s="32"/>
      <c r="C87" s="31"/>
      <c r="D87" s="31"/>
      <c r="E87" s="213" t="str">
        <f>E9</f>
        <v>4 - případná výměna podloží</v>
      </c>
      <c r="F87" s="233"/>
      <c r="G87" s="233"/>
      <c r="H87" s="233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 x14ac:dyDescent="0.2">
      <c r="A89" s="31"/>
      <c r="B89" s="32"/>
      <c r="C89" s="26" t="s">
        <v>20</v>
      </c>
      <c r="D89" s="31"/>
      <c r="E89" s="31"/>
      <c r="F89" s="24" t="str">
        <f>F12</f>
        <v>Kluk</v>
      </c>
      <c r="G89" s="31"/>
      <c r="H89" s="31"/>
      <c r="I89" s="26" t="s">
        <v>22</v>
      </c>
      <c r="J89" s="54" t="str">
        <f>IF(J12="","",J12)</f>
        <v>24. 2. 2025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 x14ac:dyDescent="0.2">
      <c r="A91" s="31"/>
      <c r="B91" s="32"/>
      <c r="C91" s="26" t="s">
        <v>24</v>
      </c>
      <c r="D91" s="31"/>
      <c r="E91" s="31"/>
      <c r="F91" s="24" t="str">
        <f>E15</f>
        <v>Město Poděbrady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 x14ac:dyDescent="0.2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 x14ac:dyDescent="0.2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 x14ac:dyDescent="0.2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J118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 x14ac:dyDescent="0.2">
      <c r="B97" s="111"/>
      <c r="D97" s="112" t="s">
        <v>102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1:31" s="10" customFormat="1" ht="19.899999999999999" customHeight="1" x14ac:dyDescent="0.2">
      <c r="B98" s="115"/>
      <c r="D98" s="116" t="s">
        <v>103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1:31" s="2" customFormat="1" ht="21.7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 x14ac:dyDescent="0.2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 x14ac:dyDescent="0.2">
      <c r="A104" s="31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 x14ac:dyDescent="0.2">
      <c r="A105" s="31"/>
      <c r="B105" s="32"/>
      <c r="C105" s="20" t="s">
        <v>110</v>
      </c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 x14ac:dyDescent="0.2">
      <c r="A107" s="31"/>
      <c r="B107" s="32"/>
      <c r="C107" s="26" t="s">
        <v>16</v>
      </c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6.25" customHeight="1" x14ac:dyDescent="0.2">
      <c r="A108" s="31"/>
      <c r="B108" s="32"/>
      <c r="C108" s="31"/>
      <c r="D108" s="31"/>
      <c r="E108" s="234" t="str">
        <f>E7</f>
        <v>STAVEBNÍ ÚPRAVY MÍSTNÍ KOMUNIKACE V UL. VRBOVÁ A HEŘMÁNKOVA KLUK, PODĚBRADY</v>
      </c>
      <c r="F108" s="235"/>
      <c r="G108" s="235"/>
      <c r="H108" s="235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 x14ac:dyDescent="0.2">
      <c r="A109" s="31"/>
      <c r="B109" s="32"/>
      <c r="C109" s="26" t="s">
        <v>95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 x14ac:dyDescent="0.2">
      <c r="A110" s="31"/>
      <c r="B110" s="32"/>
      <c r="C110" s="31"/>
      <c r="D110" s="31"/>
      <c r="E110" s="213" t="str">
        <f>E9</f>
        <v>4 - případná výměna podloží</v>
      </c>
      <c r="F110" s="233"/>
      <c r="G110" s="233"/>
      <c r="H110" s="233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 x14ac:dyDescent="0.2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 x14ac:dyDescent="0.2">
      <c r="A112" s="31"/>
      <c r="B112" s="32"/>
      <c r="C112" s="26" t="s">
        <v>20</v>
      </c>
      <c r="D112" s="31"/>
      <c r="E112" s="31"/>
      <c r="F112" s="24" t="str">
        <f>F12</f>
        <v>Kluk</v>
      </c>
      <c r="G112" s="31"/>
      <c r="H112" s="31"/>
      <c r="I112" s="26" t="s">
        <v>22</v>
      </c>
      <c r="J112" s="54" t="str">
        <f>IF(J12="","",J12)</f>
        <v>24. 2. 2025</v>
      </c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 x14ac:dyDescent="0.2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 x14ac:dyDescent="0.2">
      <c r="A114" s="31"/>
      <c r="B114" s="32"/>
      <c r="C114" s="26" t="s">
        <v>24</v>
      </c>
      <c r="D114" s="31"/>
      <c r="E114" s="31"/>
      <c r="F114" s="24" t="str">
        <f>E15</f>
        <v>Město Poděbrady</v>
      </c>
      <c r="G114" s="31"/>
      <c r="H114" s="31"/>
      <c r="I114" s="26" t="s">
        <v>30</v>
      </c>
      <c r="J114" s="29" t="str">
        <f>E21</f>
        <v xml:space="preserve"> </v>
      </c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 x14ac:dyDescent="0.2">
      <c r="A115" s="31"/>
      <c r="B115" s="32"/>
      <c r="C115" s="26" t="s">
        <v>28</v>
      </c>
      <c r="D115" s="31"/>
      <c r="E115" s="31"/>
      <c r="F115" s="24" t="str">
        <f>IF(E18="","",E18)</f>
        <v>Vyplň údaj</v>
      </c>
      <c r="G115" s="31"/>
      <c r="H115" s="31"/>
      <c r="I115" s="26" t="s">
        <v>33</v>
      </c>
      <c r="J115" s="29" t="str">
        <f>E24</f>
        <v xml:space="preserve"> 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 x14ac:dyDescent="0.2">
      <c r="A117" s="119"/>
      <c r="B117" s="120"/>
      <c r="C117" s="121" t="s">
        <v>111</v>
      </c>
      <c r="D117" s="122" t="s">
        <v>60</v>
      </c>
      <c r="E117" s="122" t="s">
        <v>56</v>
      </c>
      <c r="F117" s="122" t="s">
        <v>57</v>
      </c>
      <c r="G117" s="122" t="s">
        <v>112</v>
      </c>
      <c r="H117" s="122" t="s">
        <v>113</v>
      </c>
      <c r="I117" s="122" t="s">
        <v>114</v>
      </c>
      <c r="J117" s="123" t="s">
        <v>99</v>
      </c>
      <c r="K117" s="124" t="s">
        <v>115</v>
      </c>
      <c r="L117" s="125"/>
      <c r="M117" s="61" t="s">
        <v>1</v>
      </c>
      <c r="N117" s="62" t="s">
        <v>39</v>
      </c>
      <c r="O117" s="62" t="s">
        <v>116</v>
      </c>
      <c r="P117" s="62" t="s">
        <v>117</v>
      </c>
      <c r="Q117" s="62" t="s">
        <v>118</v>
      </c>
      <c r="R117" s="62" t="s">
        <v>119</v>
      </c>
      <c r="S117" s="62" t="s">
        <v>120</v>
      </c>
      <c r="T117" s="63" t="s">
        <v>121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65" s="2" customFormat="1" ht="22.9" customHeight="1" x14ac:dyDescent="0.25">
      <c r="A118" s="31"/>
      <c r="B118" s="32"/>
      <c r="C118" s="68" t="s">
        <v>122</v>
      </c>
      <c r="D118" s="31"/>
      <c r="E118" s="31"/>
      <c r="F118" s="31"/>
      <c r="G118" s="31"/>
      <c r="H118" s="31"/>
      <c r="I118" s="31"/>
      <c r="J118" s="126">
        <f>BK118</f>
        <v>0</v>
      </c>
      <c r="K118" s="31"/>
      <c r="L118" s="32"/>
      <c r="M118" s="64"/>
      <c r="N118" s="55"/>
      <c r="O118" s="65"/>
      <c r="P118" s="127">
        <f>P119</f>
        <v>0</v>
      </c>
      <c r="Q118" s="65"/>
      <c r="R118" s="127">
        <f>R119</f>
        <v>2459.2750000000001</v>
      </c>
      <c r="S118" s="65"/>
      <c r="T118" s="128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74</v>
      </c>
      <c r="AU118" s="16" t="s">
        <v>101</v>
      </c>
      <c r="BK118" s="129">
        <f>BK119</f>
        <v>0</v>
      </c>
    </row>
    <row r="119" spans="1:65" s="12" customFormat="1" ht="25.9" customHeight="1" x14ac:dyDescent="0.2">
      <c r="B119" s="130"/>
      <c r="D119" s="131" t="s">
        <v>74</v>
      </c>
      <c r="E119" s="132" t="s">
        <v>123</v>
      </c>
      <c r="F119" s="132" t="s">
        <v>124</v>
      </c>
      <c r="I119" s="133"/>
      <c r="J119" s="134">
        <f>BK119</f>
        <v>0</v>
      </c>
      <c r="L119" s="130"/>
      <c r="M119" s="135"/>
      <c r="N119" s="136"/>
      <c r="O119" s="136"/>
      <c r="P119" s="137">
        <f>P120</f>
        <v>0</v>
      </c>
      <c r="Q119" s="136"/>
      <c r="R119" s="137">
        <f>R120</f>
        <v>2459.2750000000001</v>
      </c>
      <c r="S119" s="136"/>
      <c r="T119" s="138">
        <f>T120</f>
        <v>0</v>
      </c>
      <c r="AR119" s="131" t="s">
        <v>80</v>
      </c>
      <c r="AT119" s="139" t="s">
        <v>74</v>
      </c>
      <c r="AU119" s="139" t="s">
        <v>75</v>
      </c>
      <c r="AY119" s="131" t="s">
        <v>125</v>
      </c>
      <c r="BK119" s="140">
        <f>BK120</f>
        <v>0</v>
      </c>
    </row>
    <row r="120" spans="1:65" s="12" customFormat="1" ht="22.9" customHeight="1" x14ac:dyDescent="0.2">
      <c r="B120" s="130"/>
      <c r="D120" s="131" t="s">
        <v>74</v>
      </c>
      <c r="E120" s="141" t="s">
        <v>80</v>
      </c>
      <c r="F120" s="141" t="s">
        <v>126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SUM(P121:P137)</f>
        <v>0</v>
      </c>
      <c r="Q120" s="136"/>
      <c r="R120" s="137">
        <f>SUM(R121:R137)</f>
        <v>2459.2750000000001</v>
      </c>
      <c r="S120" s="136"/>
      <c r="T120" s="138">
        <f>SUM(T121:T137)</f>
        <v>0</v>
      </c>
      <c r="AR120" s="131" t="s">
        <v>80</v>
      </c>
      <c r="AT120" s="139" t="s">
        <v>74</v>
      </c>
      <c r="AU120" s="139" t="s">
        <v>80</v>
      </c>
      <c r="AY120" s="131" t="s">
        <v>125</v>
      </c>
      <c r="BK120" s="140">
        <f>SUM(BK121:BK137)</f>
        <v>0</v>
      </c>
    </row>
    <row r="121" spans="1:65" s="2" customFormat="1" ht="33" customHeight="1" x14ac:dyDescent="0.2">
      <c r="A121" s="31"/>
      <c r="B121" s="143"/>
      <c r="C121" s="144" t="s">
        <v>80</v>
      </c>
      <c r="D121" s="144" t="s">
        <v>127</v>
      </c>
      <c r="E121" s="145" t="s">
        <v>171</v>
      </c>
      <c r="F121" s="146" t="s">
        <v>172</v>
      </c>
      <c r="G121" s="147" t="s">
        <v>173</v>
      </c>
      <c r="H121" s="148">
        <v>1405.3</v>
      </c>
      <c r="I121" s="149"/>
      <c r="J121" s="150">
        <f>ROUND(I121*H121,2)</f>
        <v>0</v>
      </c>
      <c r="K121" s="151"/>
      <c r="L121" s="32"/>
      <c r="M121" s="152" t="s">
        <v>1</v>
      </c>
      <c r="N121" s="153" t="s">
        <v>40</v>
      </c>
      <c r="O121" s="57"/>
      <c r="P121" s="154">
        <f>O121*H121</f>
        <v>0</v>
      </c>
      <c r="Q121" s="154">
        <v>0</v>
      </c>
      <c r="R121" s="154">
        <f>Q121*H121</f>
        <v>0</v>
      </c>
      <c r="S121" s="154">
        <v>0</v>
      </c>
      <c r="T121" s="155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56" t="s">
        <v>88</v>
      </c>
      <c r="AT121" s="156" t="s">
        <v>127</v>
      </c>
      <c r="AU121" s="156" t="s">
        <v>84</v>
      </c>
      <c r="AY121" s="16" t="s">
        <v>125</v>
      </c>
      <c r="BE121" s="157">
        <f>IF(N121="základní",J121,0)</f>
        <v>0</v>
      </c>
      <c r="BF121" s="157">
        <f>IF(N121="snížená",J121,0)</f>
        <v>0</v>
      </c>
      <c r="BG121" s="157">
        <f>IF(N121="zákl. přenesená",J121,0)</f>
        <v>0</v>
      </c>
      <c r="BH121" s="157">
        <f>IF(N121="sníž. přenesená",J121,0)</f>
        <v>0</v>
      </c>
      <c r="BI121" s="157">
        <f>IF(N121="nulová",J121,0)</f>
        <v>0</v>
      </c>
      <c r="BJ121" s="16" t="s">
        <v>80</v>
      </c>
      <c r="BK121" s="157">
        <f>ROUND(I121*H121,2)</f>
        <v>0</v>
      </c>
      <c r="BL121" s="16" t="s">
        <v>88</v>
      </c>
      <c r="BM121" s="156" t="s">
        <v>883</v>
      </c>
    </row>
    <row r="122" spans="1:65" s="13" customFormat="1" x14ac:dyDescent="0.2">
      <c r="B122" s="158"/>
      <c r="D122" s="159" t="s">
        <v>132</v>
      </c>
      <c r="E122" s="160" t="s">
        <v>1</v>
      </c>
      <c r="F122" s="161" t="s">
        <v>884</v>
      </c>
      <c r="H122" s="162">
        <v>1111.4749999999999</v>
      </c>
      <c r="I122" s="163"/>
      <c r="L122" s="158"/>
      <c r="M122" s="164"/>
      <c r="N122" s="165"/>
      <c r="O122" s="165"/>
      <c r="P122" s="165"/>
      <c r="Q122" s="165"/>
      <c r="R122" s="165"/>
      <c r="S122" s="165"/>
      <c r="T122" s="166"/>
      <c r="AT122" s="160" t="s">
        <v>132</v>
      </c>
      <c r="AU122" s="160" t="s">
        <v>84</v>
      </c>
      <c r="AV122" s="13" t="s">
        <v>84</v>
      </c>
      <c r="AW122" s="13" t="s">
        <v>32</v>
      </c>
      <c r="AX122" s="13" t="s">
        <v>75</v>
      </c>
      <c r="AY122" s="160" t="s">
        <v>125</v>
      </c>
    </row>
    <row r="123" spans="1:65" s="13" customFormat="1" x14ac:dyDescent="0.2">
      <c r="B123" s="158"/>
      <c r="D123" s="159" t="s">
        <v>132</v>
      </c>
      <c r="E123" s="160" t="s">
        <v>1</v>
      </c>
      <c r="F123" s="161" t="s">
        <v>885</v>
      </c>
      <c r="H123" s="162">
        <v>225.4</v>
      </c>
      <c r="I123" s="163"/>
      <c r="L123" s="158"/>
      <c r="M123" s="164"/>
      <c r="N123" s="165"/>
      <c r="O123" s="165"/>
      <c r="P123" s="165"/>
      <c r="Q123" s="165"/>
      <c r="R123" s="165"/>
      <c r="S123" s="165"/>
      <c r="T123" s="166"/>
      <c r="AT123" s="160" t="s">
        <v>132</v>
      </c>
      <c r="AU123" s="160" t="s">
        <v>84</v>
      </c>
      <c r="AV123" s="13" t="s">
        <v>84</v>
      </c>
      <c r="AW123" s="13" t="s">
        <v>32</v>
      </c>
      <c r="AX123" s="13" t="s">
        <v>75</v>
      </c>
      <c r="AY123" s="160" t="s">
        <v>125</v>
      </c>
    </row>
    <row r="124" spans="1:65" s="13" customFormat="1" x14ac:dyDescent="0.2">
      <c r="B124" s="158"/>
      <c r="D124" s="159" t="s">
        <v>132</v>
      </c>
      <c r="E124" s="160" t="s">
        <v>1</v>
      </c>
      <c r="F124" s="161" t="s">
        <v>886</v>
      </c>
      <c r="H124" s="162">
        <v>68.424999999999997</v>
      </c>
      <c r="I124" s="163"/>
      <c r="L124" s="158"/>
      <c r="M124" s="164"/>
      <c r="N124" s="165"/>
      <c r="O124" s="165"/>
      <c r="P124" s="165"/>
      <c r="Q124" s="165"/>
      <c r="R124" s="165"/>
      <c r="S124" s="165"/>
      <c r="T124" s="166"/>
      <c r="AT124" s="160" t="s">
        <v>132</v>
      </c>
      <c r="AU124" s="160" t="s">
        <v>84</v>
      </c>
      <c r="AV124" s="13" t="s">
        <v>84</v>
      </c>
      <c r="AW124" s="13" t="s">
        <v>32</v>
      </c>
      <c r="AX124" s="13" t="s">
        <v>75</v>
      </c>
      <c r="AY124" s="160" t="s">
        <v>125</v>
      </c>
    </row>
    <row r="125" spans="1:65" s="14" customFormat="1" x14ac:dyDescent="0.2">
      <c r="B125" s="167"/>
      <c r="D125" s="159" t="s">
        <v>132</v>
      </c>
      <c r="E125" s="168" t="s">
        <v>1</v>
      </c>
      <c r="F125" s="169" t="s">
        <v>186</v>
      </c>
      <c r="H125" s="170">
        <v>1405.3</v>
      </c>
      <c r="I125" s="171"/>
      <c r="L125" s="167"/>
      <c r="M125" s="172"/>
      <c r="N125" s="173"/>
      <c r="O125" s="173"/>
      <c r="P125" s="173"/>
      <c r="Q125" s="173"/>
      <c r="R125" s="173"/>
      <c r="S125" s="173"/>
      <c r="T125" s="174"/>
      <c r="AT125" s="168" t="s">
        <v>132</v>
      </c>
      <c r="AU125" s="168" t="s">
        <v>84</v>
      </c>
      <c r="AV125" s="14" t="s">
        <v>88</v>
      </c>
      <c r="AW125" s="14" t="s">
        <v>32</v>
      </c>
      <c r="AX125" s="14" t="s">
        <v>80</v>
      </c>
      <c r="AY125" s="168" t="s">
        <v>125</v>
      </c>
    </row>
    <row r="126" spans="1:65" s="2" customFormat="1" ht="37.9" customHeight="1" x14ac:dyDescent="0.2">
      <c r="A126" s="31"/>
      <c r="B126" s="143"/>
      <c r="C126" s="144" t="s">
        <v>84</v>
      </c>
      <c r="D126" s="144" t="s">
        <v>127</v>
      </c>
      <c r="E126" s="145" t="s">
        <v>192</v>
      </c>
      <c r="F126" s="146" t="s">
        <v>193</v>
      </c>
      <c r="G126" s="147" t="s">
        <v>173</v>
      </c>
      <c r="H126" s="148">
        <v>1405.3</v>
      </c>
      <c r="I126" s="149"/>
      <c r="J126" s="150">
        <f>ROUND(I126*H126,2)</f>
        <v>0</v>
      </c>
      <c r="K126" s="151"/>
      <c r="L126" s="32"/>
      <c r="M126" s="152" t="s">
        <v>1</v>
      </c>
      <c r="N126" s="153" t="s">
        <v>40</v>
      </c>
      <c r="O126" s="57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6" t="s">
        <v>88</v>
      </c>
      <c r="AT126" s="156" t="s">
        <v>127</v>
      </c>
      <c r="AU126" s="156" t="s">
        <v>84</v>
      </c>
      <c r="AY126" s="16" t="s">
        <v>125</v>
      </c>
      <c r="BE126" s="157">
        <f>IF(N126="základní",J126,0)</f>
        <v>0</v>
      </c>
      <c r="BF126" s="157">
        <f>IF(N126="snížená",J126,0)</f>
        <v>0</v>
      </c>
      <c r="BG126" s="157">
        <f>IF(N126="zákl. přenesená",J126,0)</f>
        <v>0</v>
      </c>
      <c r="BH126" s="157">
        <f>IF(N126="sníž. přenesená",J126,0)</f>
        <v>0</v>
      </c>
      <c r="BI126" s="157">
        <f>IF(N126="nulová",J126,0)</f>
        <v>0</v>
      </c>
      <c r="BJ126" s="16" t="s">
        <v>80</v>
      </c>
      <c r="BK126" s="157">
        <f>ROUND(I126*H126,2)</f>
        <v>0</v>
      </c>
      <c r="BL126" s="16" t="s">
        <v>88</v>
      </c>
      <c r="BM126" s="156" t="s">
        <v>887</v>
      </c>
    </row>
    <row r="127" spans="1:65" s="13" customFormat="1" x14ac:dyDescent="0.2">
      <c r="B127" s="158"/>
      <c r="D127" s="159" t="s">
        <v>132</v>
      </c>
      <c r="E127" s="160" t="s">
        <v>1</v>
      </c>
      <c r="F127" s="161" t="s">
        <v>888</v>
      </c>
      <c r="H127" s="162">
        <v>1405.3</v>
      </c>
      <c r="I127" s="163"/>
      <c r="L127" s="158"/>
      <c r="M127" s="164"/>
      <c r="N127" s="165"/>
      <c r="O127" s="165"/>
      <c r="P127" s="165"/>
      <c r="Q127" s="165"/>
      <c r="R127" s="165"/>
      <c r="S127" s="165"/>
      <c r="T127" s="166"/>
      <c r="AT127" s="160" t="s">
        <v>132</v>
      </c>
      <c r="AU127" s="160" t="s">
        <v>84</v>
      </c>
      <c r="AV127" s="13" t="s">
        <v>84</v>
      </c>
      <c r="AW127" s="13" t="s">
        <v>32</v>
      </c>
      <c r="AX127" s="13" t="s">
        <v>80</v>
      </c>
      <c r="AY127" s="160" t="s">
        <v>125</v>
      </c>
    </row>
    <row r="128" spans="1:65" s="2" customFormat="1" ht="37.9" customHeight="1" x14ac:dyDescent="0.2">
      <c r="A128" s="31"/>
      <c r="B128" s="143"/>
      <c r="C128" s="144" t="s">
        <v>87</v>
      </c>
      <c r="D128" s="144" t="s">
        <v>127</v>
      </c>
      <c r="E128" s="145" t="s">
        <v>197</v>
      </c>
      <c r="F128" s="146" t="s">
        <v>198</v>
      </c>
      <c r="G128" s="147" t="s">
        <v>173</v>
      </c>
      <c r="H128" s="148">
        <v>7026.5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40</v>
      </c>
      <c r="O128" s="57"/>
      <c r="P128" s="154">
        <f>O128*H128</f>
        <v>0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6" t="s">
        <v>88</v>
      </c>
      <c r="AT128" s="156" t="s">
        <v>127</v>
      </c>
      <c r="AU128" s="156" t="s">
        <v>84</v>
      </c>
      <c r="AY128" s="16" t="s">
        <v>125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6" t="s">
        <v>80</v>
      </c>
      <c r="BK128" s="157">
        <f>ROUND(I128*H128,2)</f>
        <v>0</v>
      </c>
      <c r="BL128" s="16" t="s">
        <v>88</v>
      </c>
      <c r="BM128" s="156" t="s">
        <v>889</v>
      </c>
    </row>
    <row r="129" spans="1:65" s="13" customFormat="1" x14ac:dyDescent="0.2">
      <c r="B129" s="158"/>
      <c r="D129" s="159" t="s">
        <v>132</v>
      </c>
      <c r="E129" s="160" t="s">
        <v>1</v>
      </c>
      <c r="F129" s="161" t="s">
        <v>890</v>
      </c>
      <c r="H129" s="162">
        <v>7026.5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132</v>
      </c>
      <c r="AU129" s="160" t="s">
        <v>84</v>
      </c>
      <c r="AV129" s="13" t="s">
        <v>84</v>
      </c>
      <c r="AW129" s="13" t="s">
        <v>32</v>
      </c>
      <c r="AX129" s="13" t="s">
        <v>80</v>
      </c>
      <c r="AY129" s="160" t="s">
        <v>125</v>
      </c>
    </row>
    <row r="130" spans="1:65" s="2" customFormat="1" ht="33" customHeight="1" x14ac:dyDescent="0.2">
      <c r="A130" s="31"/>
      <c r="B130" s="143"/>
      <c r="C130" s="144" t="s">
        <v>88</v>
      </c>
      <c r="D130" s="144" t="s">
        <v>127</v>
      </c>
      <c r="E130" s="145" t="s">
        <v>891</v>
      </c>
      <c r="F130" s="146" t="s">
        <v>892</v>
      </c>
      <c r="G130" s="147" t="s">
        <v>173</v>
      </c>
      <c r="H130" s="148">
        <v>1405.3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40</v>
      </c>
      <c r="O130" s="57"/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6" t="s">
        <v>88</v>
      </c>
      <c r="AT130" s="156" t="s">
        <v>127</v>
      </c>
      <c r="AU130" s="156" t="s">
        <v>84</v>
      </c>
      <c r="AY130" s="16" t="s">
        <v>125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6" t="s">
        <v>80</v>
      </c>
      <c r="BK130" s="157">
        <f>ROUND(I130*H130,2)</f>
        <v>0</v>
      </c>
      <c r="BL130" s="16" t="s">
        <v>88</v>
      </c>
      <c r="BM130" s="156" t="s">
        <v>893</v>
      </c>
    </row>
    <row r="131" spans="1:65" s="13" customFormat="1" x14ac:dyDescent="0.2">
      <c r="B131" s="158"/>
      <c r="D131" s="159" t="s">
        <v>132</v>
      </c>
      <c r="E131" s="160" t="s">
        <v>1</v>
      </c>
      <c r="F131" s="161" t="s">
        <v>888</v>
      </c>
      <c r="H131" s="162">
        <v>1405.3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132</v>
      </c>
      <c r="AU131" s="160" t="s">
        <v>84</v>
      </c>
      <c r="AV131" s="13" t="s">
        <v>84</v>
      </c>
      <c r="AW131" s="13" t="s">
        <v>32</v>
      </c>
      <c r="AX131" s="13" t="s">
        <v>80</v>
      </c>
      <c r="AY131" s="160" t="s">
        <v>125</v>
      </c>
    </row>
    <row r="132" spans="1:65" s="2" customFormat="1" ht="49.15" customHeight="1" x14ac:dyDescent="0.2">
      <c r="A132" s="31"/>
      <c r="B132" s="143"/>
      <c r="C132" s="175" t="s">
        <v>91</v>
      </c>
      <c r="D132" s="175" t="s">
        <v>218</v>
      </c>
      <c r="E132" s="176" t="s">
        <v>894</v>
      </c>
      <c r="F132" s="177" t="s">
        <v>895</v>
      </c>
      <c r="G132" s="178" t="s">
        <v>204</v>
      </c>
      <c r="H132" s="179">
        <v>2459.2750000000001</v>
      </c>
      <c r="I132" s="180"/>
      <c r="J132" s="181">
        <f>ROUND(I132*H132,2)</f>
        <v>0</v>
      </c>
      <c r="K132" s="182"/>
      <c r="L132" s="183"/>
      <c r="M132" s="184" t="s">
        <v>1</v>
      </c>
      <c r="N132" s="185" t="s">
        <v>40</v>
      </c>
      <c r="O132" s="57"/>
      <c r="P132" s="154">
        <f>O132*H132</f>
        <v>0</v>
      </c>
      <c r="Q132" s="154">
        <v>1</v>
      </c>
      <c r="R132" s="154">
        <f>Q132*H132</f>
        <v>2459.2750000000001</v>
      </c>
      <c r="S132" s="154">
        <v>0</v>
      </c>
      <c r="T132" s="15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159</v>
      </c>
      <c r="AT132" s="156" t="s">
        <v>218</v>
      </c>
      <c r="AU132" s="156" t="s">
        <v>84</v>
      </c>
      <c r="AY132" s="16" t="s">
        <v>125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6" t="s">
        <v>80</v>
      </c>
      <c r="BK132" s="157">
        <f>ROUND(I132*H132,2)</f>
        <v>0</v>
      </c>
      <c r="BL132" s="16" t="s">
        <v>88</v>
      </c>
      <c r="BM132" s="156" t="s">
        <v>896</v>
      </c>
    </row>
    <row r="133" spans="1:65" s="13" customFormat="1" x14ac:dyDescent="0.2">
      <c r="B133" s="158"/>
      <c r="D133" s="159" t="s">
        <v>132</v>
      </c>
      <c r="E133" s="160" t="s">
        <v>1</v>
      </c>
      <c r="F133" s="161" t="s">
        <v>897</v>
      </c>
      <c r="H133" s="162">
        <v>2459.2750000000001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132</v>
      </c>
      <c r="AU133" s="160" t="s">
        <v>84</v>
      </c>
      <c r="AV133" s="13" t="s">
        <v>84</v>
      </c>
      <c r="AW133" s="13" t="s">
        <v>32</v>
      </c>
      <c r="AX133" s="13" t="s">
        <v>80</v>
      </c>
      <c r="AY133" s="160" t="s">
        <v>125</v>
      </c>
    </row>
    <row r="134" spans="1:65" s="2" customFormat="1" ht="33" customHeight="1" x14ac:dyDescent="0.2">
      <c r="A134" s="31"/>
      <c r="B134" s="143"/>
      <c r="C134" s="144" t="s">
        <v>149</v>
      </c>
      <c r="D134" s="144" t="s">
        <v>127</v>
      </c>
      <c r="E134" s="145" t="s">
        <v>202</v>
      </c>
      <c r="F134" s="146" t="s">
        <v>203</v>
      </c>
      <c r="G134" s="147" t="s">
        <v>204</v>
      </c>
      <c r="H134" s="148">
        <v>2529.54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40</v>
      </c>
      <c r="O134" s="57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6" t="s">
        <v>88</v>
      </c>
      <c r="AT134" s="156" t="s">
        <v>127</v>
      </c>
      <c r="AU134" s="156" t="s">
        <v>84</v>
      </c>
      <c r="AY134" s="16" t="s">
        <v>125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6" t="s">
        <v>80</v>
      </c>
      <c r="BK134" s="157">
        <f>ROUND(I134*H134,2)</f>
        <v>0</v>
      </c>
      <c r="BL134" s="16" t="s">
        <v>88</v>
      </c>
      <c r="BM134" s="156" t="s">
        <v>898</v>
      </c>
    </row>
    <row r="135" spans="1:65" s="13" customFormat="1" x14ac:dyDescent="0.2">
      <c r="B135" s="158"/>
      <c r="D135" s="159" t="s">
        <v>132</v>
      </c>
      <c r="E135" s="160" t="s">
        <v>1</v>
      </c>
      <c r="F135" s="161" t="s">
        <v>899</v>
      </c>
      <c r="H135" s="162">
        <v>2529.54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132</v>
      </c>
      <c r="AU135" s="160" t="s">
        <v>84</v>
      </c>
      <c r="AV135" s="13" t="s">
        <v>84</v>
      </c>
      <c r="AW135" s="13" t="s">
        <v>32</v>
      </c>
      <c r="AX135" s="13" t="s">
        <v>80</v>
      </c>
      <c r="AY135" s="160" t="s">
        <v>125</v>
      </c>
    </row>
    <row r="136" spans="1:65" s="2" customFormat="1" ht="16.5" customHeight="1" x14ac:dyDescent="0.2">
      <c r="A136" s="31"/>
      <c r="B136" s="143"/>
      <c r="C136" s="144" t="s">
        <v>154</v>
      </c>
      <c r="D136" s="144" t="s">
        <v>127</v>
      </c>
      <c r="E136" s="145" t="s">
        <v>208</v>
      </c>
      <c r="F136" s="146" t="s">
        <v>209</v>
      </c>
      <c r="G136" s="147" t="s">
        <v>173</v>
      </c>
      <c r="H136" s="148">
        <v>1405.3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40</v>
      </c>
      <c r="O136" s="57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6" t="s">
        <v>88</v>
      </c>
      <c r="AT136" s="156" t="s">
        <v>127</v>
      </c>
      <c r="AU136" s="156" t="s">
        <v>84</v>
      </c>
      <c r="AY136" s="16" t="s">
        <v>125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6" t="s">
        <v>80</v>
      </c>
      <c r="BK136" s="157">
        <f>ROUND(I136*H136,2)</f>
        <v>0</v>
      </c>
      <c r="BL136" s="16" t="s">
        <v>88</v>
      </c>
      <c r="BM136" s="156" t="s">
        <v>900</v>
      </c>
    </row>
    <row r="137" spans="1:65" s="13" customFormat="1" x14ac:dyDescent="0.2">
      <c r="B137" s="158"/>
      <c r="D137" s="159" t="s">
        <v>132</v>
      </c>
      <c r="E137" s="160" t="s">
        <v>1</v>
      </c>
      <c r="F137" s="161" t="s">
        <v>888</v>
      </c>
      <c r="H137" s="162">
        <v>1405.3</v>
      </c>
      <c r="I137" s="163"/>
      <c r="L137" s="158"/>
      <c r="M137" s="191"/>
      <c r="N137" s="192"/>
      <c r="O137" s="192"/>
      <c r="P137" s="192"/>
      <c r="Q137" s="192"/>
      <c r="R137" s="192"/>
      <c r="S137" s="192"/>
      <c r="T137" s="193"/>
      <c r="AT137" s="160" t="s">
        <v>132</v>
      </c>
      <c r="AU137" s="160" t="s">
        <v>84</v>
      </c>
      <c r="AV137" s="13" t="s">
        <v>84</v>
      </c>
      <c r="AW137" s="13" t="s">
        <v>32</v>
      </c>
      <c r="AX137" s="13" t="s">
        <v>80</v>
      </c>
      <c r="AY137" s="160" t="s">
        <v>125</v>
      </c>
    </row>
    <row r="138" spans="1:65" s="2" customFormat="1" ht="6.95" customHeight="1" x14ac:dyDescent="0.2">
      <c r="A138" s="31"/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32"/>
      <c r="M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</sheetData>
  <autoFilter ref="C117:K137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3"/>
  <sheetViews>
    <sheetView showGridLines="0" tabSelected="1" topLeftCell="A107" workbookViewId="0">
      <selection activeCell="AD127" sqref="AD127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19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6" t="s">
        <v>93</v>
      </c>
    </row>
    <row r="3" spans="1:4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84</v>
      </c>
    </row>
    <row r="4" spans="1:46" s="1" customFormat="1" ht="24.95" customHeight="1" x14ac:dyDescent="0.2">
      <c r="B4" s="19"/>
      <c r="D4" s="20" t="s">
        <v>94</v>
      </c>
      <c r="L4" s="19"/>
      <c r="M4" s="92" t="s">
        <v>10</v>
      </c>
      <c r="AT4" s="16" t="s">
        <v>3</v>
      </c>
    </row>
    <row r="5" spans="1:46" s="1" customFormat="1" ht="6.95" customHeight="1" x14ac:dyDescent="0.2">
      <c r="B5" s="19"/>
      <c r="L5" s="19"/>
    </row>
    <row r="6" spans="1:46" s="1" customFormat="1" ht="12" customHeight="1" x14ac:dyDescent="0.2">
      <c r="B6" s="19"/>
      <c r="D6" s="26" t="s">
        <v>16</v>
      </c>
      <c r="L6" s="19"/>
    </row>
    <row r="7" spans="1:46" s="1" customFormat="1" ht="26.25" customHeight="1" x14ac:dyDescent="0.2">
      <c r="B7" s="19"/>
      <c r="E7" s="234" t="str">
        <f>'Rekapitulace stavby'!K6</f>
        <v>STAVEBNÍ ÚPRAVY MÍSTNÍ KOMUNIKACE V UL. VRBOVÁ A HEŘMÁNKOVA KLUK, PODĚBRADY</v>
      </c>
      <c r="F7" s="235"/>
      <c r="G7" s="235"/>
      <c r="H7" s="235"/>
      <c r="L7" s="19"/>
    </row>
    <row r="8" spans="1:46" s="2" customFormat="1" ht="12" customHeight="1" x14ac:dyDescent="0.2">
      <c r="A8" s="31"/>
      <c r="B8" s="32"/>
      <c r="C8" s="31"/>
      <c r="D8" s="26" t="s">
        <v>95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 x14ac:dyDescent="0.2">
      <c r="A9" s="31"/>
      <c r="B9" s="32"/>
      <c r="C9" s="31"/>
      <c r="D9" s="31"/>
      <c r="E9" s="213" t="s">
        <v>901</v>
      </c>
      <c r="F9" s="233"/>
      <c r="G9" s="233"/>
      <c r="H9" s="233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x14ac:dyDescent="0.2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 x14ac:dyDescent="0.2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24. 2. 2025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 x14ac:dyDescent="0.2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 x14ac:dyDescent="0.2">
      <c r="A15" s="31"/>
      <c r="B15" s="32"/>
      <c r="C15" s="31"/>
      <c r="D15" s="31"/>
      <c r="E15" s="24" t="s">
        <v>26</v>
      </c>
      <c r="F15" s="31"/>
      <c r="G15" s="31"/>
      <c r="H15" s="31"/>
      <c r="I15" s="26" t="s">
        <v>27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 x14ac:dyDescent="0.2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 x14ac:dyDescent="0.2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 x14ac:dyDescent="0.2">
      <c r="A18" s="31"/>
      <c r="B18" s="32"/>
      <c r="C18" s="31"/>
      <c r="D18" s="31"/>
      <c r="E18" s="236" t="str">
        <f>'Rekapitulace stavby'!E14</f>
        <v>Vyplň údaj</v>
      </c>
      <c r="F18" s="228"/>
      <c r="G18" s="228"/>
      <c r="H18" s="228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 x14ac:dyDescent="0.2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 x14ac:dyDescent="0.2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 x14ac:dyDescent="0.2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 x14ac:dyDescent="0.2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 x14ac:dyDescent="0.2">
      <c r="A23" s="31"/>
      <c r="B23" s="32"/>
      <c r="C23" s="31"/>
      <c r="D23" s="26" t="s">
        <v>33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 x14ac:dyDescent="0.2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 x14ac:dyDescent="0.2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 x14ac:dyDescent="0.2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 x14ac:dyDescent="0.2">
      <c r="A27" s="93"/>
      <c r="B27" s="94"/>
      <c r="C27" s="93"/>
      <c r="D27" s="93"/>
      <c r="E27" s="232" t="s">
        <v>1</v>
      </c>
      <c r="F27" s="232"/>
      <c r="G27" s="232"/>
      <c r="H27" s="232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 x14ac:dyDescent="0.2">
      <c r="A30" s="31"/>
      <c r="B30" s="32"/>
      <c r="C30" s="31"/>
      <c r="D30" s="96" t="s">
        <v>35</v>
      </c>
      <c r="E30" s="31"/>
      <c r="F30" s="31"/>
      <c r="G30" s="31"/>
      <c r="H30" s="31"/>
      <c r="I30" s="31"/>
      <c r="J30" s="70">
        <f>ROUND(J118,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97" t="s">
        <v>39</v>
      </c>
      <c r="E33" s="26" t="s">
        <v>40</v>
      </c>
      <c r="F33" s="98">
        <f>ROUND((SUM(BE118:BE132)),  2)</f>
        <v>0</v>
      </c>
      <c r="G33" s="31"/>
      <c r="H33" s="31"/>
      <c r="I33" s="99">
        <v>0.21</v>
      </c>
      <c r="J33" s="98">
        <f>ROUND(((SUM(BE118:BE132))*I33),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31"/>
      <c r="E34" s="26" t="s">
        <v>41</v>
      </c>
      <c r="F34" s="98">
        <f>ROUND((SUM(BF118:BF132)),  2)</f>
        <v>0</v>
      </c>
      <c r="G34" s="31"/>
      <c r="H34" s="31"/>
      <c r="I34" s="99">
        <v>0.12</v>
      </c>
      <c r="J34" s="98">
        <f>ROUND(((SUM(BF118:BF132))*I34),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 x14ac:dyDescent="0.2">
      <c r="A35" s="31"/>
      <c r="B35" s="32"/>
      <c r="C35" s="31"/>
      <c r="D35" s="31"/>
      <c r="E35" s="26" t="s">
        <v>42</v>
      </c>
      <c r="F35" s="98">
        <f>ROUND((SUM(BG118:BG132)),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 x14ac:dyDescent="0.2">
      <c r="A36" s="31"/>
      <c r="B36" s="32"/>
      <c r="C36" s="31"/>
      <c r="D36" s="31"/>
      <c r="E36" s="26" t="s">
        <v>43</v>
      </c>
      <c r="F36" s="98">
        <f>ROUND((SUM(BH118:BH132)),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 x14ac:dyDescent="0.2">
      <c r="A37" s="31"/>
      <c r="B37" s="32"/>
      <c r="C37" s="31"/>
      <c r="D37" s="31"/>
      <c r="E37" s="26" t="s">
        <v>44</v>
      </c>
      <c r="F37" s="98">
        <f>ROUND((SUM(BI118:BI132)),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 x14ac:dyDescent="0.2">
      <c r="A39" s="31"/>
      <c r="B39" s="32"/>
      <c r="C39" s="100"/>
      <c r="D39" s="101" t="s">
        <v>45</v>
      </c>
      <c r="E39" s="59"/>
      <c r="F39" s="59"/>
      <c r="G39" s="102" t="s">
        <v>46</v>
      </c>
      <c r="H39" s="103" t="s">
        <v>47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 x14ac:dyDescent="0.2">
      <c r="B41" s="19"/>
      <c r="L41" s="19"/>
    </row>
    <row r="42" spans="1:31" s="1" customFormat="1" ht="14.45" customHeight="1" x14ac:dyDescent="0.2">
      <c r="B42" s="19"/>
      <c r="L42" s="19"/>
    </row>
    <row r="43" spans="1:31" s="1" customFormat="1" ht="14.45" customHeight="1" x14ac:dyDescent="0.2">
      <c r="B43" s="19"/>
      <c r="L43" s="19"/>
    </row>
    <row r="44" spans="1:31" s="1" customFormat="1" ht="14.45" customHeight="1" x14ac:dyDescent="0.2">
      <c r="B44" s="19"/>
      <c r="L44" s="19"/>
    </row>
    <row r="45" spans="1:31" s="1" customFormat="1" ht="14.45" customHeight="1" x14ac:dyDescent="0.2">
      <c r="B45" s="19"/>
      <c r="L45" s="19"/>
    </row>
    <row r="46" spans="1:31" s="1" customFormat="1" ht="14.45" customHeight="1" x14ac:dyDescent="0.2">
      <c r="B46" s="19"/>
      <c r="L46" s="19"/>
    </row>
    <row r="47" spans="1:31" s="1" customFormat="1" ht="14.45" customHeight="1" x14ac:dyDescent="0.2">
      <c r="B47" s="19"/>
      <c r="L47" s="19"/>
    </row>
    <row r="48" spans="1:31" s="1" customFormat="1" ht="14.45" customHeight="1" x14ac:dyDescent="0.2">
      <c r="B48" s="19"/>
      <c r="L48" s="19"/>
    </row>
    <row r="49" spans="1:31" s="1" customFormat="1" ht="14.45" customHeight="1" x14ac:dyDescent="0.2">
      <c r="B49" s="19"/>
      <c r="L49" s="19"/>
    </row>
    <row r="50" spans="1:31" s="2" customFormat="1" ht="14.45" customHeight="1" x14ac:dyDescent="0.2">
      <c r="B50" s="41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41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31"/>
      <c r="B61" s="32"/>
      <c r="C61" s="31"/>
      <c r="D61" s="44" t="s">
        <v>50</v>
      </c>
      <c r="E61" s="34"/>
      <c r="F61" s="106" t="s">
        <v>51</v>
      </c>
      <c r="G61" s="44" t="s">
        <v>50</v>
      </c>
      <c r="H61" s="34"/>
      <c r="I61" s="34"/>
      <c r="J61" s="107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31"/>
      <c r="B76" s="32"/>
      <c r="C76" s="31"/>
      <c r="D76" s="44" t="s">
        <v>50</v>
      </c>
      <c r="E76" s="34"/>
      <c r="F76" s="106" t="s">
        <v>51</v>
      </c>
      <c r="G76" s="44" t="s">
        <v>50</v>
      </c>
      <c r="H76" s="34"/>
      <c r="I76" s="34"/>
      <c r="J76" s="107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 x14ac:dyDescent="0.2">
      <c r="A82" s="31"/>
      <c r="B82" s="32"/>
      <c r="C82" s="20" t="s">
        <v>97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 x14ac:dyDescent="0.2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 x14ac:dyDescent="0.2">
      <c r="A85" s="31"/>
      <c r="B85" s="32"/>
      <c r="C85" s="31"/>
      <c r="D85" s="31"/>
      <c r="E85" s="234" t="str">
        <f>E7</f>
        <v>STAVEBNÍ ÚPRAVY MÍSTNÍ KOMUNIKACE V UL. VRBOVÁ A HEŘMÁNKOVA KLUK, PODĚBRADY</v>
      </c>
      <c r="F85" s="235"/>
      <c r="G85" s="235"/>
      <c r="H85" s="235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 x14ac:dyDescent="0.2">
      <c r="A86" s="31"/>
      <c r="B86" s="32"/>
      <c r="C86" s="26" t="s">
        <v>95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 x14ac:dyDescent="0.2">
      <c r="A87" s="31"/>
      <c r="B87" s="32"/>
      <c r="C87" s="31"/>
      <c r="D87" s="31"/>
      <c r="E87" s="213" t="str">
        <f>E9</f>
        <v>5 - vedlejší a ostatní náklady</v>
      </c>
      <c r="F87" s="233"/>
      <c r="G87" s="233"/>
      <c r="H87" s="233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 x14ac:dyDescent="0.2">
      <c r="A89" s="31"/>
      <c r="B89" s="32"/>
      <c r="C89" s="26" t="s">
        <v>20</v>
      </c>
      <c r="D89" s="31"/>
      <c r="E89" s="31"/>
      <c r="F89" s="24" t="str">
        <f>F12</f>
        <v>Kluk</v>
      </c>
      <c r="G89" s="31"/>
      <c r="H89" s="31"/>
      <c r="I89" s="26" t="s">
        <v>22</v>
      </c>
      <c r="J89" s="54" t="str">
        <f>IF(J12="","",J12)</f>
        <v>24. 2. 2025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 x14ac:dyDescent="0.2">
      <c r="A91" s="31"/>
      <c r="B91" s="32"/>
      <c r="C91" s="26" t="s">
        <v>24</v>
      </c>
      <c r="D91" s="31"/>
      <c r="E91" s="31"/>
      <c r="F91" s="24" t="str">
        <f>E15</f>
        <v>Město Poděbrady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 x14ac:dyDescent="0.2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33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 x14ac:dyDescent="0.2">
      <c r="A94" s="31"/>
      <c r="B94" s="32"/>
      <c r="C94" s="108" t="s">
        <v>98</v>
      </c>
      <c r="D94" s="100"/>
      <c r="E94" s="100"/>
      <c r="F94" s="100"/>
      <c r="G94" s="100"/>
      <c r="H94" s="100"/>
      <c r="I94" s="100"/>
      <c r="J94" s="109" t="s">
        <v>99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 x14ac:dyDescent="0.2">
      <c r="A96" s="31"/>
      <c r="B96" s="32"/>
      <c r="C96" s="110" t="s">
        <v>100</v>
      </c>
      <c r="D96" s="31"/>
      <c r="E96" s="31"/>
      <c r="F96" s="31"/>
      <c r="G96" s="31"/>
      <c r="H96" s="31"/>
      <c r="I96" s="31"/>
      <c r="J96" s="70">
        <f>J118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101</v>
      </c>
    </row>
    <row r="97" spans="1:31" s="9" customFormat="1" ht="24.95" customHeight="1" x14ac:dyDescent="0.2">
      <c r="B97" s="111"/>
      <c r="D97" s="112" t="s">
        <v>102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1:31" s="10" customFormat="1" ht="19.899999999999999" customHeight="1" x14ac:dyDescent="0.2">
      <c r="B98" s="115"/>
      <c r="D98" s="116" t="s">
        <v>902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1:31" s="2" customFormat="1" ht="21.7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 x14ac:dyDescent="0.2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 x14ac:dyDescent="0.2">
      <c r="A104" s="31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 x14ac:dyDescent="0.2">
      <c r="A105" s="31"/>
      <c r="B105" s="32"/>
      <c r="C105" s="20" t="s">
        <v>110</v>
      </c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 x14ac:dyDescent="0.2">
      <c r="A107" s="31"/>
      <c r="B107" s="32"/>
      <c r="C107" s="26" t="s">
        <v>16</v>
      </c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6.25" customHeight="1" x14ac:dyDescent="0.2">
      <c r="A108" s="31"/>
      <c r="B108" s="32"/>
      <c r="C108" s="31"/>
      <c r="D108" s="31"/>
      <c r="E108" s="234" t="str">
        <f>E7</f>
        <v>STAVEBNÍ ÚPRAVY MÍSTNÍ KOMUNIKACE V UL. VRBOVÁ A HEŘMÁNKOVA KLUK, PODĚBRADY</v>
      </c>
      <c r="F108" s="235"/>
      <c r="G108" s="235"/>
      <c r="H108" s="235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 x14ac:dyDescent="0.2">
      <c r="A109" s="31"/>
      <c r="B109" s="32"/>
      <c r="C109" s="26" t="s">
        <v>95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 x14ac:dyDescent="0.2">
      <c r="A110" s="31"/>
      <c r="B110" s="32"/>
      <c r="C110" s="31"/>
      <c r="D110" s="31"/>
      <c r="E110" s="213" t="str">
        <f>E9</f>
        <v>5 - vedlejší a ostatní náklady</v>
      </c>
      <c r="F110" s="233"/>
      <c r="G110" s="233"/>
      <c r="H110" s="233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 x14ac:dyDescent="0.2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 x14ac:dyDescent="0.2">
      <c r="A112" s="31"/>
      <c r="B112" s="32"/>
      <c r="C112" s="26" t="s">
        <v>20</v>
      </c>
      <c r="D112" s="31"/>
      <c r="E112" s="31"/>
      <c r="F112" s="24" t="str">
        <f>F12</f>
        <v>Kluk</v>
      </c>
      <c r="G112" s="31"/>
      <c r="H112" s="31"/>
      <c r="I112" s="26" t="s">
        <v>22</v>
      </c>
      <c r="J112" s="54" t="str">
        <f>IF(J12="","",J12)</f>
        <v>24. 2. 2025</v>
      </c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 x14ac:dyDescent="0.2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 x14ac:dyDescent="0.2">
      <c r="A114" s="31"/>
      <c r="B114" s="32"/>
      <c r="C114" s="26" t="s">
        <v>24</v>
      </c>
      <c r="D114" s="31"/>
      <c r="E114" s="31"/>
      <c r="F114" s="24" t="str">
        <f>E15</f>
        <v>Město Poděbrady</v>
      </c>
      <c r="G114" s="31"/>
      <c r="H114" s="31"/>
      <c r="I114" s="26" t="s">
        <v>30</v>
      </c>
      <c r="J114" s="29" t="str">
        <f>E21</f>
        <v xml:space="preserve"> </v>
      </c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 x14ac:dyDescent="0.2">
      <c r="A115" s="31"/>
      <c r="B115" s="32"/>
      <c r="C115" s="26" t="s">
        <v>28</v>
      </c>
      <c r="D115" s="31"/>
      <c r="E115" s="31"/>
      <c r="F115" s="24" t="str">
        <f>IF(E18="","",E18)</f>
        <v>Vyplň údaj</v>
      </c>
      <c r="G115" s="31"/>
      <c r="H115" s="31"/>
      <c r="I115" s="26" t="s">
        <v>33</v>
      </c>
      <c r="J115" s="29" t="str">
        <f>E24</f>
        <v xml:space="preserve"> 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 x14ac:dyDescent="0.2">
      <c r="A117" s="119"/>
      <c r="B117" s="120"/>
      <c r="C117" s="121" t="s">
        <v>111</v>
      </c>
      <c r="D117" s="122" t="s">
        <v>60</v>
      </c>
      <c r="E117" s="122" t="s">
        <v>56</v>
      </c>
      <c r="F117" s="122" t="s">
        <v>57</v>
      </c>
      <c r="G117" s="122" t="s">
        <v>112</v>
      </c>
      <c r="H117" s="122" t="s">
        <v>113</v>
      </c>
      <c r="I117" s="122" t="s">
        <v>114</v>
      </c>
      <c r="J117" s="123" t="s">
        <v>99</v>
      </c>
      <c r="K117" s="124" t="s">
        <v>115</v>
      </c>
      <c r="L117" s="125"/>
      <c r="M117" s="61" t="s">
        <v>1</v>
      </c>
      <c r="N117" s="62" t="s">
        <v>39</v>
      </c>
      <c r="O117" s="62" t="s">
        <v>116</v>
      </c>
      <c r="P117" s="62" t="s">
        <v>117</v>
      </c>
      <c r="Q117" s="62" t="s">
        <v>118</v>
      </c>
      <c r="R117" s="62" t="s">
        <v>119</v>
      </c>
      <c r="S117" s="62" t="s">
        <v>120</v>
      </c>
      <c r="T117" s="63" t="s">
        <v>121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65" s="2" customFormat="1" ht="22.9" customHeight="1" x14ac:dyDescent="0.25">
      <c r="A118" s="31"/>
      <c r="B118" s="32"/>
      <c r="C118" s="68" t="s">
        <v>122</v>
      </c>
      <c r="D118" s="31"/>
      <c r="E118" s="31"/>
      <c r="F118" s="31"/>
      <c r="G118" s="31"/>
      <c r="H118" s="31"/>
      <c r="I118" s="31"/>
      <c r="J118" s="126">
        <f>BK118</f>
        <v>0</v>
      </c>
      <c r="K118" s="31"/>
      <c r="L118" s="32"/>
      <c r="M118" s="64"/>
      <c r="N118" s="55"/>
      <c r="O118" s="65"/>
      <c r="P118" s="127">
        <f>P119</f>
        <v>0</v>
      </c>
      <c r="Q118" s="65"/>
      <c r="R118" s="127">
        <f>R119</f>
        <v>0</v>
      </c>
      <c r="S118" s="65"/>
      <c r="T118" s="128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74</v>
      </c>
      <c r="AU118" s="16" t="s">
        <v>101</v>
      </c>
      <c r="BK118" s="129">
        <f>BK119</f>
        <v>0</v>
      </c>
    </row>
    <row r="119" spans="1:65" s="12" customFormat="1" ht="25.9" customHeight="1" x14ac:dyDescent="0.2">
      <c r="B119" s="130"/>
      <c r="D119" s="131" t="s">
        <v>74</v>
      </c>
      <c r="E119" s="132" t="s">
        <v>123</v>
      </c>
      <c r="F119" s="132" t="s">
        <v>124</v>
      </c>
      <c r="I119" s="133"/>
      <c r="J119" s="134">
        <f>BK119</f>
        <v>0</v>
      </c>
      <c r="L119" s="130"/>
      <c r="M119" s="135"/>
      <c r="N119" s="136"/>
      <c r="O119" s="136"/>
      <c r="P119" s="137">
        <f>P120</f>
        <v>0</v>
      </c>
      <c r="Q119" s="136"/>
      <c r="R119" s="137">
        <f>R120</f>
        <v>0</v>
      </c>
      <c r="S119" s="136"/>
      <c r="T119" s="138">
        <f>T120</f>
        <v>0</v>
      </c>
      <c r="AR119" s="131" t="s">
        <v>88</v>
      </c>
      <c r="AT119" s="139" t="s">
        <v>74</v>
      </c>
      <c r="AU119" s="139" t="s">
        <v>75</v>
      </c>
      <c r="AY119" s="131" t="s">
        <v>125</v>
      </c>
      <c r="BK119" s="140">
        <f>BK120</f>
        <v>0</v>
      </c>
    </row>
    <row r="120" spans="1:65" s="12" customFormat="1" ht="22.9" customHeight="1" x14ac:dyDescent="0.2">
      <c r="B120" s="130"/>
      <c r="D120" s="131" t="s">
        <v>74</v>
      </c>
      <c r="E120" s="141" t="s">
        <v>903</v>
      </c>
      <c r="F120" s="141" t="s">
        <v>880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SUM(P121:P132)</f>
        <v>0</v>
      </c>
      <c r="Q120" s="136"/>
      <c r="R120" s="137">
        <f>SUM(R121:R132)</f>
        <v>0</v>
      </c>
      <c r="S120" s="136"/>
      <c r="T120" s="138">
        <f>SUM(T121:T132)</f>
        <v>0</v>
      </c>
      <c r="AR120" s="131" t="s">
        <v>88</v>
      </c>
      <c r="AT120" s="139" t="s">
        <v>74</v>
      </c>
      <c r="AU120" s="139" t="s">
        <v>80</v>
      </c>
      <c r="AY120" s="131" t="s">
        <v>125</v>
      </c>
      <c r="BK120" s="140">
        <f>SUM(BK121:BK132)</f>
        <v>0</v>
      </c>
    </row>
    <row r="121" spans="1:65" s="2" customFormat="1" ht="16.5" customHeight="1" x14ac:dyDescent="0.2">
      <c r="A121" s="31"/>
      <c r="B121" s="143"/>
      <c r="C121" s="144" t="s">
        <v>80</v>
      </c>
      <c r="D121" s="144" t="s">
        <v>127</v>
      </c>
      <c r="E121" s="145" t="s">
        <v>904</v>
      </c>
      <c r="F121" s="146" t="s">
        <v>905</v>
      </c>
      <c r="G121" s="147" t="s">
        <v>298</v>
      </c>
      <c r="H121" s="148">
        <v>1</v>
      </c>
      <c r="I121" s="149"/>
      <c r="J121" s="150">
        <f t="shared" ref="J121:J132" si="0">ROUND(I121*H121,2)</f>
        <v>0</v>
      </c>
      <c r="K121" s="151"/>
      <c r="L121" s="32"/>
      <c r="M121" s="152" t="s">
        <v>1</v>
      </c>
      <c r="N121" s="153" t="s">
        <v>40</v>
      </c>
      <c r="O121" s="57"/>
      <c r="P121" s="154">
        <f t="shared" ref="P121:P132" si="1">O121*H121</f>
        <v>0</v>
      </c>
      <c r="Q121" s="154">
        <v>0</v>
      </c>
      <c r="R121" s="154">
        <f t="shared" ref="R121:R132" si="2">Q121*H121</f>
        <v>0</v>
      </c>
      <c r="S121" s="154">
        <v>0</v>
      </c>
      <c r="T121" s="155">
        <f t="shared" ref="T121:T132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56" t="s">
        <v>906</v>
      </c>
      <c r="AT121" s="156" t="s">
        <v>127</v>
      </c>
      <c r="AU121" s="156" t="s">
        <v>84</v>
      </c>
      <c r="AY121" s="16" t="s">
        <v>125</v>
      </c>
      <c r="BE121" s="157">
        <f t="shared" ref="BE121:BE132" si="4">IF(N121="základní",J121,0)</f>
        <v>0</v>
      </c>
      <c r="BF121" s="157">
        <f t="shared" ref="BF121:BF132" si="5">IF(N121="snížená",J121,0)</f>
        <v>0</v>
      </c>
      <c r="BG121" s="157">
        <f t="shared" ref="BG121:BG132" si="6">IF(N121="zákl. přenesená",J121,0)</f>
        <v>0</v>
      </c>
      <c r="BH121" s="157">
        <f t="shared" ref="BH121:BH132" si="7">IF(N121="sníž. přenesená",J121,0)</f>
        <v>0</v>
      </c>
      <c r="BI121" s="157">
        <f t="shared" ref="BI121:BI132" si="8">IF(N121="nulová",J121,0)</f>
        <v>0</v>
      </c>
      <c r="BJ121" s="16" t="s">
        <v>80</v>
      </c>
      <c r="BK121" s="157">
        <f t="shared" ref="BK121:BK132" si="9">ROUND(I121*H121,2)</f>
        <v>0</v>
      </c>
      <c r="BL121" s="16" t="s">
        <v>906</v>
      </c>
      <c r="BM121" s="156" t="s">
        <v>907</v>
      </c>
    </row>
    <row r="122" spans="1:65" s="2" customFormat="1" ht="24.2" customHeight="1" x14ac:dyDescent="0.2">
      <c r="A122" s="31"/>
      <c r="B122" s="143"/>
      <c r="C122" s="144" t="s">
        <v>84</v>
      </c>
      <c r="D122" s="144" t="s">
        <v>127</v>
      </c>
      <c r="E122" s="145" t="s">
        <v>908</v>
      </c>
      <c r="F122" s="146" t="s">
        <v>909</v>
      </c>
      <c r="G122" s="147" t="s">
        <v>298</v>
      </c>
      <c r="H122" s="148">
        <v>1</v>
      </c>
      <c r="I122" s="149"/>
      <c r="J122" s="150">
        <f t="shared" si="0"/>
        <v>0</v>
      </c>
      <c r="K122" s="151"/>
      <c r="L122" s="32"/>
      <c r="M122" s="152" t="s">
        <v>1</v>
      </c>
      <c r="N122" s="153" t="s">
        <v>40</v>
      </c>
      <c r="O122" s="57"/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56" t="s">
        <v>906</v>
      </c>
      <c r="AT122" s="156" t="s">
        <v>127</v>
      </c>
      <c r="AU122" s="156" t="s">
        <v>84</v>
      </c>
      <c r="AY122" s="16" t="s">
        <v>125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6" t="s">
        <v>80</v>
      </c>
      <c r="BK122" s="157">
        <f t="shared" si="9"/>
        <v>0</v>
      </c>
      <c r="BL122" s="16" t="s">
        <v>906</v>
      </c>
      <c r="BM122" s="156" t="s">
        <v>910</v>
      </c>
    </row>
    <row r="123" spans="1:65" s="2" customFormat="1" ht="16.5" customHeight="1" x14ac:dyDescent="0.2">
      <c r="A123" s="31"/>
      <c r="B123" s="143"/>
      <c r="C123" s="144" t="s">
        <v>87</v>
      </c>
      <c r="D123" s="144" t="s">
        <v>127</v>
      </c>
      <c r="E123" s="145" t="s">
        <v>911</v>
      </c>
      <c r="F123" s="146" t="s">
        <v>912</v>
      </c>
      <c r="G123" s="147" t="s">
        <v>298</v>
      </c>
      <c r="H123" s="148">
        <v>1</v>
      </c>
      <c r="I123" s="149"/>
      <c r="J123" s="150">
        <f t="shared" si="0"/>
        <v>0</v>
      </c>
      <c r="K123" s="151"/>
      <c r="L123" s="32"/>
      <c r="M123" s="152" t="s">
        <v>1</v>
      </c>
      <c r="N123" s="153" t="s">
        <v>40</v>
      </c>
      <c r="O123" s="57"/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56" t="s">
        <v>906</v>
      </c>
      <c r="AT123" s="156" t="s">
        <v>127</v>
      </c>
      <c r="AU123" s="156" t="s">
        <v>84</v>
      </c>
      <c r="AY123" s="16" t="s">
        <v>125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6" t="s">
        <v>80</v>
      </c>
      <c r="BK123" s="157">
        <f t="shared" si="9"/>
        <v>0</v>
      </c>
      <c r="BL123" s="16" t="s">
        <v>906</v>
      </c>
      <c r="BM123" s="156" t="s">
        <v>913</v>
      </c>
    </row>
    <row r="124" spans="1:65" s="2" customFormat="1" ht="16.5" customHeight="1" x14ac:dyDescent="0.2">
      <c r="A124" s="31"/>
      <c r="B124" s="143"/>
      <c r="C124" s="144" t="s">
        <v>88</v>
      </c>
      <c r="D124" s="144" t="s">
        <v>127</v>
      </c>
      <c r="E124" s="145" t="s">
        <v>914</v>
      </c>
      <c r="F124" s="146" t="s">
        <v>881</v>
      </c>
      <c r="G124" s="147" t="s">
        <v>298</v>
      </c>
      <c r="H124" s="148">
        <v>1</v>
      </c>
      <c r="I124" s="149"/>
      <c r="J124" s="150">
        <f t="shared" si="0"/>
        <v>0</v>
      </c>
      <c r="K124" s="151"/>
      <c r="L124" s="32"/>
      <c r="M124" s="152" t="s">
        <v>1</v>
      </c>
      <c r="N124" s="153" t="s">
        <v>40</v>
      </c>
      <c r="O124" s="57"/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56" t="s">
        <v>88</v>
      </c>
      <c r="AT124" s="156" t="s">
        <v>127</v>
      </c>
      <c r="AU124" s="156" t="s">
        <v>84</v>
      </c>
      <c r="AY124" s="16" t="s">
        <v>125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6" t="s">
        <v>80</v>
      </c>
      <c r="BK124" s="157">
        <f t="shared" si="9"/>
        <v>0</v>
      </c>
      <c r="BL124" s="16" t="s">
        <v>88</v>
      </c>
      <c r="BM124" s="156" t="s">
        <v>915</v>
      </c>
    </row>
    <row r="125" spans="1:65" s="2" customFormat="1" ht="16.5" customHeight="1" x14ac:dyDescent="0.2">
      <c r="A125" s="31"/>
      <c r="B125" s="143"/>
      <c r="C125" s="144" t="s">
        <v>91</v>
      </c>
      <c r="D125" s="144" t="s">
        <v>127</v>
      </c>
      <c r="E125" s="145" t="s">
        <v>916</v>
      </c>
      <c r="F125" s="146" t="s">
        <v>917</v>
      </c>
      <c r="G125" s="147" t="s">
        <v>298</v>
      </c>
      <c r="H125" s="148">
        <v>1</v>
      </c>
      <c r="I125" s="149"/>
      <c r="J125" s="150">
        <f t="shared" si="0"/>
        <v>0</v>
      </c>
      <c r="K125" s="151"/>
      <c r="L125" s="32"/>
      <c r="M125" s="152" t="s">
        <v>1</v>
      </c>
      <c r="N125" s="153" t="s">
        <v>40</v>
      </c>
      <c r="O125" s="57"/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6" t="s">
        <v>88</v>
      </c>
      <c r="AT125" s="156" t="s">
        <v>127</v>
      </c>
      <c r="AU125" s="156" t="s">
        <v>84</v>
      </c>
      <c r="AY125" s="16" t="s">
        <v>125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6" t="s">
        <v>80</v>
      </c>
      <c r="BK125" s="157">
        <f t="shared" si="9"/>
        <v>0</v>
      </c>
      <c r="BL125" s="16" t="s">
        <v>88</v>
      </c>
      <c r="BM125" s="156" t="s">
        <v>918</v>
      </c>
    </row>
    <row r="126" spans="1:65" s="2" customFormat="1" ht="16.5" customHeight="1" x14ac:dyDescent="0.2">
      <c r="A126" s="31"/>
      <c r="B126" s="143"/>
      <c r="C126" s="144" t="s">
        <v>149</v>
      </c>
      <c r="D126" s="144" t="s">
        <v>127</v>
      </c>
      <c r="E126" s="145" t="s">
        <v>919</v>
      </c>
      <c r="F126" s="146" t="s">
        <v>920</v>
      </c>
      <c r="G126" s="147" t="s">
        <v>298</v>
      </c>
      <c r="H126" s="148">
        <v>1</v>
      </c>
      <c r="I126" s="149"/>
      <c r="J126" s="150">
        <f t="shared" si="0"/>
        <v>0</v>
      </c>
      <c r="K126" s="151"/>
      <c r="L126" s="32"/>
      <c r="M126" s="152" t="s">
        <v>1</v>
      </c>
      <c r="N126" s="153" t="s">
        <v>40</v>
      </c>
      <c r="O126" s="57"/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6" t="s">
        <v>88</v>
      </c>
      <c r="AT126" s="156" t="s">
        <v>127</v>
      </c>
      <c r="AU126" s="156" t="s">
        <v>84</v>
      </c>
      <c r="AY126" s="16" t="s">
        <v>125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6" t="s">
        <v>80</v>
      </c>
      <c r="BK126" s="157">
        <f t="shared" si="9"/>
        <v>0</v>
      </c>
      <c r="BL126" s="16" t="s">
        <v>88</v>
      </c>
      <c r="BM126" s="156" t="s">
        <v>921</v>
      </c>
    </row>
    <row r="127" spans="1:65" s="2" customFormat="1" ht="37.9" customHeight="1" x14ac:dyDescent="0.2">
      <c r="A127" s="31"/>
      <c r="B127" s="143"/>
      <c r="C127" s="144" t="s">
        <v>154</v>
      </c>
      <c r="D127" s="144" t="s">
        <v>127</v>
      </c>
      <c r="E127" s="145" t="s">
        <v>922</v>
      </c>
      <c r="F127" s="146" t="s">
        <v>923</v>
      </c>
      <c r="G127" s="147" t="s">
        <v>298</v>
      </c>
      <c r="H127" s="148">
        <v>1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40</v>
      </c>
      <c r="O127" s="57"/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88</v>
      </c>
      <c r="AT127" s="156" t="s">
        <v>127</v>
      </c>
      <c r="AU127" s="156" t="s">
        <v>84</v>
      </c>
      <c r="AY127" s="16" t="s">
        <v>125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6" t="s">
        <v>80</v>
      </c>
      <c r="BK127" s="157">
        <f t="shared" si="9"/>
        <v>0</v>
      </c>
      <c r="BL127" s="16" t="s">
        <v>88</v>
      </c>
      <c r="BM127" s="156" t="s">
        <v>924</v>
      </c>
    </row>
    <row r="128" spans="1:65" s="2" customFormat="1" ht="16.5" customHeight="1" x14ac:dyDescent="0.2">
      <c r="A128" s="31"/>
      <c r="B128" s="143"/>
      <c r="C128" s="144" t="s">
        <v>159</v>
      </c>
      <c r="D128" s="144" t="s">
        <v>127</v>
      </c>
      <c r="E128" s="145" t="s">
        <v>925</v>
      </c>
      <c r="F128" s="146" t="s">
        <v>926</v>
      </c>
      <c r="G128" s="147" t="s">
        <v>831</v>
      </c>
      <c r="H128" s="148">
        <v>8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40</v>
      </c>
      <c r="O128" s="57"/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6" t="s">
        <v>88</v>
      </c>
      <c r="AT128" s="156" t="s">
        <v>127</v>
      </c>
      <c r="AU128" s="156" t="s">
        <v>84</v>
      </c>
      <c r="AY128" s="16" t="s">
        <v>125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6" t="s">
        <v>80</v>
      </c>
      <c r="BK128" s="157">
        <f t="shared" si="9"/>
        <v>0</v>
      </c>
      <c r="BL128" s="16" t="s">
        <v>88</v>
      </c>
      <c r="BM128" s="156" t="s">
        <v>927</v>
      </c>
    </row>
    <row r="129" spans="1:65" s="2" customFormat="1" ht="24.2" customHeight="1" x14ac:dyDescent="0.2">
      <c r="A129" s="31"/>
      <c r="B129" s="143"/>
      <c r="C129" s="144" t="s">
        <v>164</v>
      </c>
      <c r="D129" s="144" t="s">
        <v>127</v>
      </c>
      <c r="E129" s="145" t="s">
        <v>928</v>
      </c>
      <c r="F129" s="146" t="s">
        <v>929</v>
      </c>
      <c r="G129" s="147" t="s">
        <v>831</v>
      </c>
      <c r="H129" s="148">
        <v>14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40</v>
      </c>
      <c r="O129" s="57"/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88</v>
      </c>
      <c r="AT129" s="156" t="s">
        <v>127</v>
      </c>
      <c r="AU129" s="156" t="s">
        <v>84</v>
      </c>
      <c r="AY129" s="16" t="s">
        <v>125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6" t="s">
        <v>80</v>
      </c>
      <c r="BK129" s="157">
        <f t="shared" si="9"/>
        <v>0</v>
      </c>
      <c r="BL129" s="16" t="s">
        <v>88</v>
      </c>
      <c r="BM129" s="156" t="s">
        <v>930</v>
      </c>
    </row>
    <row r="130" spans="1:65" s="2" customFormat="1" ht="24.2" customHeight="1" x14ac:dyDescent="0.2">
      <c r="A130" s="31"/>
      <c r="B130" s="143"/>
      <c r="C130" s="144" t="s">
        <v>170</v>
      </c>
      <c r="D130" s="144" t="s">
        <v>127</v>
      </c>
      <c r="E130" s="145" t="s">
        <v>931</v>
      </c>
      <c r="F130" s="146" t="s">
        <v>932</v>
      </c>
      <c r="G130" s="147" t="s">
        <v>298</v>
      </c>
      <c r="H130" s="148">
        <v>1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40</v>
      </c>
      <c r="O130" s="57"/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6" t="s">
        <v>88</v>
      </c>
      <c r="AT130" s="156" t="s">
        <v>127</v>
      </c>
      <c r="AU130" s="156" t="s">
        <v>84</v>
      </c>
      <c r="AY130" s="16" t="s">
        <v>125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6" t="s">
        <v>80</v>
      </c>
      <c r="BK130" s="157">
        <f t="shared" si="9"/>
        <v>0</v>
      </c>
      <c r="BL130" s="16" t="s">
        <v>88</v>
      </c>
      <c r="BM130" s="156" t="s">
        <v>933</v>
      </c>
    </row>
    <row r="131" spans="1:65" s="2" customFormat="1" ht="21.75" customHeight="1" x14ac:dyDescent="0.2">
      <c r="A131" s="31"/>
      <c r="B131" s="143"/>
      <c r="C131" s="144" t="s">
        <v>187</v>
      </c>
      <c r="D131" s="144" t="s">
        <v>127</v>
      </c>
      <c r="E131" s="145" t="s">
        <v>934</v>
      </c>
      <c r="F131" s="146" t="s">
        <v>935</v>
      </c>
      <c r="G131" s="147" t="s">
        <v>298</v>
      </c>
      <c r="H131" s="148">
        <v>1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40</v>
      </c>
      <c r="O131" s="57"/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88</v>
      </c>
      <c r="AT131" s="156" t="s">
        <v>127</v>
      </c>
      <c r="AU131" s="156" t="s">
        <v>84</v>
      </c>
      <c r="AY131" s="16" t="s">
        <v>125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6" t="s">
        <v>80</v>
      </c>
      <c r="BK131" s="157">
        <f t="shared" si="9"/>
        <v>0</v>
      </c>
      <c r="BL131" s="16" t="s">
        <v>88</v>
      </c>
      <c r="BM131" s="156" t="s">
        <v>936</v>
      </c>
    </row>
    <row r="132" spans="1:65" s="2" customFormat="1" ht="16.5" customHeight="1" x14ac:dyDescent="0.2">
      <c r="A132" s="31"/>
      <c r="B132" s="143"/>
      <c r="C132" s="144" t="s">
        <v>8</v>
      </c>
      <c r="D132" s="144" t="s">
        <v>127</v>
      </c>
      <c r="E132" s="145" t="s">
        <v>937</v>
      </c>
      <c r="F132" s="146" t="s">
        <v>938</v>
      </c>
      <c r="G132" s="147" t="s">
        <v>298</v>
      </c>
      <c r="H132" s="148">
        <v>1</v>
      </c>
      <c r="I132" s="149"/>
      <c r="J132" s="150">
        <f t="shared" si="0"/>
        <v>0</v>
      </c>
      <c r="K132" s="151"/>
      <c r="L132" s="32"/>
      <c r="M132" s="186" t="s">
        <v>1</v>
      </c>
      <c r="N132" s="187" t="s">
        <v>40</v>
      </c>
      <c r="O132" s="188"/>
      <c r="P132" s="189">
        <f t="shared" si="1"/>
        <v>0</v>
      </c>
      <c r="Q132" s="189">
        <v>0</v>
      </c>
      <c r="R132" s="189">
        <f t="shared" si="2"/>
        <v>0</v>
      </c>
      <c r="S132" s="189">
        <v>0</v>
      </c>
      <c r="T132" s="19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88</v>
      </c>
      <c r="AT132" s="156" t="s">
        <v>127</v>
      </c>
      <c r="AU132" s="156" t="s">
        <v>84</v>
      </c>
      <c r="AY132" s="16" t="s">
        <v>125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6" t="s">
        <v>80</v>
      </c>
      <c r="BK132" s="157">
        <f t="shared" si="9"/>
        <v>0</v>
      </c>
      <c r="BL132" s="16" t="s">
        <v>88</v>
      </c>
      <c r="BM132" s="156" t="s">
        <v>939</v>
      </c>
    </row>
    <row r="133" spans="1:65" s="2" customFormat="1" ht="6.95" customHeight="1" x14ac:dyDescent="0.2">
      <c r="A133" s="31"/>
      <c r="B133" s="46"/>
      <c r="C133" s="47"/>
      <c r="D133" s="47"/>
      <c r="E133" s="47"/>
      <c r="F133" s="47"/>
      <c r="G133" s="47"/>
      <c r="H133" s="47"/>
      <c r="I133" s="47"/>
      <c r="J133" s="47"/>
      <c r="K133" s="47"/>
      <c r="L133" s="32"/>
      <c r="M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</sheetData>
  <autoFilter ref="C117:K132" xr:uid="{00000000-0009-0000-0000-00000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1 - zpevněné plochy</vt:lpstr>
      <vt:lpstr>2 - dešťová kanalizace</vt:lpstr>
      <vt:lpstr>3 - případná výměna podloží</vt:lpstr>
      <vt:lpstr>4 - vedlejší a ostatní ná...</vt:lpstr>
      <vt:lpstr>'1 - zpevněné plochy'!Názvy_tisku</vt:lpstr>
      <vt:lpstr>'2 - dešťová kanalizace'!Názvy_tisku</vt:lpstr>
      <vt:lpstr>'3 - případná výměna podloží'!Názvy_tisku</vt:lpstr>
      <vt:lpstr>'4 - vedlejší a ostatní ná...'!Názvy_tisku</vt:lpstr>
      <vt:lpstr>'Rekapitulace stavby'!Názvy_tisku</vt:lpstr>
      <vt:lpstr>'1 - zpevněné plochy'!Oblast_tisku</vt:lpstr>
      <vt:lpstr>'2 - dešťová kanalizace'!Oblast_tisku</vt:lpstr>
      <vt:lpstr>'3 - případná výměna podloží'!Oblast_tisku</vt:lpstr>
      <vt:lpstr>'4 - vedlejší a ostatní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Pavelka</dc:creator>
  <cp:lastModifiedBy>Viktorová Blanka</cp:lastModifiedBy>
  <dcterms:created xsi:type="dcterms:W3CDTF">2025-03-21T09:59:12Z</dcterms:created>
  <dcterms:modified xsi:type="dcterms:W3CDTF">2025-05-15T10:12:50Z</dcterms:modified>
</cp:coreProperties>
</file>