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ohn\Downloads\"/>
    </mc:Choice>
  </mc:AlternateContent>
  <bookViews>
    <workbookView xWindow="0" yWindow="0" windowWidth="20565" windowHeight="11640" activeTab="1"/>
  </bookViews>
  <sheets>
    <sheet name="Rekapitulace stavby" sheetId="1" r:id="rId1"/>
    <sheet name="1 - OPRAVA FASÁDY" sheetId="2" r:id="rId2"/>
    <sheet name="2 - VEDLEJŠÍ ROZPOČTOVÉ N..." sheetId="3" r:id="rId3"/>
    <sheet name="Pokyny pro vyplnění" sheetId="4" r:id="rId4"/>
  </sheets>
  <definedNames>
    <definedName name="_xlnm._FilterDatabase" localSheetId="1" hidden="1">'1 - OPRAVA FASÁDY'!$C$91:$K$469</definedName>
    <definedName name="_xlnm._FilterDatabase" localSheetId="2" hidden="1">'2 - VEDLEJŠÍ ROZPOČTOVÉ N...'!$C$82:$K$92</definedName>
    <definedName name="_xlnm.Print_Titles" localSheetId="1">'1 - OPRAVA FASÁDY'!$91:$91</definedName>
    <definedName name="_xlnm.Print_Titles" localSheetId="2">'2 - VEDLEJŠÍ ROZPOČTOVÉ N...'!$82:$82</definedName>
    <definedName name="_xlnm.Print_Titles" localSheetId="0">'Rekapitulace stavby'!$52:$52</definedName>
    <definedName name="_xlnm.Print_Area" localSheetId="1">'1 - OPRAVA FASÁDY'!$C$4:$J$39,'1 - OPRAVA FASÁDY'!$C$45:$J$73,'1 - OPRAVA FASÁDY'!$C$79:$K$469</definedName>
    <definedName name="_xlnm.Print_Area" localSheetId="2">'2 - VEDLEJŠÍ ROZPOČTOVÉ N...'!$C$4:$J$39,'2 - VEDLEJŠÍ ROZPOČTOVÉ N...'!$C$45:$J$64,'2 - VEDLEJŠÍ ROZPOČTOVÉ N...'!$C$70:$K$92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92" i="3"/>
  <c r="BH92" i="3"/>
  <c r="BG92" i="3"/>
  <c r="BF92" i="3"/>
  <c r="T92" i="3"/>
  <c r="T91" i="3"/>
  <c r="R92" i="3"/>
  <c r="R91" i="3"/>
  <c r="P92" i="3"/>
  <c r="P91" i="3"/>
  <c r="BI90" i="3"/>
  <c r="BH90" i="3"/>
  <c r="BG90" i="3"/>
  <c r="BF90" i="3"/>
  <c r="T90" i="3"/>
  <c r="T89" i="3"/>
  <c r="R90" i="3"/>
  <c r="R89" i="3"/>
  <c r="P90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BI86" i="3"/>
  <c r="BH86" i="3"/>
  <c r="BG86" i="3"/>
  <c r="BF86" i="3"/>
  <c r="T86" i="3"/>
  <c r="R86" i="3"/>
  <c r="P86" i="3"/>
  <c r="J80" i="3"/>
  <c r="J79" i="3"/>
  <c r="F79" i="3"/>
  <c r="F77" i="3"/>
  <c r="E75" i="3"/>
  <c r="J55" i="3"/>
  <c r="J54" i="3"/>
  <c r="F54" i="3"/>
  <c r="F52" i="3"/>
  <c r="E50" i="3"/>
  <c r="J18" i="3"/>
  <c r="E18" i="3"/>
  <c r="F80" i="3"/>
  <c r="J17" i="3"/>
  <c r="J12" i="3"/>
  <c r="J77" i="3" s="1"/>
  <c r="E7" i="3"/>
  <c r="E73" i="3" s="1"/>
  <c r="J37" i="2"/>
  <c r="J36" i="2"/>
  <c r="AY55" i="1"/>
  <c r="J35" i="2"/>
  <c r="AX55" i="1"/>
  <c r="BI465" i="2"/>
  <c r="BH465" i="2"/>
  <c r="BG465" i="2"/>
  <c r="BF465" i="2"/>
  <c r="T465" i="2"/>
  <c r="T464" i="2"/>
  <c r="T463" i="2" s="1"/>
  <c r="R465" i="2"/>
  <c r="R464" i="2" s="1"/>
  <c r="R463" i="2" s="1"/>
  <c r="P465" i="2"/>
  <c r="P464" i="2" s="1"/>
  <c r="P463" i="2" s="1"/>
  <c r="BI462" i="2"/>
  <c r="BH462" i="2"/>
  <c r="BG462" i="2"/>
  <c r="BF462" i="2"/>
  <c r="T462" i="2"/>
  <c r="R462" i="2"/>
  <c r="P462" i="2"/>
  <c r="BI461" i="2"/>
  <c r="BH461" i="2"/>
  <c r="BG461" i="2"/>
  <c r="BF461" i="2"/>
  <c r="T461" i="2"/>
  <c r="R461" i="2"/>
  <c r="P461" i="2"/>
  <c r="BI459" i="2"/>
  <c r="BH459" i="2"/>
  <c r="BG459" i="2"/>
  <c r="BF459" i="2"/>
  <c r="T459" i="2"/>
  <c r="R459" i="2"/>
  <c r="P459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6" i="2"/>
  <c r="BH436" i="2"/>
  <c r="BG436" i="2"/>
  <c r="BF436" i="2"/>
  <c r="T436" i="2"/>
  <c r="R436" i="2"/>
  <c r="P436" i="2"/>
  <c r="BI435" i="2"/>
  <c r="BH435" i="2"/>
  <c r="BG435" i="2"/>
  <c r="BF435" i="2"/>
  <c r="T435" i="2"/>
  <c r="R435" i="2"/>
  <c r="P435" i="2"/>
  <c r="BI432" i="2"/>
  <c r="BH432" i="2"/>
  <c r="BG432" i="2"/>
  <c r="BF432" i="2"/>
  <c r="T432" i="2"/>
  <c r="R432" i="2"/>
  <c r="P432" i="2"/>
  <c r="BI431" i="2"/>
  <c r="BH431" i="2"/>
  <c r="BG431" i="2"/>
  <c r="BF431" i="2"/>
  <c r="T431" i="2"/>
  <c r="R431" i="2"/>
  <c r="P431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T356" i="2" s="1"/>
  <c r="R357" i="2"/>
  <c r="R356" i="2" s="1"/>
  <c r="P357" i="2"/>
  <c r="P356" i="2" s="1"/>
  <c r="BI354" i="2"/>
  <c r="BH354" i="2"/>
  <c r="BG354" i="2"/>
  <c r="BF354" i="2"/>
  <c r="T354" i="2"/>
  <c r="R354" i="2"/>
  <c r="P354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299" i="2"/>
  <c r="BH299" i="2"/>
  <c r="BG299" i="2"/>
  <c r="BF299" i="2"/>
  <c r="T299" i="2"/>
  <c r="R299" i="2"/>
  <c r="P299" i="2"/>
  <c r="BI294" i="2"/>
  <c r="BH294" i="2"/>
  <c r="BG294" i="2"/>
  <c r="BF294" i="2"/>
  <c r="T294" i="2"/>
  <c r="R294" i="2"/>
  <c r="P294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20" i="2"/>
  <c r="BH220" i="2"/>
  <c r="BG220" i="2"/>
  <c r="BF220" i="2"/>
  <c r="T220" i="2"/>
  <c r="R220" i="2"/>
  <c r="P220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77" i="2"/>
  <c r="BH177" i="2"/>
  <c r="BG177" i="2"/>
  <c r="BF177" i="2"/>
  <c r="T177" i="2"/>
  <c r="R177" i="2"/>
  <c r="P177" i="2"/>
  <c r="BI171" i="2"/>
  <c r="BH171" i="2"/>
  <c r="BG171" i="2"/>
  <c r="BF171" i="2"/>
  <c r="T171" i="2"/>
  <c r="R171" i="2"/>
  <c r="P171" i="2"/>
  <c r="BI163" i="2"/>
  <c r="BH163" i="2"/>
  <c r="BG163" i="2"/>
  <c r="BF163" i="2"/>
  <c r="T163" i="2"/>
  <c r="R163" i="2"/>
  <c r="P163" i="2"/>
  <c r="BI155" i="2"/>
  <c r="BH155" i="2"/>
  <c r="BG155" i="2"/>
  <c r="BF155" i="2"/>
  <c r="T155" i="2"/>
  <c r="R155" i="2"/>
  <c r="P155" i="2"/>
  <c r="BI149" i="2"/>
  <c r="BH149" i="2"/>
  <c r="BG149" i="2"/>
  <c r="BF149" i="2"/>
  <c r="T149" i="2"/>
  <c r="R149" i="2"/>
  <c r="P149" i="2"/>
  <c r="BI140" i="2"/>
  <c r="BH140" i="2"/>
  <c r="BG140" i="2"/>
  <c r="BF140" i="2"/>
  <c r="T140" i="2"/>
  <c r="R140" i="2"/>
  <c r="P140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BI99" i="2"/>
  <c r="BH99" i="2"/>
  <c r="BG99" i="2"/>
  <c r="BF99" i="2"/>
  <c r="T99" i="2"/>
  <c r="R99" i="2"/>
  <c r="P99" i="2"/>
  <c r="BI95" i="2"/>
  <c r="BH95" i="2"/>
  <c r="BG95" i="2"/>
  <c r="BF95" i="2"/>
  <c r="T95" i="2"/>
  <c r="T94" i="2" s="1"/>
  <c r="R95" i="2"/>
  <c r="R94" i="2"/>
  <c r="P95" i="2"/>
  <c r="P94" i="2"/>
  <c r="J89" i="2"/>
  <c r="J88" i="2"/>
  <c r="F88" i="2"/>
  <c r="F86" i="2"/>
  <c r="E84" i="2"/>
  <c r="J55" i="2"/>
  <c r="J54" i="2"/>
  <c r="F54" i="2"/>
  <c r="F52" i="2"/>
  <c r="E50" i="2"/>
  <c r="J18" i="2"/>
  <c r="E18" i="2"/>
  <c r="F55" i="2" s="1"/>
  <c r="J17" i="2"/>
  <c r="J12" i="2"/>
  <c r="J86" i="2" s="1"/>
  <c r="E7" i="2"/>
  <c r="E82" i="2" s="1"/>
  <c r="L50" i="1"/>
  <c r="AM50" i="1"/>
  <c r="AM49" i="1"/>
  <c r="L49" i="1"/>
  <c r="AM47" i="1"/>
  <c r="L47" i="1"/>
  <c r="L45" i="1"/>
  <c r="L44" i="1"/>
  <c r="BK92" i="3"/>
  <c r="J92" i="3"/>
  <c r="BK90" i="3"/>
  <c r="J90" i="3"/>
  <c r="BK88" i="3"/>
  <c r="BK87" i="3"/>
  <c r="J87" i="3"/>
  <c r="BK86" i="3"/>
  <c r="J86" i="3"/>
  <c r="J462" i="2"/>
  <c r="J461" i="2"/>
  <c r="J459" i="2"/>
  <c r="J457" i="2"/>
  <c r="BK455" i="2"/>
  <c r="J441" i="2"/>
  <c r="J438" i="2"/>
  <c r="J437" i="2"/>
  <c r="BK436" i="2"/>
  <c r="J435" i="2"/>
  <c r="BK432" i="2"/>
  <c r="BK431" i="2"/>
  <c r="J428" i="2"/>
  <c r="BK427" i="2"/>
  <c r="J419" i="2"/>
  <c r="J418" i="2"/>
  <c r="BK417" i="2"/>
  <c r="J414" i="2"/>
  <c r="J413" i="2"/>
  <c r="BK412" i="2"/>
  <c r="BK411" i="2"/>
  <c r="BK407" i="2"/>
  <c r="J406" i="2"/>
  <c r="BK403" i="2"/>
  <c r="BK402" i="2"/>
  <c r="J399" i="2"/>
  <c r="J396" i="2"/>
  <c r="J394" i="2"/>
  <c r="BK393" i="2"/>
  <c r="J391" i="2"/>
  <c r="J388" i="2"/>
  <c r="BK386" i="2"/>
  <c r="BK383" i="2"/>
  <c r="J381" i="2"/>
  <c r="BK378" i="2"/>
  <c r="J374" i="2"/>
  <c r="BK372" i="2"/>
  <c r="BK371" i="2"/>
  <c r="BK369" i="2"/>
  <c r="BK360" i="2"/>
  <c r="J357" i="2"/>
  <c r="BK354" i="2"/>
  <c r="BK352" i="2"/>
  <c r="J350" i="2"/>
  <c r="J347" i="2"/>
  <c r="BK346" i="2"/>
  <c r="BK319" i="2"/>
  <c r="J315" i="2"/>
  <c r="J299" i="2"/>
  <c r="J294" i="2"/>
  <c r="J288" i="2"/>
  <c r="BK286" i="2"/>
  <c r="J284" i="2"/>
  <c r="BK281" i="2"/>
  <c r="J280" i="2"/>
  <c r="BK279" i="2"/>
  <c r="BK278" i="2"/>
  <c r="J277" i="2"/>
  <c r="BK274" i="2"/>
  <c r="J261" i="2"/>
  <c r="BK257" i="2"/>
  <c r="J253" i="2"/>
  <c r="J248" i="2"/>
  <c r="BK246" i="2"/>
  <c r="BK220" i="2"/>
  <c r="J211" i="2"/>
  <c r="BK209" i="2"/>
  <c r="J196" i="2"/>
  <c r="BK193" i="2"/>
  <c r="J190" i="2"/>
  <c r="BK187" i="2"/>
  <c r="J185" i="2"/>
  <c r="J177" i="2"/>
  <c r="BK171" i="2"/>
  <c r="J163" i="2"/>
  <c r="J155" i="2"/>
  <c r="BK149" i="2"/>
  <c r="BK140" i="2"/>
  <c r="J131" i="2"/>
  <c r="J129" i="2"/>
  <c r="J125" i="2"/>
  <c r="BK99" i="2"/>
  <c r="BK95" i="2"/>
  <c r="J88" i="3"/>
  <c r="BK465" i="2"/>
  <c r="J465" i="2"/>
  <c r="BK462" i="2"/>
  <c r="BK461" i="2"/>
  <c r="BK459" i="2"/>
  <c r="BK457" i="2"/>
  <c r="J455" i="2"/>
  <c r="BK441" i="2"/>
  <c r="BK438" i="2"/>
  <c r="BK437" i="2"/>
  <c r="J436" i="2"/>
  <c r="BK435" i="2"/>
  <c r="J432" i="2"/>
  <c r="J431" i="2"/>
  <c r="BK428" i="2"/>
  <c r="J427" i="2"/>
  <c r="BK419" i="2"/>
  <c r="BK418" i="2"/>
  <c r="J417" i="2"/>
  <c r="BK414" i="2"/>
  <c r="BK413" i="2"/>
  <c r="J412" i="2"/>
  <c r="J411" i="2"/>
  <c r="J407" i="2"/>
  <c r="BK406" i="2"/>
  <c r="J403" i="2"/>
  <c r="J402" i="2"/>
  <c r="BK399" i="2"/>
  <c r="BK396" i="2"/>
  <c r="BK394" i="2"/>
  <c r="J393" i="2"/>
  <c r="BK391" i="2"/>
  <c r="BK388" i="2"/>
  <c r="J386" i="2"/>
  <c r="J383" i="2"/>
  <c r="BK381" i="2"/>
  <c r="J378" i="2"/>
  <c r="BK374" i="2"/>
  <c r="J372" i="2"/>
  <c r="J371" i="2"/>
  <c r="J369" i="2"/>
  <c r="J360" i="2"/>
  <c r="BK357" i="2"/>
  <c r="J354" i="2"/>
  <c r="J352" i="2"/>
  <c r="BK350" i="2"/>
  <c r="BK347" i="2"/>
  <c r="J346" i="2"/>
  <c r="J319" i="2"/>
  <c r="BK315" i="2"/>
  <c r="BK299" i="2"/>
  <c r="BK294" i="2"/>
  <c r="BK288" i="2"/>
  <c r="J286" i="2"/>
  <c r="BK284" i="2"/>
  <c r="J281" i="2"/>
  <c r="BK280" i="2"/>
  <c r="J279" i="2"/>
  <c r="J278" i="2"/>
  <c r="BK277" i="2"/>
  <c r="J274" i="2"/>
  <c r="BK261" i="2"/>
  <c r="J257" i="2"/>
  <c r="BK253" i="2"/>
  <c r="BK248" i="2"/>
  <c r="J246" i="2"/>
  <c r="J220" i="2"/>
  <c r="BK211" i="2"/>
  <c r="J209" i="2"/>
  <c r="BK196" i="2"/>
  <c r="J193" i="2"/>
  <c r="BK190" i="2"/>
  <c r="J187" i="2"/>
  <c r="BK185" i="2"/>
  <c r="BK177" i="2"/>
  <c r="J171" i="2"/>
  <c r="BK163" i="2"/>
  <c r="BK155" i="2"/>
  <c r="J149" i="2"/>
  <c r="J140" i="2"/>
  <c r="BK131" i="2"/>
  <c r="BK129" i="2"/>
  <c r="BK125" i="2"/>
  <c r="J99" i="2"/>
  <c r="J95" i="2"/>
  <c r="AS54" i="1"/>
  <c r="BK98" i="2" l="1"/>
  <c r="J98" i="2" s="1"/>
  <c r="J62" i="2" s="1"/>
  <c r="R98" i="2"/>
  <c r="BK252" i="2"/>
  <c r="J252" i="2" s="1"/>
  <c r="J63" i="2" s="1"/>
  <c r="R252" i="2"/>
  <c r="T252" i="2"/>
  <c r="P260" i="2"/>
  <c r="T260" i="2"/>
  <c r="P287" i="2"/>
  <c r="R287" i="2"/>
  <c r="BK359" i="2"/>
  <c r="P359" i="2"/>
  <c r="T359" i="2"/>
  <c r="P373" i="2"/>
  <c r="T373" i="2"/>
  <c r="P395" i="2"/>
  <c r="P98" i="2"/>
  <c r="T98" i="2"/>
  <c r="P252" i="2"/>
  <c r="BK260" i="2"/>
  <c r="J260" i="2" s="1"/>
  <c r="J64" i="2" s="1"/>
  <c r="R260" i="2"/>
  <c r="BK287" i="2"/>
  <c r="J287" i="2" s="1"/>
  <c r="J65" i="2" s="1"/>
  <c r="T287" i="2"/>
  <c r="R359" i="2"/>
  <c r="BK373" i="2"/>
  <c r="J373" i="2"/>
  <c r="J69" i="2" s="1"/>
  <c r="R373" i="2"/>
  <c r="BK395" i="2"/>
  <c r="J395" i="2" s="1"/>
  <c r="J70" i="2" s="1"/>
  <c r="R395" i="2"/>
  <c r="T395" i="2"/>
  <c r="BK85" i="3"/>
  <c r="J85" i="3" s="1"/>
  <c r="J61" i="3" s="1"/>
  <c r="P85" i="3"/>
  <c r="P84" i="3"/>
  <c r="P83" i="3" s="1"/>
  <c r="AU56" i="1" s="1"/>
  <c r="R85" i="3"/>
  <c r="R84" i="3"/>
  <c r="R83" i="3" s="1"/>
  <c r="T85" i="3"/>
  <c r="T84" i="3" s="1"/>
  <c r="T83" i="3" s="1"/>
  <c r="E48" i="2"/>
  <c r="J52" i="2"/>
  <c r="F89" i="2"/>
  <c r="BE99" i="2"/>
  <c r="BE125" i="2"/>
  <c r="BE129" i="2"/>
  <c r="BE149" i="2"/>
  <c r="BE155" i="2"/>
  <c r="BE171" i="2"/>
  <c r="BE177" i="2"/>
  <c r="BE187" i="2"/>
  <c r="BE193" i="2"/>
  <c r="BE209" i="2"/>
  <c r="BE246" i="2"/>
  <c r="BE257" i="2"/>
  <c r="BE274" i="2"/>
  <c r="BE279" i="2"/>
  <c r="BE284" i="2"/>
  <c r="BE294" i="2"/>
  <c r="BE299" i="2"/>
  <c r="BE315" i="2"/>
  <c r="BE346" i="2"/>
  <c r="BE347" i="2"/>
  <c r="BE352" i="2"/>
  <c r="BE371" i="2"/>
  <c r="BE378" i="2"/>
  <c r="BE386" i="2"/>
  <c r="BE394" i="2"/>
  <c r="BE396" i="2"/>
  <c r="BE402" i="2"/>
  <c r="BE403" i="2"/>
  <c r="BE412" i="2"/>
  <c r="BE413" i="2"/>
  <c r="BE417" i="2"/>
  <c r="BE418" i="2"/>
  <c r="BE427" i="2"/>
  <c r="BE432" i="2"/>
  <c r="BE436" i="2"/>
  <c r="BE438" i="2"/>
  <c r="BE455" i="2"/>
  <c r="BE465" i="2"/>
  <c r="BE95" i="2"/>
  <c r="BE131" i="2"/>
  <c r="BE140" i="2"/>
  <c r="BE163" i="2"/>
  <c r="BE185" i="2"/>
  <c r="BE190" i="2"/>
  <c r="BE196" i="2"/>
  <c r="BE211" i="2"/>
  <c r="BE220" i="2"/>
  <c r="BE248" i="2"/>
  <c r="BE253" i="2"/>
  <c r="BE261" i="2"/>
  <c r="BE277" i="2"/>
  <c r="BE278" i="2"/>
  <c r="BE280" i="2"/>
  <c r="BE281" i="2"/>
  <c r="BE286" i="2"/>
  <c r="BE288" i="2"/>
  <c r="BE319" i="2"/>
  <c r="BE350" i="2"/>
  <c r="BE354" i="2"/>
  <c r="BE357" i="2"/>
  <c r="BE360" i="2"/>
  <c r="BE369" i="2"/>
  <c r="BE372" i="2"/>
  <c r="BE374" i="2"/>
  <c r="BE381" i="2"/>
  <c r="BE383" i="2"/>
  <c r="BE388" i="2"/>
  <c r="BE391" i="2"/>
  <c r="BE393" i="2"/>
  <c r="BE399" i="2"/>
  <c r="BE406" i="2"/>
  <c r="BE407" i="2"/>
  <c r="BE411" i="2"/>
  <c r="BE414" i="2"/>
  <c r="BE419" i="2"/>
  <c r="BE428" i="2"/>
  <c r="BE431" i="2"/>
  <c r="BE435" i="2"/>
  <c r="BE437" i="2"/>
  <c r="BE441" i="2"/>
  <c r="BE457" i="2"/>
  <c r="BE459" i="2"/>
  <c r="BE461" i="2"/>
  <c r="BE462" i="2"/>
  <c r="BK94" i="2"/>
  <c r="J94" i="2" s="1"/>
  <c r="J61" i="2" s="1"/>
  <c r="BK356" i="2"/>
  <c r="J356" i="2" s="1"/>
  <c r="J66" i="2" s="1"/>
  <c r="BK464" i="2"/>
  <c r="J464" i="2" s="1"/>
  <c r="J72" i="2" s="1"/>
  <c r="E48" i="3"/>
  <c r="J52" i="3"/>
  <c r="F55" i="3"/>
  <c r="BE86" i="3"/>
  <c r="BE87" i="3"/>
  <c r="BE88" i="3"/>
  <c r="BE90" i="3"/>
  <c r="BE92" i="3"/>
  <c r="BK89" i="3"/>
  <c r="J89" i="3"/>
  <c r="J62" i="3" s="1"/>
  <c r="BK91" i="3"/>
  <c r="J91" i="3" s="1"/>
  <c r="J63" i="3" s="1"/>
  <c r="J34" i="2"/>
  <c r="AW55" i="1" s="1"/>
  <c r="F37" i="2"/>
  <c r="BD55" i="1" s="1"/>
  <c r="F34" i="2"/>
  <c r="BA55" i="1" s="1"/>
  <c r="F35" i="2"/>
  <c r="BB55" i="1" s="1"/>
  <c r="F36" i="2"/>
  <c r="BC55" i="1" s="1"/>
  <c r="F34" i="3"/>
  <c r="BA56" i="1" s="1"/>
  <c r="J34" i="3"/>
  <c r="AW56" i="1" s="1"/>
  <c r="F35" i="3"/>
  <c r="BB56" i="1" s="1"/>
  <c r="F36" i="3"/>
  <c r="BC56" i="1" s="1"/>
  <c r="F37" i="3"/>
  <c r="BD56" i="1" s="1"/>
  <c r="T93" i="2" l="1"/>
  <c r="P93" i="2"/>
  <c r="P92" i="2" s="1"/>
  <c r="AU55" i="1" s="1"/>
  <c r="AU54" i="1" s="1"/>
  <c r="R93" i="2"/>
  <c r="R92" i="2" s="1"/>
  <c r="R358" i="2"/>
  <c r="T358" i="2"/>
  <c r="T92" i="2"/>
  <c r="P358" i="2"/>
  <c r="BK358" i="2"/>
  <c r="J358" i="2" s="1"/>
  <c r="J67" i="2" s="1"/>
  <c r="BK93" i="2"/>
  <c r="J93" i="2" s="1"/>
  <c r="J60" i="2" s="1"/>
  <c r="J359" i="2"/>
  <c r="J68" i="2" s="1"/>
  <c r="BK463" i="2"/>
  <c r="J463" i="2" s="1"/>
  <c r="J71" i="2" s="1"/>
  <c r="BK84" i="3"/>
  <c r="J84" i="3" s="1"/>
  <c r="J60" i="3" s="1"/>
  <c r="BA54" i="1"/>
  <c r="W30" i="1" s="1"/>
  <c r="BB54" i="1"/>
  <c r="W31" i="1" s="1"/>
  <c r="BD54" i="1"/>
  <c r="W33" i="1" s="1"/>
  <c r="J33" i="2"/>
  <c r="AV55" i="1" s="1"/>
  <c r="AT55" i="1" s="1"/>
  <c r="BC54" i="1"/>
  <c r="W32" i="1"/>
  <c r="F33" i="2"/>
  <c r="AZ55" i="1" s="1"/>
  <c r="F33" i="3"/>
  <c r="AZ56" i="1"/>
  <c r="J33" i="3"/>
  <c r="AV56" i="1"/>
  <c r="AT56" i="1" s="1"/>
  <c r="BK92" i="2" l="1"/>
  <c r="J92" i="2" s="1"/>
  <c r="J59" i="2" s="1"/>
  <c r="BK83" i="3"/>
  <c r="J83" i="3"/>
  <c r="J59" i="3" s="1"/>
  <c r="AZ54" i="1"/>
  <c r="AV54" i="1" s="1"/>
  <c r="AK29" i="1" s="1"/>
  <c r="AW54" i="1"/>
  <c r="AK30" i="1" s="1"/>
  <c r="AY54" i="1"/>
  <c r="AX54" i="1"/>
  <c r="W29" i="1" l="1"/>
  <c r="J30" i="2"/>
  <c r="AG55" i="1" s="1"/>
  <c r="AN55" i="1" s="1"/>
  <c r="J30" i="3"/>
  <c r="AG56" i="1" s="1"/>
  <c r="AN56" i="1" s="1"/>
  <c r="AT54" i="1"/>
  <c r="J39" i="2" l="1"/>
  <c r="J39" i="3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<sst xmlns="http://schemas.openxmlformats.org/spreadsheetml/2006/main" count="4907" uniqueCount="833">
  <si>
    <t>Export Komplet</t>
  </si>
  <si>
    <t>VZ</t>
  </si>
  <si>
    <t>2.0</t>
  </si>
  <si>
    <t/>
  </si>
  <si>
    <t>False</t>
  </si>
  <si>
    <t>{e288a11c-d3b3-4bf7-aa7d-f48b10da591b}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</si>
  <si>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</si>
  <si>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</si>
  <si>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</si>
  <si>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</si>
  <si>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</si>
  <si>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</si>
  <si>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</si>
  <si>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</si>
  <si>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</si>
  <si>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3820D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</si>
  <si>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</si>
  <si>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</si>
  <si>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ARCHEOLOGICKÝ ÚSTAV AV ČR -  LETENSKÁ 6/122 a 4/123, PRAHA 1</t>
  </si>
  <si>
    <t>KSO:</t>
  </si>
  <si>
    <t>801 4</t>
  </si>
  <si>
    <t>CC-CZ:</t>
  </si>
  <si>
    <t>Místo:</t>
  </si>
  <si>
    <t>LETENSKÁ 4, PRAHA 1</t>
  </si>
  <si>
    <t>Datum:</t>
  </si>
  <si>
    <t>14. 9. 2020</t>
  </si>
  <si>
    <t>Zadavatel:</t>
  </si>
  <si>
    <t>IČ:</t>
  </si>
  <si>
    <t>AV ČR ARCHEOLOGICKÝ ÚSTAV - PRAHA 1</t>
  </si>
  <si>
    <t>DIČ:</t>
  </si>
  <si>
    <t>Uchazeč:</t>
  </si>
  <si>
    <t>Vyplň údaj</t>
  </si>
  <si>
    <t>Projektant:</t>
  </si>
  <si>
    <t>ING.J.KOČÍ</t>
  </si>
  <si>
    <t>True</t>
  </si>
  <si>
    <t>Zpracovatel:</t>
  </si>
  <si>
    <t>V.RENČOVÁ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</si>
  <si>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</si>
  <si>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</si>
  <si>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</si>
  <si>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</si>
  <si>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</si>
  <si>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</si>
  <si>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</si>
  <si>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</si>
  <si>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</si>
  <si>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</si>
  <si>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</si>
  <si>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</si>
  <si>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</si>
  <si>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</si>
  <si>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</si>
  <si>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</si>
  <si>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</si>
  <si>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</si>
  <si>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</si>
  <si>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</si>
  <si>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</si>
  <si>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</si>
  <si>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</si>
  <si>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</si>
  <si>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</si>
  <si>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</si>
  <si>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</si>
  <si>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</si>
  <si>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</si>
  <si>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</si>
  <si>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</si>
  <si>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</si>
  <si>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</si>
  <si>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</si>
  <si>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</si>
  <si>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</si>
  <si>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</si>
  <si>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</si>
  <si>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</si>
  <si>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</si>
  <si>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</si>
  <si>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</si>
  <si>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OPRAVA FASÁDY</t>
  </si>
  <si>
    <t>STA</t>
  </si>
  <si>
    <t>{bdb0ecfd-8c4a-4b7d-bc8a-514480a2e3df}</t>
  </si>
  <si>
    <t>2</t>
  </si>
  <si>
    <t>VEDLEJŠÍ ROZPOČTOVÉ NÁKLADY</t>
  </si>
  <si>
    <t>{a5711c0f-49dc-4378-a0ea-5449965447cf}</t>
  </si>
  <si>
    <t>KRYCÍ LIST SOUPISU PRACÍ</t>
  </si>
  <si>
    <t>Objekt:</t>
  </si>
  <si>
    <t>1 - OPRAVA FASÁDY</t>
  </si>
  <si>
    <t>ARCHEOLOGICKÝ ÚSTAV ACV ČR, PRAHA, v.v.i.</t>
  </si>
  <si>
    <t>VÝMĚRY JSOU PŘEVZATY Z PODKLADŮ POROJEKTANTA NEDÍLNOU SOUČÁSTÍ PRO OCENĚNÍ JE PROJEKTOVÁ DOKUMENTACE. MATERIÁLY  P Ř Í P A D N Ě   UVEDENÉ V ROZPOČTU JSOU  O R I E N T A Č N Í. MOHOU BÝT DODVATELEM V SOULADU SE ZÁKONEM č.134/2016 SB ZAMĚNĚNY ZA PŘEDPOKLADU, ŽE BUDOU SPLŇOVAT SROVNATELNÉ  TECHNICKÉ PARAMETRY.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</si>
  <si>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</si>
  <si>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</si>
  <si>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</si>
  <si>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</si>
  <si>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</si>
  <si>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</si>
  <si>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62 - Úprava povrchů vnějších</t>
  </si>
  <si>
    <t xml:space="preserve">    9 - Ostatní konstrukce a práce, bourání</t>
  </si>
  <si>
    <t xml:space="preserve">    94 - Lešení a stavební výtahy</t>
  </si>
  <si>
    <t xml:space="preserve">    96 - Bourání konstrukcí</t>
  </si>
  <si>
    <t xml:space="preserve">    998 - Přesun hmot</t>
  </si>
  <si>
    <t>PSV - Práce a dodávky PSV</t>
  </si>
  <si>
    <t xml:space="preserve">    711 - Izolace proti vodě, vlhkosti a plynům</t>
  </si>
  <si>
    <t xml:space="preserve">    764 - Konstrukce klempířské</t>
  </si>
  <si>
    <t xml:space="preserve">    783 - Dokončovací práce - nátěry</t>
  </si>
  <si>
    <t>OST - Ostatní</t>
  </si>
  <si>
    <t xml:space="preserve">    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</si>
  <si>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</si>
  <si>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</si>
  <si>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</si>
  <si>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</si>
  <si>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</si>
  <si>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</si>
  <si>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</si>
  <si>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</si>
  <si>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</si>
  <si>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</si>
  <si>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</si>
  <si>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</si>
  <si>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</si>
  <si>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</si>
  <si>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</si>
  <si>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</si>
  <si>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</si>
  <si>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</si>
  <si>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</si>
  <si>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349234841</t>
  </si>
  <si>
    <t>Doplnění zdiva (s dodáním hmot) říms podokenních a nadokenních</t>
  </si>
  <si>
    <t>m</t>
  </si>
  <si>
    <t>CS ÚRS 2020 02</t>
  </si>
  <si>
    <t>4</t>
  </si>
  <si>
    <t>444741940</t>
  </si>
  <si>
    <t>VV</t>
  </si>
  <si>
    <t>DOPLNENI POSKOZENYCH PODOKENNICH RIMS</t>
  </si>
  <si>
    <t>3,00</t>
  </si>
  <si>
    <t>62</t>
  </si>
  <si>
    <t>Úprava povrchů vnějších</t>
  </si>
  <si>
    <t>629991011</t>
  </si>
  <si>
    <t>Zakrytí vnějších ploch před znečištěním včetně pozdějšího odkrytí výplní otvorů a svislých ploch fólií přilepenou lepící páskou</t>
  </si>
  <si>
    <t>m2</t>
  </si>
  <si>
    <t>-1599090362</t>
  </si>
  <si>
    <t>OKNA, DVERE, SKLAPNI OKENKA A VRATA</t>
  </si>
  <si>
    <t>USEK 1</t>
  </si>
  <si>
    <t>1,07*1,72*5</t>
  </si>
  <si>
    <t>0,65*0,42*2</t>
  </si>
  <si>
    <t>2,57*2,93</t>
  </si>
  <si>
    <t>1,08*1,72*2</t>
  </si>
  <si>
    <t>1,06*1,72</t>
  </si>
  <si>
    <t>Mezisoučet</t>
  </si>
  <si>
    <t>USEK 2</t>
  </si>
  <si>
    <t>1,28*1,91*3</t>
  </si>
  <si>
    <t>USEK 3</t>
  </si>
  <si>
    <t>1,28*1,65*5</t>
  </si>
  <si>
    <t>2,36*3,15</t>
  </si>
  <si>
    <t>USEK 4</t>
  </si>
  <si>
    <t>2,55*3,26</t>
  </si>
  <si>
    <t>1,29*2,51</t>
  </si>
  <si>
    <t>0,30*0,90*2</t>
  </si>
  <si>
    <t>1,285*2,52</t>
  </si>
  <si>
    <t>0,75*1,20*2</t>
  </si>
  <si>
    <t>OSTATNI PRVKY NA FASADE</t>
  </si>
  <si>
    <t>40,00</t>
  </si>
  <si>
    <t>Součet</t>
  </si>
  <si>
    <t>629135102</t>
  </si>
  <si>
    <t>Vyrovnávací vrstva z cementové malty pod klempířskými prvky šířky přes 150 do 300 mm</t>
  </si>
  <si>
    <t>1689868952</t>
  </si>
  <si>
    <t>POD NOVE OPLECHOVANI PARAPETU</t>
  </si>
  <si>
    <t>1,45*8</t>
  </si>
  <si>
    <t>628195001</t>
  </si>
  <si>
    <t>Očištění zdiva nebo betonu zdí a valů před započetím oprav ručně</t>
  </si>
  <si>
    <t>-29162894</t>
  </si>
  <si>
    <t>11,60*0,35</t>
  </si>
  <si>
    <t>5</t>
  </si>
  <si>
    <t>622325113</t>
  </si>
  <si>
    <t>Oprava vápenné omítky vnějších ploch stupně členitosti 1 hladké stěn, v rozsahu opravované plochy přes 30 do 50%</t>
  </si>
  <si>
    <t>-106035859</t>
  </si>
  <si>
    <t>OPRAVA JADROVE OMITKY</t>
  </si>
  <si>
    <t>SKLADBA 3.1</t>
  </si>
  <si>
    <t>0,75*1,70</t>
  </si>
  <si>
    <t>0,50*0,40</t>
  </si>
  <si>
    <t>0,75*0,35</t>
  </si>
  <si>
    <t>0,50*0,70</t>
  </si>
  <si>
    <t>0,85*0,40</t>
  </si>
  <si>
    <t>6</t>
  </si>
  <si>
    <t>62232113R</t>
  </si>
  <si>
    <t>Potažení vnějších ploch štukem vápenným, tloušťky do 3 mm stěn - např.Remmers NHL 3,5 TOP + Remmers Stucco Fine</t>
  </si>
  <si>
    <t>-731644436</t>
  </si>
  <si>
    <t>PRESTUKOVANI OMITKY</t>
  </si>
  <si>
    <t>7</t>
  </si>
  <si>
    <t>62232535R</t>
  </si>
  <si>
    <t>Oprava vápenné omítky s celoplošným přeštukováním vnějších ploch stupně členitosti 1, v rozsahu opravované plochy přes 80 do 100% - např.Remmers Stucco Prep+ Remmers Stucco MAN+ Remmers Stucco Fine</t>
  </si>
  <si>
    <t>93590106</t>
  </si>
  <si>
    <t>VAPENNA OMITKA NAD HRANOU SOKLU</t>
  </si>
  <si>
    <t>SKLADBA 3.5</t>
  </si>
  <si>
    <t>11,70*0,70+5,40*2,00+2,60*0,80</t>
  </si>
  <si>
    <t>1,20*0,50</t>
  </si>
  <si>
    <t>8</t>
  </si>
  <si>
    <t>783801501</t>
  </si>
  <si>
    <t>Příprava podkladu omítek před provedením nátěru omytí</t>
  </si>
  <si>
    <t>541206970</t>
  </si>
  <si>
    <t>2,428</t>
  </si>
  <si>
    <t>21,67</t>
  </si>
  <si>
    <t>9</t>
  </si>
  <si>
    <t>-1863703411</t>
  </si>
  <si>
    <t>10</t>
  </si>
  <si>
    <t>622131121</t>
  </si>
  <si>
    <t>Podkladní a spojovací vrstva vnějších omítaných ploch penetrace akrylát-silikonová nanášená ručně stěn</t>
  </si>
  <si>
    <t>1352391383</t>
  </si>
  <si>
    <t>11</t>
  </si>
  <si>
    <t>622135000</t>
  </si>
  <si>
    <t>Vyrovnání nerovností podkladu vnějších omítaných ploch maltou, tloušťky do 10 mm vápennou stěn</t>
  </si>
  <si>
    <t>-1049562015</t>
  </si>
  <si>
    <t>SKLADBA 3.2 - KOTVICI PODHOZ</t>
  </si>
  <si>
    <t>9,85*0,65+0,15*0,60+10,305*0,86</t>
  </si>
  <si>
    <t>11,70*0,80+4,20*0,20+0,75*0,75</t>
  </si>
  <si>
    <t>6,80*0,40+2,35*0,40+4,00*1,20</t>
  </si>
  <si>
    <t>0,45*1,00+0,50*1,00+5,40*1,00</t>
  </si>
  <si>
    <t>2,60*1,00+1,20*0,55</t>
  </si>
  <si>
    <t>12</t>
  </si>
  <si>
    <t>622135090</t>
  </si>
  <si>
    <t>Vyrovnání nerovností podkladu vnějších omítaných ploch tmelem, tloušťky do 2 mm Příplatek k ceně za každých dalších 5 mm tloušťky podkladní vrstvy přes 10 mm maltou vápennou stěn</t>
  </si>
  <si>
    <t>1677245578</t>
  </si>
  <si>
    <t>44,188*2</t>
  </si>
  <si>
    <t>13</t>
  </si>
  <si>
    <t>62213111R</t>
  </si>
  <si>
    <t>Podkladní a spojovací vrstva vnějších omítaných ploch nátěr vápenným mlékem nanášený ručně stěn</t>
  </si>
  <si>
    <t>-1422956311</t>
  </si>
  <si>
    <t xml:space="preserve">SKLADBA 3.2 </t>
  </si>
  <si>
    <t>44,188</t>
  </si>
  <si>
    <t>14</t>
  </si>
  <si>
    <t>622121100</t>
  </si>
  <si>
    <t>Zatření spár vnějších povrchů vápennou maltou, ploch z cihel stěn</t>
  </si>
  <si>
    <t>-38975934</t>
  </si>
  <si>
    <t>SKLADBA 3.2 - 3.4</t>
  </si>
  <si>
    <t>622131100</t>
  </si>
  <si>
    <t>Podkladní a spojovací vrstva vnějších omítaných ploch vápenný postřik nanášený ručně celoplošně stěn</t>
  </si>
  <si>
    <t>1975144872</t>
  </si>
  <si>
    <t>16</t>
  </si>
  <si>
    <t>6223253R1</t>
  </si>
  <si>
    <t>Oprava vápenné omítky s celoplošným přeštukováním vnějších ploch stupně členitosti 1, v rozsahu opravované plochy přes 80 do 100% - např. skladba Remmers NHL 5 Levell 2x+ Remmers Stucco Prep 2x+ SP PREP 1x+ SP Levell 1x+ Remmers NHL 3,5 TOP 2x</t>
  </si>
  <si>
    <t>1331615979</t>
  </si>
  <si>
    <t>SVISLA HYDROIZOLACE NA VNEJSIM LICI</t>
  </si>
  <si>
    <t>SKLADBA 3.2</t>
  </si>
  <si>
    <t>OMITKA SOKLU SE ZVYS.ODOLNOSTI PROTI POSYP.SOLIM</t>
  </si>
  <si>
    <t>SKLADBA 3.3</t>
  </si>
  <si>
    <t>VYSOUSECI OMITKA NAD PASEM OSTRIKU</t>
  </si>
  <si>
    <t>SKLADBA 3.4</t>
  </si>
  <si>
    <t>17</t>
  </si>
  <si>
    <t>629999001</t>
  </si>
  <si>
    <t>Příplatky k cenám úprav vnějších povrchů za každé další kropení vodou vysoce nasákavého povrchu</t>
  </si>
  <si>
    <t>853495320</t>
  </si>
  <si>
    <t>44,188*8</t>
  </si>
  <si>
    <t>18</t>
  </si>
  <si>
    <t>1984414801</t>
  </si>
  <si>
    <t>19</t>
  </si>
  <si>
    <t>-830546349</t>
  </si>
  <si>
    <t>PRESTUKOVANI OSTENI A SAMBRAN OTVORU</t>
  </si>
  <si>
    <t>0,10*(1,07+1,72)*2*5</t>
  </si>
  <si>
    <t>0,30*(1,67+1,72)*2*5</t>
  </si>
  <si>
    <t>(0,45+0,60)*2,00*2</t>
  </si>
  <si>
    <t>0,10*(1,08+1,72)*2*2</t>
  </si>
  <si>
    <t>0,30*(1,68+1,72)*2*2</t>
  </si>
  <si>
    <t>0,10*(1,06+1,72)*2</t>
  </si>
  <si>
    <t>0,30*(1,66+1,72)*2</t>
  </si>
  <si>
    <t>0,10*(1,28+1,91)*2*3</t>
  </si>
  <si>
    <t>0,30*(1,88+1,91)*2*3</t>
  </si>
  <si>
    <t>0,10*(1,28+1,65)*2*5</t>
  </si>
  <si>
    <t>0,30*(1,88+1,65)*2*5</t>
  </si>
  <si>
    <t>(0,45+0,60)*2,36*2</t>
  </si>
  <si>
    <t>(0,45+0,60)*2,25*2</t>
  </si>
  <si>
    <t>0,60*(1,29+2,51*2)</t>
  </si>
  <si>
    <t>0,60*(1,285+2,52*2)</t>
  </si>
  <si>
    <t>20</t>
  </si>
  <si>
    <t>-402803662</t>
  </si>
  <si>
    <t>64,462</t>
  </si>
  <si>
    <t>-677375349</t>
  </si>
  <si>
    <t>Ostatní konstrukce a práce, bourání</t>
  </si>
  <si>
    <t>22</t>
  </si>
  <si>
    <t>95290111R</t>
  </si>
  <si>
    <t>Vyčištění venkovních prostor</t>
  </si>
  <si>
    <t>1684875244</t>
  </si>
  <si>
    <t>PO UKONCENI STAVEBNICH PRACI</t>
  </si>
  <si>
    <t>USEK1-4</t>
  </si>
  <si>
    <t>1,20*(23,29+11,66+23,72+15,785)</t>
  </si>
  <si>
    <t>23</t>
  </si>
  <si>
    <t>629991001</t>
  </si>
  <si>
    <t>Zakrytí vnějších ploch před znečištěním včetně pozdějšího odkrytí ploch podélných rovných (např. chodníků) fólií položenou volně</t>
  </si>
  <si>
    <t>-47255932</t>
  </si>
  <si>
    <t>OCHRANA PRILEHLEHO CHODNIKU</t>
  </si>
  <si>
    <t>0,60*(23,29+11,66+23,72+15,785)</t>
  </si>
  <si>
    <t>94</t>
  </si>
  <si>
    <t>Lešení a stavební výtahy</t>
  </si>
  <si>
    <t>24</t>
  </si>
  <si>
    <t>941111111</t>
  </si>
  <si>
    <t>Montáž lešení řadového trubkového lehkého pracovního s podlahami s provozním zatížením tř. 3 do 200 kg/m2 šířky tř. W06 od 0,6 do 0,9 m, výšky do 10 m</t>
  </si>
  <si>
    <t>648434510</t>
  </si>
  <si>
    <t>PRO STAVEBNI PRACE A NATER FASADY</t>
  </si>
  <si>
    <t>23,29*4,20</t>
  </si>
  <si>
    <t>11,66*4,60</t>
  </si>
  <si>
    <t>23,72*3,65</t>
  </si>
  <si>
    <t>15,785*6,60</t>
  </si>
  <si>
    <t>NEROVNOST TERENU</t>
  </si>
  <si>
    <t>22,00</t>
  </si>
  <si>
    <t>25</t>
  </si>
  <si>
    <t>941111211</t>
  </si>
  <si>
    <t>Montáž lešení řadového trubkového lehkého pracovního s podlahami s provozním zatížením tř. 3 do 200 kg/m2 Příplatek za první a každý další den použití lešení k ceně -1111</t>
  </si>
  <si>
    <t>-339463753</t>
  </si>
  <si>
    <t>NAJEM 40 DNI</t>
  </si>
  <si>
    <t>364,213*40</t>
  </si>
  <si>
    <t>26</t>
  </si>
  <si>
    <t>941111811</t>
  </si>
  <si>
    <t>Demontáž lešení řadového trubkového lehkého pracovního s podlahami s provozním zatížením tř. 3 do 200 kg/m2 šířky tř. W06 od 0,6 do 0,9 m, výšky do 10 m</t>
  </si>
  <si>
    <t>1238207888</t>
  </si>
  <si>
    <t>27</t>
  </si>
  <si>
    <t>944511111</t>
  </si>
  <si>
    <t>Montáž ochranné sítě zavěšené na konstrukci lešení z textilie z umělých vláken</t>
  </si>
  <si>
    <t>364307308</t>
  </si>
  <si>
    <t>28</t>
  </si>
  <si>
    <t>944511211</t>
  </si>
  <si>
    <t>Montáž ochranné sítě Příplatek za první a každý další den použití sítě k ceně -1111</t>
  </si>
  <si>
    <t>-1833241254</t>
  </si>
  <si>
    <t>29</t>
  </si>
  <si>
    <t>944511811</t>
  </si>
  <si>
    <t>Demontáž ochranné sítě zavěšené na konstrukci lešení z textilie z umělých vláken</t>
  </si>
  <si>
    <t>-1822239459</t>
  </si>
  <si>
    <t>30</t>
  </si>
  <si>
    <t>944711111</t>
  </si>
  <si>
    <t>Montáž záchytné stříšky zřizované současně s lehkým nebo těžkým lešením, šířky do 1,5 m</t>
  </si>
  <si>
    <t>94561288</t>
  </si>
  <si>
    <t>OCHRANA VSTUPU A VJEZDU</t>
  </si>
  <si>
    <t>12,00</t>
  </si>
  <si>
    <t>31</t>
  </si>
  <si>
    <t>944711211</t>
  </si>
  <si>
    <t>Montáž záchytné stříšky Příplatek za první a každý další den použití záchytné stříšky k ceně -1111</t>
  </si>
  <si>
    <t>205078332</t>
  </si>
  <si>
    <t>12,00*40</t>
  </si>
  <si>
    <t>32</t>
  </si>
  <si>
    <t>944711811</t>
  </si>
  <si>
    <t>Demontáž záchytné stříšky zřizované současně s lehkým nebo těžkým lešením, šířky do 1,5 m</t>
  </si>
  <si>
    <t>1551600102</t>
  </si>
  <si>
    <t>96</t>
  </si>
  <si>
    <t>Bourání konstrukcí</t>
  </si>
  <si>
    <t>33</t>
  </si>
  <si>
    <t>978035117</t>
  </si>
  <si>
    <t>Odstranění tenkovrstvých omítek nebo štuku tloušťky do 2 mm obroušením, rozsahu přes 50 do 100%</t>
  </si>
  <si>
    <t>1678210306</t>
  </si>
  <si>
    <t>ODSTRANENI STAV.STUKU PRO OPRAVU</t>
  </si>
  <si>
    <t>0,75*1,70+0,50*0,40+0,75*0,35</t>
  </si>
  <si>
    <t>0,50*0,70+0,85*0,40</t>
  </si>
  <si>
    <t>34</t>
  </si>
  <si>
    <t>978015361</t>
  </si>
  <si>
    <t>Otlučení vápenných nebo vápenocementových omítek vnějších ploch s vyškrabáním spar a s očištěním zdiva stupně členitosti 1 a 2, v rozsahu přes 30 do 50 %</t>
  </si>
  <si>
    <t>1943992899</t>
  </si>
  <si>
    <t>STAVAJICI JADROVA OMITKA PRO OPRAVU</t>
  </si>
  <si>
    <t>35</t>
  </si>
  <si>
    <t>978015391</t>
  </si>
  <si>
    <t>Otlučení vápenných nebo vápenocementových omítek vnějších ploch s vyškrabáním spar a s očištěním zdiva stupně členitosti 1 a 2, v rozsahu přes 80 do 100 %</t>
  </si>
  <si>
    <t>1541602188</t>
  </si>
  <si>
    <t>ODSTRANENI OMITKY</t>
  </si>
  <si>
    <t>SKLADBA 3.2+3.3+3.4</t>
  </si>
  <si>
    <t>PRO SVISLOU HYDROIZOLACI, OMITKU SOKLU A VYSOUSECI OM.</t>
  </si>
  <si>
    <t>PRO VAPENNOU OMITKU NAD HRANOU SOKLU</t>
  </si>
  <si>
    <t>36</t>
  </si>
  <si>
    <t>978023411</t>
  </si>
  <si>
    <t>Vyškrabání cementové malty ze spár zdiva cihelného mimo komínového</t>
  </si>
  <si>
    <t>-1521652459</t>
  </si>
  <si>
    <t>ODSPAROVANI ZDIVA</t>
  </si>
  <si>
    <t>65,858</t>
  </si>
  <si>
    <t>37</t>
  </si>
  <si>
    <t>438603750</t>
  </si>
  <si>
    <t>ODSTRANENI STAV.STUKU PRO PRESTUKOVANI</t>
  </si>
  <si>
    <t>OSTENI A SAMBRANY OTVORU</t>
  </si>
  <si>
    <t>38</t>
  </si>
  <si>
    <t>997013212</t>
  </si>
  <si>
    <t>Vnitrostaveništní doprava suti a vybouraných hmot vodorovně do 50 m svisle ručně pro budovy a haly výšky přes 6 do 9 m</t>
  </si>
  <si>
    <t>t</t>
  </si>
  <si>
    <t>-52693421</t>
  </si>
  <si>
    <t>39</t>
  </si>
  <si>
    <t>997013219</t>
  </si>
  <si>
    <t>Vnitrostaveništní doprava suti a vybouraných hmot vodorovně do 50 m Příplatek k cenám -3111 až -3217 za zvětšenou vodorovnou dopravu přes vymezenou dopravní vzdálenost za každých dalších i započatých 10 m</t>
  </si>
  <si>
    <t>-111673263</t>
  </si>
  <si>
    <t>DO DVORA K MISTU NALOZENI</t>
  </si>
  <si>
    <t>5,052*5</t>
  </si>
  <si>
    <t>40</t>
  </si>
  <si>
    <t>997013511</t>
  </si>
  <si>
    <t>Odvoz suti a vybouraných hmot z meziskládky na skládku s naložením a se složením, na vzdálenost do 1 km</t>
  </si>
  <si>
    <t>302561956</t>
  </si>
  <si>
    <t>5,052</t>
  </si>
  <si>
    <t>41</t>
  </si>
  <si>
    <t>997013509</t>
  </si>
  <si>
    <t>Odvoz suti a vybouraných hmot na skládku nebo meziskládku se složením, na vzdálenost Příplatek k ceně za každý další i započatý 1 km přes 1 km</t>
  </si>
  <si>
    <t>-1490539794</t>
  </si>
  <si>
    <t>5,052*24</t>
  </si>
  <si>
    <t>42</t>
  </si>
  <si>
    <t>997013603</t>
  </si>
  <si>
    <t>Poplatek za uložení stavebního odpadu na skládce (skládkovné) cihelného zatříděného do Katalogu odpadů pod kódem 17 01 02</t>
  </si>
  <si>
    <t>832022533</t>
  </si>
  <si>
    <t>998</t>
  </si>
  <si>
    <t>Přesun hmot</t>
  </si>
  <si>
    <t>43</t>
  </si>
  <si>
    <t>998018002</t>
  </si>
  <si>
    <t>Přesun hmot pro budovy občanské výstavby, bydlení, výrobu a služby ruční - bez užití mechanizace vodorovná dopravní vzdálenost do 100 m pro budovy s jakoukoliv nosnou konstrukcí výšky přes 6 do 12 m</t>
  </si>
  <si>
    <t>-1341189419</t>
  </si>
  <si>
    <t>PSV</t>
  </si>
  <si>
    <t>Práce a dodávky PSV</t>
  </si>
  <si>
    <t>711</t>
  </si>
  <si>
    <t>Izolace proti vodě, vlhkosti a plynům</t>
  </si>
  <si>
    <t>44</t>
  </si>
  <si>
    <t>711192102</t>
  </si>
  <si>
    <t>Provedení izolace proti zemní vlhkosti hydroizolační stěrkou na ploše svislé S jednovrstvá na zdivu</t>
  </si>
  <si>
    <t>1925550142</t>
  </si>
  <si>
    <t>11,70*0,80+4,20*0,20+0,705*0,75</t>
  </si>
  <si>
    <t>45</t>
  </si>
  <si>
    <t>M</t>
  </si>
  <si>
    <t>5858100R</t>
  </si>
  <si>
    <t>stěrka pro izolace stěn ve styku se zeminou - např.Remmers MB 2K</t>
  </si>
  <si>
    <t>kg</t>
  </si>
  <si>
    <t>-1673309935</t>
  </si>
  <si>
    <t>44*3</t>
  </si>
  <si>
    <t>46</t>
  </si>
  <si>
    <t>998711102</t>
  </si>
  <si>
    <t>Přesun hmot pro izolace proti vodě, vlhkosti a plynům stanovený z hmotnosti přesunovaného materiálu vodorovná dopravní vzdálenost do 50 m v objektech výšky přes 6 do 12 m</t>
  </si>
  <si>
    <t>1014448668</t>
  </si>
  <si>
    <t>47</t>
  </si>
  <si>
    <t>998711181</t>
  </si>
  <si>
    <t>Přesun hmot pro izolace proti vodě, vlhkosti a plynům stanovený z hmotnosti přesunovaného materiálu Příplatek k cenám za přesun prováděný bez použití mechanizace pro jakoukoliv výšku objektu</t>
  </si>
  <si>
    <t>1890799905</t>
  </si>
  <si>
    <t>764</t>
  </si>
  <si>
    <t>Konstrukce klempířské</t>
  </si>
  <si>
    <t>48</t>
  </si>
  <si>
    <t>764002851</t>
  </si>
  <si>
    <t>Demontáž klempířských konstrukcí oplechování parapetů do suti</t>
  </si>
  <si>
    <t>-854195409</t>
  </si>
  <si>
    <t>STAVAJICI OPLECHOVANI PARAPETU OKEN</t>
  </si>
  <si>
    <t>49</t>
  </si>
  <si>
    <t>-208043380</t>
  </si>
  <si>
    <t>K MISTU NALOZENI</t>
  </si>
  <si>
    <t>0,019</t>
  </si>
  <si>
    <t>50</t>
  </si>
  <si>
    <t>-372917182</t>
  </si>
  <si>
    <t>0,19*5</t>
  </si>
  <si>
    <t>51</t>
  </si>
  <si>
    <t>1806371452</t>
  </si>
  <si>
    <t>ODVOZ DO SBERNY BEZ SKLADKOVNEHO</t>
  </si>
  <si>
    <t>52</t>
  </si>
  <si>
    <t>870944693</t>
  </si>
  <si>
    <t>0,019*24</t>
  </si>
  <si>
    <t>53</t>
  </si>
  <si>
    <t>764236445</t>
  </si>
  <si>
    <t>Oplechování parapetů z měděného plechu rovných celoplošně lepených, bez rohů rš 400 mm</t>
  </si>
  <si>
    <t>1736468387</t>
  </si>
  <si>
    <t>NOVE OPLECHOVANI PARAPETU</t>
  </si>
  <si>
    <t>11,60</t>
  </si>
  <si>
    <t>54</t>
  </si>
  <si>
    <t>764236465</t>
  </si>
  <si>
    <t>Oplechování parapetů z měděného plechu rovných celoplošně lepených, bez rohů Příplatek k cenám za zvýšenou pracnost při provedení rohu nebo koutu do rš 400 mm</t>
  </si>
  <si>
    <t>kus</t>
  </si>
  <si>
    <t>841643399</t>
  </si>
  <si>
    <t>8*4</t>
  </si>
  <si>
    <t>55</t>
  </si>
  <si>
    <t>998764102</t>
  </si>
  <si>
    <t>Přesun hmot pro konstrukce klempířské stanovený z hmotnosti přesunovaného materiálu vodorovná dopravní vzdálenost do 50 m v objektech výšky přes 6 do 12 m</t>
  </si>
  <si>
    <t>811995136</t>
  </si>
  <si>
    <t>56</t>
  </si>
  <si>
    <t>998764181</t>
  </si>
  <si>
    <t>Přesun hmot pro konstrukce klempířské stanovený z hmotnosti přesunovaného materiálu Příplatek k cenám za přesun prováděný bez použití mechanizace pro jakoukoliv výšku objektu</t>
  </si>
  <si>
    <t>-1256006860</t>
  </si>
  <si>
    <t>783</t>
  </si>
  <si>
    <t>Dokončovací práce - nátěry</t>
  </si>
  <si>
    <t>57</t>
  </si>
  <si>
    <t>783406801</t>
  </si>
  <si>
    <t>Odstranění nátěrů z klempířských konstrukcí obroušením</t>
  </si>
  <si>
    <t>1459698354</t>
  </si>
  <si>
    <t>OPLECHOVANI RIMS PRO NOVY NATER</t>
  </si>
  <si>
    <t>0,40*(23,29+11,66+23,72)</t>
  </si>
  <si>
    <t>58</t>
  </si>
  <si>
    <t>783401303</t>
  </si>
  <si>
    <t>Příprava podkladu klempířských konstrukcí před provedením nátěru odrezivěním odrezovačem bezoplachovým</t>
  </si>
  <si>
    <t>1458242938</t>
  </si>
  <si>
    <t>NOVY NATER OPLECHOVANI</t>
  </si>
  <si>
    <t>23,468</t>
  </si>
  <si>
    <t>59</t>
  </si>
  <si>
    <t>783401313</t>
  </si>
  <si>
    <t>Příprava podkladu klempířských konstrukcí před provedením nátěru odmaštěním odmašťovačem ředidlovým</t>
  </si>
  <si>
    <t>1693138113</t>
  </si>
  <si>
    <t>60</t>
  </si>
  <si>
    <t>783414203</t>
  </si>
  <si>
    <t>Základní antikorozní nátěr klempířských konstrukcí jednonásobný syntetický samozákladující</t>
  </si>
  <si>
    <t>593732723</t>
  </si>
  <si>
    <t>NOVY NATER RIMS</t>
  </si>
  <si>
    <t>61</t>
  </si>
  <si>
    <t>783417101</t>
  </si>
  <si>
    <t>Krycí nátěr (email) klempířských konstrukcí jednonásobný syntetický standardní</t>
  </si>
  <si>
    <t>341673027</t>
  </si>
  <si>
    <t>783306807</t>
  </si>
  <si>
    <t>Odstranění nátěrů ze zámečnických konstrukcí odstraňovačem nátěrů s obroušením</t>
  </si>
  <si>
    <t>684900121</t>
  </si>
  <si>
    <t>STAVAJICI SKLEPNI OKENKA PRO NOVY NATER</t>
  </si>
  <si>
    <t>63</t>
  </si>
  <si>
    <t>783301303</t>
  </si>
  <si>
    <t>Příprava podkladu zámečnických konstrukcí před provedením nátěru odrezivění odrezovačem bezoplachovým</t>
  </si>
  <si>
    <t>335462873</t>
  </si>
  <si>
    <t>64</t>
  </si>
  <si>
    <t>783301313</t>
  </si>
  <si>
    <t>Příprava podkladu zámečnických konstrukcí před provedením nátěru odmaštění odmašťovačem ředidlovým</t>
  </si>
  <si>
    <t>-739353851</t>
  </si>
  <si>
    <t>65</t>
  </si>
  <si>
    <t>783322101</t>
  </si>
  <si>
    <t>Tmelení zámečnických konstrukcí včetně přebroušení tmelených míst, tmelem disperzním akrylátovým nebo latexovým</t>
  </si>
  <si>
    <t>-1384578703</t>
  </si>
  <si>
    <t>66</t>
  </si>
  <si>
    <t>783314203</t>
  </si>
  <si>
    <t>Základní antikorozní nátěr zámečnických konstrukcí jednonásobný syntetický samozákladující</t>
  </si>
  <si>
    <t>1578896615</t>
  </si>
  <si>
    <t>NOVY NATER SKLEPNICH OKENEK</t>
  </si>
  <si>
    <t>0,546</t>
  </si>
  <si>
    <t>67</t>
  </si>
  <si>
    <t>783315101</t>
  </si>
  <si>
    <t>Mezinátěr zámečnických konstrukcí jednonásobný syntetický standardní</t>
  </si>
  <si>
    <t>-1249230263</t>
  </si>
  <si>
    <t>68</t>
  </si>
  <si>
    <t>783317101</t>
  </si>
  <si>
    <t>Krycí nátěr (email) zámečnických konstrukcí jednonásobný syntetický standardní</t>
  </si>
  <si>
    <t>-1690931055</t>
  </si>
  <si>
    <t>69</t>
  </si>
  <si>
    <t>783106805</t>
  </si>
  <si>
    <t>Odstranění nátěrů z truhlářských konstrukcí opálením s obroušením</t>
  </si>
  <si>
    <t>1520985403</t>
  </si>
  <si>
    <t>VENKOVNI KRIDLA DREVENYCH DVOJITYCH OKEN</t>
  </si>
  <si>
    <t>PRO NOVY NATER</t>
  </si>
  <si>
    <t>1,07*1,72*2*5</t>
  </si>
  <si>
    <t>1,08*1,72*2*2</t>
  </si>
  <si>
    <t>1,06*1,72*2</t>
  </si>
  <si>
    <t>70</t>
  </si>
  <si>
    <t>783122121</t>
  </si>
  <si>
    <t>Tmelení truhlářských konstrukcí lokální, včetně přebroušení tmelených míst rozsahu přes 30 do 50% plochy, tmelem disperzním akrylátovým nebo latexovým</t>
  </si>
  <si>
    <t>-2056053559</t>
  </si>
  <si>
    <t>71</t>
  </si>
  <si>
    <t>783162201</t>
  </si>
  <si>
    <t>Dotmelení skleněných výplní truhlářských konstrukcí tmelem sklenářským</t>
  </si>
  <si>
    <t>-582100423</t>
  </si>
  <si>
    <t xml:space="preserve">PREDB.ODHAD </t>
  </si>
  <si>
    <t>65,00</t>
  </si>
  <si>
    <t>72</t>
  </si>
  <si>
    <t>783132211</t>
  </si>
  <si>
    <t>Dotmelení skleněných výplní truhlářských konstrukcí odstranění stávajícího soudržného sklenářského tmelu vysekáním</t>
  </si>
  <si>
    <t>1703424424</t>
  </si>
  <si>
    <t>73</t>
  </si>
  <si>
    <t>783113111</t>
  </si>
  <si>
    <t>Napouštěcí nátěr truhlářských konstrukcí jednonásobný fungicidní syntetický</t>
  </si>
  <si>
    <t>-782773485</t>
  </si>
  <si>
    <t>NOVY NATER OKEN</t>
  </si>
  <si>
    <t>29,48</t>
  </si>
  <si>
    <t>74</t>
  </si>
  <si>
    <t>783114101</t>
  </si>
  <si>
    <t>Základní nátěr truhlářských konstrukcí jednonásobný syntetický</t>
  </si>
  <si>
    <t>236510571</t>
  </si>
  <si>
    <t>75</t>
  </si>
  <si>
    <t>783117101</t>
  </si>
  <si>
    <t>Krycí nátěr truhlářských konstrukcí jednonásobný syntetický</t>
  </si>
  <si>
    <t>-1408661020</t>
  </si>
  <si>
    <t>76</t>
  </si>
  <si>
    <t>783000225</t>
  </si>
  <si>
    <t>Ostatní práce Příplatek k cenám za každé další vyvěšení a zavěšení křídel dveřních nebo okenních jednoduchých</t>
  </si>
  <si>
    <t>2063541079</t>
  </si>
  <si>
    <t>77</t>
  </si>
  <si>
    <t>783000203</t>
  </si>
  <si>
    <t>Ostatní práce přemístění okenních nebo dveřních křídel pro zhotovení nátěrů vodorovné přes 50 do 100 m</t>
  </si>
  <si>
    <t>30024295</t>
  </si>
  <si>
    <t>K MISTU NATERU A ZPET</t>
  </si>
  <si>
    <t>8*2</t>
  </si>
  <si>
    <t>78</t>
  </si>
  <si>
    <t>783801203</t>
  </si>
  <si>
    <t>Příprava podkladu omítek před provedením nátěru okartáčování</t>
  </si>
  <si>
    <t>-930616900</t>
  </si>
  <si>
    <t>PLOCHA OMITKY BEZ OTLUCENI</t>
  </si>
  <si>
    <t>CELKOVA PLOCHA FASADY</t>
  </si>
  <si>
    <t>248,021</t>
  </si>
  <si>
    <t>15,785*1,80</t>
  </si>
  <si>
    <t>OSTENI A SAMBRANY OKEN, DVERI A VRAT</t>
  </si>
  <si>
    <t>ODPOCET UPRAVOVANE FASADY</t>
  </si>
  <si>
    <t>-2,428</t>
  </si>
  <si>
    <t>-44,1188</t>
  </si>
  <si>
    <t>-21,67</t>
  </si>
  <si>
    <t>79</t>
  </si>
  <si>
    <t>7838274R1</t>
  </si>
  <si>
    <t>Krycí (ochranný ) nátěr omítek dvojnásobný hladkých omítek hladkých, zrnitých tenkovrstvých nebo štukových stupně členitosti 3 silikátový - např.Remmers Color SH+ Remmers Primer Hydro S HF</t>
  </si>
  <si>
    <t>-32157528</t>
  </si>
  <si>
    <t>80</t>
  </si>
  <si>
    <t>7838274R2</t>
  </si>
  <si>
    <t>Krycí (ochranný ) nátěr omítek dvojnásobný hladkých omítek hladkých, zrnitých tenkovrstvých nebo štukových stupně členitosti 3 vápenný - např.Remmers Color CL + modifikace 4% disperze</t>
  </si>
  <si>
    <t>1671550428</t>
  </si>
  <si>
    <t>297,214</t>
  </si>
  <si>
    <t>81</t>
  </si>
  <si>
    <t>783827449</t>
  </si>
  <si>
    <t>Krycí (ochranný ) nátěr omítek dvojnásobný hladkých omítek hladkých, zrnitých tenkovrstvých nebo štukových stupně členitosti 3 Příplatek k cenám -7441 až -7447 za biocidní přísadu</t>
  </si>
  <si>
    <t>-685644187</t>
  </si>
  <si>
    <t>297,214+44,188</t>
  </si>
  <si>
    <t>82</t>
  </si>
  <si>
    <t>783897619</t>
  </si>
  <si>
    <t>Krycí (ochranný ) nátěr omítek Příplatek k cenám za provádění barevného nátěru v odstínu náročném dvojnásobného</t>
  </si>
  <si>
    <t>1366198950</t>
  </si>
  <si>
    <t>83</t>
  </si>
  <si>
    <t>783897603</t>
  </si>
  <si>
    <t>Krycí (ochranný ) nátěr omítek Příplatek k cenám za zvýšenou pracnost provádění styku 2 barev dvojnásobného nátěru</t>
  </si>
  <si>
    <t>-460596935</t>
  </si>
  <si>
    <t>OST</t>
  </si>
  <si>
    <t>Ostatní</t>
  </si>
  <si>
    <t>HZS</t>
  </si>
  <si>
    <t>Hodinové zúčtovací sazby</t>
  </si>
  <si>
    <t>84</t>
  </si>
  <si>
    <t>HZS 1</t>
  </si>
  <si>
    <t>Ostatní pomocné a nezměřitelné práce - přesný počet hodin bude fakturován dle skutečnosti za hodinovou sazbu zhotovitele po odsouhlasení ve stavebním deníku (NUTNÁ KONTROLA VYČERPANÝCH HODIN ZAHRNUTÝCH V TOMTO ROZPOČTU, POLOŽKA ZAŘAZENA PRO URČENÍ HODINOVÉ SAZBY ZHOTOVITELE)</t>
  </si>
  <si>
    <t>hod</t>
  </si>
  <si>
    <t>512</t>
  </si>
  <si>
    <t>-1045793840</t>
  </si>
  <si>
    <t>OPRAVA OBJEKTU</t>
  </si>
  <si>
    <t xml:space="preserve">KONSTRUKCE A DETAILY NERESENE PROJEKTEM </t>
  </si>
  <si>
    <t>60,00</t>
  </si>
  <si>
    <t>2 - VEDLEJŠÍ ROZPOČTOVÉ NÁKLADY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</si>
  <si>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</si>
  <si>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</si>
  <si>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</si>
  <si>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</si>
  <si>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</si>
  <si>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</si>
  <si>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VRN3</t>
  </si>
  <si>
    <t>Zařízení staveniště</t>
  </si>
  <si>
    <t>030001000</t>
  </si>
  <si>
    <t>Zařízení staveniště - zřízení, provoz, zrušení</t>
  </si>
  <si>
    <t>kpl</t>
  </si>
  <si>
    <t>1024</t>
  </si>
  <si>
    <t>794091390</t>
  </si>
  <si>
    <t>034002000</t>
  </si>
  <si>
    <t>Zabezpečení staveniště - dočasné dopravní značení, ochranné pásky, informační tabule</t>
  </si>
  <si>
    <t>-1094608787</t>
  </si>
  <si>
    <t>035103001</t>
  </si>
  <si>
    <t>Pronájem ploch - zábor veřejného prostransví</t>
  </si>
  <si>
    <t>647178181</t>
  </si>
  <si>
    <t>VRN4</t>
  </si>
  <si>
    <t>Inženýrská činnost</t>
  </si>
  <si>
    <t>045002000</t>
  </si>
  <si>
    <t>Kompletační a koordinační činnost</t>
  </si>
  <si>
    <t>1009019903</t>
  </si>
  <si>
    <t>VRN7</t>
  </si>
  <si>
    <t>Provozní vlivy</t>
  </si>
  <si>
    <t>073002000</t>
  </si>
  <si>
    <t>Ztížený pohyb vozidel v centrech měst</t>
  </si>
  <si>
    <t>-1261119647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</si>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</sst>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4" xfId="0" applyFont="1" applyBorder="1" applyAlignment="1">
      <alignment vertical="center"/>
    </xf>
    <xf numFmtId="0" fontId="35" fillId="3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opLeftCell="A37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284" t="s">
        <v>6</v>
      </c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S2" s="19" t="s">
        <v>7</v>
      </c>
      <c r="BT2" s="19" t="s">
        <v>8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pans="1:74" s="1" customFormat="1" ht="24.95" customHeight="1">
      <c r="B4" s="22"/>
      <c r="D4" s="23" t="s">
        <v>10</v>
      </c>
      <c r="AR4" s="22"/>
      <c r="AS4" s="24" t="s">
        <v>11</v>
      </c>
      <c r="BE4" s="25" t="s">
        <v>12</v>
      </c>
      <c r="BS4" s="19" t="s">
        <v>13</v>
      </c>
    </row>
    <row r="5" spans="1:74" s="1" customFormat="1" ht="12" customHeight="1">
      <c r="B5" s="22"/>
      <c r="D5" s="26" t="s">
        <v>14</v>
      </c>
      <c r="K5" s="314" t="s">
        <v>15</v>
      </c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R5" s="22"/>
      <c r="BE5" s="311" t="s">
        <v>16</v>
      </c>
      <c r="BS5" s="19" t="s">
        <v>7</v>
      </c>
    </row>
    <row r="6" spans="1:74" s="1" customFormat="1" ht="36.950000000000003" customHeight="1">
      <c r="B6" s="22"/>
      <c r="D6" s="28" t="s">
        <v>17</v>
      </c>
      <c r="K6" s="315" t="s">
        <v>18</v>
      </c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R6" s="22"/>
      <c r="BE6" s="312"/>
      <c r="BS6" s="19" t="s">
        <v>7</v>
      </c>
    </row>
    <row r="7" spans="1:74" s="1" customFormat="1" ht="12" customHeight="1">
      <c r="B7" s="22"/>
      <c r="D7" s="29" t="s">
        <v>19</v>
      </c>
      <c r="K7" s="27" t="s">
        <v>20</v>
      </c>
      <c r="AK7" s="29" t="s">
        <v>21</v>
      </c>
      <c r="AN7" s="27" t="s">
        <v>3</v>
      </c>
      <c r="AR7" s="22"/>
      <c r="BE7" s="312"/>
      <c r="BS7" s="19" t="s">
        <v>7</v>
      </c>
    </row>
    <row r="8" spans="1:74" s="1" customFormat="1" ht="12" customHeight="1">
      <c r="B8" s="22"/>
      <c r="D8" s="29" t="s">
        <v>22</v>
      </c>
      <c r="K8" s="27" t="s">
        <v>23</v>
      </c>
      <c r="AK8" s="29" t="s">
        <v>24</v>
      </c>
      <c r="AN8" s="30" t="s">
        <v>25</v>
      </c>
      <c r="AR8" s="22"/>
      <c r="BE8" s="312"/>
      <c r="BS8" s="19" t="s">
        <v>7</v>
      </c>
    </row>
    <row r="9" spans="1:74" s="1" customFormat="1" ht="14.45" customHeight="1">
      <c r="B9" s="22"/>
      <c r="AR9" s="22"/>
      <c r="BE9" s="312"/>
      <c r="BS9" s="19" t="s">
        <v>7</v>
      </c>
    </row>
    <row r="10" spans="1:74" s="1" customFormat="1" ht="12" customHeight="1">
      <c r="B10" s="22"/>
      <c r="D10" s="29" t="s">
        <v>26</v>
      </c>
      <c r="AK10" s="29" t="s">
        <v>27</v>
      </c>
      <c r="AN10" s="27" t="s">
        <v>3</v>
      </c>
      <c r="AR10" s="22"/>
      <c r="BE10" s="312"/>
      <c r="BS10" s="19" t="s">
        <v>7</v>
      </c>
    </row>
    <row r="11" spans="1:74" s="1" customFormat="1" ht="18.399999999999999" customHeight="1">
      <c r="B11" s="22"/>
      <c r="E11" s="27" t="s">
        <v>28</v>
      </c>
      <c r="AK11" s="29" t="s">
        <v>29</v>
      </c>
      <c r="AN11" s="27" t="s">
        <v>3</v>
      </c>
      <c r="AR11" s="22"/>
      <c r="BE11" s="312"/>
      <c r="BS11" s="19" t="s">
        <v>7</v>
      </c>
    </row>
    <row r="12" spans="1:74" s="1" customFormat="1" ht="6.95" customHeight="1">
      <c r="B12" s="22"/>
      <c r="AR12" s="22"/>
      <c r="BE12" s="312"/>
      <c r="BS12" s="19" t="s">
        <v>7</v>
      </c>
    </row>
    <row r="13" spans="1:74" s="1" customFormat="1" ht="12" customHeight="1">
      <c r="B13" s="22"/>
      <c r="D13" s="29" t="s">
        <v>30</v>
      </c>
      <c r="AK13" s="29" t="s">
        <v>27</v>
      </c>
      <c r="AN13" s="31" t="s">
        <v>31</v>
      </c>
      <c r="AR13" s="22"/>
      <c r="BE13" s="312"/>
      <c r="BS13" s="19" t="s">
        <v>7</v>
      </c>
    </row>
    <row r="14" spans="1:74" ht="12.75">
      <c r="B14" s="22"/>
      <c r="E14" s="316" t="s">
        <v>31</v>
      </c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29" t="s">
        <v>29</v>
      </c>
      <c r="AN14" s="31" t="s">
        <v>31</v>
      </c>
      <c r="AR14" s="22"/>
      <c r="BE14" s="312"/>
      <c r="BS14" s="19" t="s">
        <v>7</v>
      </c>
    </row>
    <row r="15" spans="1:74" s="1" customFormat="1" ht="6.95" customHeight="1">
      <c r="B15" s="22"/>
      <c r="AR15" s="22"/>
      <c r="BE15" s="312"/>
      <c r="BS15" s="19" t="s">
        <v>4</v>
      </c>
    </row>
    <row r="16" spans="1:74" s="1" customFormat="1" ht="12" customHeight="1">
      <c r="B16" s="22"/>
      <c r="D16" s="29" t="s">
        <v>32</v>
      </c>
      <c r="AK16" s="29" t="s">
        <v>27</v>
      </c>
      <c r="AN16" s="27" t="s">
        <v>3</v>
      </c>
      <c r="AR16" s="22"/>
      <c r="BE16" s="312"/>
      <c r="BS16" s="19" t="s">
        <v>4</v>
      </c>
    </row>
    <row r="17" spans="1:71" s="1" customFormat="1" ht="18.399999999999999" customHeight="1">
      <c r="B17" s="22"/>
      <c r="E17" s="27" t="s">
        <v>33</v>
      </c>
      <c r="AK17" s="29" t="s">
        <v>29</v>
      </c>
      <c r="AN17" s="27" t="s">
        <v>3</v>
      </c>
      <c r="AR17" s="22"/>
      <c r="BE17" s="312"/>
      <c r="BS17" s="19" t="s">
        <v>34</v>
      </c>
    </row>
    <row r="18" spans="1:71" s="1" customFormat="1" ht="6.95" customHeight="1">
      <c r="B18" s="22"/>
      <c r="AR18" s="22"/>
      <c r="BE18" s="312"/>
      <c r="BS18" s="19" t="s">
        <v>7</v>
      </c>
    </row>
    <row r="19" spans="1:71" s="1" customFormat="1" ht="12" customHeight="1">
      <c r="B19" s="22"/>
      <c r="D19" s="29" t="s">
        <v>35</v>
      </c>
      <c r="AK19" s="29" t="s">
        <v>27</v>
      </c>
      <c r="AN19" s="27" t="s">
        <v>3</v>
      </c>
      <c r="AR19" s="22"/>
      <c r="BE19" s="312"/>
      <c r="BS19" s="19" t="s">
        <v>7</v>
      </c>
    </row>
    <row r="20" spans="1:71" s="1" customFormat="1" ht="18.399999999999999" customHeight="1">
      <c r="B20" s="22"/>
      <c r="E20" s="27" t="s">
        <v>36</v>
      </c>
      <c r="AK20" s="29" t="s">
        <v>29</v>
      </c>
      <c r="AN20" s="27" t="s">
        <v>3</v>
      </c>
      <c r="AR20" s="22"/>
      <c r="BE20" s="312"/>
      <c r="BS20" s="19" t="s">
        <v>4</v>
      </c>
    </row>
    <row r="21" spans="1:71" s="1" customFormat="1" ht="6.95" customHeight="1">
      <c r="B21" s="22"/>
      <c r="AR21" s="22"/>
      <c r="BE21" s="312"/>
    </row>
    <row r="22" spans="1:71" s="1" customFormat="1" ht="12" customHeight="1">
      <c r="B22" s="22"/>
      <c r="D22" s="29" t="s">
        <v>37</v>
      </c>
      <c r="AR22" s="22"/>
      <c r="BE22" s="312"/>
    </row>
    <row r="23" spans="1:71" s="1" customFormat="1" ht="47.25" customHeight="1">
      <c r="B23" s="22"/>
      <c r="E23" s="318" t="s">
        <v>38</v>
      </c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R23" s="22"/>
      <c r="BE23" s="312"/>
    </row>
    <row r="24" spans="1:71" s="1" customFormat="1" ht="6.95" customHeight="1">
      <c r="B24" s="22"/>
      <c r="AR24" s="22"/>
      <c r="BE24" s="312"/>
    </row>
    <row r="25" spans="1:71" s="1" customFormat="1" ht="6.95" customHeight="1">
      <c r="B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2"/>
      <c r="BE25" s="312"/>
    </row>
    <row r="26" spans="1:71" s="2" customFormat="1" ht="25.9" customHeight="1">
      <c r="A26" s="34"/>
      <c r="B26" s="35"/>
      <c r="C26" s="34"/>
      <c r="D26" s="36" t="s">
        <v>39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19">
        <f>ROUND(AG54,2)</f>
        <v>0</v>
      </c>
      <c r="AL26" s="320"/>
      <c r="AM26" s="320"/>
      <c r="AN26" s="320"/>
      <c r="AO26" s="320"/>
      <c r="AP26" s="34"/>
      <c r="AQ26" s="34"/>
      <c r="AR26" s="35"/>
      <c r="BE26" s="312"/>
    </row>
    <row r="27" spans="1:71" s="2" customFormat="1" ht="6.95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312"/>
    </row>
    <row r="28" spans="1:71" s="2" customFormat="1" ht="12.75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21" t="s">
        <v>40</v>
      </c>
      <c r="M28" s="321"/>
      <c r="N28" s="321"/>
      <c r="O28" s="321"/>
      <c r="P28" s="321"/>
      <c r="Q28" s="34"/>
      <c r="R28" s="34"/>
      <c r="S28" s="34"/>
      <c r="T28" s="34"/>
      <c r="U28" s="34"/>
      <c r="V28" s="34"/>
      <c r="W28" s="321" t="s">
        <v>41</v>
      </c>
      <c r="X28" s="321"/>
      <c r="Y28" s="321"/>
      <c r="Z28" s="321"/>
      <c r="AA28" s="321"/>
      <c r="AB28" s="321"/>
      <c r="AC28" s="321"/>
      <c r="AD28" s="321"/>
      <c r="AE28" s="321"/>
      <c r="AF28" s="34"/>
      <c r="AG28" s="34"/>
      <c r="AH28" s="34"/>
      <c r="AI28" s="34"/>
      <c r="AJ28" s="34"/>
      <c r="AK28" s="321" t="s">
        <v>42</v>
      </c>
      <c r="AL28" s="321"/>
      <c r="AM28" s="321"/>
      <c r="AN28" s="321"/>
      <c r="AO28" s="321"/>
      <c r="AP28" s="34"/>
      <c r="AQ28" s="34"/>
      <c r="AR28" s="35"/>
      <c r="BE28" s="312"/>
    </row>
    <row r="29" spans="1:71" s="3" customFormat="1" ht="14.45" customHeight="1">
      <c r="B29" s="39"/>
      <c r="D29" s="29" t="s">
        <v>43</v>
      </c>
      <c r="F29" s="29" t="s">
        <v>44</v>
      </c>
      <c r="L29" s="306">
        <v>0.21</v>
      </c>
      <c r="M29" s="305"/>
      <c r="N29" s="305"/>
      <c r="O29" s="305"/>
      <c r="P29" s="305"/>
      <c r="W29" s="304">
        <f>ROUND(AZ54, 2)</f>
        <v>0</v>
      </c>
      <c r="X29" s="305"/>
      <c r="Y29" s="305"/>
      <c r="Z29" s="305"/>
      <c r="AA29" s="305"/>
      <c r="AB29" s="305"/>
      <c r="AC29" s="305"/>
      <c r="AD29" s="305"/>
      <c r="AE29" s="305"/>
      <c r="AK29" s="304">
        <f>ROUND(AV54, 2)</f>
        <v>0</v>
      </c>
      <c r="AL29" s="305"/>
      <c r="AM29" s="305"/>
      <c r="AN29" s="305"/>
      <c r="AO29" s="305"/>
      <c r="AR29" s="39"/>
      <c r="BE29" s="313"/>
    </row>
    <row r="30" spans="1:71" s="3" customFormat="1" ht="14.45" customHeight="1">
      <c r="B30" s="39"/>
      <c r="F30" s="29" t="s">
        <v>45</v>
      </c>
      <c r="L30" s="306">
        <v>0.15</v>
      </c>
      <c r="M30" s="305"/>
      <c r="N30" s="305"/>
      <c r="O30" s="305"/>
      <c r="P30" s="305"/>
      <c r="W30" s="304">
        <f>ROUND(BA54, 2)</f>
        <v>0</v>
      </c>
      <c r="X30" s="305"/>
      <c r="Y30" s="305"/>
      <c r="Z30" s="305"/>
      <c r="AA30" s="305"/>
      <c r="AB30" s="305"/>
      <c r="AC30" s="305"/>
      <c r="AD30" s="305"/>
      <c r="AE30" s="305"/>
      <c r="AK30" s="304">
        <f>ROUND(AW54, 2)</f>
        <v>0</v>
      </c>
      <c r="AL30" s="305"/>
      <c r="AM30" s="305"/>
      <c r="AN30" s="305"/>
      <c r="AO30" s="305"/>
      <c r="AR30" s="39"/>
      <c r="BE30" s="313"/>
    </row>
    <row r="31" spans="1:71" s="3" customFormat="1" ht="14.45" hidden="1" customHeight="1">
      <c r="B31" s="39"/>
      <c r="F31" s="29" t="s">
        <v>46</v>
      </c>
      <c r="L31" s="306">
        <v>0.21</v>
      </c>
      <c r="M31" s="305"/>
      <c r="N31" s="305"/>
      <c r="O31" s="305"/>
      <c r="P31" s="305"/>
      <c r="W31" s="304">
        <f>ROUND(BB54, 2)</f>
        <v>0</v>
      </c>
      <c r="X31" s="305"/>
      <c r="Y31" s="305"/>
      <c r="Z31" s="305"/>
      <c r="AA31" s="305"/>
      <c r="AB31" s="305"/>
      <c r="AC31" s="305"/>
      <c r="AD31" s="305"/>
      <c r="AE31" s="305"/>
      <c r="AK31" s="304">
        <v>0</v>
      </c>
      <c r="AL31" s="305"/>
      <c r="AM31" s="305"/>
      <c r="AN31" s="305"/>
      <c r="AO31" s="305"/>
      <c r="AR31" s="39"/>
      <c r="BE31" s="313"/>
    </row>
    <row r="32" spans="1:71" s="3" customFormat="1" ht="14.45" hidden="1" customHeight="1">
      <c r="B32" s="39"/>
      <c r="F32" s="29" t="s">
        <v>47</v>
      </c>
      <c r="L32" s="306">
        <v>0.15</v>
      </c>
      <c r="M32" s="305"/>
      <c r="N32" s="305"/>
      <c r="O32" s="305"/>
      <c r="P32" s="305"/>
      <c r="W32" s="304">
        <f>ROUND(BC54, 2)</f>
        <v>0</v>
      </c>
      <c r="X32" s="305"/>
      <c r="Y32" s="305"/>
      <c r="Z32" s="305"/>
      <c r="AA32" s="305"/>
      <c r="AB32" s="305"/>
      <c r="AC32" s="305"/>
      <c r="AD32" s="305"/>
      <c r="AE32" s="305"/>
      <c r="AK32" s="304">
        <v>0</v>
      </c>
      <c r="AL32" s="305"/>
      <c r="AM32" s="305"/>
      <c r="AN32" s="305"/>
      <c r="AO32" s="305"/>
      <c r="AR32" s="39"/>
      <c r="BE32" s="313"/>
    </row>
    <row r="33" spans="1:57" s="3" customFormat="1" ht="14.45" hidden="1" customHeight="1">
      <c r="B33" s="39"/>
      <c r="F33" s="29" t="s">
        <v>48</v>
      </c>
      <c r="L33" s="306">
        <v>0</v>
      </c>
      <c r="M33" s="305"/>
      <c r="N33" s="305"/>
      <c r="O33" s="305"/>
      <c r="P33" s="305"/>
      <c r="W33" s="304">
        <f>ROUND(BD54, 2)</f>
        <v>0</v>
      </c>
      <c r="X33" s="305"/>
      <c r="Y33" s="305"/>
      <c r="Z33" s="305"/>
      <c r="AA33" s="305"/>
      <c r="AB33" s="305"/>
      <c r="AC33" s="305"/>
      <c r="AD33" s="305"/>
      <c r="AE33" s="305"/>
      <c r="AK33" s="304">
        <v>0</v>
      </c>
      <c r="AL33" s="305"/>
      <c r="AM33" s="305"/>
      <c r="AN33" s="305"/>
      <c r="AO33" s="305"/>
      <c r="AR33" s="39"/>
    </row>
    <row r="34" spans="1:57" s="2" customFormat="1" ht="6.95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34"/>
    </row>
    <row r="35" spans="1:57" s="2" customFormat="1" ht="25.9" customHeight="1">
      <c r="A35" s="34"/>
      <c r="B35" s="35"/>
      <c r="C35" s="40"/>
      <c r="D35" s="41" t="s">
        <v>49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50</v>
      </c>
      <c r="U35" s="42"/>
      <c r="V35" s="42"/>
      <c r="W35" s="42"/>
      <c r="X35" s="307" t="s">
        <v>51</v>
      </c>
      <c r="Y35" s="308"/>
      <c r="Z35" s="308"/>
      <c r="AA35" s="308"/>
      <c r="AB35" s="308"/>
      <c r="AC35" s="42"/>
      <c r="AD35" s="42"/>
      <c r="AE35" s="42"/>
      <c r="AF35" s="42"/>
      <c r="AG35" s="42"/>
      <c r="AH35" s="42"/>
      <c r="AI35" s="42"/>
      <c r="AJ35" s="42"/>
      <c r="AK35" s="309">
        <f>SUM(AK26:AK33)</f>
        <v>0</v>
      </c>
      <c r="AL35" s="308"/>
      <c r="AM35" s="308"/>
      <c r="AN35" s="308"/>
      <c r="AO35" s="310"/>
      <c r="AP35" s="40"/>
      <c r="AQ35" s="40"/>
      <c r="AR35" s="35"/>
      <c r="BE35" s="34"/>
    </row>
    <row r="36" spans="1:57" s="2" customFormat="1" ht="6.95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pans="1:57" s="2" customFormat="1" ht="6.95" customHeight="1">
      <c r="A37" s="34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35"/>
      <c r="BE37" s="34"/>
    </row>
    <row r="41" spans="1:57" s="2" customFormat="1" ht="6.95" customHeight="1">
      <c r="A41" s="34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35"/>
      <c r="BE41" s="34"/>
    </row>
    <row r="42" spans="1:57" s="2" customFormat="1" ht="24.95" customHeight="1">
      <c r="A42" s="34"/>
      <c r="B42" s="35"/>
      <c r="C42" s="23" t="s">
        <v>52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5"/>
      <c r="BE42" s="34"/>
    </row>
    <row r="43" spans="1:57" s="2" customFormat="1" ht="6.95" customHeight="1">
      <c r="A43" s="34"/>
      <c r="B43" s="3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5"/>
      <c r="BE43" s="34"/>
    </row>
    <row r="44" spans="1:57" s="4" customFormat="1" ht="12" customHeight="1">
      <c r="B44" s="48"/>
      <c r="C44" s="29" t="s">
        <v>14</v>
      </c>
      <c r="L44" s="4" t="str">
        <f>K5</f>
        <v>3820D</v>
      </c>
      <c r="AR44" s="48"/>
    </row>
    <row r="45" spans="1:57" s="5" customFormat="1" ht="36.950000000000003" customHeight="1">
      <c r="B45" s="49"/>
      <c r="C45" s="50" t="s">
        <v>17</v>
      </c>
      <c r="L45" s="295" t="str">
        <f>K6</f>
        <v>ARCHEOLOGICKÝ ÚSTAV AV ČR -  LETENSKÁ 6/122 a 4/123, PRAHA 1</v>
      </c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R45" s="49"/>
    </row>
    <row r="46" spans="1:57" s="2" customFormat="1" ht="6.95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5"/>
      <c r="BE46" s="34"/>
    </row>
    <row r="47" spans="1:57" s="2" customFormat="1" ht="12" customHeight="1">
      <c r="A47" s="34"/>
      <c r="B47" s="35"/>
      <c r="C47" s="29" t="s">
        <v>22</v>
      </c>
      <c r="D47" s="34"/>
      <c r="E47" s="34"/>
      <c r="F47" s="34"/>
      <c r="G47" s="34"/>
      <c r="H47" s="34"/>
      <c r="I47" s="34"/>
      <c r="J47" s="34"/>
      <c r="K47" s="34"/>
      <c r="L47" s="51" t="str">
        <f>IF(K8="","",K8)</f>
        <v>LETENSKÁ 4, PRAHA 1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9" t="s">
        <v>24</v>
      </c>
      <c r="AJ47" s="34"/>
      <c r="AK47" s="34"/>
      <c r="AL47" s="34"/>
      <c r="AM47" s="297" t="str">
        <f>IF(AN8= "","",AN8)</f>
        <v>14. 9. 2020</v>
      </c>
      <c r="AN47" s="297"/>
      <c r="AO47" s="34"/>
      <c r="AP47" s="34"/>
      <c r="AQ47" s="34"/>
      <c r="AR47" s="35"/>
      <c r="BE47" s="34"/>
    </row>
    <row r="48" spans="1:57" s="2" customFormat="1" ht="6.95" customHeight="1">
      <c r="A48" s="34"/>
      <c r="B48" s="35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5"/>
      <c r="BE48" s="34"/>
    </row>
    <row r="49" spans="1:91" s="2" customFormat="1" ht="15.2" customHeight="1">
      <c r="A49" s="34"/>
      <c r="B49" s="35"/>
      <c r="C49" s="29" t="s">
        <v>26</v>
      </c>
      <c r="D49" s="34"/>
      <c r="E49" s="34"/>
      <c r="F49" s="34"/>
      <c r="G49" s="34"/>
      <c r="H49" s="34"/>
      <c r="I49" s="34"/>
      <c r="J49" s="34"/>
      <c r="K49" s="34"/>
      <c r="L49" s="4" t="str">
        <f>IF(E11= "","",E11)</f>
        <v>AV ČR ARCHEOLOGICKÝ ÚSTAV - PRAHA 1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9" t="s">
        <v>32</v>
      </c>
      <c r="AJ49" s="34"/>
      <c r="AK49" s="34"/>
      <c r="AL49" s="34"/>
      <c r="AM49" s="298" t="str">
        <f>IF(E17="","",E17)</f>
        <v>ING.J.KOČÍ</v>
      </c>
      <c r="AN49" s="299"/>
      <c r="AO49" s="299"/>
      <c r="AP49" s="299"/>
      <c r="AQ49" s="34"/>
      <c r="AR49" s="35"/>
      <c r="AS49" s="300" t="s">
        <v>53</v>
      </c>
      <c r="AT49" s="301"/>
      <c r="AU49" s="53"/>
      <c r="AV49" s="53"/>
      <c r="AW49" s="53"/>
      <c r="AX49" s="53"/>
      <c r="AY49" s="53"/>
      <c r="AZ49" s="53"/>
      <c r="BA49" s="53"/>
      <c r="BB49" s="53"/>
      <c r="BC49" s="53"/>
      <c r="BD49" s="54"/>
      <c r="BE49" s="34"/>
    </row>
    <row r="50" spans="1:91" s="2" customFormat="1" ht="15.2" customHeight="1">
      <c r="A50" s="34"/>
      <c r="B50" s="35"/>
      <c r="C50" s="29" t="s">
        <v>30</v>
      </c>
      <c r="D50" s="34"/>
      <c r="E50" s="34"/>
      <c r="F50" s="34"/>
      <c r="G50" s="34"/>
      <c r="H50" s="34"/>
      <c r="I50" s="34"/>
      <c r="J50" s="34"/>
      <c r="K50" s="34"/>
      <c r="L50" s="4" t="str">
        <f>IF(E14= "Vyplň údaj","",E14)</f>
        <v/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9" t="s">
        <v>35</v>
      </c>
      <c r="AJ50" s="34"/>
      <c r="AK50" s="34"/>
      <c r="AL50" s="34"/>
      <c r="AM50" s="298" t="str">
        <f>IF(E20="","",E20)</f>
        <v>V.RENČOVÁ</v>
      </c>
      <c r="AN50" s="299"/>
      <c r="AO50" s="299"/>
      <c r="AP50" s="299"/>
      <c r="AQ50" s="34"/>
      <c r="AR50" s="35"/>
      <c r="AS50" s="302"/>
      <c r="AT50" s="303"/>
      <c r="AU50" s="55"/>
      <c r="AV50" s="55"/>
      <c r="AW50" s="55"/>
      <c r="AX50" s="55"/>
      <c r="AY50" s="55"/>
      <c r="AZ50" s="55"/>
      <c r="BA50" s="55"/>
      <c r="BB50" s="55"/>
      <c r="BC50" s="55"/>
      <c r="BD50" s="56"/>
      <c r="BE50" s="34"/>
    </row>
    <row r="51" spans="1:91" s="2" customFormat="1" ht="10.9" customHeigh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5"/>
      <c r="AS51" s="302"/>
      <c r="AT51" s="303"/>
      <c r="AU51" s="55"/>
      <c r="AV51" s="55"/>
      <c r="AW51" s="55"/>
      <c r="AX51" s="55"/>
      <c r="AY51" s="55"/>
      <c r="AZ51" s="55"/>
      <c r="BA51" s="55"/>
      <c r="BB51" s="55"/>
      <c r="BC51" s="55"/>
      <c r="BD51" s="56"/>
      <c r="BE51" s="34"/>
    </row>
    <row r="52" spans="1:91" s="2" customFormat="1" ht="29.25" customHeight="1">
      <c r="A52" s="34"/>
      <c r="B52" s="35"/>
      <c r="C52" s="291" t="s">
        <v>54</v>
      </c>
      <c r="D52" s="292"/>
      <c r="E52" s="292"/>
      <c r="F52" s="292"/>
      <c r="G52" s="292"/>
      <c r="H52" s="57"/>
      <c r="I52" s="293" t="s">
        <v>55</v>
      </c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4" t="s">
        <v>56</v>
      </c>
      <c r="AH52" s="292"/>
      <c r="AI52" s="292"/>
      <c r="AJ52" s="292"/>
      <c r="AK52" s="292"/>
      <c r="AL52" s="292"/>
      <c r="AM52" s="292"/>
      <c r="AN52" s="293" t="s">
        <v>57</v>
      </c>
      <c r="AO52" s="292"/>
      <c r="AP52" s="292"/>
      <c r="AQ52" s="58" t="s">
        <v>58</v>
      </c>
      <c r="AR52" s="35"/>
      <c r="AS52" s="59" t="s">
        <v>59</v>
      </c>
      <c r="AT52" s="60" t="s">
        <v>60</v>
      </c>
      <c r="AU52" s="60" t="s">
        <v>61</v>
      </c>
      <c r="AV52" s="60" t="s">
        <v>62</v>
      </c>
      <c r="AW52" s="60" t="s">
        <v>63</v>
      </c>
      <c r="AX52" s="60" t="s">
        <v>64</v>
      </c>
      <c r="AY52" s="60" t="s">
        <v>65</v>
      </c>
      <c r="AZ52" s="60" t="s">
        <v>66</v>
      </c>
      <c r="BA52" s="60" t="s">
        <v>67</v>
      </c>
      <c r="BB52" s="60" t="s">
        <v>68</v>
      </c>
      <c r="BC52" s="60" t="s">
        <v>69</v>
      </c>
      <c r="BD52" s="61" t="s">
        <v>70</v>
      </c>
      <c r="BE52" s="34"/>
    </row>
    <row r="53" spans="1:91" s="2" customFormat="1" ht="10.9" customHeigh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5"/>
      <c r="AS53" s="62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4"/>
      <c r="BE53" s="34"/>
    </row>
    <row r="54" spans="1:91" s="6" customFormat="1" ht="32.450000000000003" customHeight="1">
      <c r="B54" s="65"/>
      <c r="C54" s="66" t="s">
        <v>71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289">
        <f>ROUND(SUM(AG55:AG56),2)</f>
        <v>0</v>
      </c>
      <c r="AH54" s="289"/>
      <c r="AI54" s="289"/>
      <c r="AJ54" s="289"/>
      <c r="AK54" s="289"/>
      <c r="AL54" s="289"/>
      <c r="AM54" s="289"/>
      <c r="AN54" s="290">
        <f>SUM(AG54,AT54)</f>
        <v>0</v>
      </c>
      <c r="AO54" s="290"/>
      <c r="AP54" s="290"/>
      <c r="AQ54" s="69" t="s">
        <v>3</v>
      </c>
      <c r="AR54" s="65"/>
      <c r="AS54" s="70">
        <f>ROUND(SUM(AS55:AS56),2)</f>
        <v>0</v>
      </c>
      <c r="AT54" s="71">
        <f>ROUND(SUM(AV54:AW54),2)</f>
        <v>0</v>
      </c>
      <c r="AU54" s="72">
        <f>ROUND(SUM(AU55:AU56),5)</f>
        <v>0</v>
      </c>
      <c r="AV54" s="71">
        <f>ROUND(AZ54*L29,2)</f>
        <v>0</v>
      </c>
      <c r="AW54" s="71">
        <f>ROUND(BA54*L30,2)</f>
        <v>0</v>
      </c>
      <c r="AX54" s="71">
        <f>ROUND(BB54*L29,2)</f>
        <v>0</v>
      </c>
      <c r="AY54" s="71">
        <f>ROUND(BC54*L30,2)</f>
        <v>0</v>
      </c>
      <c r="AZ54" s="71">
        <f>ROUND(SUM(AZ55:AZ56),2)</f>
        <v>0</v>
      </c>
      <c r="BA54" s="71">
        <f>ROUND(SUM(BA55:BA56),2)</f>
        <v>0</v>
      </c>
      <c r="BB54" s="71">
        <f>ROUND(SUM(BB55:BB56),2)</f>
        <v>0</v>
      </c>
      <c r="BC54" s="71">
        <f>ROUND(SUM(BC55:BC56),2)</f>
        <v>0</v>
      </c>
      <c r="BD54" s="73">
        <f>ROUND(SUM(BD55:BD56),2)</f>
        <v>0</v>
      </c>
      <c r="BS54" s="74" t="s">
        <v>72</v>
      </c>
      <c r="BT54" s="74" t="s">
        <v>73</v>
      </c>
      <c r="BU54" s="75" t="s">
        <v>74</v>
      </c>
      <c r="BV54" s="74" t="s">
        <v>75</v>
      </c>
      <c r="BW54" s="74" t="s">
        <v>5</v>
      </c>
      <c r="BX54" s="74" t="s">
        <v>76</v>
      </c>
      <c r="CL54" s="74" t="s">
        <v>20</v>
      </c>
    </row>
    <row r="55" spans="1:91" s="7" customFormat="1" ht="16.5" customHeight="1">
      <c r="A55" s="76" t="s">
        <v>77</v>
      </c>
      <c r="B55" s="77"/>
      <c r="C55" s="78"/>
      <c r="D55" s="288" t="s">
        <v>78</v>
      </c>
      <c r="E55" s="288"/>
      <c r="F55" s="288"/>
      <c r="G55" s="288"/>
      <c r="H55" s="288"/>
      <c r="I55" s="79"/>
      <c r="J55" s="288" t="s">
        <v>79</v>
      </c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6">
        <f>'1 - OPRAVA FASÁDY'!J30</f>
        <v>0</v>
      </c>
      <c r="AH55" s="287"/>
      <c r="AI55" s="287"/>
      <c r="AJ55" s="287"/>
      <c r="AK55" s="287"/>
      <c r="AL55" s="287"/>
      <c r="AM55" s="287"/>
      <c r="AN55" s="286">
        <f>SUM(AG55,AT55)</f>
        <v>0</v>
      </c>
      <c r="AO55" s="287"/>
      <c r="AP55" s="287"/>
      <c r="AQ55" s="80" t="s">
        <v>80</v>
      </c>
      <c r="AR55" s="77"/>
      <c r="AS55" s="81">
        <v>0</v>
      </c>
      <c r="AT55" s="82">
        <f>ROUND(SUM(AV55:AW55),2)</f>
        <v>0</v>
      </c>
      <c r="AU55" s="83">
        <f>'1 - OPRAVA FASÁDY'!P92</f>
        <v>0</v>
      </c>
      <c r="AV55" s="82">
        <f>'1 - OPRAVA FASÁDY'!J33</f>
        <v>0</v>
      </c>
      <c r="AW55" s="82">
        <f>'1 - OPRAVA FASÁDY'!J34</f>
        <v>0</v>
      </c>
      <c r="AX55" s="82">
        <f>'1 - OPRAVA FASÁDY'!J35</f>
        <v>0</v>
      </c>
      <c r="AY55" s="82">
        <f>'1 - OPRAVA FASÁDY'!J36</f>
        <v>0</v>
      </c>
      <c r="AZ55" s="82">
        <f>'1 - OPRAVA FASÁDY'!F33</f>
        <v>0</v>
      </c>
      <c r="BA55" s="82">
        <f>'1 - OPRAVA FASÁDY'!F34</f>
        <v>0</v>
      </c>
      <c r="BB55" s="82">
        <f>'1 - OPRAVA FASÁDY'!F35</f>
        <v>0</v>
      </c>
      <c r="BC55" s="82">
        <f>'1 - OPRAVA FASÁDY'!F36</f>
        <v>0</v>
      </c>
      <c r="BD55" s="84">
        <f>'1 - OPRAVA FASÁDY'!F37</f>
        <v>0</v>
      </c>
      <c r="BT55" s="85" t="s">
        <v>78</v>
      </c>
      <c r="BV55" s="85" t="s">
        <v>75</v>
      </c>
      <c r="BW55" s="85" t="s">
        <v>81</v>
      </c>
      <c r="BX55" s="85" t="s">
        <v>5</v>
      </c>
      <c r="CL55" s="85" t="s">
        <v>20</v>
      </c>
      <c r="CM55" s="85" t="s">
        <v>82</v>
      </c>
    </row>
    <row r="56" spans="1:91" s="7" customFormat="1" ht="16.5" customHeight="1">
      <c r="A56" s="76" t="s">
        <v>77</v>
      </c>
      <c r="B56" s="77"/>
      <c r="C56" s="78"/>
      <c r="D56" s="288" t="s">
        <v>82</v>
      </c>
      <c r="E56" s="288"/>
      <c r="F56" s="288"/>
      <c r="G56" s="288"/>
      <c r="H56" s="288"/>
      <c r="I56" s="79"/>
      <c r="J56" s="288" t="s">
        <v>83</v>
      </c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6">
        <f>'2 - VEDLEJŠÍ ROZPOČTOVÉ N...'!J30</f>
        <v>0</v>
      </c>
      <c r="AH56" s="287"/>
      <c r="AI56" s="287"/>
      <c r="AJ56" s="287"/>
      <c r="AK56" s="287"/>
      <c r="AL56" s="287"/>
      <c r="AM56" s="287"/>
      <c r="AN56" s="286">
        <f>SUM(AG56,AT56)</f>
        <v>0</v>
      </c>
      <c r="AO56" s="287"/>
      <c r="AP56" s="287"/>
      <c r="AQ56" s="80" t="s">
        <v>80</v>
      </c>
      <c r="AR56" s="77"/>
      <c r="AS56" s="86">
        <v>0</v>
      </c>
      <c r="AT56" s="87">
        <f>ROUND(SUM(AV56:AW56),2)</f>
        <v>0</v>
      </c>
      <c r="AU56" s="88">
        <f>'2 - VEDLEJŠÍ ROZPOČTOVÉ N...'!P83</f>
        <v>0</v>
      </c>
      <c r="AV56" s="87">
        <f>'2 - VEDLEJŠÍ ROZPOČTOVÉ N...'!J33</f>
        <v>0</v>
      </c>
      <c r="AW56" s="87">
        <f>'2 - VEDLEJŠÍ ROZPOČTOVÉ N...'!J34</f>
        <v>0</v>
      </c>
      <c r="AX56" s="87">
        <f>'2 - VEDLEJŠÍ ROZPOČTOVÉ N...'!J35</f>
        <v>0</v>
      </c>
      <c r="AY56" s="87">
        <f>'2 - VEDLEJŠÍ ROZPOČTOVÉ N...'!J36</f>
        <v>0</v>
      </c>
      <c r="AZ56" s="87">
        <f>'2 - VEDLEJŠÍ ROZPOČTOVÉ N...'!F33</f>
        <v>0</v>
      </c>
      <c r="BA56" s="87">
        <f>'2 - VEDLEJŠÍ ROZPOČTOVÉ N...'!F34</f>
        <v>0</v>
      </c>
      <c r="BB56" s="87">
        <f>'2 - VEDLEJŠÍ ROZPOČTOVÉ N...'!F35</f>
        <v>0</v>
      </c>
      <c r="BC56" s="87">
        <f>'2 - VEDLEJŠÍ ROZPOČTOVÉ N...'!F36</f>
        <v>0</v>
      </c>
      <c r="BD56" s="89">
        <f>'2 - VEDLEJŠÍ ROZPOČTOVÉ N...'!F37</f>
        <v>0</v>
      </c>
      <c r="BT56" s="85" t="s">
        <v>78</v>
      </c>
      <c r="BV56" s="85" t="s">
        <v>75</v>
      </c>
      <c r="BW56" s="85" t="s">
        <v>84</v>
      </c>
      <c r="BX56" s="85" t="s">
        <v>5</v>
      </c>
      <c r="CL56" s="85" t="s">
        <v>20</v>
      </c>
      <c r="CM56" s="85" t="s">
        <v>82</v>
      </c>
    </row>
    <row r="57" spans="1:91" s="2" customFormat="1" ht="30" customHeight="1">
      <c r="A57" s="34"/>
      <c r="B57" s="35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5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91" s="2" customFormat="1" ht="6.95" customHeight="1">
      <c r="A58" s="34"/>
      <c r="B58" s="44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35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</sheetData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1 - OPRAVA FASÁDY'!C2" display="/"/>
    <hyperlink ref="A56" location="'2 - VEDLEJŠÍ ROZPOČTOVÉ N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0"/>
  <sheetViews>
    <sheetView showGridLines="0" tabSelected="1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4" t="s">
        <v>6</v>
      </c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9" t="s">
        <v>81</v>
      </c>
    </row>
    <row r="3" spans="1:46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pans="1:46" s="1" customFormat="1" ht="24.95" customHeight="1">
      <c r="B4" s="22"/>
      <c r="D4" s="23" t="s">
        <v>85</v>
      </c>
      <c r="L4" s="22"/>
      <c r="M4" s="90" t="s">
        <v>11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29" t="s">
        <v>17</v>
      </c>
      <c r="L6" s="22"/>
    </row>
    <row r="7" spans="1:46" s="1" customFormat="1" ht="16.5" customHeight="1">
      <c r="B7" s="22"/>
      <c r="E7" s="323" t="str">
        <f>'Rekapitulace stavby'!K6</f>
        <v>ARCHEOLOGICKÝ ÚSTAV AV ČR -  LETENSKÁ 6/122 a 4/123, PRAHA 1</v>
      </c>
      <c r="F7" s="324"/>
      <c r="G7" s="324"/>
      <c r="H7" s="324"/>
      <c r="L7" s="22"/>
    </row>
    <row r="8" spans="1:46" s="2" customFormat="1" ht="12" customHeight="1">
      <c r="A8" s="34"/>
      <c r="B8" s="35"/>
      <c r="C8" s="34"/>
      <c r="D8" s="29" t="s">
        <v>86</v>
      </c>
      <c r="E8" s="34"/>
      <c r="F8" s="34"/>
      <c r="G8" s="34"/>
      <c r="H8" s="34"/>
      <c r="I8" s="34"/>
      <c r="J8" s="34"/>
      <c r="K8" s="34"/>
      <c r="L8" s="9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5"/>
      <c r="C9" s="34"/>
      <c r="D9" s="34"/>
      <c r="E9" s="295" t="s">
        <v>87</v>
      </c>
      <c r="F9" s="322"/>
      <c r="G9" s="322"/>
      <c r="H9" s="322"/>
      <c r="I9" s="34"/>
      <c r="J9" s="34"/>
      <c r="K9" s="34"/>
      <c r="L9" s="9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9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5"/>
      <c r="C11" s="34"/>
      <c r="D11" s="29" t="s">
        <v>19</v>
      </c>
      <c r="E11" s="34"/>
      <c r="F11" s="27" t="s">
        <v>20</v>
      </c>
      <c r="G11" s="34"/>
      <c r="H11" s="34"/>
      <c r="I11" s="29" t="s">
        <v>21</v>
      </c>
      <c r="J11" s="27" t="s">
        <v>3</v>
      </c>
      <c r="K11" s="34"/>
      <c r="L11" s="9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5"/>
      <c r="C12" s="34"/>
      <c r="D12" s="29" t="s">
        <v>22</v>
      </c>
      <c r="E12" s="34"/>
      <c r="F12" s="27" t="s">
        <v>23</v>
      </c>
      <c r="G12" s="34"/>
      <c r="H12" s="34"/>
      <c r="I12" s="29" t="s">
        <v>24</v>
      </c>
      <c r="J12" s="52" t="str">
        <f>'Rekapitulace stavby'!AN8</f>
        <v>14. 9. 2020</v>
      </c>
      <c r="K12" s="34"/>
      <c r="L12" s="9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9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5"/>
      <c r="C14" s="34"/>
      <c r="D14" s="29" t="s">
        <v>26</v>
      </c>
      <c r="E14" s="34"/>
      <c r="F14" s="34"/>
      <c r="G14" s="34"/>
      <c r="H14" s="34"/>
      <c r="I14" s="29" t="s">
        <v>27</v>
      </c>
      <c r="J14" s="27" t="s">
        <v>3</v>
      </c>
      <c r="K14" s="34"/>
      <c r="L14" s="9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5"/>
      <c r="C15" s="34"/>
      <c r="D15" s="34"/>
      <c r="E15" s="27" t="s">
        <v>88</v>
      </c>
      <c r="F15" s="34"/>
      <c r="G15" s="34"/>
      <c r="H15" s="34"/>
      <c r="I15" s="29" t="s">
        <v>29</v>
      </c>
      <c r="J15" s="27" t="s">
        <v>3</v>
      </c>
      <c r="K15" s="34"/>
      <c r="L15" s="9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9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5"/>
      <c r="C17" s="34"/>
      <c r="D17" s="29" t="s">
        <v>30</v>
      </c>
      <c r="E17" s="34"/>
      <c r="F17" s="34"/>
      <c r="G17" s="34"/>
      <c r="H17" s="34"/>
      <c r="I17" s="29" t="s">
        <v>27</v>
      </c>
      <c r="J17" s="30" t="str">
        <f>'Rekapitulace stavby'!AN13</f>
        <v>Vyplň údaj</v>
      </c>
      <c r="K17" s="34"/>
      <c r="L17" s="9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5"/>
      <c r="C18" s="34"/>
      <c r="D18" s="34"/>
      <c r="E18" s="325" t="str">
        <f>'Rekapitulace stavby'!E14</f>
        <v>Vyplň údaj</v>
      </c>
      <c r="F18" s="314"/>
      <c r="G18" s="314"/>
      <c r="H18" s="314"/>
      <c r="I18" s="29" t="s">
        <v>29</v>
      </c>
      <c r="J18" s="30" t="str">
        <f>'Rekapitulace stavby'!AN14</f>
        <v>Vyplň údaj</v>
      </c>
      <c r="K18" s="34"/>
      <c r="L18" s="9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9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5"/>
      <c r="C20" s="34"/>
      <c r="D20" s="29" t="s">
        <v>32</v>
      </c>
      <c r="E20" s="34"/>
      <c r="F20" s="34"/>
      <c r="G20" s="34"/>
      <c r="H20" s="34"/>
      <c r="I20" s="29" t="s">
        <v>27</v>
      </c>
      <c r="J20" s="27" t="s">
        <v>3</v>
      </c>
      <c r="K20" s="34"/>
      <c r="L20" s="9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5"/>
      <c r="C21" s="34"/>
      <c r="D21" s="34"/>
      <c r="E21" s="27" t="s">
        <v>33</v>
      </c>
      <c r="F21" s="34"/>
      <c r="G21" s="34"/>
      <c r="H21" s="34"/>
      <c r="I21" s="29" t="s">
        <v>29</v>
      </c>
      <c r="J21" s="27" t="s">
        <v>3</v>
      </c>
      <c r="K21" s="34"/>
      <c r="L21" s="9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9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5"/>
      <c r="C23" s="34"/>
      <c r="D23" s="29" t="s">
        <v>35</v>
      </c>
      <c r="E23" s="34"/>
      <c r="F23" s="34"/>
      <c r="G23" s="34"/>
      <c r="H23" s="34"/>
      <c r="I23" s="29" t="s">
        <v>27</v>
      </c>
      <c r="J23" s="27" t="s">
        <v>3</v>
      </c>
      <c r="K23" s="34"/>
      <c r="L23" s="9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5"/>
      <c r="C24" s="34"/>
      <c r="D24" s="34"/>
      <c r="E24" s="27" t="s">
        <v>36</v>
      </c>
      <c r="F24" s="34"/>
      <c r="G24" s="34"/>
      <c r="H24" s="34"/>
      <c r="I24" s="29" t="s">
        <v>29</v>
      </c>
      <c r="J24" s="27" t="s">
        <v>3</v>
      </c>
      <c r="K24" s="34"/>
      <c r="L24" s="9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9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5"/>
      <c r="C26" s="34"/>
      <c r="D26" s="29" t="s">
        <v>37</v>
      </c>
      <c r="E26" s="34"/>
      <c r="F26" s="34"/>
      <c r="G26" s="34"/>
      <c r="H26" s="34"/>
      <c r="I26" s="34"/>
      <c r="J26" s="34"/>
      <c r="K26" s="34"/>
      <c r="L26" s="9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47.25" customHeight="1">
      <c r="A27" s="92"/>
      <c r="B27" s="93"/>
      <c r="C27" s="92"/>
      <c r="D27" s="92"/>
      <c r="E27" s="318" t="s">
        <v>89</v>
      </c>
      <c r="F27" s="318"/>
      <c r="G27" s="318"/>
      <c r="H27" s="318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9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5"/>
      <c r="C29" s="34"/>
      <c r="D29" s="63"/>
      <c r="E29" s="63"/>
      <c r="F29" s="63"/>
      <c r="G29" s="63"/>
      <c r="H29" s="63"/>
      <c r="I29" s="63"/>
      <c r="J29" s="63"/>
      <c r="K29" s="63"/>
      <c r="L29" s="9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5"/>
      <c r="C30" s="34"/>
      <c r="D30" s="95" t="s">
        <v>39</v>
      </c>
      <c r="E30" s="34"/>
      <c r="F30" s="34"/>
      <c r="G30" s="34"/>
      <c r="H30" s="34"/>
      <c r="I30" s="34"/>
      <c r="J30" s="68">
        <f>ROUND(J92, 2)</f>
        <v>0</v>
      </c>
      <c r="K30" s="34"/>
      <c r="L30" s="9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5"/>
      <c r="C31" s="34"/>
      <c r="D31" s="63"/>
      <c r="E31" s="63"/>
      <c r="F31" s="63"/>
      <c r="G31" s="63"/>
      <c r="H31" s="63"/>
      <c r="I31" s="63"/>
      <c r="J31" s="63"/>
      <c r="K31" s="63"/>
      <c r="L31" s="9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5"/>
      <c r="C32" s="34"/>
      <c r="D32" s="34"/>
      <c r="E32" s="34"/>
      <c r="F32" s="38" t="s">
        <v>41</v>
      </c>
      <c r="G32" s="34"/>
      <c r="H32" s="34"/>
      <c r="I32" s="38" t="s">
        <v>40</v>
      </c>
      <c r="J32" s="38" t="s">
        <v>42</v>
      </c>
      <c r="K32" s="34"/>
      <c r="L32" s="9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5"/>
      <c r="C33" s="34"/>
      <c r="D33" s="96" t="s">
        <v>43</v>
      </c>
      <c r="E33" s="29" t="s">
        <v>44</v>
      </c>
      <c r="F33" s="97">
        <f>ROUND((SUM(BE92:BE469)),  2)</f>
        <v>0</v>
      </c>
      <c r="G33" s="34"/>
      <c r="H33" s="34"/>
      <c r="I33" s="98">
        <v>0.21</v>
      </c>
      <c r="J33" s="97">
        <f>ROUND(((SUM(BE92:BE469))*I33),  2)</f>
        <v>0</v>
      </c>
      <c r="K33" s="34"/>
      <c r="L33" s="9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5"/>
      <c r="C34" s="34"/>
      <c r="D34" s="34"/>
      <c r="E34" s="29" t="s">
        <v>45</v>
      </c>
      <c r="F34" s="97">
        <f>ROUND((SUM(BF92:BF469)),  2)</f>
        <v>0</v>
      </c>
      <c r="G34" s="34"/>
      <c r="H34" s="34"/>
      <c r="I34" s="98">
        <v>0.15</v>
      </c>
      <c r="J34" s="97">
        <f>ROUND(((SUM(BF92:BF469))*I34),  2)</f>
        <v>0</v>
      </c>
      <c r="K34" s="34"/>
      <c r="L34" s="9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5"/>
      <c r="C35" s="34"/>
      <c r="D35" s="34"/>
      <c r="E35" s="29" t="s">
        <v>46</v>
      </c>
      <c r="F35" s="97">
        <f>ROUND((SUM(BG92:BG469)),  2)</f>
        <v>0</v>
      </c>
      <c r="G35" s="34"/>
      <c r="H35" s="34"/>
      <c r="I35" s="98">
        <v>0.21</v>
      </c>
      <c r="J35" s="97">
        <f>0</f>
        <v>0</v>
      </c>
      <c r="K35" s="34"/>
      <c r="L35" s="9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5"/>
      <c r="C36" s="34"/>
      <c r="D36" s="34"/>
      <c r="E36" s="29" t="s">
        <v>47</v>
      </c>
      <c r="F36" s="97">
        <f>ROUND((SUM(BH92:BH469)),  2)</f>
        <v>0</v>
      </c>
      <c r="G36" s="34"/>
      <c r="H36" s="34"/>
      <c r="I36" s="98">
        <v>0.15</v>
      </c>
      <c r="J36" s="97">
        <f>0</f>
        <v>0</v>
      </c>
      <c r="K36" s="34"/>
      <c r="L36" s="9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5"/>
      <c r="C37" s="34"/>
      <c r="D37" s="34"/>
      <c r="E37" s="29" t="s">
        <v>48</v>
      </c>
      <c r="F37" s="97">
        <f>ROUND((SUM(BI92:BI469)),  2)</f>
        <v>0</v>
      </c>
      <c r="G37" s="34"/>
      <c r="H37" s="34"/>
      <c r="I37" s="98">
        <v>0</v>
      </c>
      <c r="J37" s="97">
        <f>0</f>
        <v>0</v>
      </c>
      <c r="K37" s="34"/>
      <c r="L37" s="9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9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5"/>
      <c r="C39" s="99"/>
      <c r="D39" s="100" t="s">
        <v>49</v>
      </c>
      <c r="E39" s="57"/>
      <c r="F39" s="57"/>
      <c r="G39" s="101" t="s">
        <v>50</v>
      </c>
      <c r="H39" s="102" t="s">
        <v>51</v>
      </c>
      <c r="I39" s="57"/>
      <c r="J39" s="103">
        <f>SUM(J30:J37)</f>
        <v>0</v>
      </c>
      <c r="K39" s="104"/>
      <c r="L39" s="9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9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9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90</v>
      </c>
      <c r="D45" s="34"/>
      <c r="E45" s="34"/>
      <c r="F45" s="34"/>
      <c r="G45" s="34"/>
      <c r="H45" s="34"/>
      <c r="I45" s="34"/>
      <c r="J45" s="34"/>
      <c r="K45" s="34"/>
      <c r="L45" s="9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9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17</v>
      </c>
      <c r="D47" s="34"/>
      <c r="E47" s="34"/>
      <c r="F47" s="34"/>
      <c r="G47" s="34"/>
      <c r="H47" s="34"/>
      <c r="I47" s="34"/>
      <c r="J47" s="34"/>
      <c r="K47" s="34"/>
      <c r="L47" s="91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4"/>
      <c r="D48" s="34"/>
      <c r="E48" s="323" t="str">
        <f>E7</f>
        <v>ARCHEOLOGICKÝ ÚSTAV AV ČR -  LETENSKÁ 6/122 a 4/123, PRAHA 1</v>
      </c>
      <c r="F48" s="324"/>
      <c r="G48" s="324"/>
      <c r="H48" s="324"/>
      <c r="I48" s="34"/>
      <c r="J48" s="34"/>
      <c r="K48" s="34"/>
      <c r="L48" s="91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86</v>
      </c>
      <c r="D49" s="34"/>
      <c r="E49" s="34"/>
      <c r="F49" s="34"/>
      <c r="G49" s="34"/>
      <c r="H49" s="34"/>
      <c r="I49" s="34"/>
      <c r="J49" s="34"/>
      <c r="K49" s="34"/>
      <c r="L49" s="91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4"/>
      <c r="D50" s="34"/>
      <c r="E50" s="295" t="str">
        <f>E9</f>
        <v>1 - OPRAVA FASÁDY</v>
      </c>
      <c r="F50" s="322"/>
      <c r="G50" s="322"/>
      <c r="H50" s="322"/>
      <c r="I50" s="34"/>
      <c r="J50" s="34"/>
      <c r="K50" s="34"/>
      <c r="L50" s="9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91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22</v>
      </c>
      <c r="D52" s="34"/>
      <c r="E52" s="34"/>
      <c r="F52" s="27" t="str">
        <f>F12</f>
        <v>LETENSKÁ 4, PRAHA 1</v>
      </c>
      <c r="G52" s="34"/>
      <c r="H52" s="34"/>
      <c r="I52" s="29" t="s">
        <v>24</v>
      </c>
      <c r="J52" s="52" t="str">
        <f>IF(J12="","",J12)</f>
        <v>14. 9. 2020</v>
      </c>
      <c r="K52" s="34"/>
      <c r="L52" s="9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91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26</v>
      </c>
      <c r="D54" s="34"/>
      <c r="E54" s="34"/>
      <c r="F54" s="27" t="str">
        <f>E15</f>
        <v>ARCHEOLOGICKÝ ÚSTAV ACV ČR, PRAHA, v.v.i.</v>
      </c>
      <c r="G54" s="34"/>
      <c r="H54" s="34"/>
      <c r="I54" s="29" t="s">
        <v>32</v>
      </c>
      <c r="J54" s="32" t="str">
        <f>E21</f>
        <v>ING.J.KOČÍ</v>
      </c>
      <c r="K54" s="34"/>
      <c r="L54" s="91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30</v>
      </c>
      <c r="D55" s="34"/>
      <c r="E55" s="34"/>
      <c r="F55" s="27" t="str">
        <f>IF(E18="","",E18)</f>
        <v>Vyplň údaj</v>
      </c>
      <c r="G55" s="34"/>
      <c r="H55" s="34"/>
      <c r="I55" s="29" t="s">
        <v>35</v>
      </c>
      <c r="J55" s="32" t="str">
        <f>E24</f>
        <v>V.RENČOVÁ</v>
      </c>
      <c r="K55" s="34"/>
      <c r="L55" s="9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91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05" t="s">
        <v>91</v>
      </c>
      <c r="D57" s="99"/>
      <c r="E57" s="99"/>
      <c r="F57" s="99"/>
      <c r="G57" s="99"/>
      <c r="H57" s="99"/>
      <c r="I57" s="99"/>
      <c r="J57" s="106" t="s">
        <v>92</v>
      </c>
      <c r="K57" s="99"/>
      <c r="L57" s="91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91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07" t="s">
        <v>71</v>
      </c>
      <c r="D59" s="34"/>
      <c r="E59" s="34"/>
      <c r="F59" s="34"/>
      <c r="G59" s="34"/>
      <c r="H59" s="34"/>
      <c r="I59" s="34"/>
      <c r="J59" s="68">
        <f>J92</f>
        <v>0</v>
      </c>
      <c r="K59" s="34"/>
      <c r="L59" s="91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9" t="s">
        <v>93</v>
      </c>
    </row>
    <row r="60" spans="1:47" s="9" customFormat="1" ht="24.95" customHeight="1">
      <c r="B60" s="108"/>
      <c r="D60" s="109" t="s">
        <v>94</v>
      </c>
      <c r="E60" s="110"/>
      <c r="F60" s="110"/>
      <c r="G60" s="110"/>
      <c r="H60" s="110"/>
      <c r="I60" s="110"/>
      <c r="J60" s="111">
        <f>J93</f>
        <v>0</v>
      </c>
      <c r="L60" s="108"/>
    </row>
    <row r="61" spans="1:47" s="10" customFormat="1" ht="19.899999999999999" customHeight="1">
      <c r="B61" s="112"/>
      <c r="D61" s="113" t="s">
        <v>95</v>
      </c>
      <c r="E61" s="114"/>
      <c r="F61" s="114"/>
      <c r="G61" s="114"/>
      <c r="H61" s="114"/>
      <c r="I61" s="114"/>
      <c r="J61" s="115">
        <f>J94</f>
        <v>0</v>
      </c>
      <c r="L61" s="112"/>
    </row>
    <row r="62" spans="1:47" s="10" customFormat="1" ht="19.899999999999999" customHeight="1">
      <c r="B62" s="112"/>
      <c r="D62" s="113" t="s">
        <v>96</v>
      </c>
      <c r="E62" s="114"/>
      <c r="F62" s="114"/>
      <c r="G62" s="114"/>
      <c r="H62" s="114"/>
      <c r="I62" s="114"/>
      <c r="J62" s="115">
        <f>J98</f>
        <v>0</v>
      </c>
      <c r="L62" s="112"/>
    </row>
    <row r="63" spans="1:47" s="10" customFormat="1" ht="19.899999999999999" customHeight="1">
      <c r="B63" s="112"/>
      <c r="D63" s="113" t="s">
        <v>97</v>
      </c>
      <c r="E63" s="114"/>
      <c r="F63" s="114"/>
      <c r="G63" s="114"/>
      <c r="H63" s="114"/>
      <c r="I63" s="114"/>
      <c r="J63" s="115">
        <f>J252</f>
        <v>0</v>
      </c>
      <c r="L63" s="112"/>
    </row>
    <row r="64" spans="1:47" s="10" customFormat="1" ht="19.899999999999999" customHeight="1">
      <c r="B64" s="112"/>
      <c r="D64" s="113" t="s">
        <v>98</v>
      </c>
      <c r="E64" s="114"/>
      <c r="F64" s="114"/>
      <c r="G64" s="114"/>
      <c r="H64" s="114"/>
      <c r="I64" s="114"/>
      <c r="J64" s="115">
        <f>J260</f>
        <v>0</v>
      </c>
      <c r="L64" s="112"/>
    </row>
    <row r="65" spans="1:31" s="10" customFormat="1" ht="19.899999999999999" customHeight="1">
      <c r="B65" s="112"/>
      <c r="D65" s="113" t="s">
        <v>99</v>
      </c>
      <c r="E65" s="114"/>
      <c r="F65" s="114"/>
      <c r="G65" s="114"/>
      <c r="H65" s="114"/>
      <c r="I65" s="114"/>
      <c r="J65" s="115">
        <f>J287</f>
        <v>0</v>
      </c>
      <c r="L65" s="112"/>
    </row>
    <row r="66" spans="1:31" s="10" customFormat="1" ht="19.899999999999999" customHeight="1">
      <c r="B66" s="112"/>
      <c r="D66" s="113" t="s">
        <v>100</v>
      </c>
      <c r="E66" s="114"/>
      <c r="F66" s="114"/>
      <c r="G66" s="114"/>
      <c r="H66" s="114"/>
      <c r="I66" s="114"/>
      <c r="J66" s="115">
        <f>J356</f>
        <v>0</v>
      </c>
      <c r="L66" s="112"/>
    </row>
    <row r="67" spans="1:31" s="9" customFormat="1" ht="24.95" customHeight="1">
      <c r="B67" s="108"/>
      <c r="D67" s="109" t="s">
        <v>101</v>
      </c>
      <c r="E67" s="110"/>
      <c r="F67" s="110"/>
      <c r="G67" s="110"/>
      <c r="H67" s="110"/>
      <c r="I67" s="110"/>
      <c r="J67" s="111">
        <f>J358</f>
        <v>0</v>
      </c>
      <c r="L67" s="108"/>
    </row>
    <row r="68" spans="1:31" s="10" customFormat="1" ht="19.899999999999999" customHeight="1">
      <c r="B68" s="112"/>
      <c r="D68" s="113" t="s">
        <v>102</v>
      </c>
      <c r="E68" s="114"/>
      <c r="F68" s="114"/>
      <c r="G68" s="114"/>
      <c r="H68" s="114"/>
      <c r="I68" s="114"/>
      <c r="J68" s="115">
        <f>J359</f>
        <v>0</v>
      </c>
      <c r="L68" s="112"/>
    </row>
    <row r="69" spans="1:31" s="10" customFormat="1" ht="19.899999999999999" customHeight="1">
      <c r="B69" s="112"/>
      <c r="D69" s="113" t="s">
        <v>103</v>
      </c>
      <c r="E69" s="114"/>
      <c r="F69" s="114"/>
      <c r="G69" s="114"/>
      <c r="H69" s="114"/>
      <c r="I69" s="114"/>
      <c r="J69" s="115">
        <f>J373</f>
        <v>0</v>
      </c>
      <c r="L69" s="112"/>
    </row>
    <row r="70" spans="1:31" s="10" customFormat="1" ht="19.899999999999999" customHeight="1">
      <c r="B70" s="112"/>
      <c r="D70" s="113" t="s">
        <v>104</v>
      </c>
      <c r="E70" s="114"/>
      <c r="F70" s="114"/>
      <c r="G70" s="114"/>
      <c r="H70" s="114"/>
      <c r="I70" s="114"/>
      <c r="J70" s="115">
        <f>J395</f>
        <v>0</v>
      </c>
      <c r="L70" s="112"/>
    </row>
    <row r="71" spans="1:31" s="9" customFormat="1" ht="24.95" customHeight="1">
      <c r="B71" s="108"/>
      <c r="D71" s="109" t="s">
        <v>105</v>
      </c>
      <c r="E71" s="110"/>
      <c r="F71" s="110"/>
      <c r="G71" s="110"/>
      <c r="H71" s="110"/>
      <c r="I71" s="110"/>
      <c r="J71" s="111">
        <f>J463</f>
        <v>0</v>
      </c>
      <c r="L71" s="108"/>
    </row>
    <row r="72" spans="1:31" s="10" customFormat="1" ht="19.899999999999999" customHeight="1">
      <c r="B72" s="112"/>
      <c r="D72" s="113" t="s">
        <v>106</v>
      </c>
      <c r="E72" s="114"/>
      <c r="F72" s="114"/>
      <c r="G72" s="114"/>
      <c r="H72" s="114"/>
      <c r="I72" s="114"/>
      <c r="J72" s="115">
        <f>J464</f>
        <v>0</v>
      </c>
      <c r="L72" s="112"/>
    </row>
    <row r="73" spans="1:31" s="2" customFormat="1" ht="21.75" customHeight="1">
      <c r="A73" s="34"/>
      <c r="B73" s="35"/>
      <c r="C73" s="34"/>
      <c r="D73" s="34"/>
      <c r="E73" s="34"/>
      <c r="F73" s="34"/>
      <c r="G73" s="34"/>
      <c r="H73" s="34"/>
      <c r="I73" s="34"/>
      <c r="J73" s="34"/>
      <c r="K73" s="34"/>
      <c r="L73" s="91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91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8" spans="1:31" s="2" customFormat="1" ht="6.95" customHeight="1">
      <c r="A78" s="34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91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24.95" customHeight="1">
      <c r="A79" s="34"/>
      <c r="B79" s="35"/>
      <c r="C79" s="23" t="s">
        <v>107</v>
      </c>
      <c r="D79" s="34"/>
      <c r="E79" s="34"/>
      <c r="F79" s="34"/>
      <c r="G79" s="34"/>
      <c r="H79" s="34"/>
      <c r="I79" s="34"/>
      <c r="J79" s="34"/>
      <c r="K79" s="34"/>
      <c r="L79" s="91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6.95" customHeight="1">
      <c r="A80" s="34"/>
      <c r="B80" s="35"/>
      <c r="C80" s="34"/>
      <c r="D80" s="34"/>
      <c r="E80" s="34"/>
      <c r="F80" s="34"/>
      <c r="G80" s="34"/>
      <c r="H80" s="34"/>
      <c r="I80" s="34"/>
      <c r="J80" s="34"/>
      <c r="K80" s="34"/>
      <c r="L80" s="9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2" customHeight="1">
      <c r="A81" s="34"/>
      <c r="B81" s="35"/>
      <c r="C81" s="29" t="s">
        <v>17</v>
      </c>
      <c r="D81" s="34"/>
      <c r="E81" s="34"/>
      <c r="F81" s="34"/>
      <c r="G81" s="34"/>
      <c r="H81" s="34"/>
      <c r="I81" s="34"/>
      <c r="J81" s="34"/>
      <c r="K81" s="34"/>
      <c r="L81" s="9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6.5" customHeight="1">
      <c r="A82" s="34"/>
      <c r="B82" s="35"/>
      <c r="C82" s="34"/>
      <c r="D82" s="34"/>
      <c r="E82" s="323" t="str">
        <f>E7</f>
        <v>ARCHEOLOGICKÝ ÚSTAV AV ČR -  LETENSKÁ 6/122 a 4/123, PRAHA 1</v>
      </c>
      <c r="F82" s="324"/>
      <c r="G82" s="324"/>
      <c r="H82" s="324"/>
      <c r="I82" s="34"/>
      <c r="J82" s="34"/>
      <c r="K82" s="34"/>
      <c r="L82" s="9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2" customHeight="1">
      <c r="A83" s="34"/>
      <c r="B83" s="35"/>
      <c r="C83" s="29" t="s">
        <v>86</v>
      </c>
      <c r="D83" s="34"/>
      <c r="E83" s="34"/>
      <c r="F83" s="34"/>
      <c r="G83" s="34"/>
      <c r="H83" s="34"/>
      <c r="I83" s="34"/>
      <c r="J83" s="34"/>
      <c r="K83" s="34"/>
      <c r="L83" s="9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6.5" customHeight="1">
      <c r="A84" s="34"/>
      <c r="B84" s="35"/>
      <c r="C84" s="34"/>
      <c r="D84" s="34"/>
      <c r="E84" s="295" t="str">
        <f>E9</f>
        <v>1 - OPRAVA FASÁDY</v>
      </c>
      <c r="F84" s="322"/>
      <c r="G84" s="322"/>
      <c r="H84" s="322"/>
      <c r="I84" s="34"/>
      <c r="J84" s="34"/>
      <c r="K84" s="34"/>
      <c r="L84" s="9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6.95" customHeight="1">
      <c r="A85" s="34"/>
      <c r="B85" s="35"/>
      <c r="C85" s="34"/>
      <c r="D85" s="34"/>
      <c r="E85" s="34"/>
      <c r="F85" s="34"/>
      <c r="G85" s="34"/>
      <c r="H85" s="34"/>
      <c r="I85" s="34"/>
      <c r="J85" s="34"/>
      <c r="K85" s="34"/>
      <c r="L85" s="9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12" customHeight="1">
      <c r="A86" s="34"/>
      <c r="B86" s="35"/>
      <c r="C86" s="29" t="s">
        <v>22</v>
      </c>
      <c r="D86" s="34"/>
      <c r="E86" s="34"/>
      <c r="F86" s="27" t="str">
        <f>F12</f>
        <v>LETENSKÁ 4, PRAHA 1</v>
      </c>
      <c r="G86" s="34"/>
      <c r="H86" s="34"/>
      <c r="I86" s="29" t="s">
        <v>24</v>
      </c>
      <c r="J86" s="52" t="str">
        <f>IF(J12="","",J12)</f>
        <v>14. 9. 2020</v>
      </c>
      <c r="K86" s="34"/>
      <c r="L86" s="9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6.95" customHeight="1">
      <c r="A87" s="34"/>
      <c r="B87" s="35"/>
      <c r="C87" s="34"/>
      <c r="D87" s="34"/>
      <c r="E87" s="34"/>
      <c r="F87" s="34"/>
      <c r="G87" s="34"/>
      <c r="H87" s="34"/>
      <c r="I87" s="34"/>
      <c r="J87" s="34"/>
      <c r="K87" s="34"/>
      <c r="L87" s="9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2" customFormat="1" ht="15.2" customHeight="1">
      <c r="A88" s="34"/>
      <c r="B88" s="35"/>
      <c r="C88" s="29" t="s">
        <v>26</v>
      </c>
      <c r="D88" s="34"/>
      <c r="E88" s="34"/>
      <c r="F88" s="27" t="str">
        <f>E15</f>
        <v>ARCHEOLOGICKÝ ÚSTAV ACV ČR, PRAHA, v.v.i.</v>
      </c>
      <c r="G88" s="34"/>
      <c r="H88" s="34"/>
      <c r="I88" s="29" t="s">
        <v>32</v>
      </c>
      <c r="J88" s="32" t="str">
        <f>E21</f>
        <v>ING.J.KOČÍ</v>
      </c>
      <c r="K88" s="34"/>
      <c r="L88" s="9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65" s="2" customFormat="1" ht="15.2" customHeight="1">
      <c r="A89" s="34"/>
      <c r="B89" s="35"/>
      <c r="C89" s="29" t="s">
        <v>30</v>
      </c>
      <c r="D89" s="34"/>
      <c r="E89" s="34"/>
      <c r="F89" s="27" t="str">
        <f>IF(E18="","",E18)</f>
        <v>Vyplň údaj</v>
      </c>
      <c r="G89" s="34"/>
      <c r="H89" s="34"/>
      <c r="I89" s="29" t="s">
        <v>35</v>
      </c>
      <c r="J89" s="32" t="str">
        <f>E24</f>
        <v>V.RENČOVÁ</v>
      </c>
      <c r="K89" s="34"/>
      <c r="L89" s="9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65" s="2" customFormat="1" ht="10.35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9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65" s="11" customFormat="1" ht="29.25" customHeight="1">
      <c r="A91" s="116"/>
      <c r="B91" s="117"/>
      <c r="C91" s="118" t="s">
        <v>108</v>
      </c>
      <c r="D91" s="119" t="s">
        <v>58</v>
      </c>
      <c r="E91" s="119" t="s">
        <v>54</v>
      </c>
      <c r="F91" s="119" t="s">
        <v>55</v>
      </c>
      <c r="G91" s="119" t="s">
        <v>109</v>
      </c>
      <c r="H91" s="119" t="s">
        <v>110</v>
      </c>
      <c r="I91" s="119" t="s">
        <v>111</v>
      </c>
      <c r="J91" s="119" t="s">
        <v>92</v>
      </c>
      <c r="K91" s="120" t="s">
        <v>112</v>
      </c>
      <c r="L91" s="121"/>
      <c r="M91" s="59" t="s">
        <v>3</v>
      </c>
      <c r="N91" s="60" t="s">
        <v>43</v>
      </c>
      <c r="O91" s="60" t="s">
        <v>113</v>
      </c>
      <c r="P91" s="60" t="s">
        <v>114</v>
      </c>
      <c r="Q91" s="60" t="s">
        <v>115</v>
      </c>
      <c r="R91" s="60" t="s">
        <v>116</v>
      </c>
      <c r="S91" s="60" t="s">
        <v>117</v>
      </c>
      <c r="T91" s="61" t="s">
        <v>118</v>
      </c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</row>
    <row r="92" spans="1:65" s="2" customFormat="1" ht="22.9" customHeight="1">
      <c r="A92" s="34"/>
      <c r="B92" s="35"/>
      <c r="C92" s="66" t="s">
        <v>119</v>
      </c>
      <c r="D92" s="34"/>
      <c r="E92" s="34"/>
      <c r="F92" s="34"/>
      <c r="G92" s="34"/>
      <c r="H92" s="34"/>
      <c r="I92" s="34"/>
      <c r="J92" s="122">
        <f>BK92</f>
        <v>0</v>
      </c>
      <c r="K92" s="34"/>
      <c r="L92" s="35"/>
      <c r="M92" s="62"/>
      <c r="N92" s="53"/>
      <c r="O92" s="63"/>
      <c r="P92" s="123">
        <f>P93+P358+P463</f>
        <v>0</v>
      </c>
      <c r="Q92" s="63"/>
      <c r="R92" s="123">
        <f>R93+R358+R463</f>
        <v>16.018301260000001</v>
      </c>
      <c r="S92" s="63"/>
      <c r="T92" s="124">
        <f>T93+T358+T463</f>
        <v>5.071332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9" t="s">
        <v>72</v>
      </c>
      <c r="AU92" s="19" t="s">
        <v>93</v>
      </c>
      <c r="BK92" s="125">
        <f>BK93+BK358+BK463</f>
        <v>0</v>
      </c>
    </row>
    <row r="93" spans="1:65" s="12" customFormat="1" ht="25.9" customHeight="1">
      <c r="B93" s="126"/>
      <c r="D93" s="127" t="s">
        <v>72</v>
      </c>
      <c r="E93" s="128" t="s">
        <v>120</v>
      </c>
      <c r="F93" s="128" t="s">
        <v>121</v>
      </c>
      <c r="I93" s="129"/>
      <c r="J93" s="130">
        <f>BK93</f>
        <v>0</v>
      </c>
      <c r="L93" s="126"/>
      <c r="M93" s="131"/>
      <c r="N93" s="132"/>
      <c r="O93" s="132"/>
      <c r="P93" s="133">
        <f>P94+P98+P252+P260+P287+P356</f>
        <v>0</v>
      </c>
      <c r="Q93" s="132"/>
      <c r="R93" s="133">
        <f>R94+R98+R252+R260+R287+R356</f>
        <v>15.538621600000001</v>
      </c>
      <c r="S93" s="132"/>
      <c r="T93" s="134">
        <f>T94+T98+T252+T260+T287+T356</f>
        <v>5.0519600000000002</v>
      </c>
      <c r="AR93" s="127" t="s">
        <v>78</v>
      </c>
      <c r="AT93" s="135" t="s">
        <v>72</v>
      </c>
      <c r="AU93" s="135" t="s">
        <v>73</v>
      </c>
      <c r="AY93" s="127" t="s">
        <v>122</v>
      </c>
      <c r="BK93" s="136">
        <f>BK94+BK98+BK252+BK260+BK287+BK356</f>
        <v>0</v>
      </c>
    </row>
    <row r="94" spans="1:65" s="12" customFormat="1" ht="22.9" customHeight="1">
      <c r="B94" s="126"/>
      <c r="D94" s="127" t="s">
        <v>72</v>
      </c>
      <c r="E94" s="137" t="s">
        <v>123</v>
      </c>
      <c r="F94" s="137" t="s">
        <v>124</v>
      </c>
      <c r="I94" s="129"/>
      <c r="J94" s="138">
        <f>BK94</f>
        <v>0</v>
      </c>
      <c r="L94" s="126"/>
      <c r="M94" s="131"/>
      <c r="N94" s="132"/>
      <c r="O94" s="132"/>
      <c r="P94" s="133">
        <f>SUM(P95:P97)</f>
        <v>0</v>
      </c>
      <c r="Q94" s="132"/>
      <c r="R94" s="133">
        <f>SUM(R95:R97)</f>
        <v>0.24657000000000001</v>
      </c>
      <c r="S94" s="132"/>
      <c r="T94" s="134">
        <f>SUM(T95:T97)</f>
        <v>0</v>
      </c>
      <c r="AR94" s="127" t="s">
        <v>78</v>
      </c>
      <c r="AT94" s="135" t="s">
        <v>72</v>
      </c>
      <c r="AU94" s="135" t="s">
        <v>78</v>
      </c>
      <c r="AY94" s="127" t="s">
        <v>122</v>
      </c>
      <c r="BK94" s="136">
        <f>SUM(BK95:BK97)</f>
        <v>0</v>
      </c>
    </row>
    <row r="95" spans="1:65" s="2" customFormat="1" ht="14.45" customHeight="1">
      <c r="A95" s="34"/>
      <c r="B95" s="139"/>
      <c r="C95" s="140" t="s">
        <v>78</v>
      </c>
      <c r="D95" s="140" t="s">
        <v>125</v>
      </c>
      <c r="E95" s="141" t="s">
        <v>126</v>
      </c>
      <c r="F95" s="142" t="s">
        <v>127</v>
      </c>
      <c r="G95" s="143" t="s">
        <v>128</v>
      </c>
      <c r="H95" s="144">
        <v>3</v>
      </c>
      <c r="I95" s="145"/>
      <c r="J95" s="146">
        <f>ROUND(I95*H95,2)</f>
        <v>0</v>
      </c>
      <c r="K95" s="142" t="s">
        <v>129</v>
      </c>
      <c r="L95" s="35"/>
      <c r="M95" s="147" t="s">
        <v>3</v>
      </c>
      <c r="N95" s="148" t="s">
        <v>44</v>
      </c>
      <c r="O95" s="55"/>
      <c r="P95" s="149">
        <f>O95*H95</f>
        <v>0</v>
      </c>
      <c r="Q95" s="149">
        <v>8.2189999999999999E-2</v>
      </c>
      <c r="R95" s="149">
        <f>Q95*H95</f>
        <v>0.24657000000000001</v>
      </c>
      <c r="S95" s="149">
        <v>0</v>
      </c>
      <c r="T95" s="150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51" t="s">
        <v>130</v>
      </c>
      <c r="AT95" s="151" t="s">
        <v>125</v>
      </c>
      <c r="AU95" s="151" t="s">
        <v>82</v>
      </c>
      <c r="AY95" s="19" t="s">
        <v>122</v>
      </c>
      <c r="BE95" s="152">
        <f>IF(N95="základní",J95,0)</f>
        <v>0</v>
      </c>
      <c r="BF95" s="152">
        <f>IF(N95="snížená",J95,0)</f>
        <v>0</v>
      </c>
      <c r="BG95" s="152">
        <f>IF(N95="zákl. přenesená",J95,0)</f>
        <v>0</v>
      </c>
      <c r="BH95" s="152">
        <f>IF(N95="sníž. přenesená",J95,0)</f>
        <v>0</v>
      </c>
      <c r="BI95" s="152">
        <f>IF(N95="nulová",J95,0)</f>
        <v>0</v>
      </c>
      <c r="BJ95" s="19" t="s">
        <v>78</v>
      </c>
      <c r="BK95" s="152">
        <f>ROUND(I95*H95,2)</f>
        <v>0</v>
      </c>
      <c r="BL95" s="19" t="s">
        <v>130</v>
      </c>
      <c r="BM95" s="151" t="s">
        <v>131</v>
      </c>
    </row>
    <row r="96" spans="1:65" s="13" customFormat="1">
      <c r="B96" s="153"/>
      <c r="D96" s="154" t="s">
        <v>132</v>
      </c>
      <c r="E96" s="155" t="s">
        <v>3</v>
      </c>
      <c r="F96" s="156" t="s">
        <v>133</v>
      </c>
      <c r="H96" s="155" t="s">
        <v>3</v>
      </c>
      <c r="I96" s="157"/>
      <c r="L96" s="153"/>
      <c r="M96" s="158"/>
      <c r="N96" s="159"/>
      <c r="O96" s="159"/>
      <c r="P96" s="159"/>
      <c r="Q96" s="159"/>
      <c r="R96" s="159"/>
      <c r="S96" s="159"/>
      <c r="T96" s="160"/>
      <c r="AT96" s="155" t="s">
        <v>132</v>
      </c>
      <c r="AU96" s="155" t="s">
        <v>82</v>
      </c>
      <c r="AV96" s="13" t="s">
        <v>78</v>
      </c>
      <c r="AW96" s="13" t="s">
        <v>34</v>
      </c>
      <c r="AX96" s="13" t="s">
        <v>73</v>
      </c>
      <c r="AY96" s="155" t="s">
        <v>122</v>
      </c>
    </row>
    <row r="97" spans="1:65" s="14" customFormat="1">
      <c r="B97" s="161"/>
      <c r="D97" s="154" t="s">
        <v>132</v>
      </c>
      <c r="E97" s="162" t="s">
        <v>3</v>
      </c>
      <c r="F97" s="163" t="s">
        <v>134</v>
      </c>
      <c r="H97" s="164">
        <v>3</v>
      </c>
      <c r="I97" s="165"/>
      <c r="L97" s="161"/>
      <c r="M97" s="166"/>
      <c r="N97" s="167"/>
      <c r="O97" s="167"/>
      <c r="P97" s="167"/>
      <c r="Q97" s="167"/>
      <c r="R97" s="167"/>
      <c r="S97" s="167"/>
      <c r="T97" s="168"/>
      <c r="AT97" s="162" t="s">
        <v>132</v>
      </c>
      <c r="AU97" s="162" t="s">
        <v>82</v>
      </c>
      <c r="AV97" s="14" t="s">
        <v>82</v>
      </c>
      <c r="AW97" s="14" t="s">
        <v>34</v>
      </c>
      <c r="AX97" s="14" t="s">
        <v>78</v>
      </c>
      <c r="AY97" s="162" t="s">
        <v>122</v>
      </c>
    </row>
    <row r="98" spans="1:65" s="12" customFormat="1" ht="22.9" customHeight="1">
      <c r="B98" s="126"/>
      <c r="D98" s="127" t="s">
        <v>72</v>
      </c>
      <c r="E98" s="137" t="s">
        <v>135</v>
      </c>
      <c r="F98" s="137" t="s">
        <v>136</v>
      </c>
      <c r="I98" s="129"/>
      <c r="J98" s="138">
        <f>BK98</f>
        <v>0</v>
      </c>
      <c r="L98" s="126"/>
      <c r="M98" s="131"/>
      <c r="N98" s="132"/>
      <c r="O98" s="132"/>
      <c r="P98" s="133">
        <f>SUM(P99:P251)</f>
        <v>0</v>
      </c>
      <c r="Q98" s="132"/>
      <c r="R98" s="133">
        <f>SUM(R99:R251)</f>
        <v>15.288477760000001</v>
      </c>
      <c r="S98" s="132"/>
      <c r="T98" s="134">
        <f>SUM(T99:T251)</f>
        <v>0</v>
      </c>
      <c r="AR98" s="127" t="s">
        <v>78</v>
      </c>
      <c r="AT98" s="135" t="s">
        <v>72</v>
      </c>
      <c r="AU98" s="135" t="s">
        <v>78</v>
      </c>
      <c r="AY98" s="127" t="s">
        <v>122</v>
      </c>
      <c r="BK98" s="136">
        <f>SUM(BK99:BK251)</f>
        <v>0</v>
      </c>
    </row>
    <row r="99" spans="1:65" s="2" customFormat="1" ht="24.2" customHeight="1">
      <c r="A99" s="34"/>
      <c r="B99" s="139"/>
      <c r="C99" s="140" t="s">
        <v>82</v>
      </c>
      <c r="D99" s="140" t="s">
        <v>125</v>
      </c>
      <c r="E99" s="141" t="s">
        <v>137</v>
      </c>
      <c r="F99" s="142" t="s">
        <v>138</v>
      </c>
      <c r="G99" s="143" t="s">
        <v>139</v>
      </c>
      <c r="H99" s="144">
        <v>105.273</v>
      </c>
      <c r="I99" s="145"/>
      <c r="J99" s="146">
        <f>ROUND(I99*H99,2)</f>
        <v>0</v>
      </c>
      <c r="K99" s="142" t="s">
        <v>129</v>
      </c>
      <c r="L99" s="35"/>
      <c r="M99" s="147" t="s">
        <v>3</v>
      </c>
      <c r="N99" s="148" t="s">
        <v>44</v>
      </c>
      <c r="O99" s="55"/>
      <c r="P99" s="149">
        <f>O99*H99</f>
        <v>0</v>
      </c>
      <c r="Q99" s="149">
        <v>0</v>
      </c>
      <c r="R99" s="149">
        <f>Q99*H99</f>
        <v>0</v>
      </c>
      <c r="S99" s="149">
        <v>0</v>
      </c>
      <c r="T99" s="150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51" t="s">
        <v>130</v>
      </c>
      <c r="AT99" s="151" t="s">
        <v>125</v>
      </c>
      <c r="AU99" s="151" t="s">
        <v>82</v>
      </c>
      <c r="AY99" s="19" t="s">
        <v>122</v>
      </c>
      <c r="BE99" s="152">
        <f>IF(N99="základní",J99,0)</f>
        <v>0</v>
      </c>
      <c r="BF99" s="152">
        <f>IF(N99="snížená",J99,0)</f>
        <v>0</v>
      </c>
      <c r="BG99" s="152">
        <f>IF(N99="zákl. přenesená",J99,0)</f>
        <v>0</v>
      </c>
      <c r="BH99" s="152">
        <f>IF(N99="sníž. přenesená",J99,0)</f>
        <v>0</v>
      </c>
      <c r="BI99" s="152">
        <f>IF(N99="nulová",J99,0)</f>
        <v>0</v>
      </c>
      <c r="BJ99" s="19" t="s">
        <v>78</v>
      </c>
      <c r="BK99" s="152">
        <f>ROUND(I99*H99,2)</f>
        <v>0</v>
      </c>
      <c r="BL99" s="19" t="s">
        <v>130</v>
      </c>
      <c r="BM99" s="151" t="s">
        <v>140</v>
      </c>
    </row>
    <row r="100" spans="1:65" s="13" customFormat="1">
      <c r="B100" s="153"/>
      <c r="D100" s="154" t="s">
        <v>132</v>
      </c>
      <c r="E100" s="155" t="s">
        <v>3</v>
      </c>
      <c r="F100" s="156" t="s">
        <v>141</v>
      </c>
      <c r="H100" s="155" t="s">
        <v>3</v>
      </c>
      <c r="I100" s="157"/>
      <c r="L100" s="153"/>
      <c r="M100" s="158"/>
      <c r="N100" s="159"/>
      <c r="O100" s="159"/>
      <c r="P100" s="159"/>
      <c r="Q100" s="159"/>
      <c r="R100" s="159"/>
      <c r="S100" s="159"/>
      <c r="T100" s="160"/>
      <c r="AT100" s="155" t="s">
        <v>132</v>
      </c>
      <c r="AU100" s="155" t="s">
        <v>82</v>
      </c>
      <c r="AV100" s="13" t="s">
        <v>78</v>
      </c>
      <c r="AW100" s="13" t="s">
        <v>34</v>
      </c>
      <c r="AX100" s="13" t="s">
        <v>73</v>
      </c>
      <c r="AY100" s="155" t="s">
        <v>122</v>
      </c>
    </row>
    <row r="101" spans="1:65" s="13" customFormat="1">
      <c r="B101" s="153"/>
      <c r="D101" s="154" t="s">
        <v>132</v>
      </c>
      <c r="E101" s="155" t="s">
        <v>3</v>
      </c>
      <c r="F101" s="156" t="s">
        <v>142</v>
      </c>
      <c r="H101" s="155" t="s">
        <v>3</v>
      </c>
      <c r="I101" s="157"/>
      <c r="L101" s="153"/>
      <c r="M101" s="158"/>
      <c r="N101" s="159"/>
      <c r="O101" s="159"/>
      <c r="P101" s="159"/>
      <c r="Q101" s="159"/>
      <c r="R101" s="159"/>
      <c r="S101" s="159"/>
      <c r="T101" s="160"/>
      <c r="AT101" s="155" t="s">
        <v>132</v>
      </c>
      <c r="AU101" s="155" t="s">
        <v>82</v>
      </c>
      <c r="AV101" s="13" t="s">
        <v>78</v>
      </c>
      <c r="AW101" s="13" t="s">
        <v>34</v>
      </c>
      <c r="AX101" s="13" t="s">
        <v>73</v>
      </c>
      <c r="AY101" s="155" t="s">
        <v>122</v>
      </c>
    </row>
    <row r="102" spans="1:65" s="14" customFormat="1">
      <c r="B102" s="161"/>
      <c r="D102" s="154" t="s">
        <v>132</v>
      </c>
      <c r="E102" s="162" t="s">
        <v>3</v>
      </c>
      <c r="F102" s="163" t="s">
        <v>143</v>
      </c>
      <c r="H102" s="164">
        <v>9.202</v>
      </c>
      <c r="I102" s="165"/>
      <c r="L102" s="161"/>
      <c r="M102" s="166"/>
      <c r="N102" s="167"/>
      <c r="O102" s="167"/>
      <c r="P102" s="167"/>
      <c r="Q102" s="167"/>
      <c r="R102" s="167"/>
      <c r="S102" s="167"/>
      <c r="T102" s="168"/>
      <c r="AT102" s="162" t="s">
        <v>132</v>
      </c>
      <c r="AU102" s="162" t="s">
        <v>82</v>
      </c>
      <c r="AV102" s="14" t="s">
        <v>82</v>
      </c>
      <c r="AW102" s="14" t="s">
        <v>34</v>
      </c>
      <c r="AX102" s="14" t="s">
        <v>73</v>
      </c>
      <c r="AY102" s="162" t="s">
        <v>122</v>
      </c>
    </row>
    <row r="103" spans="1:65" s="14" customFormat="1">
      <c r="B103" s="161"/>
      <c r="D103" s="154" t="s">
        <v>132</v>
      </c>
      <c r="E103" s="162" t="s">
        <v>3</v>
      </c>
      <c r="F103" s="163" t="s">
        <v>144</v>
      </c>
      <c r="H103" s="164">
        <v>0.54600000000000004</v>
      </c>
      <c r="I103" s="165"/>
      <c r="L103" s="161"/>
      <c r="M103" s="166"/>
      <c r="N103" s="167"/>
      <c r="O103" s="167"/>
      <c r="P103" s="167"/>
      <c r="Q103" s="167"/>
      <c r="R103" s="167"/>
      <c r="S103" s="167"/>
      <c r="T103" s="168"/>
      <c r="AT103" s="162" t="s">
        <v>132</v>
      </c>
      <c r="AU103" s="162" t="s">
        <v>82</v>
      </c>
      <c r="AV103" s="14" t="s">
        <v>82</v>
      </c>
      <c r="AW103" s="14" t="s">
        <v>34</v>
      </c>
      <c r="AX103" s="14" t="s">
        <v>73</v>
      </c>
      <c r="AY103" s="162" t="s">
        <v>122</v>
      </c>
    </row>
    <row r="104" spans="1:65" s="14" customFormat="1">
      <c r="B104" s="161"/>
      <c r="D104" s="154" t="s">
        <v>132</v>
      </c>
      <c r="E104" s="162" t="s">
        <v>3</v>
      </c>
      <c r="F104" s="163" t="s">
        <v>145</v>
      </c>
      <c r="H104" s="164">
        <v>7.53</v>
      </c>
      <c r="I104" s="165"/>
      <c r="L104" s="161"/>
      <c r="M104" s="166"/>
      <c r="N104" s="167"/>
      <c r="O104" s="167"/>
      <c r="P104" s="167"/>
      <c r="Q104" s="167"/>
      <c r="R104" s="167"/>
      <c r="S104" s="167"/>
      <c r="T104" s="168"/>
      <c r="AT104" s="162" t="s">
        <v>132</v>
      </c>
      <c r="AU104" s="162" t="s">
        <v>82</v>
      </c>
      <c r="AV104" s="14" t="s">
        <v>82</v>
      </c>
      <c r="AW104" s="14" t="s">
        <v>34</v>
      </c>
      <c r="AX104" s="14" t="s">
        <v>73</v>
      </c>
      <c r="AY104" s="162" t="s">
        <v>122</v>
      </c>
    </row>
    <row r="105" spans="1:65" s="14" customFormat="1">
      <c r="B105" s="161"/>
      <c r="D105" s="154" t="s">
        <v>132</v>
      </c>
      <c r="E105" s="162" t="s">
        <v>3</v>
      </c>
      <c r="F105" s="163" t="s">
        <v>146</v>
      </c>
      <c r="H105" s="164">
        <v>3.7149999999999999</v>
      </c>
      <c r="I105" s="165"/>
      <c r="L105" s="161"/>
      <c r="M105" s="166"/>
      <c r="N105" s="167"/>
      <c r="O105" s="167"/>
      <c r="P105" s="167"/>
      <c r="Q105" s="167"/>
      <c r="R105" s="167"/>
      <c r="S105" s="167"/>
      <c r="T105" s="168"/>
      <c r="AT105" s="162" t="s">
        <v>132</v>
      </c>
      <c r="AU105" s="162" t="s">
        <v>82</v>
      </c>
      <c r="AV105" s="14" t="s">
        <v>82</v>
      </c>
      <c r="AW105" s="14" t="s">
        <v>34</v>
      </c>
      <c r="AX105" s="14" t="s">
        <v>73</v>
      </c>
      <c r="AY105" s="162" t="s">
        <v>122</v>
      </c>
    </row>
    <row r="106" spans="1:65" s="14" customFormat="1">
      <c r="B106" s="161"/>
      <c r="D106" s="154" t="s">
        <v>132</v>
      </c>
      <c r="E106" s="162" t="s">
        <v>3</v>
      </c>
      <c r="F106" s="163" t="s">
        <v>147</v>
      </c>
      <c r="H106" s="164">
        <v>1.823</v>
      </c>
      <c r="I106" s="165"/>
      <c r="L106" s="161"/>
      <c r="M106" s="166"/>
      <c r="N106" s="167"/>
      <c r="O106" s="167"/>
      <c r="P106" s="167"/>
      <c r="Q106" s="167"/>
      <c r="R106" s="167"/>
      <c r="S106" s="167"/>
      <c r="T106" s="168"/>
      <c r="AT106" s="162" t="s">
        <v>132</v>
      </c>
      <c r="AU106" s="162" t="s">
        <v>82</v>
      </c>
      <c r="AV106" s="14" t="s">
        <v>82</v>
      </c>
      <c r="AW106" s="14" t="s">
        <v>34</v>
      </c>
      <c r="AX106" s="14" t="s">
        <v>73</v>
      </c>
      <c r="AY106" s="162" t="s">
        <v>122</v>
      </c>
    </row>
    <row r="107" spans="1:65" s="15" customFormat="1">
      <c r="B107" s="169"/>
      <c r="D107" s="154" t="s">
        <v>132</v>
      </c>
      <c r="E107" s="170" t="s">
        <v>3</v>
      </c>
      <c r="F107" s="171" t="s">
        <v>148</v>
      </c>
      <c r="H107" s="172">
        <v>22.815999999999999</v>
      </c>
      <c r="I107" s="173"/>
      <c r="L107" s="169"/>
      <c r="M107" s="174"/>
      <c r="N107" s="175"/>
      <c r="O107" s="175"/>
      <c r="P107" s="175"/>
      <c r="Q107" s="175"/>
      <c r="R107" s="175"/>
      <c r="S107" s="175"/>
      <c r="T107" s="176"/>
      <c r="AT107" s="170" t="s">
        <v>132</v>
      </c>
      <c r="AU107" s="170" t="s">
        <v>82</v>
      </c>
      <c r="AV107" s="15" t="s">
        <v>123</v>
      </c>
      <c r="AW107" s="15" t="s">
        <v>34</v>
      </c>
      <c r="AX107" s="15" t="s">
        <v>73</v>
      </c>
      <c r="AY107" s="170" t="s">
        <v>122</v>
      </c>
    </row>
    <row r="108" spans="1:65" s="13" customFormat="1">
      <c r="B108" s="153"/>
      <c r="D108" s="154" t="s">
        <v>132</v>
      </c>
      <c r="E108" s="155" t="s">
        <v>3</v>
      </c>
      <c r="F108" s="156" t="s">
        <v>149</v>
      </c>
      <c r="H108" s="155" t="s">
        <v>3</v>
      </c>
      <c r="I108" s="157"/>
      <c r="L108" s="153"/>
      <c r="M108" s="158"/>
      <c r="N108" s="159"/>
      <c r="O108" s="159"/>
      <c r="P108" s="159"/>
      <c r="Q108" s="159"/>
      <c r="R108" s="159"/>
      <c r="S108" s="159"/>
      <c r="T108" s="160"/>
      <c r="AT108" s="155" t="s">
        <v>132</v>
      </c>
      <c r="AU108" s="155" t="s">
        <v>82</v>
      </c>
      <c r="AV108" s="13" t="s">
        <v>78</v>
      </c>
      <c r="AW108" s="13" t="s">
        <v>34</v>
      </c>
      <c r="AX108" s="13" t="s">
        <v>73</v>
      </c>
      <c r="AY108" s="155" t="s">
        <v>122</v>
      </c>
    </row>
    <row r="109" spans="1:65" s="14" customFormat="1">
      <c r="B109" s="161"/>
      <c r="D109" s="154" t="s">
        <v>132</v>
      </c>
      <c r="E109" s="162" t="s">
        <v>3</v>
      </c>
      <c r="F109" s="163" t="s">
        <v>150</v>
      </c>
      <c r="H109" s="164">
        <v>7.3339999999999996</v>
      </c>
      <c r="I109" s="165"/>
      <c r="L109" s="161"/>
      <c r="M109" s="166"/>
      <c r="N109" s="167"/>
      <c r="O109" s="167"/>
      <c r="P109" s="167"/>
      <c r="Q109" s="167"/>
      <c r="R109" s="167"/>
      <c r="S109" s="167"/>
      <c r="T109" s="168"/>
      <c r="AT109" s="162" t="s">
        <v>132</v>
      </c>
      <c r="AU109" s="162" t="s">
        <v>82</v>
      </c>
      <c r="AV109" s="14" t="s">
        <v>82</v>
      </c>
      <c r="AW109" s="14" t="s">
        <v>34</v>
      </c>
      <c r="AX109" s="14" t="s">
        <v>73</v>
      </c>
      <c r="AY109" s="162" t="s">
        <v>122</v>
      </c>
    </row>
    <row r="110" spans="1:65" s="15" customFormat="1">
      <c r="B110" s="169"/>
      <c r="D110" s="154" t="s">
        <v>132</v>
      </c>
      <c r="E110" s="170" t="s">
        <v>3</v>
      </c>
      <c r="F110" s="171" t="s">
        <v>148</v>
      </c>
      <c r="H110" s="172">
        <v>7.3339999999999996</v>
      </c>
      <c r="I110" s="173"/>
      <c r="L110" s="169"/>
      <c r="M110" s="174"/>
      <c r="N110" s="175"/>
      <c r="O110" s="175"/>
      <c r="P110" s="175"/>
      <c r="Q110" s="175"/>
      <c r="R110" s="175"/>
      <c r="S110" s="175"/>
      <c r="T110" s="176"/>
      <c r="AT110" s="170" t="s">
        <v>132</v>
      </c>
      <c r="AU110" s="170" t="s">
        <v>82</v>
      </c>
      <c r="AV110" s="15" t="s">
        <v>123</v>
      </c>
      <c r="AW110" s="15" t="s">
        <v>34</v>
      </c>
      <c r="AX110" s="15" t="s">
        <v>73</v>
      </c>
      <c r="AY110" s="170" t="s">
        <v>122</v>
      </c>
    </row>
    <row r="111" spans="1:65" s="13" customFormat="1">
      <c r="B111" s="153"/>
      <c r="D111" s="154" t="s">
        <v>132</v>
      </c>
      <c r="E111" s="155" t="s">
        <v>3</v>
      </c>
      <c r="F111" s="156" t="s">
        <v>151</v>
      </c>
      <c r="H111" s="155" t="s">
        <v>3</v>
      </c>
      <c r="I111" s="157"/>
      <c r="L111" s="153"/>
      <c r="M111" s="158"/>
      <c r="N111" s="159"/>
      <c r="O111" s="159"/>
      <c r="P111" s="159"/>
      <c r="Q111" s="159"/>
      <c r="R111" s="159"/>
      <c r="S111" s="159"/>
      <c r="T111" s="160"/>
      <c r="AT111" s="155" t="s">
        <v>132</v>
      </c>
      <c r="AU111" s="155" t="s">
        <v>82</v>
      </c>
      <c r="AV111" s="13" t="s">
        <v>78</v>
      </c>
      <c r="AW111" s="13" t="s">
        <v>34</v>
      </c>
      <c r="AX111" s="13" t="s">
        <v>73</v>
      </c>
      <c r="AY111" s="155" t="s">
        <v>122</v>
      </c>
    </row>
    <row r="112" spans="1:65" s="14" customFormat="1">
      <c r="B112" s="161"/>
      <c r="D112" s="154" t="s">
        <v>132</v>
      </c>
      <c r="E112" s="162" t="s">
        <v>3</v>
      </c>
      <c r="F112" s="163" t="s">
        <v>152</v>
      </c>
      <c r="H112" s="164">
        <v>10.56</v>
      </c>
      <c r="I112" s="165"/>
      <c r="L112" s="161"/>
      <c r="M112" s="166"/>
      <c r="N112" s="167"/>
      <c r="O112" s="167"/>
      <c r="P112" s="167"/>
      <c r="Q112" s="167"/>
      <c r="R112" s="167"/>
      <c r="S112" s="167"/>
      <c r="T112" s="168"/>
      <c r="AT112" s="162" t="s">
        <v>132</v>
      </c>
      <c r="AU112" s="162" t="s">
        <v>82</v>
      </c>
      <c r="AV112" s="14" t="s">
        <v>82</v>
      </c>
      <c r="AW112" s="14" t="s">
        <v>34</v>
      </c>
      <c r="AX112" s="14" t="s">
        <v>73</v>
      </c>
      <c r="AY112" s="162" t="s">
        <v>122</v>
      </c>
    </row>
    <row r="113" spans="1:65" s="14" customFormat="1">
      <c r="B113" s="161"/>
      <c r="D113" s="154" t="s">
        <v>132</v>
      </c>
      <c r="E113" s="162" t="s">
        <v>3</v>
      </c>
      <c r="F113" s="163" t="s">
        <v>153</v>
      </c>
      <c r="H113" s="164">
        <v>7.4340000000000002</v>
      </c>
      <c r="I113" s="165"/>
      <c r="L113" s="161"/>
      <c r="M113" s="166"/>
      <c r="N113" s="167"/>
      <c r="O113" s="167"/>
      <c r="P113" s="167"/>
      <c r="Q113" s="167"/>
      <c r="R113" s="167"/>
      <c r="S113" s="167"/>
      <c r="T113" s="168"/>
      <c r="AT113" s="162" t="s">
        <v>132</v>
      </c>
      <c r="AU113" s="162" t="s">
        <v>82</v>
      </c>
      <c r="AV113" s="14" t="s">
        <v>82</v>
      </c>
      <c r="AW113" s="14" t="s">
        <v>34</v>
      </c>
      <c r="AX113" s="14" t="s">
        <v>73</v>
      </c>
      <c r="AY113" s="162" t="s">
        <v>122</v>
      </c>
    </row>
    <row r="114" spans="1:65" s="15" customFormat="1">
      <c r="B114" s="169"/>
      <c r="D114" s="154" t="s">
        <v>132</v>
      </c>
      <c r="E114" s="170" t="s">
        <v>3</v>
      </c>
      <c r="F114" s="171" t="s">
        <v>148</v>
      </c>
      <c r="H114" s="172">
        <v>17.994</v>
      </c>
      <c r="I114" s="173"/>
      <c r="L114" s="169"/>
      <c r="M114" s="174"/>
      <c r="N114" s="175"/>
      <c r="O114" s="175"/>
      <c r="P114" s="175"/>
      <c r="Q114" s="175"/>
      <c r="R114" s="175"/>
      <c r="S114" s="175"/>
      <c r="T114" s="176"/>
      <c r="AT114" s="170" t="s">
        <v>132</v>
      </c>
      <c r="AU114" s="170" t="s">
        <v>82</v>
      </c>
      <c r="AV114" s="15" t="s">
        <v>123</v>
      </c>
      <c r="AW114" s="15" t="s">
        <v>34</v>
      </c>
      <c r="AX114" s="15" t="s">
        <v>73</v>
      </c>
      <c r="AY114" s="170" t="s">
        <v>122</v>
      </c>
    </row>
    <row r="115" spans="1:65" s="13" customFormat="1">
      <c r="B115" s="153"/>
      <c r="D115" s="154" t="s">
        <v>132</v>
      </c>
      <c r="E115" s="155" t="s">
        <v>3</v>
      </c>
      <c r="F115" s="156" t="s">
        <v>154</v>
      </c>
      <c r="H115" s="155" t="s">
        <v>3</v>
      </c>
      <c r="I115" s="157"/>
      <c r="L115" s="153"/>
      <c r="M115" s="158"/>
      <c r="N115" s="159"/>
      <c r="O115" s="159"/>
      <c r="P115" s="159"/>
      <c r="Q115" s="159"/>
      <c r="R115" s="159"/>
      <c r="S115" s="159"/>
      <c r="T115" s="160"/>
      <c r="AT115" s="155" t="s">
        <v>132</v>
      </c>
      <c r="AU115" s="155" t="s">
        <v>82</v>
      </c>
      <c r="AV115" s="13" t="s">
        <v>78</v>
      </c>
      <c r="AW115" s="13" t="s">
        <v>34</v>
      </c>
      <c r="AX115" s="13" t="s">
        <v>73</v>
      </c>
      <c r="AY115" s="155" t="s">
        <v>122</v>
      </c>
    </row>
    <row r="116" spans="1:65" s="14" customFormat="1">
      <c r="B116" s="161"/>
      <c r="D116" s="154" t="s">
        <v>132</v>
      </c>
      <c r="E116" s="162" t="s">
        <v>3</v>
      </c>
      <c r="F116" s="163" t="s">
        <v>155</v>
      </c>
      <c r="H116" s="164">
        <v>8.3130000000000006</v>
      </c>
      <c r="I116" s="165"/>
      <c r="L116" s="161"/>
      <c r="M116" s="166"/>
      <c r="N116" s="167"/>
      <c r="O116" s="167"/>
      <c r="P116" s="167"/>
      <c r="Q116" s="167"/>
      <c r="R116" s="167"/>
      <c r="S116" s="167"/>
      <c r="T116" s="168"/>
      <c r="AT116" s="162" t="s">
        <v>132</v>
      </c>
      <c r="AU116" s="162" t="s">
        <v>82</v>
      </c>
      <c r="AV116" s="14" t="s">
        <v>82</v>
      </c>
      <c r="AW116" s="14" t="s">
        <v>34</v>
      </c>
      <c r="AX116" s="14" t="s">
        <v>73</v>
      </c>
      <c r="AY116" s="162" t="s">
        <v>122</v>
      </c>
    </row>
    <row r="117" spans="1:65" s="14" customFormat="1">
      <c r="B117" s="161"/>
      <c r="D117" s="154" t="s">
        <v>132</v>
      </c>
      <c r="E117" s="162" t="s">
        <v>3</v>
      </c>
      <c r="F117" s="163" t="s">
        <v>156</v>
      </c>
      <c r="H117" s="164">
        <v>3.238</v>
      </c>
      <c r="I117" s="165"/>
      <c r="L117" s="161"/>
      <c r="M117" s="166"/>
      <c r="N117" s="167"/>
      <c r="O117" s="167"/>
      <c r="P117" s="167"/>
      <c r="Q117" s="167"/>
      <c r="R117" s="167"/>
      <c r="S117" s="167"/>
      <c r="T117" s="168"/>
      <c r="AT117" s="162" t="s">
        <v>132</v>
      </c>
      <c r="AU117" s="162" t="s">
        <v>82</v>
      </c>
      <c r="AV117" s="14" t="s">
        <v>82</v>
      </c>
      <c r="AW117" s="14" t="s">
        <v>34</v>
      </c>
      <c r="AX117" s="14" t="s">
        <v>73</v>
      </c>
      <c r="AY117" s="162" t="s">
        <v>122</v>
      </c>
    </row>
    <row r="118" spans="1:65" s="14" customFormat="1">
      <c r="B118" s="161"/>
      <c r="D118" s="154" t="s">
        <v>132</v>
      </c>
      <c r="E118" s="162" t="s">
        <v>3</v>
      </c>
      <c r="F118" s="163" t="s">
        <v>157</v>
      </c>
      <c r="H118" s="164">
        <v>0.54</v>
      </c>
      <c r="I118" s="165"/>
      <c r="L118" s="161"/>
      <c r="M118" s="166"/>
      <c r="N118" s="167"/>
      <c r="O118" s="167"/>
      <c r="P118" s="167"/>
      <c r="Q118" s="167"/>
      <c r="R118" s="167"/>
      <c r="S118" s="167"/>
      <c r="T118" s="168"/>
      <c r="AT118" s="162" t="s">
        <v>132</v>
      </c>
      <c r="AU118" s="162" t="s">
        <v>82</v>
      </c>
      <c r="AV118" s="14" t="s">
        <v>82</v>
      </c>
      <c r="AW118" s="14" t="s">
        <v>34</v>
      </c>
      <c r="AX118" s="14" t="s">
        <v>73</v>
      </c>
      <c r="AY118" s="162" t="s">
        <v>122</v>
      </c>
    </row>
    <row r="119" spans="1:65" s="14" customFormat="1">
      <c r="B119" s="161"/>
      <c r="D119" s="154" t="s">
        <v>132</v>
      </c>
      <c r="E119" s="162" t="s">
        <v>3</v>
      </c>
      <c r="F119" s="163" t="s">
        <v>158</v>
      </c>
      <c r="H119" s="164">
        <v>3.238</v>
      </c>
      <c r="I119" s="165"/>
      <c r="L119" s="161"/>
      <c r="M119" s="166"/>
      <c r="N119" s="167"/>
      <c r="O119" s="167"/>
      <c r="P119" s="167"/>
      <c r="Q119" s="167"/>
      <c r="R119" s="167"/>
      <c r="S119" s="167"/>
      <c r="T119" s="168"/>
      <c r="AT119" s="162" t="s">
        <v>132</v>
      </c>
      <c r="AU119" s="162" t="s">
        <v>82</v>
      </c>
      <c r="AV119" s="14" t="s">
        <v>82</v>
      </c>
      <c r="AW119" s="14" t="s">
        <v>34</v>
      </c>
      <c r="AX119" s="14" t="s">
        <v>73</v>
      </c>
      <c r="AY119" s="162" t="s">
        <v>122</v>
      </c>
    </row>
    <row r="120" spans="1:65" s="14" customFormat="1">
      <c r="B120" s="161"/>
      <c r="D120" s="154" t="s">
        <v>132</v>
      </c>
      <c r="E120" s="162" t="s">
        <v>3</v>
      </c>
      <c r="F120" s="163" t="s">
        <v>159</v>
      </c>
      <c r="H120" s="164">
        <v>1.8</v>
      </c>
      <c r="I120" s="165"/>
      <c r="L120" s="161"/>
      <c r="M120" s="166"/>
      <c r="N120" s="167"/>
      <c r="O120" s="167"/>
      <c r="P120" s="167"/>
      <c r="Q120" s="167"/>
      <c r="R120" s="167"/>
      <c r="S120" s="167"/>
      <c r="T120" s="168"/>
      <c r="AT120" s="162" t="s">
        <v>132</v>
      </c>
      <c r="AU120" s="162" t="s">
        <v>82</v>
      </c>
      <c r="AV120" s="14" t="s">
        <v>82</v>
      </c>
      <c r="AW120" s="14" t="s">
        <v>34</v>
      </c>
      <c r="AX120" s="14" t="s">
        <v>73</v>
      </c>
      <c r="AY120" s="162" t="s">
        <v>122</v>
      </c>
    </row>
    <row r="121" spans="1:65" s="15" customFormat="1">
      <c r="B121" s="169"/>
      <c r="D121" s="154" t="s">
        <v>132</v>
      </c>
      <c r="E121" s="170" t="s">
        <v>3</v>
      </c>
      <c r="F121" s="171" t="s">
        <v>148</v>
      </c>
      <c r="H121" s="172">
        <v>17.129000000000001</v>
      </c>
      <c r="I121" s="173"/>
      <c r="L121" s="169"/>
      <c r="M121" s="174"/>
      <c r="N121" s="175"/>
      <c r="O121" s="175"/>
      <c r="P121" s="175"/>
      <c r="Q121" s="175"/>
      <c r="R121" s="175"/>
      <c r="S121" s="175"/>
      <c r="T121" s="176"/>
      <c r="AT121" s="170" t="s">
        <v>132</v>
      </c>
      <c r="AU121" s="170" t="s">
        <v>82</v>
      </c>
      <c r="AV121" s="15" t="s">
        <v>123</v>
      </c>
      <c r="AW121" s="15" t="s">
        <v>34</v>
      </c>
      <c r="AX121" s="15" t="s">
        <v>73</v>
      </c>
      <c r="AY121" s="170" t="s">
        <v>122</v>
      </c>
    </row>
    <row r="122" spans="1:65" s="13" customFormat="1">
      <c r="B122" s="153"/>
      <c r="D122" s="154" t="s">
        <v>132</v>
      </c>
      <c r="E122" s="155" t="s">
        <v>3</v>
      </c>
      <c r="F122" s="156" t="s">
        <v>160</v>
      </c>
      <c r="H122" s="155" t="s">
        <v>3</v>
      </c>
      <c r="I122" s="157"/>
      <c r="L122" s="153"/>
      <c r="M122" s="158"/>
      <c r="N122" s="159"/>
      <c r="O122" s="159"/>
      <c r="P122" s="159"/>
      <c r="Q122" s="159"/>
      <c r="R122" s="159"/>
      <c r="S122" s="159"/>
      <c r="T122" s="160"/>
      <c r="AT122" s="155" t="s">
        <v>132</v>
      </c>
      <c r="AU122" s="155" t="s">
        <v>82</v>
      </c>
      <c r="AV122" s="13" t="s">
        <v>78</v>
      </c>
      <c r="AW122" s="13" t="s">
        <v>34</v>
      </c>
      <c r="AX122" s="13" t="s">
        <v>73</v>
      </c>
      <c r="AY122" s="155" t="s">
        <v>122</v>
      </c>
    </row>
    <row r="123" spans="1:65" s="14" customFormat="1">
      <c r="B123" s="161"/>
      <c r="D123" s="154" t="s">
        <v>132</v>
      </c>
      <c r="E123" s="162" t="s">
        <v>3</v>
      </c>
      <c r="F123" s="163" t="s">
        <v>161</v>
      </c>
      <c r="H123" s="164">
        <v>40</v>
      </c>
      <c r="I123" s="165"/>
      <c r="L123" s="161"/>
      <c r="M123" s="166"/>
      <c r="N123" s="167"/>
      <c r="O123" s="167"/>
      <c r="P123" s="167"/>
      <c r="Q123" s="167"/>
      <c r="R123" s="167"/>
      <c r="S123" s="167"/>
      <c r="T123" s="168"/>
      <c r="AT123" s="162" t="s">
        <v>132</v>
      </c>
      <c r="AU123" s="162" t="s">
        <v>82</v>
      </c>
      <c r="AV123" s="14" t="s">
        <v>82</v>
      </c>
      <c r="AW123" s="14" t="s">
        <v>34</v>
      </c>
      <c r="AX123" s="14" t="s">
        <v>73</v>
      </c>
      <c r="AY123" s="162" t="s">
        <v>122</v>
      </c>
    </row>
    <row r="124" spans="1:65" s="16" customFormat="1">
      <c r="B124" s="177"/>
      <c r="D124" s="154" t="s">
        <v>132</v>
      </c>
      <c r="E124" s="178" t="s">
        <v>3</v>
      </c>
      <c r="F124" s="179" t="s">
        <v>162</v>
      </c>
      <c r="H124" s="180">
        <v>105.273</v>
      </c>
      <c r="I124" s="181"/>
      <c r="L124" s="177"/>
      <c r="M124" s="182"/>
      <c r="N124" s="183"/>
      <c r="O124" s="183"/>
      <c r="P124" s="183"/>
      <c r="Q124" s="183"/>
      <c r="R124" s="183"/>
      <c r="S124" s="183"/>
      <c r="T124" s="184"/>
      <c r="AT124" s="178" t="s">
        <v>132</v>
      </c>
      <c r="AU124" s="178" t="s">
        <v>82</v>
      </c>
      <c r="AV124" s="16" t="s">
        <v>130</v>
      </c>
      <c r="AW124" s="16" t="s">
        <v>34</v>
      </c>
      <c r="AX124" s="16" t="s">
        <v>78</v>
      </c>
      <c r="AY124" s="178" t="s">
        <v>122</v>
      </c>
    </row>
    <row r="125" spans="1:65" s="2" customFormat="1" ht="14.45" customHeight="1">
      <c r="A125" s="34"/>
      <c r="B125" s="139"/>
      <c r="C125" s="140" t="s">
        <v>123</v>
      </c>
      <c r="D125" s="140" t="s">
        <v>125</v>
      </c>
      <c r="E125" s="141" t="s">
        <v>163</v>
      </c>
      <c r="F125" s="142" t="s">
        <v>164</v>
      </c>
      <c r="G125" s="143" t="s">
        <v>128</v>
      </c>
      <c r="H125" s="144">
        <v>11.6</v>
      </c>
      <c r="I125" s="145"/>
      <c r="J125" s="146">
        <f>ROUND(I125*H125,2)</f>
        <v>0</v>
      </c>
      <c r="K125" s="142" t="s">
        <v>129</v>
      </c>
      <c r="L125" s="35"/>
      <c r="M125" s="147" t="s">
        <v>3</v>
      </c>
      <c r="N125" s="148" t="s">
        <v>44</v>
      </c>
      <c r="O125" s="55"/>
      <c r="P125" s="149">
        <f>O125*H125</f>
        <v>0</v>
      </c>
      <c r="Q125" s="149">
        <v>2.0650000000000002E-2</v>
      </c>
      <c r="R125" s="149">
        <f>Q125*H125</f>
        <v>0.23954</v>
      </c>
      <c r="S125" s="149">
        <v>0</v>
      </c>
      <c r="T125" s="150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51" t="s">
        <v>130</v>
      </c>
      <c r="AT125" s="151" t="s">
        <v>125</v>
      </c>
      <c r="AU125" s="151" t="s">
        <v>82</v>
      </c>
      <c r="AY125" s="19" t="s">
        <v>122</v>
      </c>
      <c r="BE125" s="152">
        <f>IF(N125="základní",J125,0)</f>
        <v>0</v>
      </c>
      <c r="BF125" s="152">
        <f>IF(N125="snížená",J125,0)</f>
        <v>0</v>
      </c>
      <c r="BG125" s="152">
        <f>IF(N125="zákl. přenesená",J125,0)</f>
        <v>0</v>
      </c>
      <c r="BH125" s="152">
        <f>IF(N125="sníž. přenesená",J125,0)</f>
        <v>0</v>
      </c>
      <c r="BI125" s="152">
        <f>IF(N125="nulová",J125,0)</f>
        <v>0</v>
      </c>
      <c r="BJ125" s="19" t="s">
        <v>78</v>
      </c>
      <c r="BK125" s="152">
        <f>ROUND(I125*H125,2)</f>
        <v>0</v>
      </c>
      <c r="BL125" s="19" t="s">
        <v>130</v>
      </c>
      <c r="BM125" s="151" t="s">
        <v>165</v>
      </c>
    </row>
    <row r="126" spans="1:65" s="13" customFormat="1">
      <c r="B126" s="153"/>
      <c r="D126" s="154" t="s">
        <v>132</v>
      </c>
      <c r="E126" s="155" t="s">
        <v>3</v>
      </c>
      <c r="F126" s="156" t="s">
        <v>166</v>
      </c>
      <c r="H126" s="155" t="s">
        <v>3</v>
      </c>
      <c r="I126" s="157"/>
      <c r="L126" s="153"/>
      <c r="M126" s="158"/>
      <c r="N126" s="159"/>
      <c r="O126" s="159"/>
      <c r="P126" s="159"/>
      <c r="Q126" s="159"/>
      <c r="R126" s="159"/>
      <c r="S126" s="159"/>
      <c r="T126" s="160"/>
      <c r="AT126" s="155" t="s">
        <v>132</v>
      </c>
      <c r="AU126" s="155" t="s">
        <v>82</v>
      </c>
      <c r="AV126" s="13" t="s">
        <v>78</v>
      </c>
      <c r="AW126" s="13" t="s">
        <v>34</v>
      </c>
      <c r="AX126" s="13" t="s">
        <v>73</v>
      </c>
      <c r="AY126" s="155" t="s">
        <v>122</v>
      </c>
    </row>
    <row r="127" spans="1:65" s="13" customFormat="1">
      <c r="B127" s="153"/>
      <c r="D127" s="154" t="s">
        <v>132</v>
      </c>
      <c r="E127" s="155" t="s">
        <v>3</v>
      </c>
      <c r="F127" s="156" t="s">
        <v>142</v>
      </c>
      <c r="H127" s="155" t="s">
        <v>3</v>
      </c>
      <c r="I127" s="157"/>
      <c r="L127" s="153"/>
      <c r="M127" s="158"/>
      <c r="N127" s="159"/>
      <c r="O127" s="159"/>
      <c r="P127" s="159"/>
      <c r="Q127" s="159"/>
      <c r="R127" s="159"/>
      <c r="S127" s="159"/>
      <c r="T127" s="160"/>
      <c r="AT127" s="155" t="s">
        <v>132</v>
      </c>
      <c r="AU127" s="155" t="s">
        <v>82</v>
      </c>
      <c r="AV127" s="13" t="s">
        <v>78</v>
      </c>
      <c r="AW127" s="13" t="s">
        <v>34</v>
      </c>
      <c r="AX127" s="13" t="s">
        <v>73</v>
      </c>
      <c r="AY127" s="155" t="s">
        <v>122</v>
      </c>
    </row>
    <row r="128" spans="1:65" s="14" customFormat="1">
      <c r="B128" s="161"/>
      <c r="D128" s="154" t="s">
        <v>132</v>
      </c>
      <c r="E128" s="162" t="s">
        <v>3</v>
      </c>
      <c r="F128" s="163" t="s">
        <v>167</v>
      </c>
      <c r="H128" s="164">
        <v>11.6</v>
      </c>
      <c r="I128" s="165"/>
      <c r="L128" s="161"/>
      <c r="M128" s="166"/>
      <c r="N128" s="167"/>
      <c r="O128" s="167"/>
      <c r="P128" s="167"/>
      <c r="Q128" s="167"/>
      <c r="R128" s="167"/>
      <c r="S128" s="167"/>
      <c r="T128" s="168"/>
      <c r="AT128" s="162" t="s">
        <v>132</v>
      </c>
      <c r="AU128" s="162" t="s">
        <v>82</v>
      </c>
      <c r="AV128" s="14" t="s">
        <v>82</v>
      </c>
      <c r="AW128" s="14" t="s">
        <v>34</v>
      </c>
      <c r="AX128" s="14" t="s">
        <v>78</v>
      </c>
      <c r="AY128" s="162" t="s">
        <v>122</v>
      </c>
    </row>
    <row r="129" spans="1:65" s="2" customFormat="1" ht="14.45" customHeight="1">
      <c r="A129" s="34"/>
      <c r="B129" s="139"/>
      <c r="C129" s="140" t="s">
        <v>130</v>
      </c>
      <c r="D129" s="140" t="s">
        <v>125</v>
      </c>
      <c r="E129" s="141" t="s">
        <v>168</v>
      </c>
      <c r="F129" s="142" t="s">
        <v>169</v>
      </c>
      <c r="G129" s="143" t="s">
        <v>139</v>
      </c>
      <c r="H129" s="144">
        <v>4.0599999999999996</v>
      </c>
      <c r="I129" s="145"/>
      <c r="J129" s="146">
        <f>ROUND(I129*H129,2)</f>
        <v>0</v>
      </c>
      <c r="K129" s="142" t="s">
        <v>129</v>
      </c>
      <c r="L129" s="35"/>
      <c r="M129" s="147" t="s">
        <v>3</v>
      </c>
      <c r="N129" s="148" t="s">
        <v>44</v>
      </c>
      <c r="O129" s="55"/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51" t="s">
        <v>130</v>
      </c>
      <c r="AT129" s="151" t="s">
        <v>125</v>
      </c>
      <c r="AU129" s="151" t="s">
        <v>82</v>
      </c>
      <c r="AY129" s="19" t="s">
        <v>122</v>
      </c>
      <c r="BE129" s="152">
        <f>IF(N129="základní",J129,0)</f>
        <v>0</v>
      </c>
      <c r="BF129" s="152">
        <f>IF(N129="snížená",J129,0)</f>
        <v>0</v>
      </c>
      <c r="BG129" s="152">
        <f>IF(N129="zákl. přenesená",J129,0)</f>
        <v>0</v>
      </c>
      <c r="BH129" s="152">
        <f>IF(N129="sníž. přenesená",J129,0)</f>
        <v>0</v>
      </c>
      <c r="BI129" s="152">
        <f>IF(N129="nulová",J129,0)</f>
        <v>0</v>
      </c>
      <c r="BJ129" s="19" t="s">
        <v>78</v>
      </c>
      <c r="BK129" s="152">
        <f>ROUND(I129*H129,2)</f>
        <v>0</v>
      </c>
      <c r="BL129" s="19" t="s">
        <v>130</v>
      </c>
      <c r="BM129" s="151" t="s">
        <v>170</v>
      </c>
    </row>
    <row r="130" spans="1:65" s="14" customFormat="1">
      <c r="B130" s="161"/>
      <c r="D130" s="154" t="s">
        <v>132</v>
      </c>
      <c r="E130" s="162" t="s">
        <v>3</v>
      </c>
      <c r="F130" s="163" t="s">
        <v>171</v>
      </c>
      <c r="H130" s="164">
        <v>4.0599999999999996</v>
      </c>
      <c r="I130" s="165"/>
      <c r="L130" s="161"/>
      <c r="M130" s="166"/>
      <c r="N130" s="167"/>
      <c r="O130" s="167"/>
      <c r="P130" s="167"/>
      <c r="Q130" s="167"/>
      <c r="R130" s="167"/>
      <c r="S130" s="167"/>
      <c r="T130" s="168"/>
      <c r="AT130" s="162" t="s">
        <v>132</v>
      </c>
      <c r="AU130" s="162" t="s">
        <v>82</v>
      </c>
      <c r="AV130" s="14" t="s">
        <v>82</v>
      </c>
      <c r="AW130" s="14" t="s">
        <v>34</v>
      </c>
      <c r="AX130" s="14" t="s">
        <v>78</v>
      </c>
      <c r="AY130" s="162" t="s">
        <v>122</v>
      </c>
    </row>
    <row r="131" spans="1:65" s="2" customFormat="1" ht="24.2" customHeight="1">
      <c r="A131" s="34"/>
      <c r="B131" s="139"/>
      <c r="C131" s="140" t="s">
        <v>172</v>
      </c>
      <c r="D131" s="140" t="s">
        <v>125</v>
      </c>
      <c r="E131" s="141" t="s">
        <v>173</v>
      </c>
      <c r="F131" s="142" t="s">
        <v>174</v>
      </c>
      <c r="G131" s="143" t="s">
        <v>139</v>
      </c>
      <c r="H131" s="144">
        <v>2.4279999999999999</v>
      </c>
      <c r="I131" s="145"/>
      <c r="J131" s="146">
        <f>ROUND(I131*H131,2)</f>
        <v>0</v>
      </c>
      <c r="K131" s="142" t="s">
        <v>129</v>
      </c>
      <c r="L131" s="35"/>
      <c r="M131" s="147" t="s">
        <v>3</v>
      </c>
      <c r="N131" s="148" t="s">
        <v>44</v>
      </c>
      <c r="O131" s="55"/>
      <c r="P131" s="149">
        <f>O131*H131</f>
        <v>0</v>
      </c>
      <c r="Q131" s="149">
        <v>2.035E-2</v>
      </c>
      <c r="R131" s="149">
        <f>Q131*H131</f>
        <v>4.9409799999999997E-2</v>
      </c>
      <c r="S131" s="149">
        <v>0</v>
      </c>
      <c r="T131" s="150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51" t="s">
        <v>130</v>
      </c>
      <c r="AT131" s="151" t="s">
        <v>125</v>
      </c>
      <c r="AU131" s="151" t="s">
        <v>82</v>
      </c>
      <c r="AY131" s="19" t="s">
        <v>122</v>
      </c>
      <c r="BE131" s="152">
        <f>IF(N131="základní",J131,0)</f>
        <v>0</v>
      </c>
      <c r="BF131" s="152">
        <f>IF(N131="snížená",J131,0)</f>
        <v>0</v>
      </c>
      <c r="BG131" s="152">
        <f>IF(N131="zákl. přenesená",J131,0)</f>
        <v>0</v>
      </c>
      <c r="BH131" s="152">
        <f>IF(N131="sníž. přenesená",J131,0)</f>
        <v>0</v>
      </c>
      <c r="BI131" s="152">
        <f>IF(N131="nulová",J131,0)</f>
        <v>0</v>
      </c>
      <c r="BJ131" s="19" t="s">
        <v>78</v>
      </c>
      <c r="BK131" s="152">
        <f>ROUND(I131*H131,2)</f>
        <v>0</v>
      </c>
      <c r="BL131" s="19" t="s">
        <v>130</v>
      </c>
      <c r="BM131" s="151" t="s">
        <v>175</v>
      </c>
    </row>
    <row r="132" spans="1:65" s="13" customFormat="1">
      <c r="B132" s="153"/>
      <c r="D132" s="154" t="s">
        <v>132</v>
      </c>
      <c r="E132" s="155" t="s">
        <v>3</v>
      </c>
      <c r="F132" s="156" t="s">
        <v>176</v>
      </c>
      <c r="H132" s="155" t="s">
        <v>3</v>
      </c>
      <c r="I132" s="157"/>
      <c r="L132" s="153"/>
      <c r="M132" s="158"/>
      <c r="N132" s="159"/>
      <c r="O132" s="159"/>
      <c r="P132" s="159"/>
      <c r="Q132" s="159"/>
      <c r="R132" s="159"/>
      <c r="S132" s="159"/>
      <c r="T132" s="160"/>
      <c r="AT132" s="155" t="s">
        <v>132</v>
      </c>
      <c r="AU132" s="155" t="s">
        <v>82</v>
      </c>
      <c r="AV132" s="13" t="s">
        <v>78</v>
      </c>
      <c r="AW132" s="13" t="s">
        <v>34</v>
      </c>
      <c r="AX132" s="13" t="s">
        <v>73</v>
      </c>
      <c r="AY132" s="155" t="s">
        <v>122</v>
      </c>
    </row>
    <row r="133" spans="1:65" s="13" customFormat="1">
      <c r="B133" s="153"/>
      <c r="D133" s="154" t="s">
        <v>132</v>
      </c>
      <c r="E133" s="155" t="s">
        <v>3</v>
      </c>
      <c r="F133" s="156" t="s">
        <v>177</v>
      </c>
      <c r="H133" s="155" t="s">
        <v>3</v>
      </c>
      <c r="I133" s="157"/>
      <c r="L133" s="153"/>
      <c r="M133" s="158"/>
      <c r="N133" s="159"/>
      <c r="O133" s="159"/>
      <c r="P133" s="159"/>
      <c r="Q133" s="159"/>
      <c r="R133" s="159"/>
      <c r="S133" s="159"/>
      <c r="T133" s="160"/>
      <c r="AT133" s="155" t="s">
        <v>132</v>
      </c>
      <c r="AU133" s="155" t="s">
        <v>82</v>
      </c>
      <c r="AV133" s="13" t="s">
        <v>78</v>
      </c>
      <c r="AW133" s="13" t="s">
        <v>34</v>
      </c>
      <c r="AX133" s="13" t="s">
        <v>73</v>
      </c>
      <c r="AY133" s="155" t="s">
        <v>122</v>
      </c>
    </row>
    <row r="134" spans="1:65" s="14" customFormat="1">
      <c r="B134" s="161"/>
      <c r="D134" s="154" t="s">
        <v>132</v>
      </c>
      <c r="E134" s="162" t="s">
        <v>3</v>
      </c>
      <c r="F134" s="163" t="s">
        <v>178</v>
      </c>
      <c r="H134" s="164">
        <v>1.2749999999999999</v>
      </c>
      <c r="I134" s="165"/>
      <c r="L134" s="161"/>
      <c r="M134" s="166"/>
      <c r="N134" s="167"/>
      <c r="O134" s="167"/>
      <c r="P134" s="167"/>
      <c r="Q134" s="167"/>
      <c r="R134" s="167"/>
      <c r="S134" s="167"/>
      <c r="T134" s="168"/>
      <c r="AT134" s="162" t="s">
        <v>132</v>
      </c>
      <c r="AU134" s="162" t="s">
        <v>82</v>
      </c>
      <c r="AV134" s="14" t="s">
        <v>82</v>
      </c>
      <c r="AW134" s="14" t="s">
        <v>34</v>
      </c>
      <c r="AX134" s="14" t="s">
        <v>73</v>
      </c>
      <c r="AY134" s="162" t="s">
        <v>122</v>
      </c>
    </row>
    <row r="135" spans="1:65" s="14" customFormat="1">
      <c r="B135" s="161"/>
      <c r="D135" s="154" t="s">
        <v>132</v>
      </c>
      <c r="E135" s="162" t="s">
        <v>3</v>
      </c>
      <c r="F135" s="163" t="s">
        <v>179</v>
      </c>
      <c r="H135" s="164">
        <v>0.2</v>
      </c>
      <c r="I135" s="165"/>
      <c r="L135" s="161"/>
      <c r="M135" s="166"/>
      <c r="N135" s="167"/>
      <c r="O135" s="167"/>
      <c r="P135" s="167"/>
      <c r="Q135" s="167"/>
      <c r="R135" s="167"/>
      <c r="S135" s="167"/>
      <c r="T135" s="168"/>
      <c r="AT135" s="162" t="s">
        <v>132</v>
      </c>
      <c r="AU135" s="162" t="s">
        <v>82</v>
      </c>
      <c r="AV135" s="14" t="s">
        <v>82</v>
      </c>
      <c r="AW135" s="14" t="s">
        <v>34</v>
      </c>
      <c r="AX135" s="14" t="s">
        <v>73</v>
      </c>
      <c r="AY135" s="162" t="s">
        <v>122</v>
      </c>
    </row>
    <row r="136" spans="1:65" s="14" customFormat="1">
      <c r="B136" s="161"/>
      <c r="D136" s="154" t="s">
        <v>132</v>
      </c>
      <c r="E136" s="162" t="s">
        <v>3</v>
      </c>
      <c r="F136" s="163" t="s">
        <v>180</v>
      </c>
      <c r="H136" s="164">
        <v>0.26300000000000001</v>
      </c>
      <c r="I136" s="165"/>
      <c r="L136" s="161"/>
      <c r="M136" s="166"/>
      <c r="N136" s="167"/>
      <c r="O136" s="167"/>
      <c r="P136" s="167"/>
      <c r="Q136" s="167"/>
      <c r="R136" s="167"/>
      <c r="S136" s="167"/>
      <c r="T136" s="168"/>
      <c r="AT136" s="162" t="s">
        <v>132</v>
      </c>
      <c r="AU136" s="162" t="s">
        <v>82</v>
      </c>
      <c r="AV136" s="14" t="s">
        <v>82</v>
      </c>
      <c r="AW136" s="14" t="s">
        <v>34</v>
      </c>
      <c r="AX136" s="14" t="s">
        <v>73</v>
      </c>
      <c r="AY136" s="162" t="s">
        <v>122</v>
      </c>
    </row>
    <row r="137" spans="1:65" s="14" customFormat="1">
      <c r="B137" s="161"/>
      <c r="D137" s="154" t="s">
        <v>132</v>
      </c>
      <c r="E137" s="162" t="s">
        <v>3</v>
      </c>
      <c r="F137" s="163" t="s">
        <v>181</v>
      </c>
      <c r="H137" s="164">
        <v>0.35</v>
      </c>
      <c r="I137" s="165"/>
      <c r="L137" s="161"/>
      <c r="M137" s="166"/>
      <c r="N137" s="167"/>
      <c r="O137" s="167"/>
      <c r="P137" s="167"/>
      <c r="Q137" s="167"/>
      <c r="R137" s="167"/>
      <c r="S137" s="167"/>
      <c r="T137" s="168"/>
      <c r="AT137" s="162" t="s">
        <v>132</v>
      </c>
      <c r="AU137" s="162" t="s">
        <v>82</v>
      </c>
      <c r="AV137" s="14" t="s">
        <v>82</v>
      </c>
      <c r="AW137" s="14" t="s">
        <v>34</v>
      </c>
      <c r="AX137" s="14" t="s">
        <v>73</v>
      </c>
      <c r="AY137" s="162" t="s">
        <v>122</v>
      </c>
    </row>
    <row r="138" spans="1:65" s="14" customFormat="1">
      <c r="B138" s="161"/>
      <c r="D138" s="154" t="s">
        <v>132</v>
      </c>
      <c r="E138" s="162" t="s">
        <v>3</v>
      </c>
      <c r="F138" s="163" t="s">
        <v>182</v>
      </c>
      <c r="H138" s="164">
        <v>0.34</v>
      </c>
      <c r="I138" s="165"/>
      <c r="L138" s="161"/>
      <c r="M138" s="166"/>
      <c r="N138" s="167"/>
      <c r="O138" s="167"/>
      <c r="P138" s="167"/>
      <c r="Q138" s="167"/>
      <c r="R138" s="167"/>
      <c r="S138" s="167"/>
      <c r="T138" s="168"/>
      <c r="AT138" s="162" t="s">
        <v>132</v>
      </c>
      <c r="AU138" s="162" t="s">
        <v>82</v>
      </c>
      <c r="AV138" s="14" t="s">
        <v>82</v>
      </c>
      <c r="AW138" s="14" t="s">
        <v>34</v>
      </c>
      <c r="AX138" s="14" t="s">
        <v>73</v>
      </c>
      <c r="AY138" s="162" t="s">
        <v>122</v>
      </c>
    </row>
    <row r="139" spans="1:65" s="16" customFormat="1">
      <c r="B139" s="177"/>
      <c r="D139" s="154" t="s">
        <v>132</v>
      </c>
      <c r="E139" s="178" t="s">
        <v>3</v>
      </c>
      <c r="F139" s="179" t="s">
        <v>162</v>
      </c>
      <c r="H139" s="180">
        <v>2.4279999999999999</v>
      </c>
      <c r="I139" s="181"/>
      <c r="L139" s="177"/>
      <c r="M139" s="182"/>
      <c r="N139" s="183"/>
      <c r="O139" s="183"/>
      <c r="P139" s="183"/>
      <c r="Q139" s="183"/>
      <c r="R139" s="183"/>
      <c r="S139" s="183"/>
      <c r="T139" s="184"/>
      <c r="AT139" s="178" t="s">
        <v>132</v>
      </c>
      <c r="AU139" s="178" t="s">
        <v>82</v>
      </c>
      <c r="AV139" s="16" t="s">
        <v>130</v>
      </c>
      <c r="AW139" s="16" t="s">
        <v>34</v>
      </c>
      <c r="AX139" s="16" t="s">
        <v>78</v>
      </c>
      <c r="AY139" s="178" t="s">
        <v>122</v>
      </c>
    </row>
    <row r="140" spans="1:65" s="2" customFormat="1" ht="24.2" customHeight="1">
      <c r="A140" s="34"/>
      <c r="B140" s="139"/>
      <c r="C140" s="140" t="s">
        <v>183</v>
      </c>
      <c r="D140" s="140" t="s">
        <v>125</v>
      </c>
      <c r="E140" s="141" t="s">
        <v>184</v>
      </c>
      <c r="F140" s="142" t="s">
        <v>185</v>
      </c>
      <c r="G140" s="143" t="s">
        <v>139</v>
      </c>
      <c r="H140" s="144">
        <v>2.4279999999999999</v>
      </c>
      <c r="I140" s="145"/>
      <c r="J140" s="146">
        <f>ROUND(I140*H140,2)</f>
        <v>0</v>
      </c>
      <c r="K140" s="142" t="s">
        <v>3</v>
      </c>
      <c r="L140" s="35"/>
      <c r="M140" s="147" t="s">
        <v>3</v>
      </c>
      <c r="N140" s="148" t="s">
        <v>44</v>
      </c>
      <c r="O140" s="55"/>
      <c r="P140" s="149">
        <f>O140*H140</f>
        <v>0</v>
      </c>
      <c r="Q140" s="149">
        <v>4.2700000000000004E-3</v>
      </c>
      <c r="R140" s="149">
        <f>Q140*H140</f>
        <v>1.0367560000000001E-2</v>
      </c>
      <c r="S140" s="149">
        <v>0</v>
      </c>
      <c r="T140" s="150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51" t="s">
        <v>130</v>
      </c>
      <c r="AT140" s="151" t="s">
        <v>125</v>
      </c>
      <c r="AU140" s="151" t="s">
        <v>82</v>
      </c>
      <c r="AY140" s="19" t="s">
        <v>122</v>
      </c>
      <c r="BE140" s="152">
        <f>IF(N140="základní",J140,0)</f>
        <v>0</v>
      </c>
      <c r="BF140" s="152">
        <f>IF(N140="snížená",J140,0)</f>
        <v>0</v>
      </c>
      <c r="BG140" s="152">
        <f>IF(N140="zákl. přenesená",J140,0)</f>
        <v>0</v>
      </c>
      <c r="BH140" s="152">
        <f>IF(N140="sníž. přenesená",J140,0)</f>
        <v>0</v>
      </c>
      <c r="BI140" s="152">
        <f>IF(N140="nulová",J140,0)</f>
        <v>0</v>
      </c>
      <c r="BJ140" s="19" t="s">
        <v>78</v>
      </c>
      <c r="BK140" s="152">
        <f>ROUND(I140*H140,2)</f>
        <v>0</v>
      </c>
      <c r="BL140" s="19" t="s">
        <v>130</v>
      </c>
      <c r="BM140" s="151" t="s">
        <v>186</v>
      </c>
    </row>
    <row r="141" spans="1:65" s="13" customFormat="1">
      <c r="B141" s="153"/>
      <c r="D141" s="154" t="s">
        <v>132</v>
      </c>
      <c r="E141" s="155" t="s">
        <v>3</v>
      </c>
      <c r="F141" s="156" t="s">
        <v>187</v>
      </c>
      <c r="H141" s="155" t="s">
        <v>3</v>
      </c>
      <c r="I141" s="157"/>
      <c r="L141" s="153"/>
      <c r="M141" s="158"/>
      <c r="N141" s="159"/>
      <c r="O141" s="159"/>
      <c r="P141" s="159"/>
      <c r="Q141" s="159"/>
      <c r="R141" s="159"/>
      <c r="S141" s="159"/>
      <c r="T141" s="160"/>
      <c r="AT141" s="155" t="s">
        <v>132</v>
      </c>
      <c r="AU141" s="155" t="s">
        <v>82</v>
      </c>
      <c r="AV141" s="13" t="s">
        <v>78</v>
      </c>
      <c r="AW141" s="13" t="s">
        <v>34</v>
      </c>
      <c r="AX141" s="13" t="s">
        <v>73</v>
      </c>
      <c r="AY141" s="155" t="s">
        <v>122</v>
      </c>
    </row>
    <row r="142" spans="1:65" s="13" customFormat="1">
      <c r="B142" s="153"/>
      <c r="D142" s="154" t="s">
        <v>132</v>
      </c>
      <c r="E142" s="155" t="s">
        <v>3</v>
      </c>
      <c r="F142" s="156" t="s">
        <v>177</v>
      </c>
      <c r="H142" s="155" t="s">
        <v>3</v>
      </c>
      <c r="I142" s="157"/>
      <c r="L142" s="153"/>
      <c r="M142" s="158"/>
      <c r="N142" s="159"/>
      <c r="O142" s="159"/>
      <c r="P142" s="159"/>
      <c r="Q142" s="159"/>
      <c r="R142" s="159"/>
      <c r="S142" s="159"/>
      <c r="T142" s="160"/>
      <c r="AT142" s="155" t="s">
        <v>132</v>
      </c>
      <c r="AU142" s="155" t="s">
        <v>82</v>
      </c>
      <c r="AV142" s="13" t="s">
        <v>78</v>
      </c>
      <c r="AW142" s="13" t="s">
        <v>34</v>
      </c>
      <c r="AX142" s="13" t="s">
        <v>73</v>
      </c>
      <c r="AY142" s="155" t="s">
        <v>122</v>
      </c>
    </row>
    <row r="143" spans="1:65" s="14" customFormat="1">
      <c r="B143" s="161"/>
      <c r="D143" s="154" t="s">
        <v>132</v>
      </c>
      <c r="E143" s="162" t="s">
        <v>3</v>
      </c>
      <c r="F143" s="163" t="s">
        <v>178</v>
      </c>
      <c r="H143" s="164">
        <v>1.2749999999999999</v>
      </c>
      <c r="I143" s="165"/>
      <c r="L143" s="161"/>
      <c r="M143" s="166"/>
      <c r="N143" s="167"/>
      <c r="O143" s="167"/>
      <c r="P143" s="167"/>
      <c r="Q143" s="167"/>
      <c r="R143" s="167"/>
      <c r="S143" s="167"/>
      <c r="T143" s="168"/>
      <c r="AT143" s="162" t="s">
        <v>132</v>
      </c>
      <c r="AU143" s="162" t="s">
        <v>82</v>
      </c>
      <c r="AV143" s="14" t="s">
        <v>82</v>
      </c>
      <c r="AW143" s="14" t="s">
        <v>34</v>
      </c>
      <c r="AX143" s="14" t="s">
        <v>73</v>
      </c>
      <c r="AY143" s="162" t="s">
        <v>122</v>
      </c>
    </row>
    <row r="144" spans="1:65" s="14" customFormat="1">
      <c r="B144" s="161"/>
      <c r="D144" s="154" t="s">
        <v>132</v>
      </c>
      <c r="E144" s="162" t="s">
        <v>3</v>
      </c>
      <c r="F144" s="163" t="s">
        <v>179</v>
      </c>
      <c r="H144" s="164">
        <v>0.2</v>
      </c>
      <c r="I144" s="165"/>
      <c r="L144" s="161"/>
      <c r="M144" s="166"/>
      <c r="N144" s="167"/>
      <c r="O144" s="167"/>
      <c r="P144" s="167"/>
      <c r="Q144" s="167"/>
      <c r="R144" s="167"/>
      <c r="S144" s="167"/>
      <c r="T144" s="168"/>
      <c r="AT144" s="162" t="s">
        <v>132</v>
      </c>
      <c r="AU144" s="162" t="s">
        <v>82</v>
      </c>
      <c r="AV144" s="14" t="s">
        <v>82</v>
      </c>
      <c r="AW144" s="14" t="s">
        <v>34</v>
      </c>
      <c r="AX144" s="14" t="s">
        <v>73</v>
      </c>
      <c r="AY144" s="162" t="s">
        <v>122</v>
      </c>
    </row>
    <row r="145" spans="1:65" s="14" customFormat="1">
      <c r="B145" s="161"/>
      <c r="D145" s="154" t="s">
        <v>132</v>
      </c>
      <c r="E145" s="162" t="s">
        <v>3</v>
      </c>
      <c r="F145" s="163" t="s">
        <v>180</v>
      </c>
      <c r="H145" s="164">
        <v>0.26300000000000001</v>
      </c>
      <c r="I145" s="165"/>
      <c r="L145" s="161"/>
      <c r="M145" s="166"/>
      <c r="N145" s="167"/>
      <c r="O145" s="167"/>
      <c r="P145" s="167"/>
      <c r="Q145" s="167"/>
      <c r="R145" s="167"/>
      <c r="S145" s="167"/>
      <c r="T145" s="168"/>
      <c r="AT145" s="162" t="s">
        <v>132</v>
      </c>
      <c r="AU145" s="162" t="s">
        <v>82</v>
      </c>
      <c r="AV145" s="14" t="s">
        <v>82</v>
      </c>
      <c r="AW145" s="14" t="s">
        <v>34</v>
      </c>
      <c r="AX145" s="14" t="s">
        <v>73</v>
      </c>
      <c r="AY145" s="162" t="s">
        <v>122</v>
      </c>
    </row>
    <row r="146" spans="1:65" s="14" customFormat="1">
      <c r="B146" s="161"/>
      <c r="D146" s="154" t="s">
        <v>132</v>
      </c>
      <c r="E146" s="162" t="s">
        <v>3</v>
      </c>
      <c r="F146" s="163" t="s">
        <v>181</v>
      </c>
      <c r="H146" s="164">
        <v>0.35</v>
      </c>
      <c r="I146" s="165"/>
      <c r="L146" s="161"/>
      <c r="M146" s="166"/>
      <c r="N146" s="167"/>
      <c r="O146" s="167"/>
      <c r="P146" s="167"/>
      <c r="Q146" s="167"/>
      <c r="R146" s="167"/>
      <c r="S146" s="167"/>
      <c r="T146" s="168"/>
      <c r="AT146" s="162" t="s">
        <v>132</v>
      </c>
      <c r="AU146" s="162" t="s">
        <v>82</v>
      </c>
      <c r="AV146" s="14" t="s">
        <v>82</v>
      </c>
      <c r="AW146" s="14" t="s">
        <v>34</v>
      </c>
      <c r="AX146" s="14" t="s">
        <v>73</v>
      </c>
      <c r="AY146" s="162" t="s">
        <v>122</v>
      </c>
    </row>
    <row r="147" spans="1:65" s="14" customFormat="1">
      <c r="B147" s="161"/>
      <c r="D147" s="154" t="s">
        <v>132</v>
      </c>
      <c r="E147" s="162" t="s">
        <v>3</v>
      </c>
      <c r="F147" s="163" t="s">
        <v>182</v>
      </c>
      <c r="H147" s="164">
        <v>0.34</v>
      </c>
      <c r="I147" s="165"/>
      <c r="L147" s="161"/>
      <c r="M147" s="166"/>
      <c r="N147" s="167"/>
      <c r="O147" s="167"/>
      <c r="P147" s="167"/>
      <c r="Q147" s="167"/>
      <c r="R147" s="167"/>
      <c r="S147" s="167"/>
      <c r="T147" s="168"/>
      <c r="AT147" s="162" t="s">
        <v>132</v>
      </c>
      <c r="AU147" s="162" t="s">
        <v>82</v>
      </c>
      <c r="AV147" s="14" t="s">
        <v>82</v>
      </c>
      <c r="AW147" s="14" t="s">
        <v>34</v>
      </c>
      <c r="AX147" s="14" t="s">
        <v>73</v>
      </c>
      <c r="AY147" s="162" t="s">
        <v>122</v>
      </c>
    </row>
    <row r="148" spans="1:65" s="16" customFormat="1">
      <c r="B148" s="177"/>
      <c r="D148" s="154" t="s">
        <v>132</v>
      </c>
      <c r="E148" s="178" t="s">
        <v>3</v>
      </c>
      <c r="F148" s="179" t="s">
        <v>162</v>
      </c>
      <c r="H148" s="180">
        <v>2.4279999999999999</v>
      </c>
      <c r="I148" s="181"/>
      <c r="L148" s="177"/>
      <c r="M148" s="182"/>
      <c r="N148" s="183"/>
      <c r="O148" s="183"/>
      <c r="P148" s="183"/>
      <c r="Q148" s="183"/>
      <c r="R148" s="183"/>
      <c r="S148" s="183"/>
      <c r="T148" s="184"/>
      <c r="AT148" s="178" t="s">
        <v>132</v>
      </c>
      <c r="AU148" s="178" t="s">
        <v>82</v>
      </c>
      <c r="AV148" s="16" t="s">
        <v>130</v>
      </c>
      <c r="AW148" s="16" t="s">
        <v>34</v>
      </c>
      <c r="AX148" s="16" t="s">
        <v>78</v>
      </c>
      <c r="AY148" s="178" t="s">
        <v>122</v>
      </c>
    </row>
    <row r="149" spans="1:65" s="2" customFormat="1" ht="24.2" customHeight="1">
      <c r="A149" s="34"/>
      <c r="B149" s="139"/>
      <c r="C149" s="140" t="s">
        <v>188</v>
      </c>
      <c r="D149" s="140" t="s">
        <v>125</v>
      </c>
      <c r="E149" s="141" t="s">
        <v>189</v>
      </c>
      <c r="F149" s="142" t="s">
        <v>190</v>
      </c>
      <c r="G149" s="143" t="s">
        <v>139</v>
      </c>
      <c r="H149" s="144">
        <v>21.67</v>
      </c>
      <c r="I149" s="145"/>
      <c r="J149" s="146">
        <f>ROUND(I149*H149,2)</f>
        <v>0</v>
      </c>
      <c r="K149" s="142" t="s">
        <v>3</v>
      </c>
      <c r="L149" s="35"/>
      <c r="M149" s="147" t="s">
        <v>3</v>
      </c>
      <c r="N149" s="148" t="s">
        <v>44</v>
      </c>
      <c r="O149" s="55"/>
      <c r="P149" s="149">
        <f>O149*H149</f>
        <v>0</v>
      </c>
      <c r="Q149" s="149">
        <v>5.9389999999999998E-2</v>
      </c>
      <c r="R149" s="149">
        <f>Q149*H149</f>
        <v>1.2869813000000001</v>
      </c>
      <c r="S149" s="149">
        <v>0</v>
      </c>
      <c r="T149" s="150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51" t="s">
        <v>130</v>
      </c>
      <c r="AT149" s="151" t="s">
        <v>125</v>
      </c>
      <c r="AU149" s="151" t="s">
        <v>82</v>
      </c>
      <c r="AY149" s="19" t="s">
        <v>122</v>
      </c>
      <c r="BE149" s="152">
        <f>IF(N149="základní",J149,0)</f>
        <v>0</v>
      </c>
      <c r="BF149" s="152">
        <f>IF(N149="snížená",J149,0)</f>
        <v>0</v>
      </c>
      <c r="BG149" s="152">
        <f>IF(N149="zákl. přenesená",J149,0)</f>
        <v>0</v>
      </c>
      <c r="BH149" s="152">
        <f>IF(N149="sníž. přenesená",J149,0)</f>
        <v>0</v>
      </c>
      <c r="BI149" s="152">
        <f>IF(N149="nulová",J149,0)</f>
        <v>0</v>
      </c>
      <c r="BJ149" s="19" t="s">
        <v>78</v>
      </c>
      <c r="BK149" s="152">
        <f>ROUND(I149*H149,2)</f>
        <v>0</v>
      </c>
      <c r="BL149" s="19" t="s">
        <v>130</v>
      </c>
      <c r="BM149" s="151" t="s">
        <v>191</v>
      </c>
    </row>
    <row r="150" spans="1:65" s="13" customFormat="1">
      <c r="B150" s="153"/>
      <c r="D150" s="154" t="s">
        <v>132</v>
      </c>
      <c r="E150" s="155" t="s">
        <v>3</v>
      </c>
      <c r="F150" s="156" t="s">
        <v>192</v>
      </c>
      <c r="H150" s="155" t="s">
        <v>3</v>
      </c>
      <c r="I150" s="157"/>
      <c r="L150" s="153"/>
      <c r="M150" s="158"/>
      <c r="N150" s="159"/>
      <c r="O150" s="159"/>
      <c r="P150" s="159"/>
      <c r="Q150" s="159"/>
      <c r="R150" s="159"/>
      <c r="S150" s="159"/>
      <c r="T150" s="160"/>
      <c r="AT150" s="155" t="s">
        <v>132</v>
      </c>
      <c r="AU150" s="155" t="s">
        <v>82</v>
      </c>
      <c r="AV150" s="13" t="s">
        <v>78</v>
      </c>
      <c r="AW150" s="13" t="s">
        <v>34</v>
      </c>
      <c r="AX150" s="13" t="s">
        <v>73</v>
      </c>
      <c r="AY150" s="155" t="s">
        <v>122</v>
      </c>
    </row>
    <row r="151" spans="1:65" s="13" customFormat="1">
      <c r="B151" s="153"/>
      <c r="D151" s="154" t="s">
        <v>132</v>
      </c>
      <c r="E151" s="155" t="s">
        <v>3</v>
      </c>
      <c r="F151" s="156" t="s">
        <v>193</v>
      </c>
      <c r="H151" s="155" t="s">
        <v>3</v>
      </c>
      <c r="I151" s="157"/>
      <c r="L151" s="153"/>
      <c r="M151" s="158"/>
      <c r="N151" s="159"/>
      <c r="O151" s="159"/>
      <c r="P151" s="159"/>
      <c r="Q151" s="159"/>
      <c r="R151" s="159"/>
      <c r="S151" s="159"/>
      <c r="T151" s="160"/>
      <c r="AT151" s="155" t="s">
        <v>132</v>
      </c>
      <c r="AU151" s="155" t="s">
        <v>82</v>
      </c>
      <c r="AV151" s="13" t="s">
        <v>78</v>
      </c>
      <c r="AW151" s="13" t="s">
        <v>34</v>
      </c>
      <c r="AX151" s="13" t="s">
        <v>73</v>
      </c>
      <c r="AY151" s="155" t="s">
        <v>122</v>
      </c>
    </row>
    <row r="152" spans="1:65" s="14" customFormat="1">
      <c r="B152" s="161"/>
      <c r="D152" s="154" t="s">
        <v>132</v>
      </c>
      <c r="E152" s="162" t="s">
        <v>3</v>
      </c>
      <c r="F152" s="163" t="s">
        <v>194</v>
      </c>
      <c r="H152" s="164">
        <v>21.07</v>
      </c>
      <c r="I152" s="165"/>
      <c r="L152" s="161"/>
      <c r="M152" s="166"/>
      <c r="N152" s="167"/>
      <c r="O152" s="167"/>
      <c r="P152" s="167"/>
      <c r="Q152" s="167"/>
      <c r="R152" s="167"/>
      <c r="S152" s="167"/>
      <c r="T152" s="168"/>
      <c r="AT152" s="162" t="s">
        <v>132</v>
      </c>
      <c r="AU152" s="162" t="s">
        <v>82</v>
      </c>
      <c r="AV152" s="14" t="s">
        <v>82</v>
      </c>
      <c r="AW152" s="14" t="s">
        <v>34</v>
      </c>
      <c r="AX152" s="14" t="s">
        <v>73</v>
      </c>
      <c r="AY152" s="162" t="s">
        <v>122</v>
      </c>
    </row>
    <row r="153" spans="1:65" s="14" customFormat="1">
      <c r="B153" s="161"/>
      <c r="D153" s="154" t="s">
        <v>132</v>
      </c>
      <c r="E153" s="162" t="s">
        <v>3</v>
      </c>
      <c r="F153" s="163" t="s">
        <v>195</v>
      </c>
      <c r="H153" s="164">
        <v>0.6</v>
      </c>
      <c r="I153" s="165"/>
      <c r="L153" s="161"/>
      <c r="M153" s="166"/>
      <c r="N153" s="167"/>
      <c r="O153" s="167"/>
      <c r="P153" s="167"/>
      <c r="Q153" s="167"/>
      <c r="R153" s="167"/>
      <c r="S153" s="167"/>
      <c r="T153" s="168"/>
      <c r="AT153" s="162" t="s">
        <v>132</v>
      </c>
      <c r="AU153" s="162" t="s">
        <v>82</v>
      </c>
      <c r="AV153" s="14" t="s">
        <v>82</v>
      </c>
      <c r="AW153" s="14" t="s">
        <v>34</v>
      </c>
      <c r="AX153" s="14" t="s">
        <v>73</v>
      </c>
      <c r="AY153" s="162" t="s">
        <v>122</v>
      </c>
    </row>
    <row r="154" spans="1:65" s="16" customFormat="1">
      <c r="B154" s="177"/>
      <c r="D154" s="154" t="s">
        <v>132</v>
      </c>
      <c r="E154" s="178" t="s">
        <v>3</v>
      </c>
      <c r="F154" s="179" t="s">
        <v>162</v>
      </c>
      <c r="H154" s="180">
        <v>21.67</v>
      </c>
      <c r="I154" s="181"/>
      <c r="L154" s="177"/>
      <c r="M154" s="182"/>
      <c r="N154" s="183"/>
      <c r="O154" s="183"/>
      <c r="P154" s="183"/>
      <c r="Q154" s="183"/>
      <c r="R154" s="183"/>
      <c r="S154" s="183"/>
      <c r="T154" s="184"/>
      <c r="AT154" s="178" t="s">
        <v>132</v>
      </c>
      <c r="AU154" s="178" t="s">
        <v>82</v>
      </c>
      <c r="AV154" s="16" t="s">
        <v>130</v>
      </c>
      <c r="AW154" s="16" t="s">
        <v>34</v>
      </c>
      <c r="AX154" s="16" t="s">
        <v>78</v>
      </c>
      <c r="AY154" s="178" t="s">
        <v>122</v>
      </c>
    </row>
    <row r="155" spans="1:65" s="2" customFormat="1" ht="14.45" customHeight="1">
      <c r="A155" s="34"/>
      <c r="B155" s="139"/>
      <c r="C155" s="140" t="s">
        <v>196</v>
      </c>
      <c r="D155" s="140" t="s">
        <v>125</v>
      </c>
      <c r="E155" s="141" t="s">
        <v>197</v>
      </c>
      <c r="F155" s="142" t="s">
        <v>198</v>
      </c>
      <c r="G155" s="143" t="s">
        <v>139</v>
      </c>
      <c r="H155" s="144">
        <v>24.097999999999999</v>
      </c>
      <c r="I155" s="145"/>
      <c r="J155" s="146">
        <f>ROUND(I155*H155,2)</f>
        <v>0</v>
      </c>
      <c r="K155" s="142" t="s">
        <v>129</v>
      </c>
      <c r="L155" s="35"/>
      <c r="M155" s="147" t="s">
        <v>3</v>
      </c>
      <c r="N155" s="148" t="s">
        <v>44</v>
      </c>
      <c r="O155" s="55"/>
      <c r="P155" s="149">
        <f>O155*H155</f>
        <v>0</v>
      </c>
      <c r="Q155" s="149">
        <v>1.5E-3</v>
      </c>
      <c r="R155" s="149">
        <f>Q155*H155</f>
        <v>3.6146999999999999E-2</v>
      </c>
      <c r="S155" s="149">
        <v>0</v>
      </c>
      <c r="T155" s="150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51" t="s">
        <v>130</v>
      </c>
      <c r="AT155" s="151" t="s">
        <v>125</v>
      </c>
      <c r="AU155" s="151" t="s">
        <v>82</v>
      </c>
      <c r="AY155" s="19" t="s">
        <v>122</v>
      </c>
      <c r="BE155" s="152">
        <f>IF(N155="základní",J155,0)</f>
        <v>0</v>
      </c>
      <c r="BF155" s="152">
        <f>IF(N155="snížená",J155,0)</f>
        <v>0</v>
      </c>
      <c r="BG155" s="152">
        <f>IF(N155="zákl. přenesená",J155,0)</f>
        <v>0</v>
      </c>
      <c r="BH155" s="152">
        <f>IF(N155="sníž. přenesená",J155,0)</f>
        <v>0</v>
      </c>
      <c r="BI155" s="152">
        <f>IF(N155="nulová",J155,0)</f>
        <v>0</v>
      </c>
      <c r="BJ155" s="19" t="s">
        <v>78</v>
      </c>
      <c r="BK155" s="152">
        <f>ROUND(I155*H155,2)</f>
        <v>0</v>
      </c>
      <c r="BL155" s="19" t="s">
        <v>130</v>
      </c>
      <c r="BM155" s="151" t="s">
        <v>199</v>
      </c>
    </row>
    <row r="156" spans="1:65" s="13" customFormat="1">
      <c r="B156" s="153"/>
      <c r="D156" s="154" t="s">
        <v>132</v>
      </c>
      <c r="E156" s="155" t="s">
        <v>3</v>
      </c>
      <c r="F156" s="156" t="s">
        <v>176</v>
      </c>
      <c r="H156" s="155" t="s">
        <v>3</v>
      </c>
      <c r="I156" s="157"/>
      <c r="L156" s="153"/>
      <c r="M156" s="158"/>
      <c r="N156" s="159"/>
      <c r="O156" s="159"/>
      <c r="P156" s="159"/>
      <c r="Q156" s="159"/>
      <c r="R156" s="159"/>
      <c r="S156" s="159"/>
      <c r="T156" s="160"/>
      <c r="AT156" s="155" t="s">
        <v>132</v>
      </c>
      <c r="AU156" s="155" t="s">
        <v>82</v>
      </c>
      <c r="AV156" s="13" t="s">
        <v>78</v>
      </c>
      <c r="AW156" s="13" t="s">
        <v>34</v>
      </c>
      <c r="AX156" s="13" t="s">
        <v>73</v>
      </c>
      <c r="AY156" s="155" t="s">
        <v>122</v>
      </c>
    </row>
    <row r="157" spans="1:65" s="13" customFormat="1">
      <c r="B157" s="153"/>
      <c r="D157" s="154" t="s">
        <v>132</v>
      </c>
      <c r="E157" s="155" t="s">
        <v>3</v>
      </c>
      <c r="F157" s="156" t="s">
        <v>177</v>
      </c>
      <c r="H157" s="155" t="s">
        <v>3</v>
      </c>
      <c r="I157" s="157"/>
      <c r="L157" s="153"/>
      <c r="M157" s="158"/>
      <c r="N157" s="159"/>
      <c r="O157" s="159"/>
      <c r="P157" s="159"/>
      <c r="Q157" s="159"/>
      <c r="R157" s="159"/>
      <c r="S157" s="159"/>
      <c r="T157" s="160"/>
      <c r="AT157" s="155" t="s">
        <v>132</v>
      </c>
      <c r="AU157" s="155" t="s">
        <v>82</v>
      </c>
      <c r="AV157" s="13" t="s">
        <v>78</v>
      </c>
      <c r="AW157" s="13" t="s">
        <v>34</v>
      </c>
      <c r="AX157" s="13" t="s">
        <v>73</v>
      </c>
      <c r="AY157" s="155" t="s">
        <v>122</v>
      </c>
    </row>
    <row r="158" spans="1:65" s="14" customFormat="1">
      <c r="B158" s="161"/>
      <c r="D158" s="154" t="s">
        <v>132</v>
      </c>
      <c r="E158" s="162" t="s">
        <v>3</v>
      </c>
      <c r="F158" s="163" t="s">
        <v>200</v>
      </c>
      <c r="H158" s="164">
        <v>2.4279999999999999</v>
      </c>
      <c r="I158" s="165"/>
      <c r="L158" s="161"/>
      <c r="M158" s="166"/>
      <c r="N158" s="167"/>
      <c r="O158" s="167"/>
      <c r="P158" s="167"/>
      <c r="Q158" s="167"/>
      <c r="R158" s="167"/>
      <c r="S158" s="167"/>
      <c r="T158" s="168"/>
      <c r="AT158" s="162" t="s">
        <v>132</v>
      </c>
      <c r="AU158" s="162" t="s">
        <v>82</v>
      </c>
      <c r="AV158" s="14" t="s">
        <v>82</v>
      </c>
      <c r="AW158" s="14" t="s">
        <v>34</v>
      </c>
      <c r="AX158" s="14" t="s">
        <v>73</v>
      </c>
      <c r="AY158" s="162" t="s">
        <v>122</v>
      </c>
    </row>
    <row r="159" spans="1:65" s="13" customFormat="1">
      <c r="B159" s="153"/>
      <c r="D159" s="154" t="s">
        <v>132</v>
      </c>
      <c r="E159" s="155" t="s">
        <v>3</v>
      </c>
      <c r="F159" s="156" t="s">
        <v>192</v>
      </c>
      <c r="H159" s="155" t="s">
        <v>3</v>
      </c>
      <c r="I159" s="157"/>
      <c r="L159" s="153"/>
      <c r="M159" s="158"/>
      <c r="N159" s="159"/>
      <c r="O159" s="159"/>
      <c r="P159" s="159"/>
      <c r="Q159" s="159"/>
      <c r="R159" s="159"/>
      <c r="S159" s="159"/>
      <c r="T159" s="160"/>
      <c r="AT159" s="155" t="s">
        <v>132</v>
      </c>
      <c r="AU159" s="155" t="s">
        <v>82</v>
      </c>
      <c r="AV159" s="13" t="s">
        <v>78</v>
      </c>
      <c r="AW159" s="13" t="s">
        <v>34</v>
      </c>
      <c r="AX159" s="13" t="s">
        <v>73</v>
      </c>
      <c r="AY159" s="155" t="s">
        <v>122</v>
      </c>
    </row>
    <row r="160" spans="1:65" s="13" customFormat="1">
      <c r="B160" s="153"/>
      <c r="D160" s="154" t="s">
        <v>132</v>
      </c>
      <c r="E160" s="155" t="s">
        <v>3</v>
      </c>
      <c r="F160" s="156" t="s">
        <v>193</v>
      </c>
      <c r="H160" s="155" t="s">
        <v>3</v>
      </c>
      <c r="I160" s="157"/>
      <c r="L160" s="153"/>
      <c r="M160" s="158"/>
      <c r="N160" s="159"/>
      <c r="O160" s="159"/>
      <c r="P160" s="159"/>
      <c r="Q160" s="159"/>
      <c r="R160" s="159"/>
      <c r="S160" s="159"/>
      <c r="T160" s="160"/>
      <c r="AT160" s="155" t="s">
        <v>132</v>
      </c>
      <c r="AU160" s="155" t="s">
        <v>82</v>
      </c>
      <c r="AV160" s="13" t="s">
        <v>78</v>
      </c>
      <c r="AW160" s="13" t="s">
        <v>34</v>
      </c>
      <c r="AX160" s="13" t="s">
        <v>73</v>
      </c>
      <c r="AY160" s="155" t="s">
        <v>122</v>
      </c>
    </row>
    <row r="161" spans="1:65" s="14" customFormat="1">
      <c r="B161" s="161"/>
      <c r="D161" s="154" t="s">
        <v>132</v>
      </c>
      <c r="E161" s="162" t="s">
        <v>3</v>
      </c>
      <c r="F161" s="163" t="s">
        <v>201</v>
      </c>
      <c r="H161" s="164">
        <v>21.67</v>
      </c>
      <c r="I161" s="165"/>
      <c r="L161" s="161"/>
      <c r="M161" s="166"/>
      <c r="N161" s="167"/>
      <c r="O161" s="167"/>
      <c r="P161" s="167"/>
      <c r="Q161" s="167"/>
      <c r="R161" s="167"/>
      <c r="S161" s="167"/>
      <c r="T161" s="168"/>
      <c r="AT161" s="162" t="s">
        <v>132</v>
      </c>
      <c r="AU161" s="162" t="s">
        <v>82</v>
      </c>
      <c r="AV161" s="14" t="s">
        <v>82</v>
      </c>
      <c r="AW161" s="14" t="s">
        <v>34</v>
      </c>
      <c r="AX161" s="14" t="s">
        <v>73</v>
      </c>
      <c r="AY161" s="162" t="s">
        <v>122</v>
      </c>
    </row>
    <row r="162" spans="1:65" s="16" customFormat="1">
      <c r="B162" s="177"/>
      <c r="D162" s="154" t="s">
        <v>132</v>
      </c>
      <c r="E162" s="178" t="s">
        <v>3</v>
      </c>
      <c r="F162" s="179" t="s">
        <v>162</v>
      </c>
      <c r="H162" s="180">
        <v>24.098000000000003</v>
      </c>
      <c r="I162" s="181"/>
      <c r="L162" s="177"/>
      <c r="M162" s="182"/>
      <c r="N162" s="183"/>
      <c r="O162" s="183"/>
      <c r="P162" s="183"/>
      <c r="Q162" s="183"/>
      <c r="R162" s="183"/>
      <c r="S162" s="183"/>
      <c r="T162" s="184"/>
      <c r="AT162" s="178" t="s">
        <v>132</v>
      </c>
      <c r="AU162" s="178" t="s">
        <v>82</v>
      </c>
      <c r="AV162" s="16" t="s">
        <v>130</v>
      </c>
      <c r="AW162" s="16" t="s">
        <v>34</v>
      </c>
      <c r="AX162" s="16" t="s">
        <v>78</v>
      </c>
      <c r="AY162" s="178" t="s">
        <v>122</v>
      </c>
    </row>
    <row r="163" spans="1:65" s="2" customFormat="1" ht="14.45" customHeight="1">
      <c r="A163" s="34"/>
      <c r="B163" s="139"/>
      <c r="C163" s="140" t="s">
        <v>202</v>
      </c>
      <c r="D163" s="140" t="s">
        <v>125</v>
      </c>
      <c r="E163" s="141" t="s">
        <v>168</v>
      </c>
      <c r="F163" s="142" t="s">
        <v>169</v>
      </c>
      <c r="G163" s="143" t="s">
        <v>139</v>
      </c>
      <c r="H163" s="144">
        <v>24.097999999999999</v>
      </c>
      <c r="I163" s="145"/>
      <c r="J163" s="146">
        <f>ROUND(I163*H163,2)</f>
        <v>0</v>
      </c>
      <c r="K163" s="142" t="s">
        <v>129</v>
      </c>
      <c r="L163" s="35"/>
      <c r="M163" s="147" t="s">
        <v>3</v>
      </c>
      <c r="N163" s="148" t="s">
        <v>44</v>
      </c>
      <c r="O163" s="55"/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51" t="s">
        <v>130</v>
      </c>
      <c r="AT163" s="151" t="s">
        <v>125</v>
      </c>
      <c r="AU163" s="151" t="s">
        <v>82</v>
      </c>
      <c r="AY163" s="19" t="s">
        <v>122</v>
      </c>
      <c r="BE163" s="152">
        <f>IF(N163="základní",J163,0)</f>
        <v>0</v>
      </c>
      <c r="BF163" s="152">
        <f>IF(N163="snížená",J163,0)</f>
        <v>0</v>
      </c>
      <c r="BG163" s="152">
        <f>IF(N163="zákl. přenesená",J163,0)</f>
        <v>0</v>
      </c>
      <c r="BH163" s="152">
        <f>IF(N163="sníž. přenesená",J163,0)</f>
        <v>0</v>
      </c>
      <c r="BI163" s="152">
        <f>IF(N163="nulová",J163,0)</f>
        <v>0</v>
      </c>
      <c r="BJ163" s="19" t="s">
        <v>78</v>
      </c>
      <c r="BK163" s="152">
        <f>ROUND(I163*H163,2)</f>
        <v>0</v>
      </c>
      <c r="BL163" s="19" t="s">
        <v>130</v>
      </c>
      <c r="BM163" s="151" t="s">
        <v>203</v>
      </c>
    </row>
    <row r="164" spans="1:65" s="13" customFormat="1">
      <c r="B164" s="153"/>
      <c r="D164" s="154" t="s">
        <v>132</v>
      </c>
      <c r="E164" s="155" t="s">
        <v>3</v>
      </c>
      <c r="F164" s="156" t="s">
        <v>176</v>
      </c>
      <c r="H164" s="155" t="s">
        <v>3</v>
      </c>
      <c r="I164" s="157"/>
      <c r="L164" s="153"/>
      <c r="M164" s="158"/>
      <c r="N164" s="159"/>
      <c r="O164" s="159"/>
      <c r="P164" s="159"/>
      <c r="Q164" s="159"/>
      <c r="R164" s="159"/>
      <c r="S164" s="159"/>
      <c r="T164" s="160"/>
      <c r="AT164" s="155" t="s">
        <v>132</v>
      </c>
      <c r="AU164" s="155" t="s">
        <v>82</v>
      </c>
      <c r="AV164" s="13" t="s">
        <v>78</v>
      </c>
      <c r="AW164" s="13" t="s">
        <v>34</v>
      </c>
      <c r="AX164" s="13" t="s">
        <v>73</v>
      </c>
      <c r="AY164" s="155" t="s">
        <v>122</v>
      </c>
    </row>
    <row r="165" spans="1:65" s="13" customFormat="1">
      <c r="B165" s="153"/>
      <c r="D165" s="154" t="s">
        <v>132</v>
      </c>
      <c r="E165" s="155" t="s">
        <v>3</v>
      </c>
      <c r="F165" s="156" t="s">
        <v>177</v>
      </c>
      <c r="H165" s="155" t="s">
        <v>3</v>
      </c>
      <c r="I165" s="157"/>
      <c r="L165" s="153"/>
      <c r="M165" s="158"/>
      <c r="N165" s="159"/>
      <c r="O165" s="159"/>
      <c r="P165" s="159"/>
      <c r="Q165" s="159"/>
      <c r="R165" s="159"/>
      <c r="S165" s="159"/>
      <c r="T165" s="160"/>
      <c r="AT165" s="155" t="s">
        <v>132</v>
      </c>
      <c r="AU165" s="155" t="s">
        <v>82</v>
      </c>
      <c r="AV165" s="13" t="s">
        <v>78</v>
      </c>
      <c r="AW165" s="13" t="s">
        <v>34</v>
      </c>
      <c r="AX165" s="13" t="s">
        <v>73</v>
      </c>
      <c r="AY165" s="155" t="s">
        <v>122</v>
      </c>
    </row>
    <row r="166" spans="1:65" s="14" customFormat="1">
      <c r="B166" s="161"/>
      <c r="D166" s="154" t="s">
        <v>132</v>
      </c>
      <c r="E166" s="162" t="s">
        <v>3</v>
      </c>
      <c r="F166" s="163" t="s">
        <v>200</v>
      </c>
      <c r="H166" s="164">
        <v>2.4279999999999999</v>
      </c>
      <c r="I166" s="165"/>
      <c r="L166" s="161"/>
      <c r="M166" s="166"/>
      <c r="N166" s="167"/>
      <c r="O166" s="167"/>
      <c r="P166" s="167"/>
      <c r="Q166" s="167"/>
      <c r="R166" s="167"/>
      <c r="S166" s="167"/>
      <c r="T166" s="168"/>
      <c r="AT166" s="162" t="s">
        <v>132</v>
      </c>
      <c r="AU166" s="162" t="s">
        <v>82</v>
      </c>
      <c r="AV166" s="14" t="s">
        <v>82</v>
      </c>
      <c r="AW166" s="14" t="s">
        <v>34</v>
      </c>
      <c r="AX166" s="14" t="s">
        <v>73</v>
      </c>
      <c r="AY166" s="162" t="s">
        <v>122</v>
      </c>
    </row>
    <row r="167" spans="1:65" s="13" customFormat="1">
      <c r="B167" s="153"/>
      <c r="D167" s="154" t="s">
        <v>132</v>
      </c>
      <c r="E167" s="155" t="s">
        <v>3</v>
      </c>
      <c r="F167" s="156" t="s">
        <v>192</v>
      </c>
      <c r="H167" s="155" t="s">
        <v>3</v>
      </c>
      <c r="I167" s="157"/>
      <c r="L167" s="153"/>
      <c r="M167" s="158"/>
      <c r="N167" s="159"/>
      <c r="O167" s="159"/>
      <c r="P167" s="159"/>
      <c r="Q167" s="159"/>
      <c r="R167" s="159"/>
      <c r="S167" s="159"/>
      <c r="T167" s="160"/>
      <c r="AT167" s="155" t="s">
        <v>132</v>
      </c>
      <c r="AU167" s="155" t="s">
        <v>82</v>
      </c>
      <c r="AV167" s="13" t="s">
        <v>78</v>
      </c>
      <c r="AW167" s="13" t="s">
        <v>34</v>
      </c>
      <c r="AX167" s="13" t="s">
        <v>73</v>
      </c>
      <c r="AY167" s="155" t="s">
        <v>122</v>
      </c>
    </row>
    <row r="168" spans="1:65" s="13" customFormat="1">
      <c r="B168" s="153"/>
      <c r="D168" s="154" t="s">
        <v>132</v>
      </c>
      <c r="E168" s="155" t="s">
        <v>3</v>
      </c>
      <c r="F168" s="156" t="s">
        <v>193</v>
      </c>
      <c r="H168" s="155" t="s">
        <v>3</v>
      </c>
      <c r="I168" s="157"/>
      <c r="L168" s="153"/>
      <c r="M168" s="158"/>
      <c r="N168" s="159"/>
      <c r="O168" s="159"/>
      <c r="P168" s="159"/>
      <c r="Q168" s="159"/>
      <c r="R168" s="159"/>
      <c r="S168" s="159"/>
      <c r="T168" s="160"/>
      <c r="AT168" s="155" t="s">
        <v>132</v>
      </c>
      <c r="AU168" s="155" t="s">
        <v>82</v>
      </c>
      <c r="AV168" s="13" t="s">
        <v>78</v>
      </c>
      <c r="AW168" s="13" t="s">
        <v>34</v>
      </c>
      <c r="AX168" s="13" t="s">
        <v>73</v>
      </c>
      <c r="AY168" s="155" t="s">
        <v>122</v>
      </c>
    </row>
    <row r="169" spans="1:65" s="14" customFormat="1">
      <c r="B169" s="161"/>
      <c r="D169" s="154" t="s">
        <v>132</v>
      </c>
      <c r="E169" s="162" t="s">
        <v>3</v>
      </c>
      <c r="F169" s="163" t="s">
        <v>201</v>
      </c>
      <c r="H169" s="164">
        <v>21.67</v>
      </c>
      <c r="I169" s="165"/>
      <c r="L169" s="161"/>
      <c r="M169" s="166"/>
      <c r="N169" s="167"/>
      <c r="O169" s="167"/>
      <c r="P169" s="167"/>
      <c r="Q169" s="167"/>
      <c r="R169" s="167"/>
      <c r="S169" s="167"/>
      <c r="T169" s="168"/>
      <c r="AT169" s="162" t="s">
        <v>132</v>
      </c>
      <c r="AU169" s="162" t="s">
        <v>82</v>
      </c>
      <c r="AV169" s="14" t="s">
        <v>82</v>
      </c>
      <c r="AW169" s="14" t="s">
        <v>34</v>
      </c>
      <c r="AX169" s="14" t="s">
        <v>73</v>
      </c>
      <c r="AY169" s="162" t="s">
        <v>122</v>
      </c>
    </row>
    <row r="170" spans="1:65" s="16" customFormat="1">
      <c r="B170" s="177"/>
      <c r="D170" s="154" t="s">
        <v>132</v>
      </c>
      <c r="E170" s="178" t="s">
        <v>3</v>
      </c>
      <c r="F170" s="179" t="s">
        <v>162</v>
      </c>
      <c r="H170" s="180">
        <v>24.098000000000003</v>
      </c>
      <c r="I170" s="181"/>
      <c r="L170" s="177"/>
      <c r="M170" s="182"/>
      <c r="N170" s="183"/>
      <c r="O170" s="183"/>
      <c r="P170" s="183"/>
      <c r="Q170" s="183"/>
      <c r="R170" s="183"/>
      <c r="S170" s="183"/>
      <c r="T170" s="184"/>
      <c r="AT170" s="178" t="s">
        <v>132</v>
      </c>
      <c r="AU170" s="178" t="s">
        <v>82</v>
      </c>
      <c r="AV170" s="16" t="s">
        <v>130</v>
      </c>
      <c r="AW170" s="16" t="s">
        <v>34</v>
      </c>
      <c r="AX170" s="16" t="s">
        <v>78</v>
      </c>
      <c r="AY170" s="178" t="s">
        <v>122</v>
      </c>
    </row>
    <row r="171" spans="1:65" s="2" customFormat="1" ht="14.45" customHeight="1">
      <c r="A171" s="34"/>
      <c r="B171" s="139"/>
      <c r="C171" s="140" t="s">
        <v>204</v>
      </c>
      <c r="D171" s="140" t="s">
        <v>125</v>
      </c>
      <c r="E171" s="141" t="s">
        <v>205</v>
      </c>
      <c r="F171" s="142" t="s">
        <v>206</v>
      </c>
      <c r="G171" s="143" t="s">
        <v>139</v>
      </c>
      <c r="H171" s="144">
        <v>24.097999999999999</v>
      </c>
      <c r="I171" s="145"/>
      <c r="J171" s="146">
        <f>ROUND(I171*H171,2)</f>
        <v>0</v>
      </c>
      <c r="K171" s="142" t="s">
        <v>129</v>
      </c>
      <c r="L171" s="35"/>
      <c r="M171" s="147" t="s">
        <v>3</v>
      </c>
      <c r="N171" s="148" t="s">
        <v>44</v>
      </c>
      <c r="O171" s="55"/>
      <c r="P171" s="149">
        <f>O171*H171</f>
        <v>0</v>
      </c>
      <c r="Q171" s="149">
        <v>2.5999999999999998E-4</v>
      </c>
      <c r="R171" s="149">
        <f>Q171*H171</f>
        <v>6.2654799999999995E-3</v>
      </c>
      <c r="S171" s="149">
        <v>0</v>
      </c>
      <c r="T171" s="150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51" t="s">
        <v>130</v>
      </c>
      <c r="AT171" s="151" t="s">
        <v>125</v>
      </c>
      <c r="AU171" s="151" t="s">
        <v>82</v>
      </c>
      <c r="AY171" s="19" t="s">
        <v>122</v>
      </c>
      <c r="BE171" s="152">
        <f>IF(N171="základní",J171,0)</f>
        <v>0</v>
      </c>
      <c r="BF171" s="152">
        <f>IF(N171="snížená",J171,0)</f>
        <v>0</v>
      </c>
      <c r="BG171" s="152">
        <f>IF(N171="zákl. přenesená",J171,0)</f>
        <v>0</v>
      </c>
      <c r="BH171" s="152">
        <f>IF(N171="sníž. přenesená",J171,0)</f>
        <v>0</v>
      </c>
      <c r="BI171" s="152">
        <f>IF(N171="nulová",J171,0)</f>
        <v>0</v>
      </c>
      <c r="BJ171" s="19" t="s">
        <v>78</v>
      </c>
      <c r="BK171" s="152">
        <f>ROUND(I171*H171,2)</f>
        <v>0</v>
      </c>
      <c r="BL171" s="19" t="s">
        <v>130</v>
      </c>
      <c r="BM171" s="151" t="s">
        <v>207</v>
      </c>
    </row>
    <row r="172" spans="1:65" s="13" customFormat="1">
      <c r="B172" s="153"/>
      <c r="D172" s="154" t="s">
        <v>132</v>
      </c>
      <c r="E172" s="155" t="s">
        <v>3</v>
      </c>
      <c r="F172" s="156" t="s">
        <v>177</v>
      </c>
      <c r="H172" s="155" t="s">
        <v>3</v>
      </c>
      <c r="I172" s="157"/>
      <c r="L172" s="153"/>
      <c r="M172" s="158"/>
      <c r="N172" s="159"/>
      <c r="O172" s="159"/>
      <c r="P172" s="159"/>
      <c r="Q172" s="159"/>
      <c r="R172" s="159"/>
      <c r="S172" s="159"/>
      <c r="T172" s="160"/>
      <c r="AT172" s="155" t="s">
        <v>132</v>
      </c>
      <c r="AU172" s="155" t="s">
        <v>82</v>
      </c>
      <c r="AV172" s="13" t="s">
        <v>78</v>
      </c>
      <c r="AW172" s="13" t="s">
        <v>34</v>
      </c>
      <c r="AX172" s="13" t="s">
        <v>73</v>
      </c>
      <c r="AY172" s="155" t="s">
        <v>122</v>
      </c>
    </row>
    <row r="173" spans="1:65" s="14" customFormat="1">
      <c r="B173" s="161"/>
      <c r="D173" s="154" t="s">
        <v>132</v>
      </c>
      <c r="E173" s="162" t="s">
        <v>3</v>
      </c>
      <c r="F173" s="163" t="s">
        <v>200</v>
      </c>
      <c r="H173" s="164">
        <v>2.4279999999999999</v>
      </c>
      <c r="I173" s="165"/>
      <c r="L173" s="161"/>
      <c r="M173" s="166"/>
      <c r="N173" s="167"/>
      <c r="O173" s="167"/>
      <c r="P173" s="167"/>
      <c r="Q173" s="167"/>
      <c r="R173" s="167"/>
      <c r="S173" s="167"/>
      <c r="T173" s="168"/>
      <c r="AT173" s="162" t="s">
        <v>132</v>
      </c>
      <c r="AU173" s="162" t="s">
        <v>82</v>
      </c>
      <c r="AV173" s="14" t="s">
        <v>82</v>
      </c>
      <c r="AW173" s="14" t="s">
        <v>34</v>
      </c>
      <c r="AX173" s="14" t="s">
        <v>73</v>
      </c>
      <c r="AY173" s="162" t="s">
        <v>122</v>
      </c>
    </row>
    <row r="174" spans="1:65" s="13" customFormat="1">
      <c r="B174" s="153"/>
      <c r="D174" s="154" t="s">
        <v>132</v>
      </c>
      <c r="E174" s="155" t="s">
        <v>3</v>
      </c>
      <c r="F174" s="156" t="s">
        <v>193</v>
      </c>
      <c r="H174" s="155" t="s">
        <v>3</v>
      </c>
      <c r="I174" s="157"/>
      <c r="L174" s="153"/>
      <c r="M174" s="158"/>
      <c r="N174" s="159"/>
      <c r="O174" s="159"/>
      <c r="P174" s="159"/>
      <c r="Q174" s="159"/>
      <c r="R174" s="159"/>
      <c r="S174" s="159"/>
      <c r="T174" s="160"/>
      <c r="AT174" s="155" t="s">
        <v>132</v>
      </c>
      <c r="AU174" s="155" t="s">
        <v>82</v>
      </c>
      <c r="AV174" s="13" t="s">
        <v>78</v>
      </c>
      <c r="AW174" s="13" t="s">
        <v>34</v>
      </c>
      <c r="AX174" s="13" t="s">
        <v>73</v>
      </c>
      <c r="AY174" s="155" t="s">
        <v>122</v>
      </c>
    </row>
    <row r="175" spans="1:65" s="14" customFormat="1">
      <c r="B175" s="161"/>
      <c r="D175" s="154" t="s">
        <v>132</v>
      </c>
      <c r="E175" s="162" t="s">
        <v>3</v>
      </c>
      <c r="F175" s="163" t="s">
        <v>201</v>
      </c>
      <c r="H175" s="164">
        <v>21.67</v>
      </c>
      <c r="I175" s="165"/>
      <c r="L175" s="161"/>
      <c r="M175" s="166"/>
      <c r="N175" s="167"/>
      <c r="O175" s="167"/>
      <c r="P175" s="167"/>
      <c r="Q175" s="167"/>
      <c r="R175" s="167"/>
      <c r="S175" s="167"/>
      <c r="T175" s="168"/>
      <c r="AT175" s="162" t="s">
        <v>132</v>
      </c>
      <c r="AU175" s="162" t="s">
        <v>82</v>
      </c>
      <c r="AV175" s="14" t="s">
        <v>82</v>
      </c>
      <c r="AW175" s="14" t="s">
        <v>34</v>
      </c>
      <c r="AX175" s="14" t="s">
        <v>73</v>
      </c>
      <c r="AY175" s="162" t="s">
        <v>122</v>
      </c>
    </row>
    <row r="176" spans="1:65" s="16" customFormat="1">
      <c r="B176" s="177"/>
      <c r="D176" s="154" t="s">
        <v>132</v>
      </c>
      <c r="E176" s="178" t="s">
        <v>3</v>
      </c>
      <c r="F176" s="179" t="s">
        <v>162</v>
      </c>
      <c r="H176" s="180">
        <v>24.098000000000003</v>
      </c>
      <c r="I176" s="181"/>
      <c r="L176" s="177"/>
      <c r="M176" s="182"/>
      <c r="N176" s="183"/>
      <c r="O176" s="183"/>
      <c r="P176" s="183"/>
      <c r="Q176" s="183"/>
      <c r="R176" s="183"/>
      <c r="S176" s="183"/>
      <c r="T176" s="184"/>
      <c r="AT176" s="178" t="s">
        <v>132</v>
      </c>
      <c r="AU176" s="178" t="s">
        <v>82</v>
      </c>
      <c r="AV176" s="16" t="s">
        <v>130</v>
      </c>
      <c r="AW176" s="16" t="s">
        <v>34</v>
      </c>
      <c r="AX176" s="16" t="s">
        <v>78</v>
      </c>
      <c r="AY176" s="178" t="s">
        <v>122</v>
      </c>
    </row>
    <row r="177" spans="1:65" s="2" customFormat="1" ht="14.45" customHeight="1">
      <c r="A177" s="34"/>
      <c r="B177" s="139"/>
      <c r="C177" s="140" t="s">
        <v>208</v>
      </c>
      <c r="D177" s="140" t="s">
        <v>125</v>
      </c>
      <c r="E177" s="141" t="s">
        <v>209</v>
      </c>
      <c r="F177" s="142" t="s">
        <v>210</v>
      </c>
      <c r="G177" s="143" t="s">
        <v>139</v>
      </c>
      <c r="H177" s="144">
        <v>44.188000000000002</v>
      </c>
      <c r="I177" s="145"/>
      <c r="J177" s="146">
        <f>ROUND(I177*H177,2)</f>
        <v>0</v>
      </c>
      <c r="K177" s="142" t="s">
        <v>129</v>
      </c>
      <c r="L177" s="35"/>
      <c r="M177" s="147" t="s">
        <v>3</v>
      </c>
      <c r="N177" s="148" t="s">
        <v>44</v>
      </c>
      <c r="O177" s="55"/>
      <c r="P177" s="149">
        <f>O177*H177</f>
        <v>0</v>
      </c>
      <c r="Q177" s="149">
        <v>1.67E-2</v>
      </c>
      <c r="R177" s="149">
        <f>Q177*H177</f>
        <v>0.73793960000000003</v>
      </c>
      <c r="S177" s="149">
        <v>0</v>
      </c>
      <c r="T177" s="150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51" t="s">
        <v>130</v>
      </c>
      <c r="AT177" s="151" t="s">
        <v>125</v>
      </c>
      <c r="AU177" s="151" t="s">
        <v>82</v>
      </c>
      <c r="AY177" s="19" t="s">
        <v>122</v>
      </c>
      <c r="BE177" s="152">
        <f>IF(N177="základní",J177,0)</f>
        <v>0</v>
      </c>
      <c r="BF177" s="152">
        <f>IF(N177="snížená",J177,0)</f>
        <v>0</v>
      </c>
      <c r="BG177" s="152">
        <f>IF(N177="zákl. přenesená",J177,0)</f>
        <v>0</v>
      </c>
      <c r="BH177" s="152">
        <f>IF(N177="sníž. přenesená",J177,0)</f>
        <v>0</v>
      </c>
      <c r="BI177" s="152">
        <f>IF(N177="nulová",J177,0)</f>
        <v>0</v>
      </c>
      <c r="BJ177" s="19" t="s">
        <v>78</v>
      </c>
      <c r="BK177" s="152">
        <f>ROUND(I177*H177,2)</f>
        <v>0</v>
      </c>
      <c r="BL177" s="19" t="s">
        <v>130</v>
      </c>
      <c r="BM177" s="151" t="s">
        <v>211</v>
      </c>
    </row>
    <row r="178" spans="1:65" s="13" customFormat="1">
      <c r="B178" s="153"/>
      <c r="D178" s="154" t="s">
        <v>132</v>
      </c>
      <c r="E178" s="155" t="s">
        <v>3</v>
      </c>
      <c r="F178" s="156" t="s">
        <v>212</v>
      </c>
      <c r="H178" s="155" t="s">
        <v>3</v>
      </c>
      <c r="I178" s="157"/>
      <c r="L178" s="153"/>
      <c r="M178" s="158"/>
      <c r="N178" s="159"/>
      <c r="O178" s="159"/>
      <c r="P178" s="159"/>
      <c r="Q178" s="159"/>
      <c r="R178" s="159"/>
      <c r="S178" s="159"/>
      <c r="T178" s="160"/>
      <c r="AT178" s="155" t="s">
        <v>132</v>
      </c>
      <c r="AU178" s="155" t="s">
        <v>82</v>
      </c>
      <c r="AV178" s="13" t="s">
        <v>78</v>
      </c>
      <c r="AW178" s="13" t="s">
        <v>34</v>
      </c>
      <c r="AX178" s="13" t="s">
        <v>73</v>
      </c>
      <c r="AY178" s="155" t="s">
        <v>122</v>
      </c>
    </row>
    <row r="179" spans="1:65" s="14" customFormat="1">
      <c r="B179" s="161"/>
      <c r="D179" s="154" t="s">
        <v>132</v>
      </c>
      <c r="E179" s="162" t="s">
        <v>3</v>
      </c>
      <c r="F179" s="163" t="s">
        <v>213</v>
      </c>
      <c r="H179" s="164">
        <v>15.355</v>
      </c>
      <c r="I179" s="165"/>
      <c r="L179" s="161"/>
      <c r="M179" s="166"/>
      <c r="N179" s="167"/>
      <c r="O179" s="167"/>
      <c r="P179" s="167"/>
      <c r="Q179" s="167"/>
      <c r="R179" s="167"/>
      <c r="S179" s="167"/>
      <c r="T179" s="168"/>
      <c r="AT179" s="162" t="s">
        <v>132</v>
      </c>
      <c r="AU179" s="162" t="s">
        <v>82</v>
      </c>
      <c r="AV179" s="14" t="s">
        <v>82</v>
      </c>
      <c r="AW179" s="14" t="s">
        <v>34</v>
      </c>
      <c r="AX179" s="14" t="s">
        <v>73</v>
      </c>
      <c r="AY179" s="162" t="s">
        <v>122</v>
      </c>
    </row>
    <row r="180" spans="1:65" s="14" customFormat="1">
      <c r="B180" s="161"/>
      <c r="D180" s="154" t="s">
        <v>132</v>
      </c>
      <c r="E180" s="162" t="s">
        <v>3</v>
      </c>
      <c r="F180" s="163" t="s">
        <v>214</v>
      </c>
      <c r="H180" s="164">
        <v>10.763</v>
      </c>
      <c r="I180" s="165"/>
      <c r="L180" s="161"/>
      <c r="M180" s="166"/>
      <c r="N180" s="167"/>
      <c r="O180" s="167"/>
      <c r="P180" s="167"/>
      <c r="Q180" s="167"/>
      <c r="R180" s="167"/>
      <c r="S180" s="167"/>
      <c r="T180" s="168"/>
      <c r="AT180" s="162" t="s">
        <v>132</v>
      </c>
      <c r="AU180" s="162" t="s">
        <v>82</v>
      </c>
      <c r="AV180" s="14" t="s">
        <v>82</v>
      </c>
      <c r="AW180" s="14" t="s">
        <v>34</v>
      </c>
      <c r="AX180" s="14" t="s">
        <v>73</v>
      </c>
      <c r="AY180" s="162" t="s">
        <v>122</v>
      </c>
    </row>
    <row r="181" spans="1:65" s="14" customFormat="1">
      <c r="B181" s="161"/>
      <c r="D181" s="154" t="s">
        <v>132</v>
      </c>
      <c r="E181" s="162" t="s">
        <v>3</v>
      </c>
      <c r="F181" s="163" t="s">
        <v>215</v>
      </c>
      <c r="H181" s="164">
        <v>8.4600000000000009</v>
      </c>
      <c r="I181" s="165"/>
      <c r="L181" s="161"/>
      <c r="M181" s="166"/>
      <c r="N181" s="167"/>
      <c r="O181" s="167"/>
      <c r="P181" s="167"/>
      <c r="Q181" s="167"/>
      <c r="R181" s="167"/>
      <c r="S181" s="167"/>
      <c r="T181" s="168"/>
      <c r="AT181" s="162" t="s">
        <v>132</v>
      </c>
      <c r="AU181" s="162" t="s">
        <v>82</v>
      </c>
      <c r="AV181" s="14" t="s">
        <v>82</v>
      </c>
      <c r="AW181" s="14" t="s">
        <v>34</v>
      </c>
      <c r="AX181" s="14" t="s">
        <v>73</v>
      </c>
      <c r="AY181" s="162" t="s">
        <v>122</v>
      </c>
    </row>
    <row r="182" spans="1:65" s="14" customFormat="1">
      <c r="B182" s="161"/>
      <c r="D182" s="154" t="s">
        <v>132</v>
      </c>
      <c r="E182" s="162" t="s">
        <v>3</v>
      </c>
      <c r="F182" s="163" t="s">
        <v>216</v>
      </c>
      <c r="H182" s="164">
        <v>6.35</v>
      </c>
      <c r="I182" s="165"/>
      <c r="L182" s="161"/>
      <c r="M182" s="166"/>
      <c r="N182" s="167"/>
      <c r="O182" s="167"/>
      <c r="P182" s="167"/>
      <c r="Q182" s="167"/>
      <c r="R182" s="167"/>
      <c r="S182" s="167"/>
      <c r="T182" s="168"/>
      <c r="AT182" s="162" t="s">
        <v>132</v>
      </c>
      <c r="AU182" s="162" t="s">
        <v>82</v>
      </c>
      <c r="AV182" s="14" t="s">
        <v>82</v>
      </c>
      <c r="AW182" s="14" t="s">
        <v>34</v>
      </c>
      <c r="AX182" s="14" t="s">
        <v>73</v>
      </c>
      <c r="AY182" s="162" t="s">
        <v>122</v>
      </c>
    </row>
    <row r="183" spans="1:65" s="14" customFormat="1">
      <c r="B183" s="161"/>
      <c r="D183" s="154" t="s">
        <v>132</v>
      </c>
      <c r="E183" s="162" t="s">
        <v>3</v>
      </c>
      <c r="F183" s="163" t="s">
        <v>217</v>
      </c>
      <c r="H183" s="164">
        <v>3.26</v>
      </c>
      <c r="I183" s="165"/>
      <c r="L183" s="161"/>
      <c r="M183" s="166"/>
      <c r="N183" s="167"/>
      <c r="O183" s="167"/>
      <c r="P183" s="167"/>
      <c r="Q183" s="167"/>
      <c r="R183" s="167"/>
      <c r="S183" s="167"/>
      <c r="T183" s="168"/>
      <c r="AT183" s="162" t="s">
        <v>132</v>
      </c>
      <c r="AU183" s="162" t="s">
        <v>82</v>
      </c>
      <c r="AV183" s="14" t="s">
        <v>82</v>
      </c>
      <c r="AW183" s="14" t="s">
        <v>34</v>
      </c>
      <c r="AX183" s="14" t="s">
        <v>73</v>
      </c>
      <c r="AY183" s="162" t="s">
        <v>122</v>
      </c>
    </row>
    <row r="184" spans="1:65" s="16" customFormat="1">
      <c r="B184" s="177"/>
      <c r="D184" s="154" t="s">
        <v>132</v>
      </c>
      <c r="E184" s="178" t="s">
        <v>3</v>
      </c>
      <c r="F184" s="179" t="s">
        <v>162</v>
      </c>
      <c r="H184" s="180">
        <v>44.188000000000002</v>
      </c>
      <c r="I184" s="181"/>
      <c r="L184" s="177"/>
      <c r="M184" s="182"/>
      <c r="N184" s="183"/>
      <c r="O184" s="183"/>
      <c r="P184" s="183"/>
      <c r="Q184" s="183"/>
      <c r="R184" s="183"/>
      <c r="S184" s="183"/>
      <c r="T184" s="184"/>
      <c r="AT184" s="178" t="s">
        <v>132</v>
      </c>
      <c r="AU184" s="178" t="s">
        <v>82</v>
      </c>
      <c r="AV184" s="16" t="s">
        <v>130</v>
      </c>
      <c r="AW184" s="16" t="s">
        <v>34</v>
      </c>
      <c r="AX184" s="16" t="s">
        <v>78</v>
      </c>
      <c r="AY184" s="178" t="s">
        <v>122</v>
      </c>
    </row>
    <row r="185" spans="1:65" s="2" customFormat="1" ht="24.2" customHeight="1">
      <c r="A185" s="34"/>
      <c r="B185" s="139"/>
      <c r="C185" s="140" t="s">
        <v>218</v>
      </c>
      <c r="D185" s="140" t="s">
        <v>125</v>
      </c>
      <c r="E185" s="141" t="s">
        <v>219</v>
      </c>
      <c r="F185" s="142" t="s">
        <v>220</v>
      </c>
      <c r="G185" s="143" t="s">
        <v>139</v>
      </c>
      <c r="H185" s="144">
        <v>88.376000000000005</v>
      </c>
      <c r="I185" s="145"/>
      <c r="J185" s="146">
        <f>ROUND(I185*H185,2)</f>
        <v>0</v>
      </c>
      <c r="K185" s="142" t="s">
        <v>129</v>
      </c>
      <c r="L185" s="35"/>
      <c r="M185" s="147" t="s">
        <v>3</v>
      </c>
      <c r="N185" s="148" t="s">
        <v>44</v>
      </c>
      <c r="O185" s="55"/>
      <c r="P185" s="149">
        <f>O185*H185</f>
        <v>0</v>
      </c>
      <c r="Q185" s="149">
        <v>8.3000000000000001E-3</v>
      </c>
      <c r="R185" s="149">
        <f>Q185*H185</f>
        <v>0.73352080000000008</v>
      </c>
      <c r="S185" s="149">
        <v>0</v>
      </c>
      <c r="T185" s="150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51" t="s">
        <v>130</v>
      </c>
      <c r="AT185" s="151" t="s">
        <v>125</v>
      </c>
      <c r="AU185" s="151" t="s">
        <v>82</v>
      </c>
      <c r="AY185" s="19" t="s">
        <v>122</v>
      </c>
      <c r="BE185" s="152">
        <f>IF(N185="základní",J185,0)</f>
        <v>0</v>
      </c>
      <c r="BF185" s="152">
        <f>IF(N185="snížená",J185,0)</f>
        <v>0</v>
      </c>
      <c r="BG185" s="152">
        <f>IF(N185="zákl. přenesená",J185,0)</f>
        <v>0</v>
      </c>
      <c r="BH185" s="152">
        <f>IF(N185="sníž. přenesená",J185,0)</f>
        <v>0</v>
      </c>
      <c r="BI185" s="152">
        <f>IF(N185="nulová",J185,0)</f>
        <v>0</v>
      </c>
      <c r="BJ185" s="19" t="s">
        <v>78</v>
      </c>
      <c r="BK185" s="152">
        <f>ROUND(I185*H185,2)</f>
        <v>0</v>
      </c>
      <c r="BL185" s="19" t="s">
        <v>130</v>
      </c>
      <c r="BM185" s="151" t="s">
        <v>221</v>
      </c>
    </row>
    <row r="186" spans="1:65" s="14" customFormat="1">
      <c r="B186" s="161"/>
      <c r="D186" s="154" t="s">
        <v>132</v>
      </c>
      <c r="E186" s="162" t="s">
        <v>3</v>
      </c>
      <c r="F186" s="163" t="s">
        <v>222</v>
      </c>
      <c r="H186" s="164">
        <v>88.376000000000005</v>
      </c>
      <c r="I186" s="165"/>
      <c r="L186" s="161"/>
      <c r="M186" s="166"/>
      <c r="N186" s="167"/>
      <c r="O186" s="167"/>
      <c r="P186" s="167"/>
      <c r="Q186" s="167"/>
      <c r="R186" s="167"/>
      <c r="S186" s="167"/>
      <c r="T186" s="168"/>
      <c r="AT186" s="162" t="s">
        <v>132</v>
      </c>
      <c r="AU186" s="162" t="s">
        <v>82</v>
      </c>
      <c r="AV186" s="14" t="s">
        <v>82</v>
      </c>
      <c r="AW186" s="14" t="s">
        <v>34</v>
      </c>
      <c r="AX186" s="14" t="s">
        <v>78</v>
      </c>
      <c r="AY186" s="162" t="s">
        <v>122</v>
      </c>
    </row>
    <row r="187" spans="1:65" s="2" customFormat="1" ht="14.45" customHeight="1">
      <c r="A187" s="34"/>
      <c r="B187" s="139"/>
      <c r="C187" s="140" t="s">
        <v>223</v>
      </c>
      <c r="D187" s="140" t="s">
        <v>125</v>
      </c>
      <c r="E187" s="141" t="s">
        <v>224</v>
      </c>
      <c r="F187" s="142" t="s">
        <v>225</v>
      </c>
      <c r="G187" s="143" t="s">
        <v>139</v>
      </c>
      <c r="H187" s="144">
        <v>44.188000000000002</v>
      </c>
      <c r="I187" s="145"/>
      <c r="J187" s="146">
        <f>ROUND(I187*H187,2)</f>
        <v>0</v>
      </c>
      <c r="K187" s="142" t="s">
        <v>3</v>
      </c>
      <c r="L187" s="35"/>
      <c r="M187" s="147" t="s">
        <v>3</v>
      </c>
      <c r="N187" s="148" t="s">
        <v>44</v>
      </c>
      <c r="O187" s="55"/>
      <c r="P187" s="149">
        <f>O187*H187</f>
        <v>0</v>
      </c>
      <c r="Q187" s="149">
        <v>1.4E-3</v>
      </c>
      <c r="R187" s="149">
        <f>Q187*H187</f>
        <v>6.18632E-2</v>
      </c>
      <c r="S187" s="149">
        <v>0</v>
      </c>
      <c r="T187" s="150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51" t="s">
        <v>130</v>
      </c>
      <c r="AT187" s="151" t="s">
        <v>125</v>
      </c>
      <c r="AU187" s="151" t="s">
        <v>82</v>
      </c>
      <c r="AY187" s="19" t="s">
        <v>122</v>
      </c>
      <c r="BE187" s="152">
        <f>IF(N187="základní",J187,0)</f>
        <v>0</v>
      </c>
      <c r="BF187" s="152">
        <f>IF(N187="snížená",J187,0)</f>
        <v>0</v>
      </c>
      <c r="BG187" s="152">
        <f>IF(N187="zákl. přenesená",J187,0)</f>
        <v>0</v>
      </c>
      <c r="BH187" s="152">
        <f>IF(N187="sníž. přenesená",J187,0)</f>
        <v>0</v>
      </c>
      <c r="BI187" s="152">
        <f>IF(N187="nulová",J187,0)</f>
        <v>0</v>
      </c>
      <c r="BJ187" s="19" t="s">
        <v>78</v>
      </c>
      <c r="BK187" s="152">
        <f>ROUND(I187*H187,2)</f>
        <v>0</v>
      </c>
      <c r="BL187" s="19" t="s">
        <v>130</v>
      </c>
      <c r="BM187" s="151" t="s">
        <v>226</v>
      </c>
    </row>
    <row r="188" spans="1:65" s="13" customFormat="1">
      <c r="B188" s="153"/>
      <c r="D188" s="154" t="s">
        <v>132</v>
      </c>
      <c r="E188" s="155" t="s">
        <v>3</v>
      </c>
      <c r="F188" s="156" t="s">
        <v>227</v>
      </c>
      <c r="H188" s="155" t="s">
        <v>3</v>
      </c>
      <c r="I188" s="157"/>
      <c r="L188" s="153"/>
      <c r="M188" s="158"/>
      <c r="N188" s="159"/>
      <c r="O188" s="159"/>
      <c r="P188" s="159"/>
      <c r="Q188" s="159"/>
      <c r="R188" s="159"/>
      <c r="S188" s="159"/>
      <c r="T188" s="160"/>
      <c r="AT188" s="155" t="s">
        <v>132</v>
      </c>
      <c r="AU188" s="155" t="s">
        <v>82</v>
      </c>
      <c r="AV188" s="13" t="s">
        <v>78</v>
      </c>
      <c r="AW188" s="13" t="s">
        <v>34</v>
      </c>
      <c r="AX188" s="13" t="s">
        <v>73</v>
      </c>
      <c r="AY188" s="155" t="s">
        <v>122</v>
      </c>
    </row>
    <row r="189" spans="1:65" s="14" customFormat="1">
      <c r="B189" s="161"/>
      <c r="D189" s="154" t="s">
        <v>132</v>
      </c>
      <c r="E189" s="162" t="s">
        <v>3</v>
      </c>
      <c r="F189" s="163" t="s">
        <v>228</v>
      </c>
      <c r="H189" s="164">
        <v>44.188000000000002</v>
      </c>
      <c r="I189" s="165"/>
      <c r="L189" s="161"/>
      <c r="M189" s="166"/>
      <c r="N189" s="167"/>
      <c r="O189" s="167"/>
      <c r="P189" s="167"/>
      <c r="Q189" s="167"/>
      <c r="R189" s="167"/>
      <c r="S189" s="167"/>
      <c r="T189" s="168"/>
      <c r="AT189" s="162" t="s">
        <v>132</v>
      </c>
      <c r="AU189" s="162" t="s">
        <v>82</v>
      </c>
      <c r="AV189" s="14" t="s">
        <v>82</v>
      </c>
      <c r="AW189" s="14" t="s">
        <v>34</v>
      </c>
      <c r="AX189" s="14" t="s">
        <v>78</v>
      </c>
      <c r="AY189" s="162" t="s">
        <v>122</v>
      </c>
    </row>
    <row r="190" spans="1:65" s="2" customFormat="1" ht="14.45" customHeight="1">
      <c r="A190" s="34"/>
      <c r="B190" s="139"/>
      <c r="C190" s="140" t="s">
        <v>229</v>
      </c>
      <c r="D190" s="140" t="s">
        <v>125</v>
      </c>
      <c r="E190" s="141" t="s">
        <v>230</v>
      </c>
      <c r="F190" s="142" t="s">
        <v>231</v>
      </c>
      <c r="G190" s="143" t="s">
        <v>139</v>
      </c>
      <c r="H190" s="144">
        <v>44.188000000000002</v>
      </c>
      <c r="I190" s="145"/>
      <c r="J190" s="146">
        <f>ROUND(I190*H190,2)</f>
        <v>0</v>
      </c>
      <c r="K190" s="142" t="s">
        <v>129</v>
      </c>
      <c r="L190" s="35"/>
      <c r="M190" s="147" t="s">
        <v>3</v>
      </c>
      <c r="N190" s="148" t="s">
        <v>44</v>
      </c>
      <c r="O190" s="55"/>
      <c r="P190" s="149">
        <f>O190*H190</f>
        <v>0</v>
      </c>
      <c r="Q190" s="149">
        <v>1.9300000000000001E-3</v>
      </c>
      <c r="R190" s="149">
        <f>Q190*H190</f>
        <v>8.5282840000000013E-2</v>
      </c>
      <c r="S190" s="149">
        <v>0</v>
      </c>
      <c r="T190" s="150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51" t="s">
        <v>130</v>
      </c>
      <c r="AT190" s="151" t="s">
        <v>125</v>
      </c>
      <c r="AU190" s="151" t="s">
        <v>82</v>
      </c>
      <c r="AY190" s="19" t="s">
        <v>122</v>
      </c>
      <c r="BE190" s="152">
        <f>IF(N190="základní",J190,0)</f>
        <v>0</v>
      </c>
      <c r="BF190" s="152">
        <f>IF(N190="snížená",J190,0)</f>
        <v>0</v>
      </c>
      <c r="BG190" s="152">
        <f>IF(N190="zákl. přenesená",J190,0)</f>
        <v>0</v>
      </c>
      <c r="BH190" s="152">
        <f>IF(N190="sníž. přenesená",J190,0)</f>
        <v>0</v>
      </c>
      <c r="BI190" s="152">
        <f>IF(N190="nulová",J190,0)</f>
        <v>0</v>
      </c>
      <c r="BJ190" s="19" t="s">
        <v>78</v>
      </c>
      <c r="BK190" s="152">
        <f>ROUND(I190*H190,2)</f>
        <v>0</v>
      </c>
      <c r="BL190" s="19" t="s">
        <v>130</v>
      </c>
      <c r="BM190" s="151" t="s">
        <v>232</v>
      </c>
    </row>
    <row r="191" spans="1:65" s="13" customFormat="1">
      <c r="B191" s="153"/>
      <c r="D191" s="154" t="s">
        <v>132</v>
      </c>
      <c r="E191" s="155" t="s">
        <v>3</v>
      </c>
      <c r="F191" s="156" t="s">
        <v>233</v>
      </c>
      <c r="H191" s="155" t="s">
        <v>3</v>
      </c>
      <c r="I191" s="157"/>
      <c r="L191" s="153"/>
      <c r="M191" s="158"/>
      <c r="N191" s="159"/>
      <c r="O191" s="159"/>
      <c r="P191" s="159"/>
      <c r="Q191" s="159"/>
      <c r="R191" s="159"/>
      <c r="S191" s="159"/>
      <c r="T191" s="160"/>
      <c r="AT191" s="155" t="s">
        <v>132</v>
      </c>
      <c r="AU191" s="155" t="s">
        <v>82</v>
      </c>
      <c r="AV191" s="13" t="s">
        <v>78</v>
      </c>
      <c r="AW191" s="13" t="s">
        <v>34</v>
      </c>
      <c r="AX191" s="13" t="s">
        <v>73</v>
      </c>
      <c r="AY191" s="155" t="s">
        <v>122</v>
      </c>
    </row>
    <row r="192" spans="1:65" s="14" customFormat="1">
      <c r="B192" s="161"/>
      <c r="D192" s="154" t="s">
        <v>132</v>
      </c>
      <c r="E192" s="162" t="s">
        <v>3</v>
      </c>
      <c r="F192" s="163" t="s">
        <v>228</v>
      </c>
      <c r="H192" s="164">
        <v>44.188000000000002</v>
      </c>
      <c r="I192" s="165"/>
      <c r="L192" s="161"/>
      <c r="M192" s="166"/>
      <c r="N192" s="167"/>
      <c r="O192" s="167"/>
      <c r="P192" s="167"/>
      <c r="Q192" s="167"/>
      <c r="R192" s="167"/>
      <c r="S192" s="167"/>
      <c r="T192" s="168"/>
      <c r="AT192" s="162" t="s">
        <v>132</v>
      </c>
      <c r="AU192" s="162" t="s">
        <v>82</v>
      </c>
      <c r="AV192" s="14" t="s">
        <v>82</v>
      </c>
      <c r="AW192" s="14" t="s">
        <v>34</v>
      </c>
      <c r="AX192" s="14" t="s">
        <v>78</v>
      </c>
      <c r="AY192" s="162" t="s">
        <v>122</v>
      </c>
    </row>
    <row r="193" spans="1:65" s="2" customFormat="1" ht="14.45" customHeight="1">
      <c r="A193" s="34"/>
      <c r="B193" s="139"/>
      <c r="C193" s="140" t="s">
        <v>9</v>
      </c>
      <c r="D193" s="140" t="s">
        <v>125</v>
      </c>
      <c r="E193" s="141" t="s">
        <v>234</v>
      </c>
      <c r="F193" s="142" t="s">
        <v>235</v>
      </c>
      <c r="G193" s="143" t="s">
        <v>139</v>
      </c>
      <c r="H193" s="144">
        <v>44.188000000000002</v>
      </c>
      <c r="I193" s="145"/>
      <c r="J193" s="146">
        <f>ROUND(I193*H193,2)</f>
        <v>0</v>
      </c>
      <c r="K193" s="142" t="s">
        <v>129</v>
      </c>
      <c r="L193" s="35"/>
      <c r="M193" s="147" t="s">
        <v>3</v>
      </c>
      <c r="N193" s="148" t="s">
        <v>44</v>
      </c>
      <c r="O193" s="55"/>
      <c r="P193" s="149">
        <f>O193*H193</f>
        <v>0</v>
      </c>
      <c r="Q193" s="149">
        <v>6.4999999999999997E-3</v>
      </c>
      <c r="R193" s="149">
        <f>Q193*H193</f>
        <v>0.28722199999999998</v>
      </c>
      <c r="S193" s="149">
        <v>0</v>
      </c>
      <c r="T193" s="150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51" t="s">
        <v>130</v>
      </c>
      <c r="AT193" s="151" t="s">
        <v>125</v>
      </c>
      <c r="AU193" s="151" t="s">
        <v>82</v>
      </c>
      <c r="AY193" s="19" t="s">
        <v>122</v>
      </c>
      <c r="BE193" s="152">
        <f>IF(N193="základní",J193,0)</f>
        <v>0</v>
      </c>
      <c r="BF193" s="152">
        <f>IF(N193="snížená",J193,0)</f>
        <v>0</v>
      </c>
      <c r="BG193" s="152">
        <f>IF(N193="zákl. přenesená",J193,0)</f>
        <v>0</v>
      </c>
      <c r="BH193" s="152">
        <f>IF(N193="sníž. přenesená",J193,0)</f>
        <v>0</v>
      </c>
      <c r="BI193" s="152">
        <f>IF(N193="nulová",J193,0)</f>
        <v>0</v>
      </c>
      <c r="BJ193" s="19" t="s">
        <v>78</v>
      </c>
      <c r="BK193" s="152">
        <f>ROUND(I193*H193,2)</f>
        <v>0</v>
      </c>
      <c r="BL193" s="19" t="s">
        <v>130</v>
      </c>
      <c r="BM193" s="151" t="s">
        <v>236</v>
      </c>
    </row>
    <row r="194" spans="1:65" s="13" customFormat="1">
      <c r="B194" s="153"/>
      <c r="D194" s="154" t="s">
        <v>132</v>
      </c>
      <c r="E194" s="155" t="s">
        <v>3</v>
      </c>
      <c r="F194" s="156" t="s">
        <v>233</v>
      </c>
      <c r="H194" s="155" t="s">
        <v>3</v>
      </c>
      <c r="I194" s="157"/>
      <c r="L194" s="153"/>
      <c r="M194" s="158"/>
      <c r="N194" s="159"/>
      <c r="O194" s="159"/>
      <c r="P194" s="159"/>
      <c r="Q194" s="159"/>
      <c r="R194" s="159"/>
      <c r="S194" s="159"/>
      <c r="T194" s="160"/>
      <c r="AT194" s="155" t="s">
        <v>132</v>
      </c>
      <c r="AU194" s="155" t="s">
        <v>82</v>
      </c>
      <c r="AV194" s="13" t="s">
        <v>78</v>
      </c>
      <c r="AW194" s="13" t="s">
        <v>34</v>
      </c>
      <c r="AX194" s="13" t="s">
        <v>73</v>
      </c>
      <c r="AY194" s="155" t="s">
        <v>122</v>
      </c>
    </row>
    <row r="195" spans="1:65" s="14" customFormat="1">
      <c r="B195" s="161"/>
      <c r="D195" s="154" t="s">
        <v>132</v>
      </c>
      <c r="E195" s="162" t="s">
        <v>3</v>
      </c>
      <c r="F195" s="163" t="s">
        <v>228</v>
      </c>
      <c r="H195" s="164">
        <v>44.188000000000002</v>
      </c>
      <c r="I195" s="165"/>
      <c r="L195" s="161"/>
      <c r="M195" s="166"/>
      <c r="N195" s="167"/>
      <c r="O195" s="167"/>
      <c r="P195" s="167"/>
      <c r="Q195" s="167"/>
      <c r="R195" s="167"/>
      <c r="S195" s="167"/>
      <c r="T195" s="168"/>
      <c r="AT195" s="162" t="s">
        <v>132</v>
      </c>
      <c r="AU195" s="162" t="s">
        <v>82</v>
      </c>
      <c r="AV195" s="14" t="s">
        <v>82</v>
      </c>
      <c r="AW195" s="14" t="s">
        <v>34</v>
      </c>
      <c r="AX195" s="14" t="s">
        <v>78</v>
      </c>
      <c r="AY195" s="162" t="s">
        <v>122</v>
      </c>
    </row>
    <row r="196" spans="1:65" s="2" customFormat="1" ht="37.9" customHeight="1">
      <c r="A196" s="34"/>
      <c r="B196" s="139"/>
      <c r="C196" s="140" t="s">
        <v>237</v>
      </c>
      <c r="D196" s="140" t="s">
        <v>125</v>
      </c>
      <c r="E196" s="141" t="s">
        <v>238</v>
      </c>
      <c r="F196" s="142" t="s">
        <v>239</v>
      </c>
      <c r="G196" s="143" t="s">
        <v>139</v>
      </c>
      <c r="H196" s="144">
        <v>44.188000000000002</v>
      </c>
      <c r="I196" s="145"/>
      <c r="J196" s="146">
        <f>ROUND(I196*H196,2)</f>
        <v>0</v>
      </c>
      <c r="K196" s="142" t="s">
        <v>3</v>
      </c>
      <c r="L196" s="35"/>
      <c r="M196" s="147" t="s">
        <v>3</v>
      </c>
      <c r="N196" s="148" t="s">
        <v>44</v>
      </c>
      <c r="O196" s="55"/>
      <c r="P196" s="149">
        <f>O196*H196</f>
        <v>0</v>
      </c>
      <c r="Q196" s="149">
        <v>0.25939000000000001</v>
      </c>
      <c r="R196" s="149">
        <f>Q196*H196</f>
        <v>11.461925320000001</v>
      </c>
      <c r="S196" s="149">
        <v>0</v>
      </c>
      <c r="T196" s="150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51" t="s">
        <v>130</v>
      </c>
      <c r="AT196" s="151" t="s">
        <v>125</v>
      </c>
      <c r="AU196" s="151" t="s">
        <v>82</v>
      </c>
      <c r="AY196" s="19" t="s">
        <v>122</v>
      </c>
      <c r="BE196" s="152">
        <f>IF(N196="základní",J196,0)</f>
        <v>0</v>
      </c>
      <c r="BF196" s="152">
        <f>IF(N196="snížená",J196,0)</f>
        <v>0</v>
      </c>
      <c r="BG196" s="152">
        <f>IF(N196="zákl. přenesená",J196,0)</f>
        <v>0</v>
      </c>
      <c r="BH196" s="152">
        <f>IF(N196="sníž. přenesená",J196,0)</f>
        <v>0</v>
      </c>
      <c r="BI196" s="152">
        <f>IF(N196="nulová",J196,0)</f>
        <v>0</v>
      </c>
      <c r="BJ196" s="19" t="s">
        <v>78</v>
      </c>
      <c r="BK196" s="152">
        <f>ROUND(I196*H196,2)</f>
        <v>0</v>
      </c>
      <c r="BL196" s="19" t="s">
        <v>130</v>
      </c>
      <c r="BM196" s="151" t="s">
        <v>240</v>
      </c>
    </row>
    <row r="197" spans="1:65" s="13" customFormat="1">
      <c r="B197" s="153"/>
      <c r="D197" s="154" t="s">
        <v>132</v>
      </c>
      <c r="E197" s="155" t="s">
        <v>3</v>
      </c>
      <c r="F197" s="156" t="s">
        <v>241</v>
      </c>
      <c r="H197" s="155" t="s">
        <v>3</v>
      </c>
      <c r="I197" s="157"/>
      <c r="L197" s="153"/>
      <c r="M197" s="158"/>
      <c r="N197" s="159"/>
      <c r="O197" s="159"/>
      <c r="P197" s="159"/>
      <c r="Q197" s="159"/>
      <c r="R197" s="159"/>
      <c r="S197" s="159"/>
      <c r="T197" s="160"/>
      <c r="AT197" s="155" t="s">
        <v>132</v>
      </c>
      <c r="AU197" s="155" t="s">
        <v>82</v>
      </c>
      <c r="AV197" s="13" t="s">
        <v>78</v>
      </c>
      <c r="AW197" s="13" t="s">
        <v>34</v>
      </c>
      <c r="AX197" s="13" t="s">
        <v>73</v>
      </c>
      <c r="AY197" s="155" t="s">
        <v>122</v>
      </c>
    </row>
    <row r="198" spans="1:65" s="13" customFormat="1">
      <c r="B198" s="153"/>
      <c r="D198" s="154" t="s">
        <v>132</v>
      </c>
      <c r="E198" s="155" t="s">
        <v>3</v>
      </c>
      <c r="F198" s="156" t="s">
        <v>242</v>
      </c>
      <c r="H198" s="155" t="s">
        <v>3</v>
      </c>
      <c r="I198" s="157"/>
      <c r="L198" s="153"/>
      <c r="M198" s="158"/>
      <c r="N198" s="159"/>
      <c r="O198" s="159"/>
      <c r="P198" s="159"/>
      <c r="Q198" s="159"/>
      <c r="R198" s="159"/>
      <c r="S198" s="159"/>
      <c r="T198" s="160"/>
      <c r="AT198" s="155" t="s">
        <v>132</v>
      </c>
      <c r="AU198" s="155" t="s">
        <v>82</v>
      </c>
      <c r="AV198" s="13" t="s">
        <v>78</v>
      </c>
      <c r="AW198" s="13" t="s">
        <v>34</v>
      </c>
      <c r="AX198" s="13" t="s">
        <v>73</v>
      </c>
      <c r="AY198" s="155" t="s">
        <v>122</v>
      </c>
    </row>
    <row r="199" spans="1:65" s="13" customFormat="1">
      <c r="B199" s="153"/>
      <c r="D199" s="154" t="s">
        <v>132</v>
      </c>
      <c r="E199" s="155" t="s">
        <v>3</v>
      </c>
      <c r="F199" s="156" t="s">
        <v>243</v>
      </c>
      <c r="H199" s="155" t="s">
        <v>3</v>
      </c>
      <c r="I199" s="157"/>
      <c r="L199" s="153"/>
      <c r="M199" s="158"/>
      <c r="N199" s="159"/>
      <c r="O199" s="159"/>
      <c r="P199" s="159"/>
      <c r="Q199" s="159"/>
      <c r="R199" s="159"/>
      <c r="S199" s="159"/>
      <c r="T199" s="160"/>
      <c r="AT199" s="155" t="s">
        <v>132</v>
      </c>
      <c r="AU199" s="155" t="s">
        <v>82</v>
      </c>
      <c r="AV199" s="13" t="s">
        <v>78</v>
      </c>
      <c r="AW199" s="13" t="s">
        <v>34</v>
      </c>
      <c r="AX199" s="13" t="s">
        <v>73</v>
      </c>
      <c r="AY199" s="155" t="s">
        <v>122</v>
      </c>
    </row>
    <row r="200" spans="1:65" s="13" customFormat="1">
      <c r="B200" s="153"/>
      <c r="D200" s="154" t="s">
        <v>132</v>
      </c>
      <c r="E200" s="155" t="s">
        <v>3</v>
      </c>
      <c r="F200" s="156" t="s">
        <v>244</v>
      </c>
      <c r="H200" s="155" t="s">
        <v>3</v>
      </c>
      <c r="I200" s="157"/>
      <c r="L200" s="153"/>
      <c r="M200" s="158"/>
      <c r="N200" s="159"/>
      <c r="O200" s="159"/>
      <c r="P200" s="159"/>
      <c r="Q200" s="159"/>
      <c r="R200" s="159"/>
      <c r="S200" s="159"/>
      <c r="T200" s="160"/>
      <c r="AT200" s="155" t="s">
        <v>132</v>
      </c>
      <c r="AU200" s="155" t="s">
        <v>82</v>
      </c>
      <c r="AV200" s="13" t="s">
        <v>78</v>
      </c>
      <c r="AW200" s="13" t="s">
        <v>34</v>
      </c>
      <c r="AX200" s="13" t="s">
        <v>73</v>
      </c>
      <c r="AY200" s="155" t="s">
        <v>122</v>
      </c>
    </row>
    <row r="201" spans="1:65" s="13" customFormat="1">
      <c r="B201" s="153"/>
      <c r="D201" s="154" t="s">
        <v>132</v>
      </c>
      <c r="E201" s="155" t="s">
        <v>3</v>
      </c>
      <c r="F201" s="156" t="s">
        <v>245</v>
      </c>
      <c r="H201" s="155" t="s">
        <v>3</v>
      </c>
      <c r="I201" s="157"/>
      <c r="L201" s="153"/>
      <c r="M201" s="158"/>
      <c r="N201" s="159"/>
      <c r="O201" s="159"/>
      <c r="P201" s="159"/>
      <c r="Q201" s="159"/>
      <c r="R201" s="159"/>
      <c r="S201" s="159"/>
      <c r="T201" s="160"/>
      <c r="AT201" s="155" t="s">
        <v>132</v>
      </c>
      <c r="AU201" s="155" t="s">
        <v>82</v>
      </c>
      <c r="AV201" s="13" t="s">
        <v>78</v>
      </c>
      <c r="AW201" s="13" t="s">
        <v>34</v>
      </c>
      <c r="AX201" s="13" t="s">
        <v>73</v>
      </c>
      <c r="AY201" s="155" t="s">
        <v>122</v>
      </c>
    </row>
    <row r="202" spans="1:65" s="13" customFormat="1">
      <c r="B202" s="153"/>
      <c r="D202" s="154" t="s">
        <v>132</v>
      </c>
      <c r="E202" s="155" t="s">
        <v>3</v>
      </c>
      <c r="F202" s="156" t="s">
        <v>246</v>
      </c>
      <c r="H202" s="155" t="s">
        <v>3</v>
      </c>
      <c r="I202" s="157"/>
      <c r="L202" s="153"/>
      <c r="M202" s="158"/>
      <c r="N202" s="159"/>
      <c r="O202" s="159"/>
      <c r="P202" s="159"/>
      <c r="Q202" s="159"/>
      <c r="R202" s="159"/>
      <c r="S202" s="159"/>
      <c r="T202" s="160"/>
      <c r="AT202" s="155" t="s">
        <v>132</v>
      </c>
      <c r="AU202" s="155" t="s">
        <v>82</v>
      </c>
      <c r="AV202" s="13" t="s">
        <v>78</v>
      </c>
      <c r="AW202" s="13" t="s">
        <v>34</v>
      </c>
      <c r="AX202" s="13" t="s">
        <v>73</v>
      </c>
      <c r="AY202" s="155" t="s">
        <v>122</v>
      </c>
    </row>
    <row r="203" spans="1:65" s="14" customFormat="1">
      <c r="B203" s="161"/>
      <c r="D203" s="154" t="s">
        <v>132</v>
      </c>
      <c r="E203" s="162" t="s">
        <v>3</v>
      </c>
      <c r="F203" s="163" t="s">
        <v>213</v>
      </c>
      <c r="H203" s="164">
        <v>15.355</v>
      </c>
      <c r="I203" s="165"/>
      <c r="L203" s="161"/>
      <c r="M203" s="166"/>
      <c r="N203" s="167"/>
      <c r="O203" s="167"/>
      <c r="P203" s="167"/>
      <c r="Q203" s="167"/>
      <c r="R203" s="167"/>
      <c r="S203" s="167"/>
      <c r="T203" s="168"/>
      <c r="AT203" s="162" t="s">
        <v>132</v>
      </c>
      <c r="AU203" s="162" t="s">
        <v>82</v>
      </c>
      <c r="AV203" s="14" t="s">
        <v>82</v>
      </c>
      <c r="AW203" s="14" t="s">
        <v>34</v>
      </c>
      <c r="AX203" s="14" t="s">
        <v>73</v>
      </c>
      <c r="AY203" s="162" t="s">
        <v>122</v>
      </c>
    </row>
    <row r="204" spans="1:65" s="14" customFormat="1">
      <c r="B204" s="161"/>
      <c r="D204" s="154" t="s">
        <v>132</v>
      </c>
      <c r="E204" s="162" t="s">
        <v>3</v>
      </c>
      <c r="F204" s="163" t="s">
        <v>214</v>
      </c>
      <c r="H204" s="164">
        <v>10.763</v>
      </c>
      <c r="I204" s="165"/>
      <c r="L204" s="161"/>
      <c r="M204" s="166"/>
      <c r="N204" s="167"/>
      <c r="O204" s="167"/>
      <c r="P204" s="167"/>
      <c r="Q204" s="167"/>
      <c r="R204" s="167"/>
      <c r="S204" s="167"/>
      <c r="T204" s="168"/>
      <c r="AT204" s="162" t="s">
        <v>132</v>
      </c>
      <c r="AU204" s="162" t="s">
        <v>82</v>
      </c>
      <c r="AV204" s="14" t="s">
        <v>82</v>
      </c>
      <c r="AW204" s="14" t="s">
        <v>34</v>
      </c>
      <c r="AX204" s="14" t="s">
        <v>73</v>
      </c>
      <c r="AY204" s="162" t="s">
        <v>122</v>
      </c>
    </row>
    <row r="205" spans="1:65" s="14" customFormat="1">
      <c r="B205" s="161"/>
      <c r="D205" s="154" t="s">
        <v>132</v>
      </c>
      <c r="E205" s="162" t="s">
        <v>3</v>
      </c>
      <c r="F205" s="163" t="s">
        <v>215</v>
      </c>
      <c r="H205" s="164">
        <v>8.4600000000000009</v>
      </c>
      <c r="I205" s="165"/>
      <c r="L205" s="161"/>
      <c r="M205" s="166"/>
      <c r="N205" s="167"/>
      <c r="O205" s="167"/>
      <c r="P205" s="167"/>
      <c r="Q205" s="167"/>
      <c r="R205" s="167"/>
      <c r="S205" s="167"/>
      <c r="T205" s="168"/>
      <c r="AT205" s="162" t="s">
        <v>132</v>
      </c>
      <c r="AU205" s="162" t="s">
        <v>82</v>
      </c>
      <c r="AV205" s="14" t="s">
        <v>82</v>
      </c>
      <c r="AW205" s="14" t="s">
        <v>34</v>
      </c>
      <c r="AX205" s="14" t="s">
        <v>73</v>
      </c>
      <c r="AY205" s="162" t="s">
        <v>122</v>
      </c>
    </row>
    <row r="206" spans="1:65" s="14" customFormat="1">
      <c r="B206" s="161"/>
      <c r="D206" s="154" t="s">
        <v>132</v>
      </c>
      <c r="E206" s="162" t="s">
        <v>3</v>
      </c>
      <c r="F206" s="163" t="s">
        <v>216</v>
      </c>
      <c r="H206" s="164">
        <v>6.35</v>
      </c>
      <c r="I206" s="165"/>
      <c r="L206" s="161"/>
      <c r="M206" s="166"/>
      <c r="N206" s="167"/>
      <c r="O206" s="167"/>
      <c r="P206" s="167"/>
      <c r="Q206" s="167"/>
      <c r="R206" s="167"/>
      <c r="S206" s="167"/>
      <c r="T206" s="168"/>
      <c r="AT206" s="162" t="s">
        <v>132</v>
      </c>
      <c r="AU206" s="162" t="s">
        <v>82</v>
      </c>
      <c r="AV206" s="14" t="s">
        <v>82</v>
      </c>
      <c r="AW206" s="14" t="s">
        <v>34</v>
      </c>
      <c r="AX206" s="14" t="s">
        <v>73</v>
      </c>
      <c r="AY206" s="162" t="s">
        <v>122</v>
      </c>
    </row>
    <row r="207" spans="1:65" s="14" customFormat="1">
      <c r="B207" s="161"/>
      <c r="D207" s="154" t="s">
        <v>132</v>
      </c>
      <c r="E207" s="162" t="s">
        <v>3</v>
      </c>
      <c r="F207" s="163" t="s">
        <v>217</v>
      </c>
      <c r="H207" s="164">
        <v>3.26</v>
      </c>
      <c r="I207" s="165"/>
      <c r="L207" s="161"/>
      <c r="M207" s="166"/>
      <c r="N207" s="167"/>
      <c r="O207" s="167"/>
      <c r="P207" s="167"/>
      <c r="Q207" s="167"/>
      <c r="R207" s="167"/>
      <c r="S207" s="167"/>
      <c r="T207" s="168"/>
      <c r="AT207" s="162" t="s">
        <v>132</v>
      </c>
      <c r="AU207" s="162" t="s">
        <v>82</v>
      </c>
      <c r="AV207" s="14" t="s">
        <v>82</v>
      </c>
      <c r="AW207" s="14" t="s">
        <v>34</v>
      </c>
      <c r="AX207" s="14" t="s">
        <v>73</v>
      </c>
      <c r="AY207" s="162" t="s">
        <v>122</v>
      </c>
    </row>
    <row r="208" spans="1:65" s="16" customFormat="1">
      <c r="B208" s="177"/>
      <c r="D208" s="154" t="s">
        <v>132</v>
      </c>
      <c r="E208" s="178" t="s">
        <v>3</v>
      </c>
      <c r="F208" s="179" t="s">
        <v>162</v>
      </c>
      <c r="H208" s="180">
        <v>44.188000000000002</v>
      </c>
      <c r="I208" s="181"/>
      <c r="L208" s="177"/>
      <c r="M208" s="182"/>
      <c r="N208" s="183"/>
      <c r="O208" s="183"/>
      <c r="P208" s="183"/>
      <c r="Q208" s="183"/>
      <c r="R208" s="183"/>
      <c r="S208" s="183"/>
      <c r="T208" s="184"/>
      <c r="AT208" s="178" t="s">
        <v>132</v>
      </c>
      <c r="AU208" s="178" t="s">
        <v>82</v>
      </c>
      <c r="AV208" s="16" t="s">
        <v>130</v>
      </c>
      <c r="AW208" s="16" t="s">
        <v>34</v>
      </c>
      <c r="AX208" s="16" t="s">
        <v>78</v>
      </c>
      <c r="AY208" s="178" t="s">
        <v>122</v>
      </c>
    </row>
    <row r="209" spans="1:65" s="2" customFormat="1" ht="14.45" customHeight="1">
      <c r="A209" s="34"/>
      <c r="B209" s="139"/>
      <c r="C209" s="140" t="s">
        <v>247</v>
      </c>
      <c r="D209" s="140" t="s">
        <v>125</v>
      </c>
      <c r="E209" s="141" t="s">
        <v>248</v>
      </c>
      <c r="F209" s="142" t="s">
        <v>249</v>
      </c>
      <c r="G209" s="143" t="s">
        <v>139</v>
      </c>
      <c r="H209" s="144">
        <v>353.50400000000002</v>
      </c>
      <c r="I209" s="145"/>
      <c r="J209" s="146">
        <f>ROUND(I209*H209,2)</f>
        <v>0</v>
      </c>
      <c r="K209" s="142" t="s">
        <v>129</v>
      </c>
      <c r="L209" s="35"/>
      <c r="M209" s="147" t="s">
        <v>3</v>
      </c>
      <c r="N209" s="148" t="s">
        <v>44</v>
      </c>
      <c r="O209" s="55"/>
      <c r="P209" s="149">
        <f>O209*H209</f>
        <v>0</v>
      </c>
      <c r="Q209" s="149">
        <v>0</v>
      </c>
      <c r="R209" s="149">
        <f>Q209*H209</f>
        <v>0</v>
      </c>
      <c r="S209" s="149">
        <v>0</v>
      </c>
      <c r="T209" s="150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51" t="s">
        <v>130</v>
      </c>
      <c r="AT209" s="151" t="s">
        <v>125</v>
      </c>
      <c r="AU209" s="151" t="s">
        <v>82</v>
      </c>
      <c r="AY209" s="19" t="s">
        <v>122</v>
      </c>
      <c r="BE209" s="152">
        <f>IF(N209="základní",J209,0)</f>
        <v>0</v>
      </c>
      <c r="BF209" s="152">
        <f>IF(N209="snížená",J209,0)</f>
        <v>0</v>
      </c>
      <c r="BG209" s="152">
        <f>IF(N209="zákl. přenesená",J209,0)</f>
        <v>0</v>
      </c>
      <c r="BH209" s="152">
        <f>IF(N209="sníž. přenesená",J209,0)</f>
        <v>0</v>
      </c>
      <c r="BI209" s="152">
        <f>IF(N209="nulová",J209,0)</f>
        <v>0</v>
      </c>
      <c r="BJ209" s="19" t="s">
        <v>78</v>
      </c>
      <c r="BK209" s="152">
        <f>ROUND(I209*H209,2)</f>
        <v>0</v>
      </c>
      <c r="BL209" s="19" t="s">
        <v>130</v>
      </c>
      <c r="BM209" s="151" t="s">
        <v>250</v>
      </c>
    </row>
    <row r="210" spans="1:65" s="14" customFormat="1">
      <c r="B210" s="161"/>
      <c r="D210" s="154" t="s">
        <v>132</v>
      </c>
      <c r="E210" s="162" t="s">
        <v>3</v>
      </c>
      <c r="F210" s="163" t="s">
        <v>251</v>
      </c>
      <c r="H210" s="164">
        <v>353.50400000000002</v>
      </c>
      <c r="I210" s="165"/>
      <c r="L210" s="161"/>
      <c r="M210" s="166"/>
      <c r="N210" s="167"/>
      <c r="O210" s="167"/>
      <c r="P210" s="167"/>
      <c r="Q210" s="167"/>
      <c r="R210" s="167"/>
      <c r="S210" s="167"/>
      <c r="T210" s="168"/>
      <c r="AT210" s="162" t="s">
        <v>132</v>
      </c>
      <c r="AU210" s="162" t="s">
        <v>82</v>
      </c>
      <c r="AV210" s="14" t="s">
        <v>82</v>
      </c>
      <c r="AW210" s="14" t="s">
        <v>34</v>
      </c>
      <c r="AX210" s="14" t="s">
        <v>78</v>
      </c>
      <c r="AY210" s="162" t="s">
        <v>122</v>
      </c>
    </row>
    <row r="211" spans="1:65" s="2" customFormat="1" ht="14.45" customHeight="1">
      <c r="A211" s="34"/>
      <c r="B211" s="139"/>
      <c r="C211" s="140" t="s">
        <v>252</v>
      </c>
      <c r="D211" s="140" t="s">
        <v>125</v>
      </c>
      <c r="E211" s="141" t="s">
        <v>168</v>
      </c>
      <c r="F211" s="142" t="s">
        <v>169</v>
      </c>
      <c r="G211" s="143" t="s">
        <v>139</v>
      </c>
      <c r="H211" s="144">
        <v>44.188000000000002</v>
      </c>
      <c r="I211" s="145"/>
      <c r="J211" s="146">
        <f>ROUND(I211*H211,2)</f>
        <v>0</v>
      </c>
      <c r="K211" s="142" t="s">
        <v>129</v>
      </c>
      <c r="L211" s="35"/>
      <c r="M211" s="147" t="s">
        <v>3</v>
      </c>
      <c r="N211" s="148" t="s">
        <v>44</v>
      </c>
      <c r="O211" s="55"/>
      <c r="P211" s="149">
        <f>O211*H211</f>
        <v>0</v>
      </c>
      <c r="Q211" s="149">
        <v>0</v>
      </c>
      <c r="R211" s="149">
        <f>Q211*H211</f>
        <v>0</v>
      </c>
      <c r="S211" s="149">
        <v>0</v>
      </c>
      <c r="T211" s="150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51" t="s">
        <v>130</v>
      </c>
      <c r="AT211" s="151" t="s">
        <v>125</v>
      </c>
      <c r="AU211" s="151" t="s">
        <v>82</v>
      </c>
      <c r="AY211" s="19" t="s">
        <v>122</v>
      </c>
      <c r="BE211" s="152">
        <f>IF(N211="základní",J211,0)</f>
        <v>0</v>
      </c>
      <c r="BF211" s="152">
        <f>IF(N211="snížená",J211,0)</f>
        <v>0</v>
      </c>
      <c r="BG211" s="152">
        <f>IF(N211="zákl. přenesená",J211,0)</f>
        <v>0</v>
      </c>
      <c r="BH211" s="152">
        <f>IF(N211="sníž. přenesená",J211,0)</f>
        <v>0</v>
      </c>
      <c r="BI211" s="152">
        <f>IF(N211="nulová",J211,0)</f>
        <v>0</v>
      </c>
      <c r="BJ211" s="19" t="s">
        <v>78</v>
      </c>
      <c r="BK211" s="152">
        <f>ROUND(I211*H211,2)</f>
        <v>0</v>
      </c>
      <c r="BL211" s="19" t="s">
        <v>130</v>
      </c>
      <c r="BM211" s="151" t="s">
        <v>253</v>
      </c>
    </row>
    <row r="212" spans="1:65" s="13" customFormat="1">
      <c r="B212" s="153"/>
      <c r="D212" s="154" t="s">
        <v>132</v>
      </c>
      <c r="E212" s="155" t="s">
        <v>3</v>
      </c>
      <c r="F212" s="156" t="s">
        <v>241</v>
      </c>
      <c r="H212" s="155" t="s">
        <v>3</v>
      </c>
      <c r="I212" s="157"/>
      <c r="L212" s="153"/>
      <c r="M212" s="158"/>
      <c r="N212" s="159"/>
      <c r="O212" s="159"/>
      <c r="P212" s="159"/>
      <c r="Q212" s="159"/>
      <c r="R212" s="159"/>
      <c r="S212" s="159"/>
      <c r="T212" s="160"/>
      <c r="AT212" s="155" t="s">
        <v>132</v>
      </c>
      <c r="AU212" s="155" t="s">
        <v>82</v>
      </c>
      <c r="AV212" s="13" t="s">
        <v>78</v>
      </c>
      <c r="AW212" s="13" t="s">
        <v>34</v>
      </c>
      <c r="AX212" s="13" t="s">
        <v>73</v>
      </c>
      <c r="AY212" s="155" t="s">
        <v>122</v>
      </c>
    </row>
    <row r="213" spans="1:65" s="13" customFormat="1">
      <c r="B213" s="153"/>
      <c r="D213" s="154" t="s">
        <v>132</v>
      </c>
      <c r="E213" s="155" t="s">
        <v>3</v>
      </c>
      <c r="F213" s="156" t="s">
        <v>242</v>
      </c>
      <c r="H213" s="155" t="s">
        <v>3</v>
      </c>
      <c r="I213" s="157"/>
      <c r="L213" s="153"/>
      <c r="M213" s="158"/>
      <c r="N213" s="159"/>
      <c r="O213" s="159"/>
      <c r="P213" s="159"/>
      <c r="Q213" s="159"/>
      <c r="R213" s="159"/>
      <c r="S213" s="159"/>
      <c r="T213" s="160"/>
      <c r="AT213" s="155" t="s">
        <v>132</v>
      </c>
      <c r="AU213" s="155" t="s">
        <v>82</v>
      </c>
      <c r="AV213" s="13" t="s">
        <v>78</v>
      </c>
      <c r="AW213" s="13" t="s">
        <v>34</v>
      </c>
      <c r="AX213" s="13" t="s">
        <v>73</v>
      </c>
      <c r="AY213" s="155" t="s">
        <v>122</v>
      </c>
    </row>
    <row r="214" spans="1:65" s="13" customFormat="1">
      <c r="B214" s="153"/>
      <c r="D214" s="154" t="s">
        <v>132</v>
      </c>
      <c r="E214" s="155" t="s">
        <v>3</v>
      </c>
      <c r="F214" s="156" t="s">
        <v>243</v>
      </c>
      <c r="H214" s="155" t="s">
        <v>3</v>
      </c>
      <c r="I214" s="157"/>
      <c r="L214" s="153"/>
      <c r="M214" s="158"/>
      <c r="N214" s="159"/>
      <c r="O214" s="159"/>
      <c r="P214" s="159"/>
      <c r="Q214" s="159"/>
      <c r="R214" s="159"/>
      <c r="S214" s="159"/>
      <c r="T214" s="160"/>
      <c r="AT214" s="155" t="s">
        <v>132</v>
      </c>
      <c r="AU214" s="155" t="s">
        <v>82</v>
      </c>
      <c r="AV214" s="13" t="s">
        <v>78</v>
      </c>
      <c r="AW214" s="13" t="s">
        <v>34</v>
      </c>
      <c r="AX214" s="13" t="s">
        <v>73</v>
      </c>
      <c r="AY214" s="155" t="s">
        <v>122</v>
      </c>
    </row>
    <row r="215" spans="1:65" s="13" customFormat="1">
      <c r="B215" s="153"/>
      <c r="D215" s="154" t="s">
        <v>132</v>
      </c>
      <c r="E215" s="155" t="s">
        <v>3</v>
      </c>
      <c r="F215" s="156" t="s">
        <v>244</v>
      </c>
      <c r="H215" s="155" t="s">
        <v>3</v>
      </c>
      <c r="I215" s="157"/>
      <c r="L215" s="153"/>
      <c r="M215" s="158"/>
      <c r="N215" s="159"/>
      <c r="O215" s="159"/>
      <c r="P215" s="159"/>
      <c r="Q215" s="159"/>
      <c r="R215" s="159"/>
      <c r="S215" s="159"/>
      <c r="T215" s="160"/>
      <c r="AT215" s="155" t="s">
        <v>132</v>
      </c>
      <c r="AU215" s="155" t="s">
        <v>82</v>
      </c>
      <c r="AV215" s="13" t="s">
        <v>78</v>
      </c>
      <c r="AW215" s="13" t="s">
        <v>34</v>
      </c>
      <c r="AX215" s="13" t="s">
        <v>73</v>
      </c>
      <c r="AY215" s="155" t="s">
        <v>122</v>
      </c>
    </row>
    <row r="216" spans="1:65" s="13" customFormat="1">
      <c r="B216" s="153"/>
      <c r="D216" s="154" t="s">
        <v>132</v>
      </c>
      <c r="E216" s="155" t="s">
        <v>3</v>
      </c>
      <c r="F216" s="156" t="s">
        <v>245</v>
      </c>
      <c r="H216" s="155" t="s">
        <v>3</v>
      </c>
      <c r="I216" s="157"/>
      <c r="L216" s="153"/>
      <c r="M216" s="158"/>
      <c r="N216" s="159"/>
      <c r="O216" s="159"/>
      <c r="P216" s="159"/>
      <c r="Q216" s="159"/>
      <c r="R216" s="159"/>
      <c r="S216" s="159"/>
      <c r="T216" s="160"/>
      <c r="AT216" s="155" t="s">
        <v>132</v>
      </c>
      <c r="AU216" s="155" t="s">
        <v>82</v>
      </c>
      <c r="AV216" s="13" t="s">
        <v>78</v>
      </c>
      <c r="AW216" s="13" t="s">
        <v>34</v>
      </c>
      <c r="AX216" s="13" t="s">
        <v>73</v>
      </c>
      <c r="AY216" s="155" t="s">
        <v>122</v>
      </c>
    </row>
    <row r="217" spans="1:65" s="13" customFormat="1">
      <c r="B217" s="153"/>
      <c r="D217" s="154" t="s">
        <v>132</v>
      </c>
      <c r="E217" s="155" t="s">
        <v>3</v>
      </c>
      <c r="F217" s="156" t="s">
        <v>246</v>
      </c>
      <c r="H217" s="155" t="s">
        <v>3</v>
      </c>
      <c r="I217" s="157"/>
      <c r="L217" s="153"/>
      <c r="M217" s="158"/>
      <c r="N217" s="159"/>
      <c r="O217" s="159"/>
      <c r="P217" s="159"/>
      <c r="Q217" s="159"/>
      <c r="R217" s="159"/>
      <c r="S217" s="159"/>
      <c r="T217" s="160"/>
      <c r="AT217" s="155" t="s">
        <v>132</v>
      </c>
      <c r="AU217" s="155" t="s">
        <v>82</v>
      </c>
      <c r="AV217" s="13" t="s">
        <v>78</v>
      </c>
      <c r="AW217" s="13" t="s">
        <v>34</v>
      </c>
      <c r="AX217" s="13" t="s">
        <v>73</v>
      </c>
      <c r="AY217" s="155" t="s">
        <v>122</v>
      </c>
    </row>
    <row r="218" spans="1:65" s="14" customFormat="1">
      <c r="B218" s="161"/>
      <c r="D218" s="154" t="s">
        <v>132</v>
      </c>
      <c r="E218" s="162" t="s">
        <v>3</v>
      </c>
      <c r="F218" s="163" t="s">
        <v>228</v>
      </c>
      <c r="H218" s="164">
        <v>44.188000000000002</v>
      </c>
      <c r="I218" s="165"/>
      <c r="L218" s="161"/>
      <c r="M218" s="166"/>
      <c r="N218" s="167"/>
      <c r="O218" s="167"/>
      <c r="P218" s="167"/>
      <c r="Q218" s="167"/>
      <c r="R218" s="167"/>
      <c r="S218" s="167"/>
      <c r="T218" s="168"/>
      <c r="AT218" s="162" t="s">
        <v>132</v>
      </c>
      <c r="AU218" s="162" t="s">
        <v>82</v>
      </c>
      <c r="AV218" s="14" t="s">
        <v>82</v>
      </c>
      <c r="AW218" s="14" t="s">
        <v>34</v>
      </c>
      <c r="AX218" s="14" t="s">
        <v>73</v>
      </c>
      <c r="AY218" s="162" t="s">
        <v>122</v>
      </c>
    </row>
    <row r="219" spans="1:65" s="16" customFormat="1">
      <c r="B219" s="177"/>
      <c r="D219" s="154" t="s">
        <v>132</v>
      </c>
      <c r="E219" s="178" t="s">
        <v>3</v>
      </c>
      <c r="F219" s="179" t="s">
        <v>162</v>
      </c>
      <c r="H219" s="180">
        <v>44.188000000000002</v>
      </c>
      <c r="I219" s="181"/>
      <c r="L219" s="177"/>
      <c r="M219" s="182"/>
      <c r="N219" s="183"/>
      <c r="O219" s="183"/>
      <c r="P219" s="183"/>
      <c r="Q219" s="183"/>
      <c r="R219" s="183"/>
      <c r="S219" s="183"/>
      <c r="T219" s="184"/>
      <c r="AT219" s="178" t="s">
        <v>132</v>
      </c>
      <c r="AU219" s="178" t="s">
        <v>82</v>
      </c>
      <c r="AV219" s="16" t="s">
        <v>130</v>
      </c>
      <c r="AW219" s="16" t="s">
        <v>34</v>
      </c>
      <c r="AX219" s="16" t="s">
        <v>78</v>
      </c>
      <c r="AY219" s="178" t="s">
        <v>122</v>
      </c>
    </row>
    <row r="220" spans="1:65" s="2" customFormat="1" ht="24.2" customHeight="1">
      <c r="A220" s="34"/>
      <c r="B220" s="139"/>
      <c r="C220" s="140" t="s">
        <v>254</v>
      </c>
      <c r="D220" s="140" t="s">
        <v>125</v>
      </c>
      <c r="E220" s="141" t="s">
        <v>184</v>
      </c>
      <c r="F220" s="142" t="s">
        <v>185</v>
      </c>
      <c r="G220" s="143" t="s">
        <v>139</v>
      </c>
      <c r="H220" s="144">
        <v>64.462000000000003</v>
      </c>
      <c r="I220" s="145"/>
      <c r="J220" s="146">
        <f>ROUND(I220*H220,2)</f>
        <v>0</v>
      </c>
      <c r="K220" s="142" t="s">
        <v>3</v>
      </c>
      <c r="L220" s="35"/>
      <c r="M220" s="147" t="s">
        <v>3</v>
      </c>
      <c r="N220" s="148" t="s">
        <v>44</v>
      </c>
      <c r="O220" s="55"/>
      <c r="P220" s="149">
        <f>O220*H220</f>
        <v>0</v>
      </c>
      <c r="Q220" s="149">
        <v>4.2700000000000004E-3</v>
      </c>
      <c r="R220" s="149">
        <f>Q220*H220</f>
        <v>0.27525274000000005</v>
      </c>
      <c r="S220" s="149">
        <v>0</v>
      </c>
      <c r="T220" s="150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51" t="s">
        <v>130</v>
      </c>
      <c r="AT220" s="151" t="s">
        <v>125</v>
      </c>
      <c r="AU220" s="151" t="s">
        <v>82</v>
      </c>
      <c r="AY220" s="19" t="s">
        <v>122</v>
      </c>
      <c r="BE220" s="152">
        <f>IF(N220="základní",J220,0)</f>
        <v>0</v>
      </c>
      <c r="BF220" s="152">
        <f>IF(N220="snížená",J220,0)</f>
        <v>0</v>
      </c>
      <c r="BG220" s="152">
        <f>IF(N220="zákl. přenesená",J220,0)</f>
        <v>0</v>
      </c>
      <c r="BH220" s="152">
        <f>IF(N220="sníž. přenesená",J220,0)</f>
        <v>0</v>
      </c>
      <c r="BI220" s="152">
        <f>IF(N220="nulová",J220,0)</f>
        <v>0</v>
      </c>
      <c r="BJ220" s="19" t="s">
        <v>78</v>
      </c>
      <c r="BK220" s="152">
        <f>ROUND(I220*H220,2)</f>
        <v>0</v>
      </c>
      <c r="BL220" s="19" t="s">
        <v>130</v>
      </c>
      <c r="BM220" s="151" t="s">
        <v>255</v>
      </c>
    </row>
    <row r="221" spans="1:65" s="13" customFormat="1">
      <c r="B221" s="153"/>
      <c r="D221" s="154" t="s">
        <v>132</v>
      </c>
      <c r="E221" s="155" t="s">
        <v>3</v>
      </c>
      <c r="F221" s="156" t="s">
        <v>256</v>
      </c>
      <c r="H221" s="155" t="s">
        <v>3</v>
      </c>
      <c r="I221" s="157"/>
      <c r="L221" s="153"/>
      <c r="M221" s="158"/>
      <c r="N221" s="159"/>
      <c r="O221" s="159"/>
      <c r="P221" s="159"/>
      <c r="Q221" s="159"/>
      <c r="R221" s="159"/>
      <c r="S221" s="159"/>
      <c r="T221" s="160"/>
      <c r="AT221" s="155" t="s">
        <v>132</v>
      </c>
      <c r="AU221" s="155" t="s">
        <v>82</v>
      </c>
      <c r="AV221" s="13" t="s">
        <v>78</v>
      </c>
      <c r="AW221" s="13" t="s">
        <v>34</v>
      </c>
      <c r="AX221" s="13" t="s">
        <v>73</v>
      </c>
      <c r="AY221" s="155" t="s">
        <v>122</v>
      </c>
    </row>
    <row r="222" spans="1:65" s="13" customFormat="1">
      <c r="B222" s="153"/>
      <c r="D222" s="154" t="s">
        <v>132</v>
      </c>
      <c r="E222" s="155" t="s">
        <v>3</v>
      </c>
      <c r="F222" s="156" t="s">
        <v>142</v>
      </c>
      <c r="H222" s="155" t="s">
        <v>3</v>
      </c>
      <c r="I222" s="157"/>
      <c r="L222" s="153"/>
      <c r="M222" s="158"/>
      <c r="N222" s="159"/>
      <c r="O222" s="159"/>
      <c r="P222" s="159"/>
      <c r="Q222" s="159"/>
      <c r="R222" s="159"/>
      <c r="S222" s="159"/>
      <c r="T222" s="160"/>
      <c r="AT222" s="155" t="s">
        <v>132</v>
      </c>
      <c r="AU222" s="155" t="s">
        <v>82</v>
      </c>
      <c r="AV222" s="13" t="s">
        <v>78</v>
      </c>
      <c r="AW222" s="13" t="s">
        <v>34</v>
      </c>
      <c r="AX222" s="13" t="s">
        <v>73</v>
      </c>
      <c r="AY222" s="155" t="s">
        <v>122</v>
      </c>
    </row>
    <row r="223" spans="1:65" s="14" customFormat="1">
      <c r="B223" s="161"/>
      <c r="D223" s="154" t="s">
        <v>132</v>
      </c>
      <c r="E223" s="162" t="s">
        <v>3</v>
      </c>
      <c r="F223" s="163" t="s">
        <v>257</v>
      </c>
      <c r="H223" s="164">
        <v>2.79</v>
      </c>
      <c r="I223" s="165"/>
      <c r="L223" s="161"/>
      <c r="M223" s="166"/>
      <c r="N223" s="167"/>
      <c r="O223" s="167"/>
      <c r="P223" s="167"/>
      <c r="Q223" s="167"/>
      <c r="R223" s="167"/>
      <c r="S223" s="167"/>
      <c r="T223" s="168"/>
      <c r="AT223" s="162" t="s">
        <v>132</v>
      </c>
      <c r="AU223" s="162" t="s">
        <v>82</v>
      </c>
      <c r="AV223" s="14" t="s">
        <v>82</v>
      </c>
      <c r="AW223" s="14" t="s">
        <v>34</v>
      </c>
      <c r="AX223" s="14" t="s">
        <v>73</v>
      </c>
      <c r="AY223" s="162" t="s">
        <v>122</v>
      </c>
    </row>
    <row r="224" spans="1:65" s="14" customFormat="1">
      <c r="B224" s="161"/>
      <c r="D224" s="154" t="s">
        <v>132</v>
      </c>
      <c r="E224" s="162" t="s">
        <v>3</v>
      </c>
      <c r="F224" s="163" t="s">
        <v>258</v>
      </c>
      <c r="H224" s="164">
        <v>10.17</v>
      </c>
      <c r="I224" s="165"/>
      <c r="L224" s="161"/>
      <c r="M224" s="166"/>
      <c r="N224" s="167"/>
      <c r="O224" s="167"/>
      <c r="P224" s="167"/>
      <c r="Q224" s="167"/>
      <c r="R224" s="167"/>
      <c r="S224" s="167"/>
      <c r="T224" s="168"/>
      <c r="AT224" s="162" t="s">
        <v>132</v>
      </c>
      <c r="AU224" s="162" t="s">
        <v>82</v>
      </c>
      <c r="AV224" s="14" t="s">
        <v>82</v>
      </c>
      <c r="AW224" s="14" t="s">
        <v>34</v>
      </c>
      <c r="AX224" s="14" t="s">
        <v>73</v>
      </c>
      <c r="AY224" s="162" t="s">
        <v>122</v>
      </c>
    </row>
    <row r="225" spans="2:51" s="14" customFormat="1">
      <c r="B225" s="161"/>
      <c r="D225" s="154" t="s">
        <v>132</v>
      </c>
      <c r="E225" s="162" t="s">
        <v>3</v>
      </c>
      <c r="F225" s="163" t="s">
        <v>259</v>
      </c>
      <c r="H225" s="164">
        <v>4.2</v>
      </c>
      <c r="I225" s="165"/>
      <c r="L225" s="161"/>
      <c r="M225" s="166"/>
      <c r="N225" s="167"/>
      <c r="O225" s="167"/>
      <c r="P225" s="167"/>
      <c r="Q225" s="167"/>
      <c r="R225" s="167"/>
      <c r="S225" s="167"/>
      <c r="T225" s="168"/>
      <c r="AT225" s="162" t="s">
        <v>132</v>
      </c>
      <c r="AU225" s="162" t="s">
        <v>82</v>
      </c>
      <c r="AV225" s="14" t="s">
        <v>82</v>
      </c>
      <c r="AW225" s="14" t="s">
        <v>34</v>
      </c>
      <c r="AX225" s="14" t="s">
        <v>73</v>
      </c>
      <c r="AY225" s="162" t="s">
        <v>122</v>
      </c>
    </row>
    <row r="226" spans="2:51" s="14" customFormat="1">
      <c r="B226" s="161"/>
      <c r="D226" s="154" t="s">
        <v>132</v>
      </c>
      <c r="E226" s="162" t="s">
        <v>3</v>
      </c>
      <c r="F226" s="163" t="s">
        <v>260</v>
      </c>
      <c r="H226" s="164">
        <v>1.1200000000000001</v>
      </c>
      <c r="I226" s="165"/>
      <c r="L226" s="161"/>
      <c r="M226" s="166"/>
      <c r="N226" s="167"/>
      <c r="O226" s="167"/>
      <c r="P226" s="167"/>
      <c r="Q226" s="167"/>
      <c r="R226" s="167"/>
      <c r="S226" s="167"/>
      <c r="T226" s="168"/>
      <c r="AT226" s="162" t="s">
        <v>132</v>
      </c>
      <c r="AU226" s="162" t="s">
        <v>82</v>
      </c>
      <c r="AV226" s="14" t="s">
        <v>82</v>
      </c>
      <c r="AW226" s="14" t="s">
        <v>34</v>
      </c>
      <c r="AX226" s="14" t="s">
        <v>73</v>
      </c>
      <c r="AY226" s="162" t="s">
        <v>122</v>
      </c>
    </row>
    <row r="227" spans="2:51" s="14" customFormat="1">
      <c r="B227" s="161"/>
      <c r="D227" s="154" t="s">
        <v>132</v>
      </c>
      <c r="E227" s="162" t="s">
        <v>3</v>
      </c>
      <c r="F227" s="163" t="s">
        <v>261</v>
      </c>
      <c r="H227" s="164">
        <v>4.08</v>
      </c>
      <c r="I227" s="165"/>
      <c r="L227" s="161"/>
      <c r="M227" s="166"/>
      <c r="N227" s="167"/>
      <c r="O227" s="167"/>
      <c r="P227" s="167"/>
      <c r="Q227" s="167"/>
      <c r="R227" s="167"/>
      <c r="S227" s="167"/>
      <c r="T227" s="168"/>
      <c r="AT227" s="162" t="s">
        <v>132</v>
      </c>
      <c r="AU227" s="162" t="s">
        <v>82</v>
      </c>
      <c r="AV227" s="14" t="s">
        <v>82</v>
      </c>
      <c r="AW227" s="14" t="s">
        <v>34</v>
      </c>
      <c r="AX227" s="14" t="s">
        <v>73</v>
      </c>
      <c r="AY227" s="162" t="s">
        <v>122</v>
      </c>
    </row>
    <row r="228" spans="2:51" s="14" customFormat="1">
      <c r="B228" s="161"/>
      <c r="D228" s="154" t="s">
        <v>132</v>
      </c>
      <c r="E228" s="162" t="s">
        <v>3</v>
      </c>
      <c r="F228" s="163" t="s">
        <v>262</v>
      </c>
      <c r="H228" s="164">
        <v>0.55600000000000005</v>
      </c>
      <c r="I228" s="165"/>
      <c r="L228" s="161"/>
      <c r="M228" s="166"/>
      <c r="N228" s="167"/>
      <c r="O228" s="167"/>
      <c r="P228" s="167"/>
      <c r="Q228" s="167"/>
      <c r="R228" s="167"/>
      <c r="S228" s="167"/>
      <c r="T228" s="168"/>
      <c r="AT228" s="162" t="s">
        <v>132</v>
      </c>
      <c r="AU228" s="162" t="s">
        <v>82</v>
      </c>
      <c r="AV228" s="14" t="s">
        <v>82</v>
      </c>
      <c r="AW228" s="14" t="s">
        <v>34</v>
      </c>
      <c r="AX228" s="14" t="s">
        <v>73</v>
      </c>
      <c r="AY228" s="162" t="s">
        <v>122</v>
      </c>
    </row>
    <row r="229" spans="2:51" s="14" customFormat="1">
      <c r="B229" s="161"/>
      <c r="D229" s="154" t="s">
        <v>132</v>
      </c>
      <c r="E229" s="162" t="s">
        <v>3</v>
      </c>
      <c r="F229" s="163" t="s">
        <v>263</v>
      </c>
      <c r="H229" s="164">
        <v>2.028</v>
      </c>
      <c r="I229" s="165"/>
      <c r="L229" s="161"/>
      <c r="M229" s="166"/>
      <c r="N229" s="167"/>
      <c r="O229" s="167"/>
      <c r="P229" s="167"/>
      <c r="Q229" s="167"/>
      <c r="R229" s="167"/>
      <c r="S229" s="167"/>
      <c r="T229" s="168"/>
      <c r="AT229" s="162" t="s">
        <v>132</v>
      </c>
      <c r="AU229" s="162" t="s">
        <v>82</v>
      </c>
      <c r="AV229" s="14" t="s">
        <v>82</v>
      </c>
      <c r="AW229" s="14" t="s">
        <v>34</v>
      </c>
      <c r="AX229" s="14" t="s">
        <v>73</v>
      </c>
      <c r="AY229" s="162" t="s">
        <v>122</v>
      </c>
    </row>
    <row r="230" spans="2:51" s="15" customFormat="1">
      <c r="B230" s="169"/>
      <c r="D230" s="154" t="s">
        <v>132</v>
      </c>
      <c r="E230" s="170" t="s">
        <v>3</v>
      </c>
      <c r="F230" s="171" t="s">
        <v>148</v>
      </c>
      <c r="H230" s="172">
        <v>24.943999999999999</v>
      </c>
      <c r="I230" s="173"/>
      <c r="L230" s="169"/>
      <c r="M230" s="174"/>
      <c r="N230" s="175"/>
      <c r="O230" s="175"/>
      <c r="P230" s="175"/>
      <c r="Q230" s="175"/>
      <c r="R230" s="175"/>
      <c r="S230" s="175"/>
      <c r="T230" s="176"/>
      <c r="AT230" s="170" t="s">
        <v>132</v>
      </c>
      <c r="AU230" s="170" t="s">
        <v>82</v>
      </c>
      <c r="AV230" s="15" t="s">
        <v>123</v>
      </c>
      <c r="AW230" s="15" t="s">
        <v>34</v>
      </c>
      <c r="AX230" s="15" t="s">
        <v>73</v>
      </c>
      <c r="AY230" s="170" t="s">
        <v>122</v>
      </c>
    </row>
    <row r="231" spans="2:51" s="13" customFormat="1">
      <c r="B231" s="153"/>
      <c r="D231" s="154" t="s">
        <v>132</v>
      </c>
      <c r="E231" s="155" t="s">
        <v>3</v>
      </c>
      <c r="F231" s="156" t="s">
        <v>149</v>
      </c>
      <c r="H231" s="155" t="s">
        <v>3</v>
      </c>
      <c r="I231" s="157"/>
      <c r="L231" s="153"/>
      <c r="M231" s="158"/>
      <c r="N231" s="159"/>
      <c r="O231" s="159"/>
      <c r="P231" s="159"/>
      <c r="Q231" s="159"/>
      <c r="R231" s="159"/>
      <c r="S231" s="159"/>
      <c r="T231" s="160"/>
      <c r="AT231" s="155" t="s">
        <v>132</v>
      </c>
      <c r="AU231" s="155" t="s">
        <v>82</v>
      </c>
      <c r="AV231" s="13" t="s">
        <v>78</v>
      </c>
      <c r="AW231" s="13" t="s">
        <v>34</v>
      </c>
      <c r="AX231" s="13" t="s">
        <v>73</v>
      </c>
      <c r="AY231" s="155" t="s">
        <v>122</v>
      </c>
    </row>
    <row r="232" spans="2:51" s="14" customFormat="1">
      <c r="B232" s="161"/>
      <c r="D232" s="154" t="s">
        <v>132</v>
      </c>
      <c r="E232" s="162" t="s">
        <v>3</v>
      </c>
      <c r="F232" s="163" t="s">
        <v>264</v>
      </c>
      <c r="H232" s="164">
        <v>1.9139999999999999</v>
      </c>
      <c r="I232" s="165"/>
      <c r="L232" s="161"/>
      <c r="M232" s="166"/>
      <c r="N232" s="167"/>
      <c r="O232" s="167"/>
      <c r="P232" s="167"/>
      <c r="Q232" s="167"/>
      <c r="R232" s="167"/>
      <c r="S232" s="167"/>
      <c r="T232" s="168"/>
      <c r="AT232" s="162" t="s">
        <v>132</v>
      </c>
      <c r="AU232" s="162" t="s">
        <v>82</v>
      </c>
      <c r="AV232" s="14" t="s">
        <v>82</v>
      </c>
      <c r="AW232" s="14" t="s">
        <v>34</v>
      </c>
      <c r="AX232" s="14" t="s">
        <v>73</v>
      </c>
      <c r="AY232" s="162" t="s">
        <v>122</v>
      </c>
    </row>
    <row r="233" spans="2:51" s="14" customFormat="1">
      <c r="B233" s="161"/>
      <c r="D233" s="154" t="s">
        <v>132</v>
      </c>
      <c r="E233" s="162" t="s">
        <v>3</v>
      </c>
      <c r="F233" s="163" t="s">
        <v>265</v>
      </c>
      <c r="H233" s="164">
        <v>6.8220000000000001</v>
      </c>
      <c r="I233" s="165"/>
      <c r="L233" s="161"/>
      <c r="M233" s="166"/>
      <c r="N233" s="167"/>
      <c r="O233" s="167"/>
      <c r="P233" s="167"/>
      <c r="Q233" s="167"/>
      <c r="R233" s="167"/>
      <c r="S233" s="167"/>
      <c r="T233" s="168"/>
      <c r="AT233" s="162" t="s">
        <v>132</v>
      </c>
      <c r="AU233" s="162" t="s">
        <v>82</v>
      </c>
      <c r="AV233" s="14" t="s">
        <v>82</v>
      </c>
      <c r="AW233" s="14" t="s">
        <v>34</v>
      </c>
      <c r="AX233" s="14" t="s">
        <v>73</v>
      </c>
      <c r="AY233" s="162" t="s">
        <v>122</v>
      </c>
    </row>
    <row r="234" spans="2:51" s="15" customFormat="1">
      <c r="B234" s="169"/>
      <c r="D234" s="154" t="s">
        <v>132</v>
      </c>
      <c r="E234" s="170" t="s">
        <v>3</v>
      </c>
      <c r="F234" s="171" t="s">
        <v>148</v>
      </c>
      <c r="H234" s="172">
        <v>8.7360000000000007</v>
      </c>
      <c r="I234" s="173"/>
      <c r="L234" s="169"/>
      <c r="M234" s="174"/>
      <c r="N234" s="175"/>
      <c r="O234" s="175"/>
      <c r="P234" s="175"/>
      <c r="Q234" s="175"/>
      <c r="R234" s="175"/>
      <c r="S234" s="175"/>
      <c r="T234" s="176"/>
      <c r="AT234" s="170" t="s">
        <v>132</v>
      </c>
      <c r="AU234" s="170" t="s">
        <v>82</v>
      </c>
      <c r="AV234" s="15" t="s">
        <v>123</v>
      </c>
      <c r="AW234" s="15" t="s">
        <v>34</v>
      </c>
      <c r="AX234" s="15" t="s">
        <v>73</v>
      </c>
      <c r="AY234" s="170" t="s">
        <v>122</v>
      </c>
    </row>
    <row r="235" spans="2:51" s="13" customFormat="1">
      <c r="B235" s="153"/>
      <c r="D235" s="154" t="s">
        <v>132</v>
      </c>
      <c r="E235" s="155" t="s">
        <v>3</v>
      </c>
      <c r="F235" s="156" t="s">
        <v>151</v>
      </c>
      <c r="H235" s="155" t="s">
        <v>3</v>
      </c>
      <c r="I235" s="157"/>
      <c r="L235" s="153"/>
      <c r="M235" s="158"/>
      <c r="N235" s="159"/>
      <c r="O235" s="159"/>
      <c r="P235" s="159"/>
      <c r="Q235" s="159"/>
      <c r="R235" s="159"/>
      <c r="S235" s="159"/>
      <c r="T235" s="160"/>
      <c r="AT235" s="155" t="s">
        <v>132</v>
      </c>
      <c r="AU235" s="155" t="s">
        <v>82</v>
      </c>
      <c r="AV235" s="13" t="s">
        <v>78</v>
      </c>
      <c r="AW235" s="13" t="s">
        <v>34</v>
      </c>
      <c r="AX235" s="13" t="s">
        <v>73</v>
      </c>
      <c r="AY235" s="155" t="s">
        <v>122</v>
      </c>
    </row>
    <row r="236" spans="2:51" s="14" customFormat="1">
      <c r="B236" s="161"/>
      <c r="D236" s="154" t="s">
        <v>132</v>
      </c>
      <c r="E236" s="162" t="s">
        <v>3</v>
      </c>
      <c r="F236" s="163" t="s">
        <v>266</v>
      </c>
      <c r="H236" s="164">
        <v>2.93</v>
      </c>
      <c r="I236" s="165"/>
      <c r="L236" s="161"/>
      <c r="M236" s="166"/>
      <c r="N236" s="167"/>
      <c r="O236" s="167"/>
      <c r="P236" s="167"/>
      <c r="Q236" s="167"/>
      <c r="R236" s="167"/>
      <c r="S236" s="167"/>
      <c r="T236" s="168"/>
      <c r="AT236" s="162" t="s">
        <v>132</v>
      </c>
      <c r="AU236" s="162" t="s">
        <v>82</v>
      </c>
      <c r="AV236" s="14" t="s">
        <v>82</v>
      </c>
      <c r="AW236" s="14" t="s">
        <v>34</v>
      </c>
      <c r="AX236" s="14" t="s">
        <v>73</v>
      </c>
      <c r="AY236" s="162" t="s">
        <v>122</v>
      </c>
    </row>
    <row r="237" spans="2:51" s="14" customFormat="1">
      <c r="B237" s="161"/>
      <c r="D237" s="154" t="s">
        <v>132</v>
      </c>
      <c r="E237" s="162" t="s">
        <v>3</v>
      </c>
      <c r="F237" s="163" t="s">
        <v>267</v>
      </c>
      <c r="H237" s="164">
        <v>10.59</v>
      </c>
      <c r="I237" s="165"/>
      <c r="L237" s="161"/>
      <c r="M237" s="166"/>
      <c r="N237" s="167"/>
      <c r="O237" s="167"/>
      <c r="P237" s="167"/>
      <c r="Q237" s="167"/>
      <c r="R237" s="167"/>
      <c r="S237" s="167"/>
      <c r="T237" s="168"/>
      <c r="AT237" s="162" t="s">
        <v>132</v>
      </c>
      <c r="AU237" s="162" t="s">
        <v>82</v>
      </c>
      <c r="AV237" s="14" t="s">
        <v>82</v>
      </c>
      <c r="AW237" s="14" t="s">
        <v>34</v>
      </c>
      <c r="AX237" s="14" t="s">
        <v>73</v>
      </c>
      <c r="AY237" s="162" t="s">
        <v>122</v>
      </c>
    </row>
    <row r="238" spans="2:51" s="14" customFormat="1">
      <c r="B238" s="161"/>
      <c r="D238" s="154" t="s">
        <v>132</v>
      </c>
      <c r="E238" s="162" t="s">
        <v>3</v>
      </c>
      <c r="F238" s="163" t="s">
        <v>268</v>
      </c>
      <c r="H238" s="164">
        <v>4.9560000000000004</v>
      </c>
      <c r="I238" s="165"/>
      <c r="L238" s="161"/>
      <c r="M238" s="166"/>
      <c r="N238" s="167"/>
      <c r="O238" s="167"/>
      <c r="P238" s="167"/>
      <c r="Q238" s="167"/>
      <c r="R238" s="167"/>
      <c r="S238" s="167"/>
      <c r="T238" s="168"/>
      <c r="AT238" s="162" t="s">
        <v>132</v>
      </c>
      <c r="AU238" s="162" t="s">
        <v>82</v>
      </c>
      <c r="AV238" s="14" t="s">
        <v>82</v>
      </c>
      <c r="AW238" s="14" t="s">
        <v>34</v>
      </c>
      <c r="AX238" s="14" t="s">
        <v>73</v>
      </c>
      <c r="AY238" s="162" t="s">
        <v>122</v>
      </c>
    </row>
    <row r="239" spans="2:51" s="15" customFormat="1">
      <c r="B239" s="169"/>
      <c r="D239" s="154" t="s">
        <v>132</v>
      </c>
      <c r="E239" s="170" t="s">
        <v>3</v>
      </c>
      <c r="F239" s="171" t="s">
        <v>148</v>
      </c>
      <c r="H239" s="172">
        <v>18.475999999999999</v>
      </c>
      <c r="I239" s="173"/>
      <c r="L239" s="169"/>
      <c r="M239" s="174"/>
      <c r="N239" s="175"/>
      <c r="O239" s="175"/>
      <c r="P239" s="175"/>
      <c r="Q239" s="175"/>
      <c r="R239" s="175"/>
      <c r="S239" s="175"/>
      <c r="T239" s="176"/>
      <c r="AT239" s="170" t="s">
        <v>132</v>
      </c>
      <c r="AU239" s="170" t="s">
        <v>82</v>
      </c>
      <c r="AV239" s="15" t="s">
        <v>123</v>
      </c>
      <c r="AW239" s="15" t="s">
        <v>34</v>
      </c>
      <c r="AX239" s="15" t="s">
        <v>73</v>
      </c>
      <c r="AY239" s="170" t="s">
        <v>122</v>
      </c>
    </row>
    <row r="240" spans="2:51" s="13" customFormat="1">
      <c r="B240" s="153"/>
      <c r="D240" s="154" t="s">
        <v>132</v>
      </c>
      <c r="E240" s="155" t="s">
        <v>3</v>
      </c>
      <c r="F240" s="156" t="s">
        <v>154</v>
      </c>
      <c r="H240" s="155" t="s">
        <v>3</v>
      </c>
      <c r="I240" s="157"/>
      <c r="L240" s="153"/>
      <c r="M240" s="158"/>
      <c r="N240" s="159"/>
      <c r="O240" s="159"/>
      <c r="P240" s="159"/>
      <c r="Q240" s="159"/>
      <c r="R240" s="159"/>
      <c r="S240" s="159"/>
      <c r="T240" s="160"/>
      <c r="AT240" s="155" t="s">
        <v>132</v>
      </c>
      <c r="AU240" s="155" t="s">
        <v>82</v>
      </c>
      <c r="AV240" s="13" t="s">
        <v>78</v>
      </c>
      <c r="AW240" s="13" t="s">
        <v>34</v>
      </c>
      <c r="AX240" s="13" t="s">
        <v>73</v>
      </c>
      <c r="AY240" s="155" t="s">
        <v>122</v>
      </c>
    </row>
    <row r="241" spans="1:65" s="14" customFormat="1">
      <c r="B241" s="161"/>
      <c r="D241" s="154" t="s">
        <v>132</v>
      </c>
      <c r="E241" s="162" t="s">
        <v>3</v>
      </c>
      <c r="F241" s="163" t="s">
        <v>269</v>
      </c>
      <c r="H241" s="164">
        <v>4.7249999999999996</v>
      </c>
      <c r="I241" s="165"/>
      <c r="L241" s="161"/>
      <c r="M241" s="166"/>
      <c r="N241" s="167"/>
      <c r="O241" s="167"/>
      <c r="P241" s="167"/>
      <c r="Q241" s="167"/>
      <c r="R241" s="167"/>
      <c r="S241" s="167"/>
      <c r="T241" s="168"/>
      <c r="AT241" s="162" t="s">
        <v>132</v>
      </c>
      <c r="AU241" s="162" t="s">
        <v>82</v>
      </c>
      <c r="AV241" s="14" t="s">
        <v>82</v>
      </c>
      <c r="AW241" s="14" t="s">
        <v>34</v>
      </c>
      <c r="AX241" s="14" t="s">
        <v>73</v>
      </c>
      <c r="AY241" s="162" t="s">
        <v>122</v>
      </c>
    </row>
    <row r="242" spans="1:65" s="14" customFormat="1">
      <c r="B242" s="161"/>
      <c r="D242" s="154" t="s">
        <v>132</v>
      </c>
      <c r="E242" s="162" t="s">
        <v>3</v>
      </c>
      <c r="F242" s="163" t="s">
        <v>270</v>
      </c>
      <c r="H242" s="164">
        <v>3.786</v>
      </c>
      <c r="I242" s="165"/>
      <c r="L242" s="161"/>
      <c r="M242" s="166"/>
      <c r="N242" s="167"/>
      <c r="O242" s="167"/>
      <c r="P242" s="167"/>
      <c r="Q242" s="167"/>
      <c r="R242" s="167"/>
      <c r="S242" s="167"/>
      <c r="T242" s="168"/>
      <c r="AT242" s="162" t="s">
        <v>132</v>
      </c>
      <c r="AU242" s="162" t="s">
        <v>82</v>
      </c>
      <c r="AV242" s="14" t="s">
        <v>82</v>
      </c>
      <c r="AW242" s="14" t="s">
        <v>34</v>
      </c>
      <c r="AX242" s="14" t="s">
        <v>73</v>
      </c>
      <c r="AY242" s="162" t="s">
        <v>122</v>
      </c>
    </row>
    <row r="243" spans="1:65" s="14" customFormat="1">
      <c r="B243" s="161"/>
      <c r="D243" s="154" t="s">
        <v>132</v>
      </c>
      <c r="E243" s="162" t="s">
        <v>3</v>
      </c>
      <c r="F243" s="163" t="s">
        <v>271</v>
      </c>
      <c r="H243" s="164">
        <v>3.7949999999999999</v>
      </c>
      <c r="I243" s="165"/>
      <c r="L243" s="161"/>
      <c r="M243" s="166"/>
      <c r="N243" s="167"/>
      <c r="O243" s="167"/>
      <c r="P243" s="167"/>
      <c r="Q243" s="167"/>
      <c r="R243" s="167"/>
      <c r="S243" s="167"/>
      <c r="T243" s="168"/>
      <c r="AT243" s="162" t="s">
        <v>132</v>
      </c>
      <c r="AU243" s="162" t="s">
        <v>82</v>
      </c>
      <c r="AV243" s="14" t="s">
        <v>82</v>
      </c>
      <c r="AW243" s="14" t="s">
        <v>34</v>
      </c>
      <c r="AX243" s="14" t="s">
        <v>73</v>
      </c>
      <c r="AY243" s="162" t="s">
        <v>122</v>
      </c>
    </row>
    <row r="244" spans="1:65" s="15" customFormat="1">
      <c r="B244" s="169"/>
      <c r="D244" s="154" t="s">
        <v>132</v>
      </c>
      <c r="E244" s="170" t="s">
        <v>3</v>
      </c>
      <c r="F244" s="171" t="s">
        <v>148</v>
      </c>
      <c r="H244" s="172">
        <v>12.305999999999999</v>
      </c>
      <c r="I244" s="173"/>
      <c r="L244" s="169"/>
      <c r="M244" s="174"/>
      <c r="N244" s="175"/>
      <c r="O244" s="175"/>
      <c r="P244" s="175"/>
      <c r="Q244" s="175"/>
      <c r="R244" s="175"/>
      <c r="S244" s="175"/>
      <c r="T244" s="176"/>
      <c r="AT244" s="170" t="s">
        <v>132</v>
      </c>
      <c r="AU244" s="170" t="s">
        <v>82</v>
      </c>
      <c r="AV244" s="15" t="s">
        <v>123</v>
      </c>
      <c r="AW244" s="15" t="s">
        <v>34</v>
      </c>
      <c r="AX244" s="15" t="s">
        <v>73</v>
      </c>
      <c r="AY244" s="170" t="s">
        <v>122</v>
      </c>
    </row>
    <row r="245" spans="1:65" s="16" customFormat="1">
      <c r="B245" s="177"/>
      <c r="D245" s="154" t="s">
        <v>132</v>
      </c>
      <c r="E245" s="178" t="s">
        <v>3</v>
      </c>
      <c r="F245" s="179" t="s">
        <v>162</v>
      </c>
      <c r="H245" s="180">
        <v>64.462000000000003</v>
      </c>
      <c r="I245" s="181"/>
      <c r="L245" s="177"/>
      <c r="M245" s="182"/>
      <c r="N245" s="183"/>
      <c r="O245" s="183"/>
      <c r="P245" s="183"/>
      <c r="Q245" s="183"/>
      <c r="R245" s="183"/>
      <c r="S245" s="183"/>
      <c r="T245" s="184"/>
      <c r="AT245" s="178" t="s">
        <v>132</v>
      </c>
      <c r="AU245" s="178" t="s">
        <v>82</v>
      </c>
      <c r="AV245" s="16" t="s">
        <v>130</v>
      </c>
      <c r="AW245" s="16" t="s">
        <v>34</v>
      </c>
      <c r="AX245" s="16" t="s">
        <v>78</v>
      </c>
      <c r="AY245" s="178" t="s">
        <v>122</v>
      </c>
    </row>
    <row r="246" spans="1:65" s="2" customFormat="1" ht="14.45" customHeight="1">
      <c r="A246" s="34"/>
      <c r="B246" s="139"/>
      <c r="C246" s="140" t="s">
        <v>272</v>
      </c>
      <c r="D246" s="140" t="s">
        <v>125</v>
      </c>
      <c r="E246" s="141" t="s">
        <v>205</v>
      </c>
      <c r="F246" s="142" t="s">
        <v>206</v>
      </c>
      <c r="G246" s="143" t="s">
        <v>139</v>
      </c>
      <c r="H246" s="144">
        <v>64.462000000000003</v>
      </c>
      <c r="I246" s="145"/>
      <c r="J246" s="146">
        <f>ROUND(I246*H246,2)</f>
        <v>0</v>
      </c>
      <c r="K246" s="142" t="s">
        <v>129</v>
      </c>
      <c r="L246" s="35"/>
      <c r="M246" s="147" t="s">
        <v>3</v>
      </c>
      <c r="N246" s="148" t="s">
        <v>44</v>
      </c>
      <c r="O246" s="55"/>
      <c r="P246" s="149">
        <f>O246*H246</f>
        <v>0</v>
      </c>
      <c r="Q246" s="149">
        <v>2.5999999999999998E-4</v>
      </c>
      <c r="R246" s="149">
        <f>Q246*H246</f>
        <v>1.676012E-2</v>
      </c>
      <c r="S246" s="149">
        <v>0</v>
      </c>
      <c r="T246" s="150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51" t="s">
        <v>130</v>
      </c>
      <c r="AT246" s="151" t="s">
        <v>125</v>
      </c>
      <c r="AU246" s="151" t="s">
        <v>82</v>
      </c>
      <c r="AY246" s="19" t="s">
        <v>122</v>
      </c>
      <c r="BE246" s="152">
        <f>IF(N246="základní",J246,0)</f>
        <v>0</v>
      </c>
      <c r="BF246" s="152">
        <f>IF(N246="snížená",J246,0)</f>
        <v>0</v>
      </c>
      <c r="BG246" s="152">
        <f>IF(N246="zákl. přenesená",J246,0)</f>
        <v>0</v>
      </c>
      <c r="BH246" s="152">
        <f>IF(N246="sníž. přenesená",J246,0)</f>
        <v>0</v>
      </c>
      <c r="BI246" s="152">
        <f>IF(N246="nulová",J246,0)</f>
        <v>0</v>
      </c>
      <c r="BJ246" s="19" t="s">
        <v>78</v>
      </c>
      <c r="BK246" s="152">
        <f>ROUND(I246*H246,2)</f>
        <v>0</v>
      </c>
      <c r="BL246" s="19" t="s">
        <v>130</v>
      </c>
      <c r="BM246" s="151" t="s">
        <v>273</v>
      </c>
    </row>
    <row r="247" spans="1:65" s="14" customFormat="1">
      <c r="B247" s="161"/>
      <c r="D247" s="154" t="s">
        <v>132</v>
      </c>
      <c r="E247" s="162" t="s">
        <v>3</v>
      </c>
      <c r="F247" s="163" t="s">
        <v>274</v>
      </c>
      <c r="H247" s="164">
        <v>64.462000000000003</v>
      </c>
      <c r="I247" s="165"/>
      <c r="L247" s="161"/>
      <c r="M247" s="166"/>
      <c r="N247" s="167"/>
      <c r="O247" s="167"/>
      <c r="P247" s="167"/>
      <c r="Q247" s="167"/>
      <c r="R247" s="167"/>
      <c r="S247" s="167"/>
      <c r="T247" s="168"/>
      <c r="AT247" s="162" t="s">
        <v>132</v>
      </c>
      <c r="AU247" s="162" t="s">
        <v>82</v>
      </c>
      <c r="AV247" s="14" t="s">
        <v>82</v>
      </c>
      <c r="AW247" s="14" t="s">
        <v>34</v>
      </c>
      <c r="AX247" s="14" t="s">
        <v>78</v>
      </c>
      <c r="AY247" s="162" t="s">
        <v>122</v>
      </c>
    </row>
    <row r="248" spans="1:65" s="2" customFormat="1" ht="14.45" customHeight="1">
      <c r="A248" s="34"/>
      <c r="B248" s="139"/>
      <c r="C248" s="140" t="s">
        <v>8</v>
      </c>
      <c r="D248" s="140" t="s">
        <v>125</v>
      </c>
      <c r="E248" s="141" t="s">
        <v>168</v>
      </c>
      <c r="F248" s="142" t="s">
        <v>169</v>
      </c>
      <c r="G248" s="143" t="s">
        <v>139</v>
      </c>
      <c r="H248" s="144">
        <v>64.462000000000003</v>
      </c>
      <c r="I248" s="145"/>
      <c r="J248" s="146">
        <f>ROUND(I248*H248,2)</f>
        <v>0</v>
      </c>
      <c r="K248" s="142" t="s">
        <v>129</v>
      </c>
      <c r="L248" s="35"/>
      <c r="M248" s="147" t="s">
        <v>3</v>
      </c>
      <c r="N248" s="148" t="s">
        <v>44</v>
      </c>
      <c r="O248" s="55"/>
      <c r="P248" s="149">
        <f>O248*H248</f>
        <v>0</v>
      </c>
      <c r="Q248" s="149">
        <v>0</v>
      </c>
      <c r="R248" s="149">
        <f>Q248*H248</f>
        <v>0</v>
      </c>
      <c r="S248" s="149">
        <v>0</v>
      </c>
      <c r="T248" s="150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51" t="s">
        <v>130</v>
      </c>
      <c r="AT248" s="151" t="s">
        <v>125</v>
      </c>
      <c r="AU248" s="151" t="s">
        <v>82</v>
      </c>
      <c r="AY248" s="19" t="s">
        <v>122</v>
      </c>
      <c r="BE248" s="152">
        <f>IF(N248="základní",J248,0)</f>
        <v>0</v>
      </c>
      <c r="BF248" s="152">
        <f>IF(N248="snížená",J248,0)</f>
        <v>0</v>
      </c>
      <c r="BG248" s="152">
        <f>IF(N248="zákl. přenesená",J248,0)</f>
        <v>0</v>
      </c>
      <c r="BH248" s="152">
        <f>IF(N248="sníž. přenesená",J248,0)</f>
        <v>0</v>
      </c>
      <c r="BI248" s="152">
        <f>IF(N248="nulová",J248,0)</f>
        <v>0</v>
      </c>
      <c r="BJ248" s="19" t="s">
        <v>78</v>
      </c>
      <c r="BK248" s="152">
        <f>ROUND(I248*H248,2)</f>
        <v>0</v>
      </c>
      <c r="BL248" s="19" t="s">
        <v>130</v>
      </c>
      <c r="BM248" s="151" t="s">
        <v>275</v>
      </c>
    </row>
    <row r="249" spans="1:65" s="13" customFormat="1">
      <c r="B249" s="153"/>
      <c r="D249" s="154" t="s">
        <v>132</v>
      </c>
      <c r="E249" s="155" t="s">
        <v>3</v>
      </c>
      <c r="F249" s="156" t="s">
        <v>256</v>
      </c>
      <c r="H249" s="155" t="s">
        <v>3</v>
      </c>
      <c r="I249" s="157"/>
      <c r="L249" s="153"/>
      <c r="M249" s="158"/>
      <c r="N249" s="159"/>
      <c r="O249" s="159"/>
      <c r="P249" s="159"/>
      <c r="Q249" s="159"/>
      <c r="R249" s="159"/>
      <c r="S249" s="159"/>
      <c r="T249" s="160"/>
      <c r="AT249" s="155" t="s">
        <v>132</v>
      </c>
      <c r="AU249" s="155" t="s">
        <v>82</v>
      </c>
      <c r="AV249" s="13" t="s">
        <v>78</v>
      </c>
      <c r="AW249" s="13" t="s">
        <v>34</v>
      </c>
      <c r="AX249" s="13" t="s">
        <v>73</v>
      </c>
      <c r="AY249" s="155" t="s">
        <v>122</v>
      </c>
    </row>
    <row r="250" spans="1:65" s="14" customFormat="1">
      <c r="B250" s="161"/>
      <c r="D250" s="154" t="s">
        <v>132</v>
      </c>
      <c r="E250" s="162" t="s">
        <v>3</v>
      </c>
      <c r="F250" s="163" t="s">
        <v>274</v>
      </c>
      <c r="H250" s="164">
        <v>64.462000000000003</v>
      </c>
      <c r="I250" s="165"/>
      <c r="L250" s="161"/>
      <c r="M250" s="166"/>
      <c r="N250" s="167"/>
      <c r="O250" s="167"/>
      <c r="P250" s="167"/>
      <c r="Q250" s="167"/>
      <c r="R250" s="167"/>
      <c r="S250" s="167"/>
      <c r="T250" s="168"/>
      <c r="AT250" s="162" t="s">
        <v>132</v>
      </c>
      <c r="AU250" s="162" t="s">
        <v>82</v>
      </c>
      <c r="AV250" s="14" t="s">
        <v>82</v>
      </c>
      <c r="AW250" s="14" t="s">
        <v>34</v>
      </c>
      <c r="AX250" s="14" t="s">
        <v>73</v>
      </c>
      <c r="AY250" s="162" t="s">
        <v>122</v>
      </c>
    </row>
    <row r="251" spans="1:65" s="16" customFormat="1">
      <c r="B251" s="177"/>
      <c r="D251" s="154" t="s">
        <v>132</v>
      </c>
      <c r="E251" s="178" t="s">
        <v>3</v>
      </c>
      <c r="F251" s="179" t="s">
        <v>162</v>
      </c>
      <c r="H251" s="180">
        <v>64.462000000000003</v>
      </c>
      <c r="I251" s="181"/>
      <c r="L251" s="177"/>
      <c r="M251" s="182"/>
      <c r="N251" s="183"/>
      <c r="O251" s="183"/>
      <c r="P251" s="183"/>
      <c r="Q251" s="183"/>
      <c r="R251" s="183"/>
      <c r="S251" s="183"/>
      <c r="T251" s="184"/>
      <c r="AT251" s="178" t="s">
        <v>132</v>
      </c>
      <c r="AU251" s="178" t="s">
        <v>82</v>
      </c>
      <c r="AV251" s="16" t="s">
        <v>130</v>
      </c>
      <c r="AW251" s="16" t="s">
        <v>34</v>
      </c>
      <c r="AX251" s="16" t="s">
        <v>78</v>
      </c>
      <c r="AY251" s="178" t="s">
        <v>122</v>
      </c>
    </row>
    <row r="252" spans="1:65" s="12" customFormat="1" ht="22.9" customHeight="1">
      <c r="B252" s="126"/>
      <c r="D252" s="127" t="s">
        <v>72</v>
      </c>
      <c r="E252" s="137" t="s">
        <v>202</v>
      </c>
      <c r="F252" s="137" t="s">
        <v>276</v>
      </c>
      <c r="I252" s="129"/>
      <c r="J252" s="138">
        <f>BK252</f>
        <v>0</v>
      </c>
      <c r="L252" s="126"/>
      <c r="M252" s="131"/>
      <c r="N252" s="132"/>
      <c r="O252" s="132"/>
      <c r="P252" s="133">
        <f>SUM(P253:P259)</f>
        <v>0</v>
      </c>
      <c r="Q252" s="132"/>
      <c r="R252" s="133">
        <f>SUM(R253:R259)</f>
        <v>3.5738400000000004E-3</v>
      </c>
      <c r="S252" s="132"/>
      <c r="T252" s="134">
        <f>SUM(T253:T259)</f>
        <v>0</v>
      </c>
      <c r="AR252" s="127" t="s">
        <v>78</v>
      </c>
      <c r="AT252" s="135" t="s">
        <v>72</v>
      </c>
      <c r="AU252" s="135" t="s">
        <v>78</v>
      </c>
      <c r="AY252" s="127" t="s">
        <v>122</v>
      </c>
      <c r="BK252" s="136">
        <f>SUM(BK253:BK259)</f>
        <v>0</v>
      </c>
    </row>
    <row r="253" spans="1:65" s="2" customFormat="1" ht="14.45" customHeight="1">
      <c r="A253" s="34"/>
      <c r="B253" s="139"/>
      <c r="C253" s="140" t="s">
        <v>277</v>
      </c>
      <c r="D253" s="140" t="s">
        <v>125</v>
      </c>
      <c r="E253" s="141" t="s">
        <v>278</v>
      </c>
      <c r="F253" s="142" t="s">
        <v>279</v>
      </c>
      <c r="G253" s="143" t="s">
        <v>139</v>
      </c>
      <c r="H253" s="144">
        <v>89.346000000000004</v>
      </c>
      <c r="I253" s="145"/>
      <c r="J253" s="146">
        <f>ROUND(I253*H253,2)</f>
        <v>0</v>
      </c>
      <c r="K253" s="142" t="s">
        <v>3</v>
      </c>
      <c r="L253" s="35"/>
      <c r="M253" s="147" t="s">
        <v>3</v>
      </c>
      <c r="N253" s="148" t="s">
        <v>44</v>
      </c>
      <c r="O253" s="55"/>
      <c r="P253" s="149">
        <f>O253*H253</f>
        <v>0</v>
      </c>
      <c r="Q253" s="149">
        <v>4.0000000000000003E-5</v>
      </c>
      <c r="R253" s="149">
        <f>Q253*H253</f>
        <v>3.5738400000000004E-3</v>
      </c>
      <c r="S253" s="149">
        <v>0</v>
      </c>
      <c r="T253" s="150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51" t="s">
        <v>130</v>
      </c>
      <c r="AT253" s="151" t="s">
        <v>125</v>
      </c>
      <c r="AU253" s="151" t="s">
        <v>82</v>
      </c>
      <c r="AY253" s="19" t="s">
        <v>122</v>
      </c>
      <c r="BE253" s="152">
        <f>IF(N253="základní",J253,0)</f>
        <v>0</v>
      </c>
      <c r="BF253" s="152">
        <f>IF(N253="snížená",J253,0)</f>
        <v>0</v>
      </c>
      <c r="BG253" s="152">
        <f>IF(N253="zákl. přenesená",J253,0)</f>
        <v>0</v>
      </c>
      <c r="BH253" s="152">
        <f>IF(N253="sníž. přenesená",J253,0)</f>
        <v>0</v>
      </c>
      <c r="BI253" s="152">
        <f>IF(N253="nulová",J253,0)</f>
        <v>0</v>
      </c>
      <c r="BJ253" s="19" t="s">
        <v>78</v>
      </c>
      <c r="BK253" s="152">
        <f>ROUND(I253*H253,2)</f>
        <v>0</v>
      </c>
      <c r="BL253" s="19" t="s">
        <v>130</v>
      </c>
      <c r="BM253" s="151" t="s">
        <v>280</v>
      </c>
    </row>
    <row r="254" spans="1:65" s="13" customFormat="1">
      <c r="B254" s="153"/>
      <c r="D254" s="154" t="s">
        <v>132</v>
      </c>
      <c r="E254" s="155" t="s">
        <v>3</v>
      </c>
      <c r="F254" s="156" t="s">
        <v>281</v>
      </c>
      <c r="H254" s="155" t="s">
        <v>3</v>
      </c>
      <c r="I254" s="157"/>
      <c r="L254" s="153"/>
      <c r="M254" s="158"/>
      <c r="N254" s="159"/>
      <c r="O254" s="159"/>
      <c r="P254" s="159"/>
      <c r="Q254" s="159"/>
      <c r="R254" s="159"/>
      <c r="S254" s="159"/>
      <c r="T254" s="160"/>
      <c r="AT254" s="155" t="s">
        <v>132</v>
      </c>
      <c r="AU254" s="155" t="s">
        <v>82</v>
      </c>
      <c r="AV254" s="13" t="s">
        <v>78</v>
      </c>
      <c r="AW254" s="13" t="s">
        <v>34</v>
      </c>
      <c r="AX254" s="13" t="s">
        <v>73</v>
      </c>
      <c r="AY254" s="155" t="s">
        <v>122</v>
      </c>
    </row>
    <row r="255" spans="1:65" s="13" customFormat="1">
      <c r="B255" s="153"/>
      <c r="D255" s="154" t="s">
        <v>132</v>
      </c>
      <c r="E255" s="155" t="s">
        <v>3</v>
      </c>
      <c r="F255" s="156" t="s">
        <v>282</v>
      </c>
      <c r="H255" s="155" t="s">
        <v>3</v>
      </c>
      <c r="I255" s="157"/>
      <c r="L255" s="153"/>
      <c r="M255" s="158"/>
      <c r="N255" s="159"/>
      <c r="O255" s="159"/>
      <c r="P255" s="159"/>
      <c r="Q255" s="159"/>
      <c r="R255" s="159"/>
      <c r="S255" s="159"/>
      <c r="T255" s="160"/>
      <c r="AT255" s="155" t="s">
        <v>132</v>
      </c>
      <c r="AU255" s="155" t="s">
        <v>82</v>
      </c>
      <c r="AV255" s="13" t="s">
        <v>78</v>
      </c>
      <c r="AW255" s="13" t="s">
        <v>34</v>
      </c>
      <c r="AX255" s="13" t="s">
        <v>73</v>
      </c>
      <c r="AY255" s="155" t="s">
        <v>122</v>
      </c>
    </row>
    <row r="256" spans="1:65" s="14" customFormat="1">
      <c r="B256" s="161"/>
      <c r="D256" s="154" t="s">
        <v>132</v>
      </c>
      <c r="E256" s="162" t="s">
        <v>3</v>
      </c>
      <c r="F256" s="163" t="s">
        <v>283</v>
      </c>
      <c r="H256" s="164">
        <v>89.346000000000004</v>
      </c>
      <c r="I256" s="165"/>
      <c r="L256" s="161"/>
      <c r="M256" s="166"/>
      <c r="N256" s="167"/>
      <c r="O256" s="167"/>
      <c r="P256" s="167"/>
      <c r="Q256" s="167"/>
      <c r="R256" s="167"/>
      <c r="S256" s="167"/>
      <c r="T256" s="168"/>
      <c r="AT256" s="162" t="s">
        <v>132</v>
      </c>
      <c r="AU256" s="162" t="s">
        <v>82</v>
      </c>
      <c r="AV256" s="14" t="s">
        <v>82</v>
      </c>
      <c r="AW256" s="14" t="s">
        <v>34</v>
      </c>
      <c r="AX256" s="14" t="s">
        <v>78</v>
      </c>
      <c r="AY256" s="162" t="s">
        <v>122</v>
      </c>
    </row>
    <row r="257" spans="1:65" s="2" customFormat="1" ht="24.2" customHeight="1">
      <c r="A257" s="34"/>
      <c r="B257" s="139"/>
      <c r="C257" s="140" t="s">
        <v>284</v>
      </c>
      <c r="D257" s="140" t="s">
        <v>125</v>
      </c>
      <c r="E257" s="141" t="s">
        <v>285</v>
      </c>
      <c r="F257" s="142" t="s">
        <v>286</v>
      </c>
      <c r="G257" s="143" t="s">
        <v>139</v>
      </c>
      <c r="H257" s="144">
        <v>44.673000000000002</v>
      </c>
      <c r="I257" s="145"/>
      <c r="J257" s="146">
        <f>ROUND(I257*H257,2)</f>
        <v>0</v>
      </c>
      <c r="K257" s="142" t="s">
        <v>129</v>
      </c>
      <c r="L257" s="35"/>
      <c r="M257" s="147" t="s">
        <v>3</v>
      </c>
      <c r="N257" s="148" t="s">
        <v>44</v>
      </c>
      <c r="O257" s="55"/>
      <c r="P257" s="149">
        <f>O257*H257</f>
        <v>0</v>
      </c>
      <c r="Q257" s="149">
        <v>0</v>
      </c>
      <c r="R257" s="149">
        <f>Q257*H257</f>
        <v>0</v>
      </c>
      <c r="S257" s="149">
        <v>0</v>
      </c>
      <c r="T257" s="150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51" t="s">
        <v>130</v>
      </c>
      <c r="AT257" s="151" t="s">
        <v>125</v>
      </c>
      <c r="AU257" s="151" t="s">
        <v>82</v>
      </c>
      <c r="AY257" s="19" t="s">
        <v>122</v>
      </c>
      <c r="BE257" s="152">
        <f>IF(N257="základní",J257,0)</f>
        <v>0</v>
      </c>
      <c r="BF257" s="152">
        <f>IF(N257="snížená",J257,0)</f>
        <v>0</v>
      </c>
      <c r="BG257" s="152">
        <f>IF(N257="zákl. přenesená",J257,0)</f>
        <v>0</v>
      </c>
      <c r="BH257" s="152">
        <f>IF(N257="sníž. přenesená",J257,0)</f>
        <v>0</v>
      </c>
      <c r="BI257" s="152">
        <f>IF(N257="nulová",J257,0)</f>
        <v>0</v>
      </c>
      <c r="BJ257" s="19" t="s">
        <v>78</v>
      </c>
      <c r="BK257" s="152">
        <f>ROUND(I257*H257,2)</f>
        <v>0</v>
      </c>
      <c r="BL257" s="19" t="s">
        <v>130</v>
      </c>
      <c r="BM257" s="151" t="s">
        <v>287</v>
      </c>
    </row>
    <row r="258" spans="1:65" s="13" customFormat="1">
      <c r="B258" s="153"/>
      <c r="D258" s="154" t="s">
        <v>132</v>
      </c>
      <c r="E258" s="155" t="s">
        <v>3</v>
      </c>
      <c r="F258" s="156" t="s">
        <v>288</v>
      </c>
      <c r="H258" s="155" t="s">
        <v>3</v>
      </c>
      <c r="I258" s="157"/>
      <c r="L258" s="153"/>
      <c r="M258" s="158"/>
      <c r="N258" s="159"/>
      <c r="O258" s="159"/>
      <c r="P258" s="159"/>
      <c r="Q258" s="159"/>
      <c r="R258" s="159"/>
      <c r="S258" s="159"/>
      <c r="T258" s="160"/>
      <c r="AT258" s="155" t="s">
        <v>132</v>
      </c>
      <c r="AU258" s="155" t="s">
        <v>82</v>
      </c>
      <c r="AV258" s="13" t="s">
        <v>78</v>
      </c>
      <c r="AW258" s="13" t="s">
        <v>34</v>
      </c>
      <c r="AX258" s="13" t="s">
        <v>73</v>
      </c>
      <c r="AY258" s="155" t="s">
        <v>122</v>
      </c>
    </row>
    <row r="259" spans="1:65" s="14" customFormat="1">
      <c r="B259" s="161"/>
      <c r="D259" s="154" t="s">
        <v>132</v>
      </c>
      <c r="E259" s="162" t="s">
        <v>3</v>
      </c>
      <c r="F259" s="163" t="s">
        <v>289</v>
      </c>
      <c r="H259" s="164">
        <v>44.673000000000002</v>
      </c>
      <c r="I259" s="165"/>
      <c r="L259" s="161"/>
      <c r="M259" s="166"/>
      <c r="N259" s="167"/>
      <c r="O259" s="167"/>
      <c r="P259" s="167"/>
      <c r="Q259" s="167"/>
      <c r="R259" s="167"/>
      <c r="S259" s="167"/>
      <c r="T259" s="168"/>
      <c r="AT259" s="162" t="s">
        <v>132</v>
      </c>
      <c r="AU259" s="162" t="s">
        <v>82</v>
      </c>
      <c r="AV259" s="14" t="s">
        <v>82</v>
      </c>
      <c r="AW259" s="14" t="s">
        <v>34</v>
      </c>
      <c r="AX259" s="14" t="s">
        <v>78</v>
      </c>
      <c r="AY259" s="162" t="s">
        <v>122</v>
      </c>
    </row>
    <row r="260" spans="1:65" s="12" customFormat="1" ht="22.9" customHeight="1">
      <c r="B260" s="126"/>
      <c r="D260" s="127" t="s">
        <v>72</v>
      </c>
      <c r="E260" s="137" t="s">
        <v>290</v>
      </c>
      <c r="F260" s="137" t="s">
        <v>291</v>
      </c>
      <c r="I260" s="129"/>
      <c r="J260" s="138">
        <f>BK260</f>
        <v>0</v>
      </c>
      <c r="L260" s="126"/>
      <c r="M260" s="131"/>
      <c r="N260" s="132"/>
      <c r="O260" s="132"/>
      <c r="P260" s="133">
        <f>SUM(P261:P286)</f>
        <v>0</v>
      </c>
      <c r="Q260" s="132"/>
      <c r="R260" s="133">
        <f>SUM(R261:R286)</f>
        <v>0</v>
      </c>
      <c r="S260" s="132"/>
      <c r="T260" s="134">
        <f>SUM(T261:T286)</f>
        <v>0</v>
      </c>
      <c r="AR260" s="127" t="s">
        <v>78</v>
      </c>
      <c r="AT260" s="135" t="s">
        <v>72</v>
      </c>
      <c r="AU260" s="135" t="s">
        <v>78</v>
      </c>
      <c r="AY260" s="127" t="s">
        <v>122</v>
      </c>
      <c r="BK260" s="136">
        <f>SUM(BK261:BK286)</f>
        <v>0</v>
      </c>
    </row>
    <row r="261" spans="1:65" s="2" customFormat="1" ht="24.2" customHeight="1">
      <c r="A261" s="34"/>
      <c r="B261" s="139"/>
      <c r="C261" s="140" t="s">
        <v>292</v>
      </c>
      <c r="D261" s="140" t="s">
        <v>125</v>
      </c>
      <c r="E261" s="141" t="s">
        <v>293</v>
      </c>
      <c r="F261" s="142" t="s">
        <v>294</v>
      </c>
      <c r="G261" s="143" t="s">
        <v>139</v>
      </c>
      <c r="H261" s="144">
        <v>364.21300000000002</v>
      </c>
      <c r="I261" s="145"/>
      <c r="J261" s="146">
        <f>ROUND(I261*H261,2)</f>
        <v>0</v>
      </c>
      <c r="K261" s="142" t="s">
        <v>129</v>
      </c>
      <c r="L261" s="35"/>
      <c r="M261" s="147" t="s">
        <v>3</v>
      </c>
      <c r="N261" s="148" t="s">
        <v>44</v>
      </c>
      <c r="O261" s="55"/>
      <c r="P261" s="149">
        <f>O261*H261</f>
        <v>0</v>
      </c>
      <c r="Q261" s="149">
        <v>0</v>
      </c>
      <c r="R261" s="149">
        <f>Q261*H261</f>
        <v>0</v>
      </c>
      <c r="S261" s="149">
        <v>0</v>
      </c>
      <c r="T261" s="150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51" t="s">
        <v>130</v>
      </c>
      <c r="AT261" s="151" t="s">
        <v>125</v>
      </c>
      <c r="AU261" s="151" t="s">
        <v>82</v>
      </c>
      <c r="AY261" s="19" t="s">
        <v>122</v>
      </c>
      <c r="BE261" s="152">
        <f>IF(N261="základní",J261,0)</f>
        <v>0</v>
      </c>
      <c r="BF261" s="152">
        <f>IF(N261="snížená",J261,0)</f>
        <v>0</v>
      </c>
      <c r="BG261" s="152">
        <f>IF(N261="zákl. přenesená",J261,0)</f>
        <v>0</v>
      </c>
      <c r="BH261" s="152">
        <f>IF(N261="sníž. přenesená",J261,0)</f>
        <v>0</v>
      </c>
      <c r="BI261" s="152">
        <f>IF(N261="nulová",J261,0)</f>
        <v>0</v>
      </c>
      <c r="BJ261" s="19" t="s">
        <v>78</v>
      </c>
      <c r="BK261" s="152">
        <f>ROUND(I261*H261,2)</f>
        <v>0</v>
      </c>
      <c r="BL261" s="19" t="s">
        <v>130</v>
      </c>
      <c r="BM261" s="151" t="s">
        <v>295</v>
      </c>
    </row>
    <row r="262" spans="1:65" s="13" customFormat="1">
      <c r="B262" s="153"/>
      <c r="D262" s="154" t="s">
        <v>132</v>
      </c>
      <c r="E262" s="155" t="s">
        <v>3</v>
      </c>
      <c r="F262" s="156" t="s">
        <v>296</v>
      </c>
      <c r="H262" s="155" t="s">
        <v>3</v>
      </c>
      <c r="I262" s="157"/>
      <c r="L262" s="153"/>
      <c r="M262" s="158"/>
      <c r="N262" s="159"/>
      <c r="O262" s="159"/>
      <c r="P262" s="159"/>
      <c r="Q262" s="159"/>
      <c r="R262" s="159"/>
      <c r="S262" s="159"/>
      <c r="T262" s="160"/>
      <c r="AT262" s="155" t="s">
        <v>132</v>
      </c>
      <c r="AU262" s="155" t="s">
        <v>82</v>
      </c>
      <c r="AV262" s="13" t="s">
        <v>78</v>
      </c>
      <c r="AW262" s="13" t="s">
        <v>34</v>
      </c>
      <c r="AX262" s="13" t="s">
        <v>73</v>
      </c>
      <c r="AY262" s="155" t="s">
        <v>122</v>
      </c>
    </row>
    <row r="263" spans="1:65" s="13" customFormat="1">
      <c r="B263" s="153"/>
      <c r="D263" s="154" t="s">
        <v>132</v>
      </c>
      <c r="E263" s="155" t="s">
        <v>3</v>
      </c>
      <c r="F263" s="156" t="s">
        <v>142</v>
      </c>
      <c r="H263" s="155" t="s">
        <v>3</v>
      </c>
      <c r="I263" s="157"/>
      <c r="L263" s="153"/>
      <c r="M263" s="158"/>
      <c r="N263" s="159"/>
      <c r="O263" s="159"/>
      <c r="P263" s="159"/>
      <c r="Q263" s="159"/>
      <c r="R263" s="159"/>
      <c r="S263" s="159"/>
      <c r="T263" s="160"/>
      <c r="AT263" s="155" t="s">
        <v>132</v>
      </c>
      <c r="AU263" s="155" t="s">
        <v>82</v>
      </c>
      <c r="AV263" s="13" t="s">
        <v>78</v>
      </c>
      <c r="AW263" s="13" t="s">
        <v>34</v>
      </c>
      <c r="AX263" s="13" t="s">
        <v>73</v>
      </c>
      <c r="AY263" s="155" t="s">
        <v>122</v>
      </c>
    </row>
    <row r="264" spans="1:65" s="14" customFormat="1">
      <c r="B264" s="161"/>
      <c r="D264" s="154" t="s">
        <v>132</v>
      </c>
      <c r="E264" s="162" t="s">
        <v>3</v>
      </c>
      <c r="F264" s="163" t="s">
        <v>297</v>
      </c>
      <c r="H264" s="164">
        <v>97.817999999999998</v>
      </c>
      <c r="I264" s="165"/>
      <c r="L264" s="161"/>
      <c r="M264" s="166"/>
      <c r="N264" s="167"/>
      <c r="O264" s="167"/>
      <c r="P264" s="167"/>
      <c r="Q264" s="167"/>
      <c r="R264" s="167"/>
      <c r="S264" s="167"/>
      <c r="T264" s="168"/>
      <c r="AT264" s="162" t="s">
        <v>132</v>
      </c>
      <c r="AU264" s="162" t="s">
        <v>82</v>
      </c>
      <c r="AV264" s="14" t="s">
        <v>82</v>
      </c>
      <c r="AW264" s="14" t="s">
        <v>34</v>
      </c>
      <c r="AX264" s="14" t="s">
        <v>73</v>
      </c>
      <c r="AY264" s="162" t="s">
        <v>122</v>
      </c>
    </row>
    <row r="265" spans="1:65" s="13" customFormat="1">
      <c r="B265" s="153"/>
      <c r="D265" s="154" t="s">
        <v>132</v>
      </c>
      <c r="E265" s="155" t="s">
        <v>3</v>
      </c>
      <c r="F265" s="156" t="s">
        <v>149</v>
      </c>
      <c r="H265" s="155" t="s">
        <v>3</v>
      </c>
      <c r="I265" s="157"/>
      <c r="L265" s="153"/>
      <c r="M265" s="158"/>
      <c r="N265" s="159"/>
      <c r="O265" s="159"/>
      <c r="P265" s="159"/>
      <c r="Q265" s="159"/>
      <c r="R265" s="159"/>
      <c r="S265" s="159"/>
      <c r="T265" s="160"/>
      <c r="AT265" s="155" t="s">
        <v>132</v>
      </c>
      <c r="AU265" s="155" t="s">
        <v>82</v>
      </c>
      <c r="AV265" s="13" t="s">
        <v>78</v>
      </c>
      <c r="AW265" s="13" t="s">
        <v>34</v>
      </c>
      <c r="AX265" s="13" t="s">
        <v>73</v>
      </c>
      <c r="AY265" s="155" t="s">
        <v>122</v>
      </c>
    </row>
    <row r="266" spans="1:65" s="14" customFormat="1">
      <c r="B266" s="161"/>
      <c r="D266" s="154" t="s">
        <v>132</v>
      </c>
      <c r="E266" s="162" t="s">
        <v>3</v>
      </c>
      <c r="F266" s="163" t="s">
        <v>298</v>
      </c>
      <c r="H266" s="164">
        <v>53.636000000000003</v>
      </c>
      <c r="I266" s="165"/>
      <c r="L266" s="161"/>
      <c r="M266" s="166"/>
      <c r="N266" s="167"/>
      <c r="O266" s="167"/>
      <c r="P266" s="167"/>
      <c r="Q266" s="167"/>
      <c r="R266" s="167"/>
      <c r="S266" s="167"/>
      <c r="T266" s="168"/>
      <c r="AT266" s="162" t="s">
        <v>132</v>
      </c>
      <c r="AU266" s="162" t="s">
        <v>82</v>
      </c>
      <c r="AV266" s="14" t="s">
        <v>82</v>
      </c>
      <c r="AW266" s="14" t="s">
        <v>34</v>
      </c>
      <c r="AX266" s="14" t="s">
        <v>73</v>
      </c>
      <c r="AY266" s="162" t="s">
        <v>122</v>
      </c>
    </row>
    <row r="267" spans="1:65" s="13" customFormat="1">
      <c r="B267" s="153"/>
      <c r="D267" s="154" t="s">
        <v>132</v>
      </c>
      <c r="E267" s="155" t="s">
        <v>3</v>
      </c>
      <c r="F267" s="156" t="s">
        <v>151</v>
      </c>
      <c r="H267" s="155" t="s">
        <v>3</v>
      </c>
      <c r="I267" s="157"/>
      <c r="L267" s="153"/>
      <c r="M267" s="158"/>
      <c r="N267" s="159"/>
      <c r="O267" s="159"/>
      <c r="P267" s="159"/>
      <c r="Q267" s="159"/>
      <c r="R267" s="159"/>
      <c r="S267" s="159"/>
      <c r="T267" s="160"/>
      <c r="AT267" s="155" t="s">
        <v>132</v>
      </c>
      <c r="AU267" s="155" t="s">
        <v>82</v>
      </c>
      <c r="AV267" s="13" t="s">
        <v>78</v>
      </c>
      <c r="AW267" s="13" t="s">
        <v>34</v>
      </c>
      <c r="AX267" s="13" t="s">
        <v>73</v>
      </c>
      <c r="AY267" s="155" t="s">
        <v>122</v>
      </c>
    </row>
    <row r="268" spans="1:65" s="14" customFormat="1">
      <c r="B268" s="161"/>
      <c r="D268" s="154" t="s">
        <v>132</v>
      </c>
      <c r="E268" s="162" t="s">
        <v>3</v>
      </c>
      <c r="F268" s="163" t="s">
        <v>299</v>
      </c>
      <c r="H268" s="164">
        <v>86.578000000000003</v>
      </c>
      <c r="I268" s="165"/>
      <c r="L268" s="161"/>
      <c r="M268" s="166"/>
      <c r="N268" s="167"/>
      <c r="O268" s="167"/>
      <c r="P268" s="167"/>
      <c r="Q268" s="167"/>
      <c r="R268" s="167"/>
      <c r="S268" s="167"/>
      <c r="T268" s="168"/>
      <c r="AT268" s="162" t="s">
        <v>132</v>
      </c>
      <c r="AU268" s="162" t="s">
        <v>82</v>
      </c>
      <c r="AV268" s="14" t="s">
        <v>82</v>
      </c>
      <c r="AW268" s="14" t="s">
        <v>34</v>
      </c>
      <c r="AX268" s="14" t="s">
        <v>73</v>
      </c>
      <c r="AY268" s="162" t="s">
        <v>122</v>
      </c>
    </row>
    <row r="269" spans="1:65" s="13" customFormat="1">
      <c r="B269" s="153"/>
      <c r="D269" s="154" t="s">
        <v>132</v>
      </c>
      <c r="E269" s="155" t="s">
        <v>3</v>
      </c>
      <c r="F269" s="156" t="s">
        <v>154</v>
      </c>
      <c r="H269" s="155" t="s">
        <v>3</v>
      </c>
      <c r="I269" s="157"/>
      <c r="L269" s="153"/>
      <c r="M269" s="158"/>
      <c r="N269" s="159"/>
      <c r="O269" s="159"/>
      <c r="P269" s="159"/>
      <c r="Q269" s="159"/>
      <c r="R269" s="159"/>
      <c r="S269" s="159"/>
      <c r="T269" s="160"/>
      <c r="AT269" s="155" t="s">
        <v>132</v>
      </c>
      <c r="AU269" s="155" t="s">
        <v>82</v>
      </c>
      <c r="AV269" s="13" t="s">
        <v>78</v>
      </c>
      <c r="AW269" s="13" t="s">
        <v>34</v>
      </c>
      <c r="AX269" s="13" t="s">
        <v>73</v>
      </c>
      <c r="AY269" s="155" t="s">
        <v>122</v>
      </c>
    </row>
    <row r="270" spans="1:65" s="14" customFormat="1">
      <c r="B270" s="161"/>
      <c r="D270" s="154" t="s">
        <v>132</v>
      </c>
      <c r="E270" s="162" t="s">
        <v>3</v>
      </c>
      <c r="F270" s="163" t="s">
        <v>300</v>
      </c>
      <c r="H270" s="164">
        <v>104.181</v>
      </c>
      <c r="I270" s="165"/>
      <c r="L270" s="161"/>
      <c r="M270" s="166"/>
      <c r="N270" s="167"/>
      <c r="O270" s="167"/>
      <c r="P270" s="167"/>
      <c r="Q270" s="167"/>
      <c r="R270" s="167"/>
      <c r="S270" s="167"/>
      <c r="T270" s="168"/>
      <c r="AT270" s="162" t="s">
        <v>132</v>
      </c>
      <c r="AU270" s="162" t="s">
        <v>82</v>
      </c>
      <c r="AV270" s="14" t="s">
        <v>82</v>
      </c>
      <c r="AW270" s="14" t="s">
        <v>34</v>
      </c>
      <c r="AX270" s="14" t="s">
        <v>73</v>
      </c>
      <c r="AY270" s="162" t="s">
        <v>122</v>
      </c>
    </row>
    <row r="271" spans="1:65" s="13" customFormat="1">
      <c r="B271" s="153"/>
      <c r="D271" s="154" t="s">
        <v>132</v>
      </c>
      <c r="E271" s="155" t="s">
        <v>3</v>
      </c>
      <c r="F271" s="156" t="s">
        <v>301</v>
      </c>
      <c r="H271" s="155" t="s">
        <v>3</v>
      </c>
      <c r="I271" s="157"/>
      <c r="L271" s="153"/>
      <c r="M271" s="158"/>
      <c r="N271" s="159"/>
      <c r="O271" s="159"/>
      <c r="P271" s="159"/>
      <c r="Q271" s="159"/>
      <c r="R271" s="159"/>
      <c r="S271" s="159"/>
      <c r="T271" s="160"/>
      <c r="AT271" s="155" t="s">
        <v>132</v>
      </c>
      <c r="AU271" s="155" t="s">
        <v>82</v>
      </c>
      <c r="AV271" s="13" t="s">
        <v>78</v>
      </c>
      <c r="AW271" s="13" t="s">
        <v>34</v>
      </c>
      <c r="AX271" s="13" t="s">
        <v>73</v>
      </c>
      <c r="AY271" s="155" t="s">
        <v>122</v>
      </c>
    </row>
    <row r="272" spans="1:65" s="14" customFormat="1">
      <c r="B272" s="161"/>
      <c r="D272" s="154" t="s">
        <v>132</v>
      </c>
      <c r="E272" s="162" t="s">
        <v>3</v>
      </c>
      <c r="F272" s="163" t="s">
        <v>302</v>
      </c>
      <c r="H272" s="164">
        <v>22</v>
      </c>
      <c r="I272" s="165"/>
      <c r="L272" s="161"/>
      <c r="M272" s="166"/>
      <c r="N272" s="167"/>
      <c r="O272" s="167"/>
      <c r="P272" s="167"/>
      <c r="Q272" s="167"/>
      <c r="R272" s="167"/>
      <c r="S272" s="167"/>
      <c r="T272" s="168"/>
      <c r="AT272" s="162" t="s">
        <v>132</v>
      </c>
      <c r="AU272" s="162" t="s">
        <v>82</v>
      </c>
      <c r="AV272" s="14" t="s">
        <v>82</v>
      </c>
      <c r="AW272" s="14" t="s">
        <v>34</v>
      </c>
      <c r="AX272" s="14" t="s">
        <v>73</v>
      </c>
      <c r="AY272" s="162" t="s">
        <v>122</v>
      </c>
    </row>
    <row r="273" spans="1:65" s="16" customFormat="1">
      <c r="B273" s="177"/>
      <c r="D273" s="154" t="s">
        <v>132</v>
      </c>
      <c r="E273" s="178" t="s">
        <v>3</v>
      </c>
      <c r="F273" s="179" t="s">
        <v>162</v>
      </c>
      <c r="H273" s="180">
        <v>364.21300000000002</v>
      </c>
      <c r="I273" s="181"/>
      <c r="L273" s="177"/>
      <c r="M273" s="182"/>
      <c r="N273" s="183"/>
      <c r="O273" s="183"/>
      <c r="P273" s="183"/>
      <c r="Q273" s="183"/>
      <c r="R273" s="183"/>
      <c r="S273" s="183"/>
      <c r="T273" s="184"/>
      <c r="AT273" s="178" t="s">
        <v>132</v>
      </c>
      <c r="AU273" s="178" t="s">
        <v>82</v>
      </c>
      <c r="AV273" s="16" t="s">
        <v>130</v>
      </c>
      <c r="AW273" s="16" t="s">
        <v>34</v>
      </c>
      <c r="AX273" s="16" t="s">
        <v>78</v>
      </c>
      <c r="AY273" s="178" t="s">
        <v>122</v>
      </c>
    </row>
    <row r="274" spans="1:65" s="2" customFormat="1" ht="24.2" customHeight="1">
      <c r="A274" s="34"/>
      <c r="B274" s="139"/>
      <c r="C274" s="140" t="s">
        <v>303</v>
      </c>
      <c r="D274" s="140" t="s">
        <v>125</v>
      </c>
      <c r="E274" s="141" t="s">
        <v>304</v>
      </c>
      <c r="F274" s="142" t="s">
        <v>305</v>
      </c>
      <c r="G274" s="143" t="s">
        <v>139</v>
      </c>
      <c r="H274" s="144">
        <v>14568.52</v>
      </c>
      <c r="I274" s="145"/>
      <c r="J274" s="146">
        <f>ROUND(I274*H274,2)</f>
        <v>0</v>
      </c>
      <c r="K274" s="142" t="s">
        <v>129</v>
      </c>
      <c r="L274" s="35"/>
      <c r="M274" s="147" t="s">
        <v>3</v>
      </c>
      <c r="N274" s="148" t="s">
        <v>44</v>
      </c>
      <c r="O274" s="55"/>
      <c r="P274" s="149">
        <f>O274*H274</f>
        <v>0</v>
      </c>
      <c r="Q274" s="149">
        <v>0</v>
      </c>
      <c r="R274" s="149">
        <f>Q274*H274</f>
        <v>0</v>
      </c>
      <c r="S274" s="149">
        <v>0</v>
      </c>
      <c r="T274" s="150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51" t="s">
        <v>130</v>
      </c>
      <c r="AT274" s="151" t="s">
        <v>125</v>
      </c>
      <c r="AU274" s="151" t="s">
        <v>82</v>
      </c>
      <c r="AY274" s="19" t="s">
        <v>122</v>
      </c>
      <c r="BE274" s="152">
        <f>IF(N274="základní",J274,0)</f>
        <v>0</v>
      </c>
      <c r="BF274" s="152">
        <f>IF(N274="snížená",J274,0)</f>
        <v>0</v>
      </c>
      <c r="BG274" s="152">
        <f>IF(N274="zákl. přenesená",J274,0)</f>
        <v>0</v>
      </c>
      <c r="BH274" s="152">
        <f>IF(N274="sníž. přenesená",J274,0)</f>
        <v>0</v>
      </c>
      <c r="BI274" s="152">
        <f>IF(N274="nulová",J274,0)</f>
        <v>0</v>
      </c>
      <c r="BJ274" s="19" t="s">
        <v>78</v>
      </c>
      <c r="BK274" s="152">
        <f>ROUND(I274*H274,2)</f>
        <v>0</v>
      </c>
      <c r="BL274" s="19" t="s">
        <v>130</v>
      </c>
      <c r="BM274" s="151" t="s">
        <v>306</v>
      </c>
    </row>
    <row r="275" spans="1:65" s="13" customFormat="1">
      <c r="B275" s="153"/>
      <c r="D275" s="154" t="s">
        <v>132</v>
      </c>
      <c r="E275" s="155" t="s">
        <v>3</v>
      </c>
      <c r="F275" s="156" t="s">
        <v>307</v>
      </c>
      <c r="H275" s="155" t="s">
        <v>3</v>
      </c>
      <c r="I275" s="157"/>
      <c r="L275" s="153"/>
      <c r="M275" s="158"/>
      <c r="N275" s="159"/>
      <c r="O275" s="159"/>
      <c r="P275" s="159"/>
      <c r="Q275" s="159"/>
      <c r="R275" s="159"/>
      <c r="S275" s="159"/>
      <c r="T275" s="160"/>
      <c r="AT275" s="155" t="s">
        <v>132</v>
      </c>
      <c r="AU275" s="155" t="s">
        <v>82</v>
      </c>
      <c r="AV275" s="13" t="s">
        <v>78</v>
      </c>
      <c r="AW275" s="13" t="s">
        <v>34</v>
      </c>
      <c r="AX275" s="13" t="s">
        <v>73</v>
      </c>
      <c r="AY275" s="155" t="s">
        <v>122</v>
      </c>
    </row>
    <row r="276" spans="1:65" s="14" customFormat="1">
      <c r="B276" s="161"/>
      <c r="D276" s="154" t="s">
        <v>132</v>
      </c>
      <c r="E276" s="162" t="s">
        <v>3</v>
      </c>
      <c r="F276" s="163" t="s">
        <v>308</v>
      </c>
      <c r="H276" s="164">
        <v>14568.52</v>
      </c>
      <c r="I276" s="165"/>
      <c r="L276" s="161"/>
      <c r="M276" s="166"/>
      <c r="N276" s="167"/>
      <c r="O276" s="167"/>
      <c r="P276" s="167"/>
      <c r="Q276" s="167"/>
      <c r="R276" s="167"/>
      <c r="S276" s="167"/>
      <c r="T276" s="168"/>
      <c r="AT276" s="162" t="s">
        <v>132</v>
      </c>
      <c r="AU276" s="162" t="s">
        <v>82</v>
      </c>
      <c r="AV276" s="14" t="s">
        <v>82</v>
      </c>
      <c r="AW276" s="14" t="s">
        <v>34</v>
      </c>
      <c r="AX276" s="14" t="s">
        <v>78</v>
      </c>
      <c r="AY276" s="162" t="s">
        <v>122</v>
      </c>
    </row>
    <row r="277" spans="1:65" s="2" customFormat="1" ht="24.2" customHeight="1">
      <c r="A277" s="34"/>
      <c r="B277" s="139"/>
      <c r="C277" s="140" t="s">
        <v>309</v>
      </c>
      <c r="D277" s="140" t="s">
        <v>125</v>
      </c>
      <c r="E277" s="141" t="s">
        <v>310</v>
      </c>
      <c r="F277" s="142" t="s">
        <v>311</v>
      </c>
      <c r="G277" s="143" t="s">
        <v>139</v>
      </c>
      <c r="H277" s="144">
        <v>364.21300000000002</v>
      </c>
      <c r="I277" s="145"/>
      <c r="J277" s="146">
        <f>ROUND(I277*H277,2)</f>
        <v>0</v>
      </c>
      <c r="K277" s="142" t="s">
        <v>129</v>
      </c>
      <c r="L277" s="35"/>
      <c r="M277" s="147" t="s">
        <v>3</v>
      </c>
      <c r="N277" s="148" t="s">
        <v>44</v>
      </c>
      <c r="O277" s="55"/>
      <c r="P277" s="149">
        <f>O277*H277</f>
        <v>0</v>
      </c>
      <c r="Q277" s="149">
        <v>0</v>
      </c>
      <c r="R277" s="149">
        <f>Q277*H277</f>
        <v>0</v>
      </c>
      <c r="S277" s="149">
        <v>0</v>
      </c>
      <c r="T277" s="150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51" t="s">
        <v>130</v>
      </c>
      <c r="AT277" s="151" t="s">
        <v>125</v>
      </c>
      <c r="AU277" s="151" t="s">
        <v>82</v>
      </c>
      <c r="AY277" s="19" t="s">
        <v>122</v>
      </c>
      <c r="BE277" s="152">
        <f>IF(N277="základní",J277,0)</f>
        <v>0</v>
      </c>
      <c r="BF277" s="152">
        <f>IF(N277="snížená",J277,0)</f>
        <v>0</v>
      </c>
      <c r="BG277" s="152">
        <f>IF(N277="zákl. přenesená",J277,0)</f>
        <v>0</v>
      </c>
      <c r="BH277" s="152">
        <f>IF(N277="sníž. přenesená",J277,0)</f>
        <v>0</v>
      </c>
      <c r="BI277" s="152">
        <f>IF(N277="nulová",J277,0)</f>
        <v>0</v>
      </c>
      <c r="BJ277" s="19" t="s">
        <v>78</v>
      </c>
      <c r="BK277" s="152">
        <f>ROUND(I277*H277,2)</f>
        <v>0</v>
      </c>
      <c r="BL277" s="19" t="s">
        <v>130</v>
      </c>
      <c r="BM277" s="151" t="s">
        <v>312</v>
      </c>
    </row>
    <row r="278" spans="1:65" s="2" customFormat="1" ht="14.45" customHeight="1">
      <c r="A278" s="34"/>
      <c r="B278" s="139"/>
      <c r="C278" s="140" t="s">
        <v>313</v>
      </c>
      <c r="D278" s="140" t="s">
        <v>125</v>
      </c>
      <c r="E278" s="141" t="s">
        <v>314</v>
      </c>
      <c r="F278" s="142" t="s">
        <v>315</v>
      </c>
      <c r="G278" s="143" t="s">
        <v>139</v>
      </c>
      <c r="H278" s="144">
        <v>364.21300000000002</v>
      </c>
      <c r="I278" s="145"/>
      <c r="J278" s="146">
        <f>ROUND(I278*H278,2)</f>
        <v>0</v>
      </c>
      <c r="K278" s="142" t="s">
        <v>129</v>
      </c>
      <c r="L278" s="35"/>
      <c r="M278" s="147" t="s">
        <v>3</v>
      </c>
      <c r="N278" s="148" t="s">
        <v>44</v>
      </c>
      <c r="O278" s="55"/>
      <c r="P278" s="149">
        <f>O278*H278</f>
        <v>0</v>
      </c>
      <c r="Q278" s="149">
        <v>0</v>
      </c>
      <c r="R278" s="149">
        <f>Q278*H278</f>
        <v>0</v>
      </c>
      <c r="S278" s="149">
        <v>0</v>
      </c>
      <c r="T278" s="150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51" t="s">
        <v>130</v>
      </c>
      <c r="AT278" s="151" t="s">
        <v>125</v>
      </c>
      <c r="AU278" s="151" t="s">
        <v>82</v>
      </c>
      <c r="AY278" s="19" t="s">
        <v>122</v>
      </c>
      <c r="BE278" s="152">
        <f>IF(N278="základní",J278,0)</f>
        <v>0</v>
      </c>
      <c r="BF278" s="152">
        <f>IF(N278="snížená",J278,0)</f>
        <v>0</v>
      </c>
      <c r="BG278" s="152">
        <f>IF(N278="zákl. přenesená",J278,0)</f>
        <v>0</v>
      </c>
      <c r="BH278" s="152">
        <f>IF(N278="sníž. přenesená",J278,0)</f>
        <v>0</v>
      </c>
      <c r="BI278" s="152">
        <f>IF(N278="nulová",J278,0)</f>
        <v>0</v>
      </c>
      <c r="BJ278" s="19" t="s">
        <v>78</v>
      </c>
      <c r="BK278" s="152">
        <f>ROUND(I278*H278,2)</f>
        <v>0</v>
      </c>
      <c r="BL278" s="19" t="s">
        <v>130</v>
      </c>
      <c r="BM278" s="151" t="s">
        <v>316</v>
      </c>
    </row>
    <row r="279" spans="1:65" s="2" customFormat="1" ht="14.45" customHeight="1">
      <c r="A279" s="34"/>
      <c r="B279" s="139"/>
      <c r="C279" s="140" t="s">
        <v>317</v>
      </c>
      <c r="D279" s="140" t="s">
        <v>125</v>
      </c>
      <c r="E279" s="141" t="s">
        <v>318</v>
      </c>
      <c r="F279" s="142" t="s">
        <v>319</v>
      </c>
      <c r="G279" s="143" t="s">
        <v>139</v>
      </c>
      <c r="H279" s="144">
        <v>14568.52</v>
      </c>
      <c r="I279" s="145"/>
      <c r="J279" s="146">
        <f>ROUND(I279*H279,2)</f>
        <v>0</v>
      </c>
      <c r="K279" s="142" t="s">
        <v>129</v>
      </c>
      <c r="L279" s="35"/>
      <c r="M279" s="147" t="s">
        <v>3</v>
      </c>
      <c r="N279" s="148" t="s">
        <v>44</v>
      </c>
      <c r="O279" s="55"/>
      <c r="P279" s="149">
        <f>O279*H279</f>
        <v>0</v>
      </c>
      <c r="Q279" s="149">
        <v>0</v>
      </c>
      <c r="R279" s="149">
        <f>Q279*H279</f>
        <v>0</v>
      </c>
      <c r="S279" s="149">
        <v>0</v>
      </c>
      <c r="T279" s="150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51" t="s">
        <v>130</v>
      </c>
      <c r="AT279" s="151" t="s">
        <v>125</v>
      </c>
      <c r="AU279" s="151" t="s">
        <v>82</v>
      </c>
      <c r="AY279" s="19" t="s">
        <v>122</v>
      </c>
      <c r="BE279" s="152">
        <f>IF(N279="základní",J279,0)</f>
        <v>0</v>
      </c>
      <c r="BF279" s="152">
        <f>IF(N279="snížená",J279,0)</f>
        <v>0</v>
      </c>
      <c r="BG279" s="152">
        <f>IF(N279="zákl. přenesená",J279,0)</f>
        <v>0</v>
      </c>
      <c r="BH279" s="152">
        <f>IF(N279="sníž. přenesená",J279,0)</f>
        <v>0</v>
      </c>
      <c r="BI279" s="152">
        <f>IF(N279="nulová",J279,0)</f>
        <v>0</v>
      </c>
      <c r="BJ279" s="19" t="s">
        <v>78</v>
      </c>
      <c r="BK279" s="152">
        <f>ROUND(I279*H279,2)</f>
        <v>0</v>
      </c>
      <c r="BL279" s="19" t="s">
        <v>130</v>
      </c>
      <c r="BM279" s="151" t="s">
        <v>320</v>
      </c>
    </row>
    <row r="280" spans="1:65" s="2" customFormat="1" ht="14.45" customHeight="1">
      <c r="A280" s="34"/>
      <c r="B280" s="139"/>
      <c r="C280" s="140" t="s">
        <v>321</v>
      </c>
      <c r="D280" s="140" t="s">
        <v>125</v>
      </c>
      <c r="E280" s="141" t="s">
        <v>322</v>
      </c>
      <c r="F280" s="142" t="s">
        <v>323</v>
      </c>
      <c r="G280" s="143" t="s">
        <v>139</v>
      </c>
      <c r="H280" s="144">
        <v>364.21300000000002</v>
      </c>
      <c r="I280" s="145"/>
      <c r="J280" s="146">
        <f>ROUND(I280*H280,2)</f>
        <v>0</v>
      </c>
      <c r="K280" s="142" t="s">
        <v>129</v>
      </c>
      <c r="L280" s="35"/>
      <c r="M280" s="147" t="s">
        <v>3</v>
      </c>
      <c r="N280" s="148" t="s">
        <v>44</v>
      </c>
      <c r="O280" s="55"/>
      <c r="P280" s="149">
        <f>O280*H280</f>
        <v>0</v>
      </c>
      <c r="Q280" s="149">
        <v>0</v>
      </c>
      <c r="R280" s="149">
        <f>Q280*H280</f>
        <v>0</v>
      </c>
      <c r="S280" s="149">
        <v>0</v>
      </c>
      <c r="T280" s="150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51" t="s">
        <v>130</v>
      </c>
      <c r="AT280" s="151" t="s">
        <v>125</v>
      </c>
      <c r="AU280" s="151" t="s">
        <v>82</v>
      </c>
      <c r="AY280" s="19" t="s">
        <v>122</v>
      </c>
      <c r="BE280" s="152">
        <f>IF(N280="základní",J280,0)</f>
        <v>0</v>
      </c>
      <c r="BF280" s="152">
        <f>IF(N280="snížená",J280,0)</f>
        <v>0</v>
      </c>
      <c r="BG280" s="152">
        <f>IF(N280="zákl. přenesená",J280,0)</f>
        <v>0</v>
      </c>
      <c r="BH280" s="152">
        <f>IF(N280="sníž. přenesená",J280,0)</f>
        <v>0</v>
      </c>
      <c r="BI280" s="152">
        <f>IF(N280="nulová",J280,0)</f>
        <v>0</v>
      </c>
      <c r="BJ280" s="19" t="s">
        <v>78</v>
      </c>
      <c r="BK280" s="152">
        <f>ROUND(I280*H280,2)</f>
        <v>0</v>
      </c>
      <c r="BL280" s="19" t="s">
        <v>130</v>
      </c>
      <c r="BM280" s="151" t="s">
        <v>324</v>
      </c>
    </row>
    <row r="281" spans="1:65" s="2" customFormat="1" ht="14.45" customHeight="1">
      <c r="A281" s="34"/>
      <c r="B281" s="139"/>
      <c r="C281" s="140" t="s">
        <v>325</v>
      </c>
      <c r="D281" s="140" t="s">
        <v>125</v>
      </c>
      <c r="E281" s="141" t="s">
        <v>326</v>
      </c>
      <c r="F281" s="142" t="s">
        <v>327</v>
      </c>
      <c r="G281" s="143" t="s">
        <v>128</v>
      </c>
      <c r="H281" s="144">
        <v>12</v>
      </c>
      <c r="I281" s="145"/>
      <c r="J281" s="146">
        <f>ROUND(I281*H281,2)</f>
        <v>0</v>
      </c>
      <c r="K281" s="142" t="s">
        <v>129</v>
      </c>
      <c r="L281" s="35"/>
      <c r="M281" s="147" t="s">
        <v>3</v>
      </c>
      <c r="N281" s="148" t="s">
        <v>44</v>
      </c>
      <c r="O281" s="55"/>
      <c r="P281" s="149">
        <f>O281*H281</f>
        <v>0</v>
      </c>
      <c r="Q281" s="149">
        <v>0</v>
      </c>
      <c r="R281" s="149">
        <f>Q281*H281</f>
        <v>0</v>
      </c>
      <c r="S281" s="149">
        <v>0</v>
      </c>
      <c r="T281" s="150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51" t="s">
        <v>130</v>
      </c>
      <c r="AT281" s="151" t="s">
        <v>125</v>
      </c>
      <c r="AU281" s="151" t="s">
        <v>82</v>
      </c>
      <c r="AY281" s="19" t="s">
        <v>122</v>
      </c>
      <c r="BE281" s="152">
        <f>IF(N281="základní",J281,0)</f>
        <v>0</v>
      </c>
      <c r="BF281" s="152">
        <f>IF(N281="snížená",J281,0)</f>
        <v>0</v>
      </c>
      <c r="BG281" s="152">
        <f>IF(N281="zákl. přenesená",J281,0)</f>
        <v>0</v>
      </c>
      <c r="BH281" s="152">
        <f>IF(N281="sníž. přenesená",J281,0)</f>
        <v>0</v>
      </c>
      <c r="BI281" s="152">
        <f>IF(N281="nulová",J281,0)</f>
        <v>0</v>
      </c>
      <c r="BJ281" s="19" t="s">
        <v>78</v>
      </c>
      <c r="BK281" s="152">
        <f>ROUND(I281*H281,2)</f>
        <v>0</v>
      </c>
      <c r="BL281" s="19" t="s">
        <v>130</v>
      </c>
      <c r="BM281" s="151" t="s">
        <v>328</v>
      </c>
    </row>
    <row r="282" spans="1:65" s="13" customFormat="1">
      <c r="B282" s="153"/>
      <c r="D282" s="154" t="s">
        <v>132</v>
      </c>
      <c r="E282" s="155" t="s">
        <v>3</v>
      </c>
      <c r="F282" s="156" t="s">
        <v>329</v>
      </c>
      <c r="H282" s="155" t="s">
        <v>3</v>
      </c>
      <c r="I282" s="157"/>
      <c r="L282" s="153"/>
      <c r="M282" s="158"/>
      <c r="N282" s="159"/>
      <c r="O282" s="159"/>
      <c r="P282" s="159"/>
      <c r="Q282" s="159"/>
      <c r="R282" s="159"/>
      <c r="S282" s="159"/>
      <c r="T282" s="160"/>
      <c r="AT282" s="155" t="s">
        <v>132</v>
      </c>
      <c r="AU282" s="155" t="s">
        <v>82</v>
      </c>
      <c r="AV282" s="13" t="s">
        <v>78</v>
      </c>
      <c r="AW282" s="13" t="s">
        <v>34</v>
      </c>
      <c r="AX282" s="13" t="s">
        <v>73</v>
      </c>
      <c r="AY282" s="155" t="s">
        <v>122</v>
      </c>
    </row>
    <row r="283" spans="1:65" s="14" customFormat="1">
      <c r="B283" s="161"/>
      <c r="D283" s="154" t="s">
        <v>132</v>
      </c>
      <c r="E283" s="162" t="s">
        <v>3</v>
      </c>
      <c r="F283" s="163" t="s">
        <v>330</v>
      </c>
      <c r="H283" s="164">
        <v>12</v>
      </c>
      <c r="I283" s="165"/>
      <c r="L283" s="161"/>
      <c r="M283" s="166"/>
      <c r="N283" s="167"/>
      <c r="O283" s="167"/>
      <c r="P283" s="167"/>
      <c r="Q283" s="167"/>
      <c r="R283" s="167"/>
      <c r="S283" s="167"/>
      <c r="T283" s="168"/>
      <c r="AT283" s="162" t="s">
        <v>132</v>
      </c>
      <c r="AU283" s="162" t="s">
        <v>82</v>
      </c>
      <c r="AV283" s="14" t="s">
        <v>82</v>
      </c>
      <c r="AW283" s="14" t="s">
        <v>34</v>
      </c>
      <c r="AX283" s="14" t="s">
        <v>78</v>
      </c>
      <c r="AY283" s="162" t="s">
        <v>122</v>
      </c>
    </row>
    <row r="284" spans="1:65" s="2" customFormat="1" ht="14.45" customHeight="1">
      <c r="A284" s="34"/>
      <c r="B284" s="139"/>
      <c r="C284" s="140" t="s">
        <v>331</v>
      </c>
      <c r="D284" s="140" t="s">
        <v>125</v>
      </c>
      <c r="E284" s="141" t="s">
        <v>332</v>
      </c>
      <c r="F284" s="142" t="s">
        <v>333</v>
      </c>
      <c r="G284" s="143" t="s">
        <v>128</v>
      </c>
      <c r="H284" s="144">
        <v>480</v>
      </c>
      <c r="I284" s="145"/>
      <c r="J284" s="146">
        <f>ROUND(I284*H284,2)</f>
        <v>0</v>
      </c>
      <c r="K284" s="142" t="s">
        <v>129</v>
      </c>
      <c r="L284" s="35"/>
      <c r="M284" s="147" t="s">
        <v>3</v>
      </c>
      <c r="N284" s="148" t="s">
        <v>44</v>
      </c>
      <c r="O284" s="55"/>
      <c r="P284" s="149">
        <f>O284*H284</f>
        <v>0</v>
      </c>
      <c r="Q284" s="149">
        <v>0</v>
      </c>
      <c r="R284" s="149">
        <f>Q284*H284</f>
        <v>0</v>
      </c>
      <c r="S284" s="149">
        <v>0</v>
      </c>
      <c r="T284" s="150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51" t="s">
        <v>130</v>
      </c>
      <c r="AT284" s="151" t="s">
        <v>125</v>
      </c>
      <c r="AU284" s="151" t="s">
        <v>82</v>
      </c>
      <c r="AY284" s="19" t="s">
        <v>122</v>
      </c>
      <c r="BE284" s="152">
        <f>IF(N284="základní",J284,0)</f>
        <v>0</v>
      </c>
      <c r="BF284" s="152">
        <f>IF(N284="snížená",J284,0)</f>
        <v>0</v>
      </c>
      <c r="BG284" s="152">
        <f>IF(N284="zákl. přenesená",J284,0)</f>
        <v>0</v>
      </c>
      <c r="BH284" s="152">
        <f>IF(N284="sníž. přenesená",J284,0)</f>
        <v>0</v>
      </c>
      <c r="BI284" s="152">
        <f>IF(N284="nulová",J284,0)</f>
        <v>0</v>
      </c>
      <c r="BJ284" s="19" t="s">
        <v>78</v>
      </c>
      <c r="BK284" s="152">
        <f>ROUND(I284*H284,2)</f>
        <v>0</v>
      </c>
      <c r="BL284" s="19" t="s">
        <v>130</v>
      </c>
      <c r="BM284" s="151" t="s">
        <v>334</v>
      </c>
    </row>
    <row r="285" spans="1:65" s="14" customFormat="1">
      <c r="B285" s="161"/>
      <c r="D285" s="154" t="s">
        <v>132</v>
      </c>
      <c r="E285" s="162" t="s">
        <v>3</v>
      </c>
      <c r="F285" s="163" t="s">
        <v>335</v>
      </c>
      <c r="H285" s="164">
        <v>480</v>
      </c>
      <c r="I285" s="165"/>
      <c r="L285" s="161"/>
      <c r="M285" s="166"/>
      <c r="N285" s="167"/>
      <c r="O285" s="167"/>
      <c r="P285" s="167"/>
      <c r="Q285" s="167"/>
      <c r="R285" s="167"/>
      <c r="S285" s="167"/>
      <c r="T285" s="168"/>
      <c r="AT285" s="162" t="s">
        <v>132</v>
      </c>
      <c r="AU285" s="162" t="s">
        <v>82</v>
      </c>
      <c r="AV285" s="14" t="s">
        <v>82</v>
      </c>
      <c r="AW285" s="14" t="s">
        <v>34</v>
      </c>
      <c r="AX285" s="14" t="s">
        <v>78</v>
      </c>
      <c r="AY285" s="162" t="s">
        <v>122</v>
      </c>
    </row>
    <row r="286" spans="1:65" s="2" customFormat="1" ht="14.45" customHeight="1">
      <c r="A286" s="34"/>
      <c r="B286" s="139"/>
      <c r="C286" s="140" t="s">
        <v>336</v>
      </c>
      <c r="D286" s="140" t="s">
        <v>125</v>
      </c>
      <c r="E286" s="141" t="s">
        <v>337</v>
      </c>
      <c r="F286" s="142" t="s">
        <v>338</v>
      </c>
      <c r="G286" s="143" t="s">
        <v>128</v>
      </c>
      <c r="H286" s="144">
        <v>12</v>
      </c>
      <c r="I286" s="145"/>
      <c r="J286" s="146">
        <f>ROUND(I286*H286,2)</f>
        <v>0</v>
      </c>
      <c r="K286" s="142" t="s">
        <v>129</v>
      </c>
      <c r="L286" s="35"/>
      <c r="M286" s="147" t="s">
        <v>3</v>
      </c>
      <c r="N286" s="148" t="s">
        <v>44</v>
      </c>
      <c r="O286" s="55"/>
      <c r="P286" s="149">
        <f>O286*H286</f>
        <v>0</v>
      </c>
      <c r="Q286" s="149">
        <v>0</v>
      </c>
      <c r="R286" s="149">
        <f>Q286*H286</f>
        <v>0</v>
      </c>
      <c r="S286" s="149">
        <v>0</v>
      </c>
      <c r="T286" s="150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51" t="s">
        <v>130</v>
      </c>
      <c r="AT286" s="151" t="s">
        <v>125</v>
      </c>
      <c r="AU286" s="151" t="s">
        <v>82</v>
      </c>
      <c r="AY286" s="19" t="s">
        <v>122</v>
      </c>
      <c r="BE286" s="152">
        <f>IF(N286="základní",J286,0)</f>
        <v>0</v>
      </c>
      <c r="BF286" s="152">
        <f>IF(N286="snížená",J286,0)</f>
        <v>0</v>
      </c>
      <c r="BG286" s="152">
        <f>IF(N286="zákl. přenesená",J286,0)</f>
        <v>0</v>
      </c>
      <c r="BH286" s="152">
        <f>IF(N286="sníž. přenesená",J286,0)</f>
        <v>0</v>
      </c>
      <c r="BI286" s="152">
        <f>IF(N286="nulová",J286,0)</f>
        <v>0</v>
      </c>
      <c r="BJ286" s="19" t="s">
        <v>78</v>
      </c>
      <c r="BK286" s="152">
        <f>ROUND(I286*H286,2)</f>
        <v>0</v>
      </c>
      <c r="BL286" s="19" t="s">
        <v>130</v>
      </c>
      <c r="BM286" s="151" t="s">
        <v>339</v>
      </c>
    </row>
    <row r="287" spans="1:65" s="12" customFormat="1" ht="22.9" customHeight="1">
      <c r="B287" s="126"/>
      <c r="D287" s="127" t="s">
        <v>72</v>
      </c>
      <c r="E287" s="137" t="s">
        <v>340</v>
      </c>
      <c r="F287" s="137" t="s">
        <v>341</v>
      </c>
      <c r="I287" s="129"/>
      <c r="J287" s="138">
        <f>BK287</f>
        <v>0</v>
      </c>
      <c r="L287" s="126"/>
      <c r="M287" s="131"/>
      <c r="N287" s="132"/>
      <c r="O287" s="132"/>
      <c r="P287" s="133">
        <f>SUM(P288:P355)</f>
        <v>0</v>
      </c>
      <c r="Q287" s="132"/>
      <c r="R287" s="133">
        <f>SUM(R288:R355)</f>
        <v>0</v>
      </c>
      <c r="S287" s="132"/>
      <c r="T287" s="134">
        <f>SUM(T288:T355)</f>
        <v>5.0519600000000002</v>
      </c>
      <c r="AR287" s="127" t="s">
        <v>78</v>
      </c>
      <c r="AT287" s="135" t="s">
        <v>72</v>
      </c>
      <c r="AU287" s="135" t="s">
        <v>78</v>
      </c>
      <c r="AY287" s="127" t="s">
        <v>122</v>
      </c>
      <c r="BK287" s="136">
        <f>SUM(BK288:BK355)</f>
        <v>0</v>
      </c>
    </row>
    <row r="288" spans="1:65" s="2" customFormat="1" ht="14.45" customHeight="1">
      <c r="A288" s="34"/>
      <c r="B288" s="139"/>
      <c r="C288" s="140" t="s">
        <v>342</v>
      </c>
      <c r="D288" s="140" t="s">
        <v>125</v>
      </c>
      <c r="E288" s="141" t="s">
        <v>343</v>
      </c>
      <c r="F288" s="142" t="s">
        <v>344</v>
      </c>
      <c r="G288" s="143" t="s">
        <v>139</v>
      </c>
      <c r="H288" s="144">
        <v>2.4279999999999999</v>
      </c>
      <c r="I288" s="145"/>
      <c r="J288" s="146">
        <f>ROUND(I288*H288,2)</f>
        <v>0</v>
      </c>
      <c r="K288" s="142" t="s">
        <v>129</v>
      </c>
      <c r="L288" s="35"/>
      <c r="M288" s="147" t="s">
        <v>3</v>
      </c>
      <c r="N288" s="148" t="s">
        <v>44</v>
      </c>
      <c r="O288" s="55"/>
      <c r="P288" s="149">
        <f>O288*H288</f>
        <v>0</v>
      </c>
      <c r="Q288" s="149">
        <v>0</v>
      </c>
      <c r="R288" s="149">
        <f>Q288*H288</f>
        <v>0</v>
      </c>
      <c r="S288" s="149">
        <v>2.5999999999999999E-3</v>
      </c>
      <c r="T288" s="150">
        <f>S288*H288</f>
        <v>6.3127999999999995E-3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51" t="s">
        <v>130</v>
      </c>
      <c r="AT288" s="151" t="s">
        <v>125</v>
      </c>
      <c r="AU288" s="151" t="s">
        <v>82</v>
      </c>
      <c r="AY288" s="19" t="s">
        <v>122</v>
      </c>
      <c r="BE288" s="152">
        <f>IF(N288="základní",J288,0)</f>
        <v>0</v>
      </c>
      <c r="BF288" s="152">
        <f>IF(N288="snížená",J288,0)</f>
        <v>0</v>
      </c>
      <c r="BG288" s="152">
        <f>IF(N288="zákl. přenesená",J288,0)</f>
        <v>0</v>
      </c>
      <c r="BH288" s="152">
        <f>IF(N288="sníž. přenesená",J288,0)</f>
        <v>0</v>
      </c>
      <c r="BI288" s="152">
        <f>IF(N288="nulová",J288,0)</f>
        <v>0</v>
      </c>
      <c r="BJ288" s="19" t="s">
        <v>78</v>
      </c>
      <c r="BK288" s="152">
        <f>ROUND(I288*H288,2)</f>
        <v>0</v>
      </c>
      <c r="BL288" s="19" t="s">
        <v>130</v>
      </c>
      <c r="BM288" s="151" t="s">
        <v>345</v>
      </c>
    </row>
    <row r="289" spans="1:65" s="13" customFormat="1">
      <c r="B289" s="153"/>
      <c r="D289" s="154" t="s">
        <v>132</v>
      </c>
      <c r="E289" s="155" t="s">
        <v>3</v>
      </c>
      <c r="F289" s="156" t="s">
        <v>346</v>
      </c>
      <c r="H289" s="155" t="s">
        <v>3</v>
      </c>
      <c r="I289" s="157"/>
      <c r="L289" s="153"/>
      <c r="M289" s="158"/>
      <c r="N289" s="159"/>
      <c r="O289" s="159"/>
      <c r="P289" s="159"/>
      <c r="Q289" s="159"/>
      <c r="R289" s="159"/>
      <c r="S289" s="159"/>
      <c r="T289" s="160"/>
      <c r="AT289" s="155" t="s">
        <v>132</v>
      </c>
      <c r="AU289" s="155" t="s">
        <v>82</v>
      </c>
      <c r="AV289" s="13" t="s">
        <v>78</v>
      </c>
      <c r="AW289" s="13" t="s">
        <v>34</v>
      </c>
      <c r="AX289" s="13" t="s">
        <v>73</v>
      </c>
      <c r="AY289" s="155" t="s">
        <v>122</v>
      </c>
    </row>
    <row r="290" spans="1:65" s="13" customFormat="1">
      <c r="B290" s="153"/>
      <c r="D290" s="154" t="s">
        <v>132</v>
      </c>
      <c r="E290" s="155" t="s">
        <v>3</v>
      </c>
      <c r="F290" s="156" t="s">
        <v>177</v>
      </c>
      <c r="H290" s="155" t="s">
        <v>3</v>
      </c>
      <c r="I290" s="157"/>
      <c r="L290" s="153"/>
      <c r="M290" s="158"/>
      <c r="N290" s="159"/>
      <c r="O290" s="159"/>
      <c r="P290" s="159"/>
      <c r="Q290" s="159"/>
      <c r="R290" s="159"/>
      <c r="S290" s="159"/>
      <c r="T290" s="160"/>
      <c r="AT290" s="155" t="s">
        <v>132</v>
      </c>
      <c r="AU290" s="155" t="s">
        <v>82</v>
      </c>
      <c r="AV290" s="13" t="s">
        <v>78</v>
      </c>
      <c r="AW290" s="13" t="s">
        <v>34</v>
      </c>
      <c r="AX290" s="13" t="s">
        <v>73</v>
      </c>
      <c r="AY290" s="155" t="s">
        <v>122</v>
      </c>
    </row>
    <row r="291" spans="1:65" s="14" customFormat="1">
      <c r="B291" s="161"/>
      <c r="D291" s="154" t="s">
        <v>132</v>
      </c>
      <c r="E291" s="162" t="s">
        <v>3</v>
      </c>
      <c r="F291" s="163" t="s">
        <v>347</v>
      </c>
      <c r="H291" s="164">
        <v>1.738</v>
      </c>
      <c r="I291" s="165"/>
      <c r="L291" s="161"/>
      <c r="M291" s="166"/>
      <c r="N291" s="167"/>
      <c r="O291" s="167"/>
      <c r="P291" s="167"/>
      <c r="Q291" s="167"/>
      <c r="R291" s="167"/>
      <c r="S291" s="167"/>
      <c r="T291" s="168"/>
      <c r="AT291" s="162" t="s">
        <v>132</v>
      </c>
      <c r="AU291" s="162" t="s">
        <v>82</v>
      </c>
      <c r="AV291" s="14" t="s">
        <v>82</v>
      </c>
      <c r="AW291" s="14" t="s">
        <v>34</v>
      </c>
      <c r="AX291" s="14" t="s">
        <v>73</v>
      </c>
      <c r="AY291" s="162" t="s">
        <v>122</v>
      </c>
    </row>
    <row r="292" spans="1:65" s="14" customFormat="1">
      <c r="B292" s="161"/>
      <c r="D292" s="154" t="s">
        <v>132</v>
      </c>
      <c r="E292" s="162" t="s">
        <v>3</v>
      </c>
      <c r="F292" s="163" t="s">
        <v>348</v>
      </c>
      <c r="H292" s="164">
        <v>0.69</v>
      </c>
      <c r="I292" s="165"/>
      <c r="L292" s="161"/>
      <c r="M292" s="166"/>
      <c r="N292" s="167"/>
      <c r="O292" s="167"/>
      <c r="P292" s="167"/>
      <c r="Q292" s="167"/>
      <c r="R292" s="167"/>
      <c r="S292" s="167"/>
      <c r="T292" s="168"/>
      <c r="AT292" s="162" t="s">
        <v>132</v>
      </c>
      <c r="AU292" s="162" t="s">
        <v>82</v>
      </c>
      <c r="AV292" s="14" t="s">
        <v>82</v>
      </c>
      <c r="AW292" s="14" t="s">
        <v>34</v>
      </c>
      <c r="AX292" s="14" t="s">
        <v>73</v>
      </c>
      <c r="AY292" s="162" t="s">
        <v>122</v>
      </c>
    </row>
    <row r="293" spans="1:65" s="16" customFormat="1">
      <c r="B293" s="177"/>
      <c r="D293" s="154" t="s">
        <v>132</v>
      </c>
      <c r="E293" s="178" t="s">
        <v>3</v>
      </c>
      <c r="F293" s="179" t="s">
        <v>162</v>
      </c>
      <c r="H293" s="180">
        <v>2.4279999999999999</v>
      </c>
      <c r="I293" s="181"/>
      <c r="L293" s="177"/>
      <c r="M293" s="182"/>
      <c r="N293" s="183"/>
      <c r="O293" s="183"/>
      <c r="P293" s="183"/>
      <c r="Q293" s="183"/>
      <c r="R293" s="183"/>
      <c r="S293" s="183"/>
      <c r="T293" s="184"/>
      <c r="AT293" s="178" t="s">
        <v>132</v>
      </c>
      <c r="AU293" s="178" t="s">
        <v>82</v>
      </c>
      <c r="AV293" s="16" t="s">
        <v>130</v>
      </c>
      <c r="AW293" s="16" t="s">
        <v>34</v>
      </c>
      <c r="AX293" s="16" t="s">
        <v>78</v>
      </c>
      <c r="AY293" s="178" t="s">
        <v>122</v>
      </c>
    </row>
    <row r="294" spans="1:65" s="2" customFormat="1" ht="24.2" customHeight="1">
      <c r="A294" s="34"/>
      <c r="B294" s="139"/>
      <c r="C294" s="140" t="s">
        <v>349</v>
      </c>
      <c r="D294" s="140" t="s">
        <v>125</v>
      </c>
      <c r="E294" s="141" t="s">
        <v>350</v>
      </c>
      <c r="F294" s="142" t="s">
        <v>351</v>
      </c>
      <c r="G294" s="143" t="s">
        <v>139</v>
      </c>
      <c r="H294" s="144">
        <v>2.4279999999999999</v>
      </c>
      <c r="I294" s="145"/>
      <c r="J294" s="146">
        <f>ROUND(I294*H294,2)</f>
        <v>0</v>
      </c>
      <c r="K294" s="142" t="s">
        <v>129</v>
      </c>
      <c r="L294" s="35"/>
      <c r="M294" s="147" t="s">
        <v>3</v>
      </c>
      <c r="N294" s="148" t="s">
        <v>44</v>
      </c>
      <c r="O294" s="55"/>
      <c r="P294" s="149">
        <f>O294*H294</f>
        <v>0</v>
      </c>
      <c r="Q294" s="149">
        <v>0</v>
      </c>
      <c r="R294" s="149">
        <f>Q294*H294</f>
        <v>0</v>
      </c>
      <c r="S294" s="149">
        <v>2.9000000000000001E-2</v>
      </c>
      <c r="T294" s="150">
        <f>S294*H294</f>
        <v>7.0412000000000002E-2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51" t="s">
        <v>130</v>
      </c>
      <c r="AT294" s="151" t="s">
        <v>125</v>
      </c>
      <c r="AU294" s="151" t="s">
        <v>82</v>
      </c>
      <c r="AY294" s="19" t="s">
        <v>122</v>
      </c>
      <c r="BE294" s="152">
        <f>IF(N294="základní",J294,0)</f>
        <v>0</v>
      </c>
      <c r="BF294" s="152">
        <f>IF(N294="snížená",J294,0)</f>
        <v>0</v>
      </c>
      <c r="BG294" s="152">
        <f>IF(N294="zákl. přenesená",J294,0)</f>
        <v>0</v>
      </c>
      <c r="BH294" s="152">
        <f>IF(N294="sníž. přenesená",J294,0)</f>
        <v>0</v>
      </c>
      <c r="BI294" s="152">
        <f>IF(N294="nulová",J294,0)</f>
        <v>0</v>
      </c>
      <c r="BJ294" s="19" t="s">
        <v>78</v>
      </c>
      <c r="BK294" s="152">
        <f>ROUND(I294*H294,2)</f>
        <v>0</v>
      </c>
      <c r="BL294" s="19" t="s">
        <v>130</v>
      </c>
      <c r="BM294" s="151" t="s">
        <v>352</v>
      </c>
    </row>
    <row r="295" spans="1:65" s="13" customFormat="1">
      <c r="B295" s="153"/>
      <c r="D295" s="154" t="s">
        <v>132</v>
      </c>
      <c r="E295" s="155" t="s">
        <v>3</v>
      </c>
      <c r="F295" s="156" t="s">
        <v>353</v>
      </c>
      <c r="H295" s="155" t="s">
        <v>3</v>
      </c>
      <c r="I295" s="157"/>
      <c r="L295" s="153"/>
      <c r="M295" s="158"/>
      <c r="N295" s="159"/>
      <c r="O295" s="159"/>
      <c r="P295" s="159"/>
      <c r="Q295" s="159"/>
      <c r="R295" s="159"/>
      <c r="S295" s="159"/>
      <c r="T295" s="160"/>
      <c r="AT295" s="155" t="s">
        <v>132</v>
      </c>
      <c r="AU295" s="155" t="s">
        <v>82</v>
      </c>
      <c r="AV295" s="13" t="s">
        <v>78</v>
      </c>
      <c r="AW295" s="13" t="s">
        <v>34</v>
      </c>
      <c r="AX295" s="13" t="s">
        <v>73</v>
      </c>
      <c r="AY295" s="155" t="s">
        <v>122</v>
      </c>
    </row>
    <row r="296" spans="1:65" s="13" customFormat="1">
      <c r="B296" s="153"/>
      <c r="D296" s="154" t="s">
        <v>132</v>
      </c>
      <c r="E296" s="155" t="s">
        <v>3</v>
      </c>
      <c r="F296" s="156" t="s">
        <v>177</v>
      </c>
      <c r="H296" s="155" t="s">
        <v>3</v>
      </c>
      <c r="I296" s="157"/>
      <c r="L296" s="153"/>
      <c r="M296" s="158"/>
      <c r="N296" s="159"/>
      <c r="O296" s="159"/>
      <c r="P296" s="159"/>
      <c r="Q296" s="159"/>
      <c r="R296" s="159"/>
      <c r="S296" s="159"/>
      <c r="T296" s="160"/>
      <c r="AT296" s="155" t="s">
        <v>132</v>
      </c>
      <c r="AU296" s="155" t="s">
        <v>82</v>
      </c>
      <c r="AV296" s="13" t="s">
        <v>78</v>
      </c>
      <c r="AW296" s="13" t="s">
        <v>34</v>
      </c>
      <c r="AX296" s="13" t="s">
        <v>73</v>
      </c>
      <c r="AY296" s="155" t="s">
        <v>122</v>
      </c>
    </row>
    <row r="297" spans="1:65" s="14" customFormat="1">
      <c r="B297" s="161"/>
      <c r="D297" s="154" t="s">
        <v>132</v>
      </c>
      <c r="E297" s="162" t="s">
        <v>3</v>
      </c>
      <c r="F297" s="163" t="s">
        <v>200</v>
      </c>
      <c r="H297" s="164">
        <v>2.4279999999999999</v>
      </c>
      <c r="I297" s="165"/>
      <c r="L297" s="161"/>
      <c r="M297" s="166"/>
      <c r="N297" s="167"/>
      <c r="O297" s="167"/>
      <c r="P297" s="167"/>
      <c r="Q297" s="167"/>
      <c r="R297" s="167"/>
      <c r="S297" s="167"/>
      <c r="T297" s="168"/>
      <c r="AT297" s="162" t="s">
        <v>132</v>
      </c>
      <c r="AU297" s="162" t="s">
        <v>82</v>
      </c>
      <c r="AV297" s="14" t="s">
        <v>82</v>
      </c>
      <c r="AW297" s="14" t="s">
        <v>34</v>
      </c>
      <c r="AX297" s="14" t="s">
        <v>73</v>
      </c>
      <c r="AY297" s="162" t="s">
        <v>122</v>
      </c>
    </row>
    <row r="298" spans="1:65" s="16" customFormat="1">
      <c r="B298" s="177"/>
      <c r="D298" s="154" t="s">
        <v>132</v>
      </c>
      <c r="E298" s="178" t="s">
        <v>3</v>
      </c>
      <c r="F298" s="179" t="s">
        <v>162</v>
      </c>
      <c r="H298" s="180">
        <v>2.4279999999999999</v>
      </c>
      <c r="I298" s="181"/>
      <c r="L298" s="177"/>
      <c r="M298" s="182"/>
      <c r="N298" s="183"/>
      <c r="O298" s="183"/>
      <c r="P298" s="183"/>
      <c r="Q298" s="183"/>
      <c r="R298" s="183"/>
      <c r="S298" s="183"/>
      <c r="T298" s="184"/>
      <c r="AT298" s="178" t="s">
        <v>132</v>
      </c>
      <c r="AU298" s="178" t="s">
        <v>82</v>
      </c>
      <c r="AV298" s="16" t="s">
        <v>130</v>
      </c>
      <c r="AW298" s="16" t="s">
        <v>34</v>
      </c>
      <c r="AX298" s="16" t="s">
        <v>78</v>
      </c>
      <c r="AY298" s="178" t="s">
        <v>122</v>
      </c>
    </row>
    <row r="299" spans="1:65" s="2" customFormat="1" ht="24.2" customHeight="1">
      <c r="A299" s="34"/>
      <c r="B299" s="139"/>
      <c r="C299" s="140" t="s">
        <v>354</v>
      </c>
      <c r="D299" s="140" t="s">
        <v>125</v>
      </c>
      <c r="E299" s="141" t="s">
        <v>355</v>
      </c>
      <c r="F299" s="142" t="s">
        <v>356</v>
      </c>
      <c r="G299" s="143" t="s">
        <v>139</v>
      </c>
      <c r="H299" s="144">
        <v>65.858000000000004</v>
      </c>
      <c r="I299" s="145"/>
      <c r="J299" s="146">
        <f>ROUND(I299*H299,2)</f>
        <v>0</v>
      </c>
      <c r="K299" s="142" t="s">
        <v>129</v>
      </c>
      <c r="L299" s="35"/>
      <c r="M299" s="147" t="s">
        <v>3</v>
      </c>
      <c r="N299" s="148" t="s">
        <v>44</v>
      </c>
      <c r="O299" s="55"/>
      <c r="P299" s="149">
        <f>O299*H299</f>
        <v>0</v>
      </c>
      <c r="Q299" s="149">
        <v>0</v>
      </c>
      <c r="R299" s="149">
        <f>Q299*H299</f>
        <v>0</v>
      </c>
      <c r="S299" s="149">
        <v>5.8999999999999997E-2</v>
      </c>
      <c r="T299" s="150">
        <f>S299*H299</f>
        <v>3.8856220000000001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51" t="s">
        <v>130</v>
      </c>
      <c r="AT299" s="151" t="s">
        <v>125</v>
      </c>
      <c r="AU299" s="151" t="s">
        <v>82</v>
      </c>
      <c r="AY299" s="19" t="s">
        <v>122</v>
      </c>
      <c r="BE299" s="152">
        <f>IF(N299="základní",J299,0)</f>
        <v>0</v>
      </c>
      <c r="BF299" s="152">
        <f>IF(N299="snížená",J299,0)</f>
        <v>0</v>
      </c>
      <c r="BG299" s="152">
        <f>IF(N299="zákl. přenesená",J299,0)</f>
        <v>0</v>
      </c>
      <c r="BH299" s="152">
        <f>IF(N299="sníž. přenesená",J299,0)</f>
        <v>0</v>
      </c>
      <c r="BI299" s="152">
        <f>IF(N299="nulová",J299,0)</f>
        <v>0</v>
      </c>
      <c r="BJ299" s="19" t="s">
        <v>78</v>
      </c>
      <c r="BK299" s="152">
        <f>ROUND(I299*H299,2)</f>
        <v>0</v>
      </c>
      <c r="BL299" s="19" t="s">
        <v>130</v>
      </c>
      <c r="BM299" s="151" t="s">
        <v>357</v>
      </c>
    </row>
    <row r="300" spans="1:65" s="13" customFormat="1">
      <c r="B300" s="153"/>
      <c r="D300" s="154" t="s">
        <v>132</v>
      </c>
      <c r="E300" s="155" t="s">
        <v>3</v>
      </c>
      <c r="F300" s="156" t="s">
        <v>358</v>
      </c>
      <c r="H300" s="155" t="s">
        <v>3</v>
      </c>
      <c r="I300" s="157"/>
      <c r="L300" s="153"/>
      <c r="M300" s="158"/>
      <c r="N300" s="159"/>
      <c r="O300" s="159"/>
      <c r="P300" s="159"/>
      <c r="Q300" s="159"/>
      <c r="R300" s="159"/>
      <c r="S300" s="159"/>
      <c r="T300" s="160"/>
      <c r="AT300" s="155" t="s">
        <v>132</v>
      </c>
      <c r="AU300" s="155" t="s">
        <v>82</v>
      </c>
      <c r="AV300" s="13" t="s">
        <v>78</v>
      </c>
      <c r="AW300" s="13" t="s">
        <v>34</v>
      </c>
      <c r="AX300" s="13" t="s">
        <v>73</v>
      </c>
      <c r="AY300" s="155" t="s">
        <v>122</v>
      </c>
    </row>
    <row r="301" spans="1:65" s="13" customFormat="1">
      <c r="B301" s="153"/>
      <c r="D301" s="154" t="s">
        <v>132</v>
      </c>
      <c r="E301" s="155" t="s">
        <v>3</v>
      </c>
      <c r="F301" s="156" t="s">
        <v>359</v>
      </c>
      <c r="H301" s="155" t="s">
        <v>3</v>
      </c>
      <c r="I301" s="157"/>
      <c r="L301" s="153"/>
      <c r="M301" s="158"/>
      <c r="N301" s="159"/>
      <c r="O301" s="159"/>
      <c r="P301" s="159"/>
      <c r="Q301" s="159"/>
      <c r="R301" s="159"/>
      <c r="S301" s="159"/>
      <c r="T301" s="160"/>
      <c r="AT301" s="155" t="s">
        <v>132</v>
      </c>
      <c r="AU301" s="155" t="s">
        <v>82</v>
      </c>
      <c r="AV301" s="13" t="s">
        <v>78</v>
      </c>
      <c r="AW301" s="13" t="s">
        <v>34</v>
      </c>
      <c r="AX301" s="13" t="s">
        <v>73</v>
      </c>
      <c r="AY301" s="155" t="s">
        <v>122</v>
      </c>
    </row>
    <row r="302" spans="1:65" s="13" customFormat="1">
      <c r="B302" s="153"/>
      <c r="D302" s="154" t="s">
        <v>132</v>
      </c>
      <c r="E302" s="155" t="s">
        <v>3</v>
      </c>
      <c r="F302" s="156" t="s">
        <v>360</v>
      </c>
      <c r="H302" s="155" t="s">
        <v>3</v>
      </c>
      <c r="I302" s="157"/>
      <c r="L302" s="153"/>
      <c r="M302" s="158"/>
      <c r="N302" s="159"/>
      <c r="O302" s="159"/>
      <c r="P302" s="159"/>
      <c r="Q302" s="159"/>
      <c r="R302" s="159"/>
      <c r="S302" s="159"/>
      <c r="T302" s="160"/>
      <c r="AT302" s="155" t="s">
        <v>132</v>
      </c>
      <c r="AU302" s="155" t="s">
        <v>82</v>
      </c>
      <c r="AV302" s="13" t="s">
        <v>78</v>
      </c>
      <c r="AW302" s="13" t="s">
        <v>34</v>
      </c>
      <c r="AX302" s="13" t="s">
        <v>73</v>
      </c>
      <c r="AY302" s="155" t="s">
        <v>122</v>
      </c>
    </row>
    <row r="303" spans="1:65" s="14" customFormat="1">
      <c r="B303" s="161"/>
      <c r="D303" s="154" t="s">
        <v>132</v>
      </c>
      <c r="E303" s="162" t="s">
        <v>3</v>
      </c>
      <c r="F303" s="163" t="s">
        <v>213</v>
      </c>
      <c r="H303" s="164">
        <v>15.355</v>
      </c>
      <c r="I303" s="165"/>
      <c r="L303" s="161"/>
      <c r="M303" s="166"/>
      <c r="N303" s="167"/>
      <c r="O303" s="167"/>
      <c r="P303" s="167"/>
      <c r="Q303" s="167"/>
      <c r="R303" s="167"/>
      <c r="S303" s="167"/>
      <c r="T303" s="168"/>
      <c r="AT303" s="162" t="s">
        <v>132</v>
      </c>
      <c r="AU303" s="162" t="s">
        <v>82</v>
      </c>
      <c r="AV303" s="14" t="s">
        <v>82</v>
      </c>
      <c r="AW303" s="14" t="s">
        <v>34</v>
      </c>
      <c r="AX303" s="14" t="s">
        <v>73</v>
      </c>
      <c r="AY303" s="162" t="s">
        <v>122</v>
      </c>
    </row>
    <row r="304" spans="1:65" s="14" customFormat="1">
      <c r="B304" s="161"/>
      <c r="D304" s="154" t="s">
        <v>132</v>
      </c>
      <c r="E304" s="162" t="s">
        <v>3</v>
      </c>
      <c r="F304" s="163" t="s">
        <v>214</v>
      </c>
      <c r="H304" s="164">
        <v>10.763</v>
      </c>
      <c r="I304" s="165"/>
      <c r="L304" s="161"/>
      <c r="M304" s="166"/>
      <c r="N304" s="167"/>
      <c r="O304" s="167"/>
      <c r="P304" s="167"/>
      <c r="Q304" s="167"/>
      <c r="R304" s="167"/>
      <c r="S304" s="167"/>
      <c r="T304" s="168"/>
      <c r="AT304" s="162" t="s">
        <v>132</v>
      </c>
      <c r="AU304" s="162" t="s">
        <v>82</v>
      </c>
      <c r="AV304" s="14" t="s">
        <v>82</v>
      </c>
      <c r="AW304" s="14" t="s">
        <v>34</v>
      </c>
      <c r="AX304" s="14" t="s">
        <v>73</v>
      </c>
      <c r="AY304" s="162" t="s">
        <v>122</v>
      </c>
    </row>
    <row r="305" spans="1:65" s="14" customFormat="1">
      <c r="B305" s="161"/>
      <c r="D305" s="154" t="s">
        <v>132</v>
      </c>
      <c r="E305" s="162" t="s">
        <v>3</v>
      </c>
      <c r="F305" s="163" t="s">
        <v>215</v>
      </c>
      <c r="H305" s="164">
        <v>8.4600000000000009</v>
      </c>
      <c r="I305" s="165"/>
      <c r="L305" s="161"/>
      <c r="M305" s="166"/>
      <c r="N305" s="167"/>
      <c r="O305" s="167"/>
      <c r="P305" s="167"/>
      <c r="Q305" s="167"/>
      <c r="R305" s="167"/>
      <c r="S305" s="167"/>
      <c r="T305" s="168"/>
      <c r="AT305" s="162" t="s">
        <v>132</v>
      </c>
      <c r="AU305" s="162" t="s">
        <v>82</v>
      </c>
      <c r="AV305" s="14" t="s">
        <v>82</v>
      </c>
      <c r="AW305" s="14" t="s">
        <v>34</v>
      </c>
      <c r="AX305" s="14" t="s">
        <v>73</v>
      </c>
      <c r="AY305" s="162" t="s">
        <v>122</v>
      </c>
    </row>
    <row r="306" spans="1:65" s="14" customFormat="1">
      <c r="B306" s="161"/>
      <c r="D306" s="154" t="s">
        <v>132</v>
      </c>
      <c r="E306" s="162" t="s">
        <v>3</v>
      </c>
      <c r="F306" s="163" t="s">
        <v>216</v>
      </c>
      <c r="H306" s="164">
        <v>6.35</v>
      </c>
      <c r="I306" s="165"/>
      <c r="L306" s="161"/>
      <c r="M306" s="166"/>
      <c r="N306" s="167"/>
      <c r="O306" s="167"/>
      <c r="P306" s="167"/>
      <c r="Q306" s="167"/>
      <c r="R306" s="167"/>
      <c r="S306" s="167"/>
      <c r="T306" s="168"/>
      <c r="AT306" s="162" t="s">
        <v>132</v>
      </c>
      <c r="AU306" s="162" t="s">
        <v>82</v>
      </c>
      <c r="AV306" s="14" t="s">
        <v>82</v>
      </c>
      <c r="AW306" s="14" t="s">
        <v>34</v>
      </c>
      <c r="AX306" s="14" t="s">
        <v>73</v>
      </c>
      <c r="AY306" s="162" t="s">
        <v>122</v>
      </c>
    </row>
    <row r="307" spans="1:65" s="14" customFormat="1">
      <c r="B307" s="161"/>
      <c r="D307" s="154" t="s">
        <v>132</v>
      </c>
      <c r="E307" s="162" t="s">
        <v>3</v>
      </c>
      <c r="F307" s="163" t="s">
        <v>217</v>
      </c>
      <c r="H307" s="164">
        <v>3.26</v>
      </c>
      <c r="I307" s="165"/>
      <c r="L307" s="161"/>
      <c r="M307" s="166"/>
      <c r="N307" s="167"/>
      <c r="O307" s="167"/>
      <c r="P307" s="167"/>
      <c r="Q307" s="167"/>
      <c r="R307" s="167"/>
      <c r="S307" s="167"/>
      <c r="T307" s="168"/>
      <c r="AT307" s="162" t="s">
        <v>132</v>
      </c>
      <c r="AU307" s="162" t="s">
        <v>82</v>
      </c>
      <c r="AV307" s="14" t="s">
        <v>82</v>
      </c>
      <c r="AW307" s="14" t="s">
        <v>34</v>
      </c>
      <c r="AX307" s="14" t="s">
        <v>73</v>
      </c>
      <c r="AY307" s="162" t="s">
        <v>122</v>
      </c>
    </row>
    <row r="308" spans="1:65" s="15" customFormat="1">
      <c r="B308" s="169"/>
      <c r="D308" s="154" t="s">
        <v>132</v>
      </c>
      <c r="E308" s="170" t="s">
        <v>3</v>
      </c>
      <c r="F308" s="171" t="s">
        <v>148</v>
      </c>
      <c r="H308" s="172">
        <v>44.188000000000002</v>
      </c>
      <c r="I308" s="173"/>
      <c r="L308" s="169"/>
      <c r="M308" s="174"/>
      <c r="N308" s="175"/>
      <c r="O308" s="175"/>
      <c r="P308" s="175"/>
      <c r="Q308" s="175"/>
      <c r="R308" s="175"/>
      <c r="S308" s="175"/>
      <c r="T308" s="176"/>
      <c r="AT308" s="170" t="s">
        <v>132</v>
      </c>
      <c r="AU308" s="170" t="s">
        <v>82</v>
      </c>
      <c r="AV308" s="15" t="s">
        <v>123</v>
      </c>
      <c r="AW308" s="15" t="s">
        <v>34</v>
      </c>
      <c r="AX308" s="15" t="s">
        <v>73</v>
      </c>
      <c r="AY308" s="170" t="s">
        <v>122</v>
      </c>
    </row>
    <row r="309" spans="1:65" s="13" customFormat="1">
      <c r="B309" s="153"/>
      <c r="D309" s="154" t="s">
        <v>132</v>
      </c>
      <c r="E309" s="155" t="s">
        <v>3</v>
      </c>
      <c r="F309" s="156" t="s">
        <v>193</v>
      </c>
      <c r="H309" s="155" t="s">
        <v>3</v>
      </c>
      <c r="I309" s="157"/>
      <c r="L309" s="153"/>
      <c r="M309" s="158"/>
      <c r="N309" s="159"/>
      <c r="O309" s="159"/>
      <c r="P309" s="159"/>
      <c r="Q309" s="159"/>
      <c r="R309" s="159"/>
      <c r="S309" s="159"/>
      <c r="T309" s="160"/>
      <c r="AT309" s="155" t="s">
        <v>132</v>
      </c>
      <c r="AU309" s="155" t="s">
        <v>82</v>
      </c>
      <c r="AV309" s="13" t="s">
        <v>78</v>
      </c>
      <c r="AW309" s="13" t="s">
        <v>34</v>
      </c>
      <c r="AX309" s="13" t="s">
        <v>73</v>
      </c>
      <c r="AY309" s="155" t="s">
        <v>122</v>
      </c>
    </row>
    <row r="310" spans="1:65" s="13" customFormat="1">
      <c r="B310" s="153"/>
      <c r="D310" s="154" t="s">
        <v>132</v>
      </c>
      <c r="E310" s="155" t="s">
        <v>3</v>
      </c>
      <c r="F310" s="156" t="s">
        <v>361</v>
      </c>
      <c r="H310" s="155" t="s">
        <v>3</v>
      </c>
      <c r="I310" s="157"/>
      <c r="L310" s="153"/>
      <c r="M310" s="158"/>
      <c r="N310" s="159"/>
      <c r="O310" s="159"/>
      <c r="P310" s="159"/>
      <c r="Q310" s="159"/>
      <c r="R310" s="159"/>
      <c r="S310" s="159"/>
      <c r="T310" s="160"/>
      <c r="AT310" s="155" t="s">
        <v>132</v>
      </c>
      <c r="AU310" s="155" t="s">
        <v>82</v>
      </c>
      <c r="AV310" s="13" t="s">
        <v>78</v>
      </c>
      <c r="AW310" s="13" t="s">
        <v>34</v>
      </c>
      <c r="AX310" s="13" t="s">
        <v>73</v>
      </c>
      <c r="AY310" s="155" t="s">
        <v>122</v>
      </c>
    </row>
    <row r="311" spans="1:65" s="14" customFormat="1">
      <c r="B311" s="161"/>
      <c r="D311" s="154" t="s">
        <v>132</v>
      </c>
      <c r="E311" s="162" t="s">
        <v>3</v>
      </c>
      <c r="F311" s="163" t="s">
        <v>194</v>
      </c>
      <c r="H311" s="164">
        <v>21.07</v>
      </c>
      <c r="I311" s="165"/>
      <c r="L311" s="161"/>
      <c r="M311" s="166"/>
      <c r="N311" s="167"/>
      <c r="O311" s="167"/>
      <c r="P311" s="167"/>
      <c r="Q311" s="167"/>
      <c r="R311" s="167"/>
      <c r="S311" s="167"/>
      <c r="T311" s="168"/>
      <c r="AT311" s="162" t="s">
        <v>132</v>
      </c>
      <c r="AU311" s="162" t="s">
        <v>82</v>
      </c>
      <c r="AV311" s="14" t="s">
        <v>82</v>
      </c>
      <c r="AW311" s="14" t="s">
        <v>34</v>
      </c>
      <c r="AX311" s="14" t="s">
        <v>73</v>
      </c>
      <c r="AY311" s="162" t="s">
        <v>122</v>
      </c>
    </row>
    <row r="312" spans="1:65" s="14" customFormat="1">
      <c r="B312" s="161"/>
      <c r="D312" s="154" t="s">
        <v>132</v>
      </c>
      <c r="E312" s="162" t="s">
        <v>3</v>
      </c>
      <c r="F312" s="163" t="s">
        <v>195</v>
      </c>
      <c r="H312" s="164">
        <v>0.6</v>
      </c>
      <c r="I312" s="165"/>
      <c r="L312" s="161"/>
      <c r="M312" s="166"/>
      <c r="N312" s="167"/>
      <c r="O312" s="167"/>
      <c r="P312" s="167"/>
      <c r="Q312" s="167"/>
      <c r="R312" s="167"/>
      <c r="S312" s="167"/>
      <c r="T312" s="168"/>
      <c r="AT312" s="162" t="s">
        <v>132</v>
      </c>
      <c r="AU312" s="162" t="s">
        <v>82</v>
      </c>
      <c r="AV312" s="14" t="s">
        <v>82</v>
      </c>
      <c r="AW312" s="14" t="s">
        <v>34</v>
      </c>
      <c r="AX312" s="14" t="s">
        <v>73</v>
      </c>
      <c r="AY312" s="162" t="s">
        <v>122</v>
      </c>
    </row>
    <row r="313" spans="1:65" s="15" customFormat="1">
      <c r="B313" s="169"/>
      <c r="D313" s="154" t="s">
        <v>132</v>
      </c>
      <c r="E313" s="170" t="s">
        <v>3</v>
      </c>
      <c r="F313" s="171" t="s">
        <v>148</v>
      </c>
      <c r="H313" s="172">
        <v>21.67</v>
      </c>
      <c r="I313" s="173"/>
      <c r="L313" s="169"/>
      <c r="M313" s="174"/>
      <c r="N313" s="175"/>
      <c r="O313" s="175"/>
      <c r="P313" s="175"/>
      <c r="Q313" s="175"/>
      <c r="R313" s="175"/>
      <c r="S313" s="175"/>
      <c r="T313" s="176"/>
      <c r="AT313" s="170" t="s">
        <v>132</v>
      </c>
      <c r="AU313" s="170" t="s">
        <v>82</v>
      </c>
      <c r="AV313" s="15" t="s">
        <v>123</v>
      </c>
      <c r="AW313" s="15" t="s">
        <v>34</v>
      </c>
      <c r="AX313" s="15" t="s">
        <v>73</v>
      </c>
      <c r="AY313" s="170" t="s">
        <v>122</v>
      </c>
    </row>
    <row r="314" spans="1:65" s="16" customFormat="1">
      <c r="B314" s="177"/>
      <c r="D314" s="154" t="s">
        <v>132</v>
      </c>
      <c r="E314" s="178" t="s">
        <v>3</v>
      </c>
      <c r="F314" s="179" t="s">
        <v>162</v>
      </c>
      <c r="H314" s="180">
        <v>65.858000000000004</v>
      </c>
      <c r="I314" s="181"/>
      <c r="L314" s="177"/>
      <c r="M314" s="182"/>
      <c r="N314" s="183"/>
      <c r="O314" s="183"/>
      <c r="P314" s="183"/>
      <c r="Q314" s="183"/>
      <c r="R314" s="183"/>
      <c r="S314" s="183"/>
      <c r="T314" s="184"/>
      <c r="AT314" s="178" t="s">
        <v>132</v>
      </c>
      <c r="AU314" s="178" t="s">
        <v>82</v>
      </c>
      <c r="AV314" s="16" t="s">
        <v>130</v>
      </c>
      <c r="AW314" s="16" t="s">
        <v>34</v>
      </c>
      <c r="AX314" s="16" t="s">
        <v>78</v>
      </c>
      <c r="AY314" s="178" t="s">
        <v>122</v>
      </c>
    </row>
    <row r="315" spans="1:65" s="2" customFormat="1" ht="14.45" customHeight="1">
      <c r="A315" s="34"/>
      <c r="B315" s="139"/>
      <c r="C315" s="140" t="s">
        <v>362</v>
      </c>
      <c r="D315" s="140" t="s">
        <v>125</v>
      </c>
      <c r="E315" s="141" t="s">
        <v>363</v>
      </c>
      <c r="F315" s="142" t="s">
        <v>364</v>
      </c>
      <c r="G315" s="143" t="s">
        <v>139</v>
      </c>
      <c r="H315" s="144">
        <v>65.858000000000004</v>
      </c>
      <c r="I315" s="145"/>
      <c r="J315" s="146">
        <f>ROUND(I315*H315,2)</f>
        <v>0</v>
      </c>
      <c r="K315" s="142" t="s">
        <v>129</v>
      </c>
      <c r="L315" s="35"/>
      <c r="M315" s="147" t="s">
        <v>3</v>
      </c>
      <c r="N315" s="148" t="s">
        <v>44</v>
      </c>
      <c r="O315" s="55"/>
      <c r="P315" s="149">
        <f>O315*H315</f>
        <v>0</v>
      </c>
      <c r="Q315" s="149">
        <v>0</v>
      </c>
      <c r="R315" s="149">
        <f>Q315*H315</f>
        <v>0</v>
      </c>
      <c r="S315" s="149">
        <v>1.4E-2</v>
      </c>
      <c r="T315" s="150">
        <f>S315*H315</f>
        <v>0.92201200000000005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51" t="s">
        <v>130</v>
      </c>
      <c r="AT315" s="151" t="s">
        <v>125</v>
      </c>
      <c r="AU315" s="151" t="s">
        <v>82</v>
      </c>
      <c r="AY315" s="19" t="s">
        <v>122</v>
      </c>
      <c r="BE315" s="152">
        <f>IF(N315="základní",J315,0)</f>
        <v>0</v>
      </c>
      <c r="BF315" s="152">
        <f>IF(N315="snížená",J315,0)</f>
        <v>0</v>
      </c>
      <c r="BG315" s="152">
        <f>IF(N315="zákl. přenesená",J315,0)</f>
        <v>0</v>
      </c>
      <c r="BH315" s="152">
        <f>IF(N315="sníž. přenesená",J315,0)</f>
        <v>0</v>
      </c>
      <c r="BI315" s="152">
        <f>IF(N315="nulová",J315,0)</f>
        <v>0</v>
      </c>
      <c r="BJ315" s="19" t="s">
        <v>78</v>
      </c>
      <c r="BK315" s="152">
        <f>ROUND(I315*H315,2)</f>
        <v>0</v>
      </c>
      <c r="BL315" s="19" t="s">
        <v>130</v>
      </c>
      <c r="BM315" s="151" t="s">
        <v>365</v>
      </c>
    </row>
    <row r="316" spans="1:65" s="13" customFormat="1">
      <c r="B316" s="153"/>
      <c r="D316" s="154" t="s">
        <v>132</v>
      </c>
      <c r="E316" s="155" t="s">
        <v>3</v>
      </c>
      <c r="F316" s="156" t="s">
        <v>366</v>
      </c>
      <c r="H316" s="155" t="s">
        <v>3</v>
      </c>
      <c r="I316" s="157"/>
      <c r="L316" s="153"/>
      <c r="M316" s="158"/>
      <c r="N316" s="159"/>
      <c r="O316" s="159"/>
      <c r="P316" s="159"/>
      <c r="Q316" s="159"/>
      <c r="R316" s="159"/>
      <c r="S316" s="159"/>
      <c r="T316" s="160"/>
      <c r="AT316" s="155" t="s">
        <v>132</v>
      </c>
      <c r="AU316" s="155" t="s">
        <v>82</v>
      </c>
      <c r="AV316" s="13" t="s">
        <v>78</v>
      </c>
      <c r="AW316" s="13" t="s">
        <v>34</v>
      </c>
      <c r="AX316" s="13" t="s">
        <v>73</v>
      </c>
      <c r="AY316" s="155" t="s">
        <v>122</v>
      </c>
    </row>
    <row r="317" spans="1:65" s="14" customFormat="1">
      <c r="B317" s="161"/>
      <c r="D317" s="154" t="s">
        <v>132</v>
      </c>
      <c r="E317" s="162" t="s">
        <v>3</v>
      </c>
      <c r="F317" s="163" t="s">
        <v>367</v>
      </c>
      <c r="H317" s="164">
        <v>65.858000000000004</v>
      </c>
      <c r="I317" s="165"/>
      <c r="L317" s="161"/>
      <c r="M317" s="166"/>
      <c r="N317" s="167"/>
      <c r="O317" s="167"/>
      <c r="P317" s="167"/>
      <c r="Q317" s="167"/>
      <c r="R317" s="167"/>
      <c r="S317" s="167"/>
      <c r="T317" s="168"/>
      <c r="AT317" s="162" t="s">
        <v>132</v>
      </c>
      <c r="AU317" s="162" t="s">
        <v>82</v>
      </c>
      <c r="AV317" s="14" t="s">
        <v>82</v>
      </c>
      <c r="AW317" s="14" t="s">
        <v>34</v>
      </c>
      <c r="AX317" s="14" t="s">
        <v>73</v>
      </c>
      <c r="AY317" s="162" t="s">
        <v>122</v>
      </c>
    </row>
    <row r="318" spans="1:65" s="16" customFormat="1">
      <c r="B318" s="177"/>
      <c r="D318" s="154" t="s">
        <v>132</v>
      </c>
      <c r="E318" s="178" t="s">
        <v>3</v>
      </c>
      <c r="F318" s="179" t="s">
        <v>162</v>
      </c>
      <c r="H318" s="180">
        <v>65.858000000000004</v>
      </c>
      <c r="I318" s="181"/>
      <c r="L318" s="177"/>
      <c r="M318" s="182"/>
      <c r="N318" s="183"/>
      <c r="O318" s="183"/>
      <c r="P318" s="183"/>
      <c r="Q318" s="183"/>
      <c r="R318" s="183"/>
      <c r="S318" s="183"/>
      <c r="T318" s="184"/>
      <c r="AT318" s="178" t="s">
        <v>132</v>
      </c>
      <c r="AU318" s="178" t="s">
        <v>82</v>
      </c>
      <c r="AV318" s="16" t="s">
        <v>130</v>
      </c>
      <c r="AW318" s="16" t="s">
        <v>34</v>
      </c>
      <c r="AX318" s="16" t="s">
        <v>78</v>
      </c>
      <c r="AY318" s="178" t="s">
        <v>122</v>
      </c>
    </row>
    <row r="319" spans="1:65" s="2" customFormat="1" ht="14.45" customHeight="1">
      <c r="A319" s="34"/>
      <c r="B319" s="139"/>
      <c r="C319" s="140" t="s">
        <v>368</v>
      </c>
      <c r="D319" s="140" t="s">
        <v>125</v>
      </c>
      <c r="E319" s="141" t="s">
        <v>343</v>
      </c>
      <c r="F319" s="142" t="s">
        <v>344</v>
      </c>
      <c r="G319" s="143" t="s">
        <v>139</v>
      </c>
      <c r="H319" s="144">
        <v>64.462000000000003</v>
      </c>
      <c r="I319" s="145"/>
      <c r="J319" s="146">
        <f>ROUND(I319*H319,2)</f>
        <v>0</v>
      </c>
      <c r="K319" s="142" t="s">
        <v>129</v>
      </c>
      <c r="L319" s="35"/>
      <c r="M319" s="147" t="s">
        <v>3</v>
      </c>
      <c r="N319" s="148" t="s">
        <v>44</v>
      </c>
      <c r="O319" s="55"/>
      <c r="P319" s="149">
        <f>O319*H319</f>
        <v>0</v>
      </c>
      <c r="Q319" s="149">
        <v>0</v>
      </c>
      <c r="R319" s="149">
        <f>Q319*H319</f>
        <v>0</v>
      </c>
      <c r="S319" s="149">
        <v>2.5999999999999999E-3</v>
      </c>
      <c r="T319" s="150">
        <f>S319*H319</f>
        <v>0.16760120000000001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51" t="s">
        <v>130</v>
      </c>
      <c r="AT319" s="151" t="s">
        <v>125</v>
      </c>
      <c r="AU319" s="151" t="s">
        <v>82</v>
      </c>
      <c r="AY319" s="19" t="s">
        <v>122</v>
      </c>
      <c r="BE319" s="152">
        <f>IF(N319="základní",J319,0)</f>
        <v>0</v>
      </c>
      <c r="BF319" s="152">
        <f>IF(N319="snížená",J319,0)</f>
        <v>0</v>
      </c>
      <c r="BG319" s="152">
        <f>IF(N319="zákl. přenesená",J319,0)</f>
        <v>0</v>
      </c>
      <c r="BH319" s="152">
        <f>IF(N319="sníž. přenesená",J319,0)</f>
        <v>0</v>
      </c>
      <c r="BI319" s="152">
        <f>IF(N319="nulová",J319,0)</f>
        <v>0</v>
      </c>
      <c r="BJ319" s="19" t="s">
        <v>78</v>
      </c>
      <c r="BK319" s="152">
        <f>ROUND(I319*H319,2)</f>
        <v>0</v>
      </c>
      <c r="BL319" s="19" t="s">
        <v>130</v>
      </c>
      <c r="BM319" s="151" t="s">
        <v>369</v>
      </c>
    </row>
    <row r="320" spans="1:65" s="13" customFormat="1">
      <c r="B320" s="153"/>
      <c r="D320" s="154" t="s">
        <v>132</v>
      </c>
      <c r="E320" s="155" t="s">
        <v>3</v>
      </c>
      <c r="F320" s="156" t="s">
        <v>370</v>
      </c>
      <c r="H320" s="155" t="s">
        <v>3</v>
      </c>
      <c r="I320" s="157"/>
      <c r="L320" s="153"/>
      <c r="M320" s="158"/>
      <c r="N320" s="159"/>
      <c r="O320" s="159"/>
      <c r="P320" s="159"/>
      <c r="Q320" s="159"/>
      <c r="R320" s="159"/>
      <c r="S320" s="159"/>
      <c r="T320" s="160"/>
      <c r="AT320" s="155" t="s">
        <v>132</v>
      </c>
      <c r="AU320" s="155" t="s">
        <v>82</v>
      </c>
      <c r="AV320" s="13" t="s">
        <v>78</v>
      </c>
      <c r="AW320" s="13" t="s">
        <v>34</v>
      </c>
      <c r="AX320" s="13" t="s">
        <v>73</v>
      </c>
      <c r="AY320" s="155" t="s">
        <v>122</v>
      </c>
    </row>
    <row r="321" spans="2:51" s="13" customFormat="1">
      <c r="B321" s="153"/>
      <c r="D321" s="154" t="s">
        <v>132</v>
      </c>
      <c r="E321" s="155" t="s">
        <v>3</v>
      </c>
      <c r="F321" s="156" t="s">
        <v>371</v>
      </c>
      <c r="H321" s="155" t="s">
        <v>3</v>
      </c>
      <c r="I321" s="157"/>
      <c r="L321" s="153"/>
      <c r="M321" s="158"/>
      <c r="N321" s="159"/>
      <c r="O321" s="159"/>
      <c r="P321" s="159"/>
      <c r="Q321" s="159"/>
      <c r="R321" s="159"/>
      <c r="S321" s="159"/>
      <c r="T321" s="160"/>
      <c r="AT321" s="155" t="s">
        <v>132</v>
      </c>
      <c r="AU321" s="155" t="s">
        <v>82</v>
      </c>
      <c r="AV321" s="13" t="s">
        <v>78</v>
      </c>
      <c r="AW321" s="13" t="s">
        <v>34</v>
      </c>
      <c r="AX321" s="13" t="s">
        <v>73</v>
      </c>
      <c r="AY321" s="155" t="s">
        <v>122</v>
      </c>
    </row>
    <row r="322" spans="2:51" s="13" customFormat="1">
      <c r="B322" s="153"/>
      <c r="D322" s="154" t="s">
        <v>132</v>
      </c>
      <c r="E322" s="155" t="s">
        <v>3</v>
      </c>
      <c r="F322" s="156" t="s">
        <v>142</v>
      </c>
      <c r="H322" s="155" t="s">
        <v>3</v>
      </c>
      <c r="I322" s="157"/>
      <c r="L322" s="153"/>
      <c r="M322" s="158"/>
      <c r="N322" s="159"/>
      <c r="O322" s="159"/>
      <c r="P322" s="159"/>
      <c r="Q322" s="159"/>
      <c r="R322" s="159"/>
      <c r="S322" s="159"/>
      <c r="T322" s="160"/>
      <c r="AT322" s="155" t="s">
        <v>132</v>
      </c>
      <c r="AU322" s="155" t="s">
        <v>82</v>
      </c>
      <c r="AV322" s="13" t="s">
        <v>78</v>
      </c>
      <c r="AW322" s="13" t="s">
        <v>34</v>
      </c>
      <c r="AX322" s="13" t="s">
        <v>73</v>
      </c>
      <c r="AY322" s="155" t="s">
        <v>122</v>
      </c>
    </row>
    <row r="323" spans="2:51" s="14" customFormat="1">
      <c r="B323" s="161"/>
      <c r="D323" s="154" t="s">
        <v>132</v>
      </c>
      <c r="E323" s="162" t="s">
        <v>3</v>
      </c>
      <c r="F323" s="163" t="s">
        <v>257</v>
      </c>
      <c r="H323" s="164">
        <v>2.79</v>
      </c>
      <c r="I323" s="165"/>
      <c r="L323" s="161"/>
      <c r="M323" s="166"/>
      <c r="N323" s="167"/>
      <c r="O323" s="167"/>
      <c r="P323" s="167"/>
      <c r="Q323" s="167"/>
      <c r="R323" s="167"/>
      <c r="S323" s="167"/>
      <c r="T323" s="168"/>
      <c r="AT323" s="162" t="s">
        <v>132</v>
      </c>
      <c r="AU323" s="162" t="s">
        <v>82</v>
      </c>
      <c r="AV323" s="14" t="s">
        <v>82</v>
      </c>
      <c r="AW323" s="14" t="s">
        <v>34</v>
      </c>
      <c r="AX323" s="14" t="s">
        <v>73</v>
      </c>
      <c r="AY323" s="162" t="s">
        <v>122</v>
      </c>
    </row>
    <row r="324" spans="2:51" s="14" customFormat="1">
      <c r="B324" s="161"/>
      <c r="D324" s="154" t="s">
        <v>132</v>
      </c>
      <c r="E324" s="162" t="s">
        <v>3</v>
      </c>
      <c r="F324" s="163" t="s">
        <v>258</v>
      </c>
      <c r="H324" s="164">
        <v>10.17</v>
      </c>
      <c r="I324" s="165"/>
      <c r="L324" s="161"/>
      <c r="M324" s="166"/>
      <c r="N324" s="167"/>
      <c r="O324" s="167"/>
      <c r="P324" s="167"/>
      <c r="Q324" s="167"/>
      <c r="R324" s="167"/>
      <c r="S324" s="167"/>
      <c r="T324" s="168"/>
      <c r="AT324" s="162" t="s">
        <v>132</v>
      </c>
      <c r="AU324" s="162" t="s">
        <v>82</v>
      </c>
      <c r="AV324" s="14" t="s">
        <v>82</v>
      </c>
      <c r="AW324" s="14" t="s">
        <v>34</v>
      </c>
      <c r="AX324" s="14" t="s">
        <v>73</v>
      </c>
      <c r="AY324" s="162" t="s">
        <v>122</v>
      </c>
    </row>
    <row r="325" spans="2:51" s="14" customFormat="1">
      <c r="B325" s="161"/>
      <c r="D325" s="154" t="s">
        <v>132</v>
      </c>
      <c r="E325" s="162" t="s">
        <v>3</v>
      </c>
      <c r="F325" s="163" t="s">
        <v>259</v>
      </c>
      <c r="H325" s="164">
        <v>4.2</v>
      </c>
      <c r="I325" s="165"/>
      <c r="L325" s="161"/>
      <c r="M325" s="166"/>
      <c r="N325" s="167"/>
      <c r="O325" s="167"/>
      <c r="P325" s="167"/>
      <c r="Q325" s="167"/>
      <c r="R325" s="167"/>
      <c r="S325" s="167"/>
      <c r="T325" s="168"/>
      <c r="AT325" s="162" t="s">
        <v>132</v>
      </c>
      <c r="AU325" s="162" t="s">
        <v>82</v>
      </c>
      <c r="AV325" s="14" t="s">
        <v>82</v>
      </c>
      <c r="AW325" s="14" t="s">
        <v>34</v>
      </c>
      <c r="AX325" s="14" t="s">
        <v>73</v>
      </c>
      <c r="AY325" s="162" t="s">
        <v>122</v>
      </c>
    </row>
    <row r="326" spans="2:51" s="14" customFormat="1">
      <c r="B326" s="161"/>
      <c r="D326" s="154" t="s">
        <v>132</v>
      </c>
      <c r="E326" s="162" t="s">
        <v>3</v>
      </c>
      <c r="F326" s="163" t="s">
        <v>260</v>
      </c>
      <c r="H326" s="164">
        <v>1.1200000000000001</v>
      </c>
      <c r="I326" s="165"/>
      <c r="L326" s="161"/>
      <c r="M326" s="166"/>
      <c r="N326" s="167"/>
      <c r="O326" s="167"/>
      <c r="P326" s="167"/>
      <c r="Q326" s="167"/>
      <c r="R326" s="167"/>
      <c r="S326" s="167"/>
      <c r="T326" s="168"/>
      <c r="AT326" s="162" t="s">
        <v>132</v>
      </c>
      <c r="AU326" s="162" t="s">
        <v>82</v>
      </c>
      <c r="AV326" s="14" t="s">
        <v>82</v>
      </c>
      <c r="AW326" s="14" t="s">
        <v>34</v>
      </c>
      <c r="AX326" s="14" t="s">
        <v>73</v>
      </c>
      <c r="AY326" s="162" t="s">
        <v>122</v>
      </c>
    </row>
    <row r="327" spans="2:51" s="14" customFormat="1">
      <c r="B327" s="161"/>
      <c r="D327" s="154" t="s">
        <v>132</v>
      </c>
      <c r="E327" s="162" t="s">
        <v>3</v>
      </c>
      <c r="F327" s="163" t="s">
        <v>261</v>
      </c>
      <c r="H327" s="164">
        <v>4.08</v>
      </c>
      <c r="I327" s="165"/>
      <c r="L327" s="161"/>
      <c r="M327" s="166"/>
      <c r="N327" s="167"/>
      <c r="O327" s="167"/>
      <c r="P327" s="167"/>
      <c r="Q327" s="167"/>
      <c r="R327" s="167"/>
      <c r="S327" s="167"/>
      <c r="T327" s="168"/>
      <c r="AT327" s="162" t="s">
        <v>132</v>
      </c>
      <c r="AU327" s="162" t="s">
        <v>82</v>
      </c>
      <c r="AV327" s="14" t="s">
        <v>82</v>
      </c>
      <c r="AW327" s="14" t="s">
        <v>34</v>
      </c>
      <c r="AX327" s="14" t="s">
        <v>73</v>
      </c>
      <c r="AY327" s="162" t="s">
        <v>122</v>
      </c>
    </row>
    <row r="328" spans="2:51" s="14" customFormat="1">
      <c r="B328" s="161"/>
      <c r="D328" s="154" t="s">
        <v>132</v>
      </c>
      <c r="E328" s="162" t="s">
        <v>3</v>
      </c>
      <c r="F328" s="163" t="s">
        <v>262</v>
      </c>
      <c r="H328" s="164">
        <v>0.55600000000000005</v>
      </c>
      <c r="I328" s="165"/>
      <c r="L328" s="161"/>
      <c r="M328" s="166"/>
      <c r="N328" s="167"/>
      <c r="O328" s="167"/>
      <c r="P328" s="167"/>
      <c r="Q328" s="167"/>
      <c r="R328" s="167"/>
      <c r="S328" s="167"/>
      <c r="T328" s="168"/>
      <c r="AT328" s="162" t="s">
        <v>132</v>
      </c>
      <c r="AU328" s="162" t="s">
        <v>82</v>
      </c>
      <c r="AV328" s="14" t="s">
        <v>82</v>
      </c>
      <c r="AW328" s="14" t="s">
        <v>34</v>
      </c>
      <c r="AX328" s="14" t="s">
        <v>73</v>
      </c>
      <c r="AY328" s="162" t="s">
        <v>122</v>
      </c>
    </row>
    <row r="329" spans="2:51" s="14" customFormat="1">
      <c r="B329" s="161"/>
      <c r="D329" s="154" t="s">
        <v>132</v>
      </c>
      <c r="E329" s="162" t="s">
        <v>3</v>
      </c>
      <c r="F329" s="163" t="s">
        <v>263</v>
      </c>
      <c r="H329" s="164">
        <v>2.028</v>
      </c>
      <c r="I329" s="165"/>
      <c r="L329" s="161"/>
      <c r="M329" s="166"/>
      <c r="N329" s="167"/>
      <c r="O329" s="167"/>
      <c r="P329" s="167"/>
      <c r="Q329" s="167"/>
      <c r="R329" s="167"/>
      <c r="S329" s="167"/>
      <c r="T329" s="168"/>
      <c r="AT329" s="162" t="s">
        <v>132</v>
      </c>
      <c r="AU329" s="162" t="s">
        <v>82</v>
      </c>
      <c r="AV329" s="14" t="s">
        <v>82</v>
      </c>
      <c r="AW329" s="14" t="s">
        <v>34</v>
      </c>
      <c r="AX329" s="14" t="s">
        <v>73</v>
      </c>
      <c r="AY329" s="162" t="s">
        <v>122</v>
      </c>
    </row>
    <row r="330" spans="2:51" s="15" customFormat="1">
      <c r="B330" s="169"/>
      <c r="D330" s="154" t="s">
        <v>132</v>
      </c>
      <c r="E330" s="170" t="s">
        <v>3</v>
      </c>
      <c r="F330" s="171" t="s">
        <v>148</v>
      </c>
      <c r="H330" s="172">
        <v>24.943999999999999</v>
      </c>
      <c r="I330" s="173"/>
      <c r="L330" s="169"/>
      <c r="M330" s="174"/>
      <c r="N330" s="175"/>
      <c r="O330" s="175"/>
      <c r="P330" s="175"/>
      <c r="Q330" s="175"/>
      <c r="R330" s="175"/>
      <c r="S330" s="175"/>
      <c r="T330" s="176"/>
      <c r="AT330" s="170" t="s">
        <v>132</v>
      </c>
      <c r="AU330" s="170" t="s">
        <v>82</v>
      </c>
      <c r="AV330" s="15" t="s">
        <v>123</v>
      </c>
      <c r="AW330" s="15" t="s">
        <v>34</v>
      </c>
      <c r="AX330" s="15" t="s">
        <v>73</v>
      </c>
      <c r="AY330" s="170" t="s">
        <v>122</v>
      </c>
    </row>
    <row r="331" spans="2:51" s="13" customFormat="1">
      <c r="B331" s="153"/>
      <c r="D331" s="154" t="s">
        <v>132</v>
      </c>
      <c r="E331" s="155" t="s">
        <v>3</v>
      </c>
      <c r="F331" s="156" t="s">
        <v>149</v>
      </c>
      <c r="H331" s="155" t="s">
        <v>3</v>
      </c>
      <c r="I331" s="157"/>
      <c r="L331" s="153"/>
      <c r="M331" s="158"/>
      <c r="N331" s="159"/>
      <c r="O331" s="159"/>
      <c r="P331" s="159"/>
      <c r="Q331" s="159"/>
      <c r="R331" s="159"/>
      <c r="S331" s="159"/>
      <c r="T331" s="160"/>
      <c r="AT331" s="155" t="s">
        <v>132</v>
      </c>
      <c r="AU331" s="155" t="s">
        <v>82</v>
      </c>
      <c r="AV331" s="13" t="s">
        <v>78</v>
      </c>
      <c r="AW331" s="13" t="s">
        <v>34</v>
      </c>
      <c r="AX331" s="13" t="s">
        <v>73</v>
      </c>
      <c r="AY331" s="155" t="s">
        <v>122</v>
      </c>
    </row>
    <row r="332" spans="2:51" s="14" customFormat="1">
      <c r="B332" s="161"/>
      <c r="D332" s="154" t="s">
        <v>132</v>
      </c>
      <c r="E332" s="162" t="s">
        <v>3</v>
      </c>
      <c r="F332" s="163" t="s">
        <v>264</v>
      </c>
      <c r="H332" s="164">
        <v>1.9139999999999999</v>
      </c>
      <c r="I332" s="165"/>
      <c r="L332" s="161"/>
      <c r="M332" s="166"/>
      <c r="N332" s="167"/>
      <c r="O332" s="167"/>
      <c r="P332" s="167"/>
      <c r="Q332" s="167"/>
      <c r="R332" s="167"/>
      <c r="S332" s="167"/>
      <c r="T332" s="168"/>
      <c r="AT332" s="162" t="s">
        <v>132</v>
      </c>
      <c r="AU332" s="162" t="s">
        <v>82</v>
      </c>
      <c r="AV332" s="14" t="s">
        <v>82</v>
      </c>
      <c r="AW332" s="14" t="s">
        <v>34</v>
      </c>
      <c r="AX332" s="14" t="s">
        <v>73</v>
      </c>
      <c r="AY332" s="162" t="s">
        <v>122</v>
      </c>
    </row>
    <row r="333" spans="2:51" s="14" customFormat="1">
      <c r="B333" s="161"/>
      <c r="D333" s="154" t="s">
        <v>132</v>
      </c>
      <c r="E333" s="162" t="s">
        <v>3</v>
      </c>
      <c r="F333" s="163" t="s">
        <v>265</v>
      </c>
      <c r="H333" s="164">
        <v>6.8220000000000001</v>
      </c>
      <c r="I333" s="165"/>
      <c r="L333" s="161"/>
      <c r="M333" s="166"/>
      <c r="N333" s="167"/>
      <c r="O333" s="167"/>
      <c r="P333" s="167"/>
      <c r="Q333" s="167"/>
      <c r="R333" s="167"/>
      <c r="S333" s="167"/>
      <c r="T333" s="168"/>
      <c r="AT333" s="162" t="s">
        <v>132</v>
      </c>
      <c r="AU333" s="162" t="s">
        <v>82</v>
      </c>
      <c r="AV333" s="14" t="s">
        <v>82</v>
      </c>
      <c r="AW333" s="14" t="s">
        <v>34</v>
      </c>
      <c r="AX333" s="14" t="s">
        <v>73</v>
      </c>
      <c r="AY333" s="162" t="s">
        <v>122</v>
      </c>
    </row>
    <row r="334" spans="2:51" s="15" customFormat="1">
      <c r="B334" s="169"/>
      <c r="D334" s="154" t="s">
        <v>132</v>
      </c>
      <c r="E334" s="170" t="s">
        <v>3</v>
      </c>
      <c r="F334" s="171" t="s">
        <v>148</v>
      </c>
      <c r="H334" s="172">
        <v>8.7360000000000007</v>
      </c>
      <c r="I334" s="173"/>
      <c r="L334" s="169"/>
      <c r="M334" s="174"/>
      <c r="N334" s="175"/>
      <c r="O334" s="175"/>
      <c r="P334" s="175"/>
      <c r="Q334" s="175"/>
      <c r="R334" s="175"/>
      <c r="S334" s="175"/>
      <c r="T334" s="176"/>
      <c r="AT334" s="170" t="s">
        <v>132</v>
      </c>
      <c r="AU334" s="170" t="s">
        <v>82</v>
      </c>
      <c r="AV334" s="15" t="s">
        <v>123</v>
      </c>
      <c r="AW334" s="15" t="s">
        <v>34</v>
      </c>
      <c r="AX334" s="15" t="s">
        <v>73</v>
      </c>
      <c r="AY334" s="170" t="s">
        <v>122</v>
      </c>
    </row>
    <row r="335" spans="2:51" s="13" customFormat="1">
      <c r="B335" s="153"/>
      <c r="D335" s="154" t="s">
        <v>132</v>
      </c>
      <c r="E335" s="155" t="s">
        <v>3</v>
      </c>
      <c r="F335" s="156" t="s">
        <v>151</v>
      </c>
      <c r="H335" s="155" t="s">
        <v>3</v>
      </c>
      <c r="I335" s="157"/>
      <c r="L335" s="153"/>
      <c r="M335" s="158"/>
      <c r="N335" s="159"/>
      <c r="O335" s="159"/>
      <c r="P335" s="159"/>
      <c r="Q335" s="159"/>
      <c r="R335" s="159"/>
      <c r="S335" s="159"/>
      <c r="T335" s="160"/>
      <c r="AT335" s="155" t="s">
        <v>132</v>
      </c>
      <c r="AU335" s="155" t="s">
        <v>82</v>
      </c>
      <c r="AV335" s="13" t="s">
        <v>78</v>
      </c>
      <c r="AW335" s="13" t="s">
        <v>34</v>
      </c>
      <c r="AX335" s="13" t="s">
        <v>73</v>
      </c>
      <c r="AY335" s="155" t="s">
        <v>122</v>
      </c>
    </row>
    <row r="336" spans="2:51" s="14" customFormat="1">
      <c r="B336" s="161"/>
      <c r="D336" s="154" t="s">
        <v>132</v>
      </c>
      <c r="E336" s="162" t="s">
        <v>3</v>
      </c>
      <c r="F336" s="163" t="s">
        <v>266</v>
      </c>
      <c r="H336" s="164">
        <v>2.93</v>
      </c>
      <c r="I336" s="165"/>
      <c r="L336" s="161"/>
      <c r="M336" s="166"/>
      <c r="N336" s="167"/>
      <c r="O336" s="167"/>
      <c r="P336" s="167"/>
      <c r="Q336" s="167"/>
      <c r="R336" s="167"/>
      <c r="S336" s="167"/>
      <c r="T336" s="168"/>
      <c r="AT336" s="162" t="s">
        <v>132</v>
      </c>
      <c r="AU336" s="162" t="s">
        <v>82</v>
      </c>
      <c r="AV336" s="14" t="s">
        <v>82</v>
      </c>
      <c r="AW336" s="14" t="s">
        <v>34</v>
      </c>
      <c r="AX336" s="14" t="s">
        <v>73</v>
      </c>
      <c r="AY336" s="162" t="s">
        <v>122</v>
      </c>
    </row>
    <row r="337" spans="1:65" s="14" customFormat="1">
      <c r="B337" s="161"/>
      <c r="D337" s="154" t="s">
        <v>132</v>
      </c>
      <c r="E337" s="162" t="s">
        <v>3</v>
      </c>
      <c r="F337" s="163" t="s">
        <v>267</v>
      </c>
      <c r="H337" s="164">
        <v>10.59</v>
      </c>
      <c r="I337" s="165"/>
      <c r="L337" s="161"/>
      <c r="M337" s="166"/>
      <c r="N337" s="167"/>
      <c r="O337" s="167"/>
      <c r="P337" s="167"/>
      <c r="Q337" s="167"/>
      <c r="R337" s="167"/>
      <c r="S337" s="167"/>
      <c r="T337" s="168"/>
      <c r="AT337" s="162" t="s">
        <v>132</v>
      </c>
      <c r="AU337" s="162" t="s">
        <v>82</v>
      </c>
      <c r="AV337" s="14" t="s">
        <v>82</v>
      </c>
      <c r="AW337" s="14" t="s">
        <v>34</v>
      </c>
      <c r="AX337" s="14" t="s">
        <v>73</v>
      </c>
      <c r="AY337" s="162" t="s">
        <v>122</v>
      </c>
    </row>
    <row r="338" spans="1:65" s="14" customFormat="1">
      <c r="B338" s="161"/>
      <c r="D338" s="154" t="s">
        <v>132</v>
      </c>
      <c r="E338" s="162" t="s">
        <v>3</v>
      </c>
      <c r="F338" s="163" t="s">
        <v>268</v>
      </c>
      <c r="H338" s="164">
        <v>4.9560000000000004</v>
      </c>
      <c r="I338" s="165"/>
      <c r="L338" s="161"/>
      <c r="M338" s="166"/>
      <c r="N338" s="167"/>
      <c r="O338" s="167"/>
      <c r="P338" s="167"/>
      <c r="Q338" s="167"/>
      <c r="R338" s="167"/>
      <c r="S338" s="167"/>
      <c r="T338" s="168"/>
      <c r="AT338" s="162" t="s">
        <v>132</v>
      </c>
      <c r="AU338" s="162" t="s">
        <v>82</v>
      </c>
      <c r="AV338" s="14" t="s">
        <v>82</v>
      </c>
      <c r="AW338" s="14" t="s">
        <v>34</v>
      </c>
      <c r="AX338" s="14" t="s">
        <v>73</v>
      </c>
      <c r="AY338" s="162" t="s">
        <v>122</v>
      </c>
    </row>
    <row r="339" spans="1:65" s="15" customFormat="1">
      <c r="B339" s="169"/>
      <c r="D339" s="154" t="s">
        <v>132</v>
      </c>
      <c r="E339" s="170" t="s">
        <v>3</v>
      </c>
      <c r="F339" s="171" t="s">
        <v>148</v>
      </c>
      <c r="H339" s="172">
        <v>18.475999999999999</v>
      </c>
      <c r="I339" s="173"/>
      <c r="L339" s="169"/>
      <c r="M339" s="174"/>
      <c r="N339" s="175"/>
      <c r="O339" s="175"/>
      <c r="P339" s="175"/>
      <c r="Q339" s="175"/>
      <c r="R339" s="175"/>
      <c r="S339" s="175"/>
      <c r="T339" s="176"/>
      <c r="AT339" s="170" t="s">
        <v>132</v>
      </c>
      <c r="AU339" s="170" t="s">
        <v>82</v>
      </c>
      <c r="AV339" s="15" t="s">
        <v>123</v>
      </c>
      <c r="AW339" s="15" t="s">
        <v>34</v>
      </c>
      <c r="AX339" s="15" t="s">
        <v>73</v>
      </c>
      <c r="AY339" s="170" t="s">
        <v>122</v>
      </c>
    </row>
    <row r="340" spans="1:65" s="13" customFormat="1">
      <c r="B340" s="153"/>
      <c r="D340" s="154" t="s">
        <v>132</v>
      </c>
      <c r="E340" s="155" t="s">
        <v>3</v>
      </c>
      <c r="F340" s="156" t="s">
        <v>154</v>
      </c>
      <c r="H340" s="155" t="s">
        <v>3</v>
      </c>
      <c r="I340" s="157"/>
      <c r="L340" s="153"/>
      <c r="M340" s="158"/>
      <c r="N340" s="159"/>
      <c r="O340" s="159"/>
      <c r="P340" s="159"/>
      <c r="Q340" s="159"/>
      <c r="R340" s="159"/>
      <c r="S340" s="159"/>
      <c r="T340" s="160"/>
      <c r="AT340" s="155" t="s">
        <v>132</v>
      </c>
      <c r="AU340" s="155" t="s">
        <v>82</v>
      </c>
      <c r="AV340" s="13" t="s">
        <v>78</v>
      </c>
      <c r="AW340" s="13" t="s">
        <v>34</v>
      </c>
      <c r="AX340" s="13" t="s">
        <v>73</v>
      </c>
      <c r="AY340" s="155" t="s">
        <v>122</v>
      </c>
    </row>
    <row r="341" spans="1:65" s="14" customFormat="1">
      <c r="B341" s="161"/>
      <c r="D341" s="154" t="s">
        <v>132</v>
      </c>
      <c r="E341" s="162" t="s">
        <v>3</v>
      </c>
      <c r="F341" s="163" t="s">
        <v>269</v>
      </c>
      <c r="H341" s="164">
        <v>4.7249999999999996</v>
      </c>
      <c r="I341" s="165"/>
      <c r="L341" s="161"/>
      <c r="M341" s="166"/>
      <c r="N341" s="167"/>
      <c r="O341" s="167"/>
      <c r="P341" s="167"/>
      <c r="Q341" s="167"/>
      <c r="R341" s="167"/>
      <c r="S341" s="167"/>
      <c r="T341" s="168"/>
      <c r="AT341" s="162" t="s">
        <v>132</v>
      </c>
      <c r="AU341" s="162" t="s">
        <v>82</v>
      </c>
      <c r="AV341" s="14" t="s">
        <v>82</v>
      </c>
      <c r="AW341" s="14" t="s">
        <v>34</v>
      </c>
      <c r="AX341" s="14" t="s">
        <v>73</v>
      </c>
      <c r="AY341" s="162" t="s">
        <v>122</v>
      </c>
    </row>
    <row r="342" spans="1:65" s="14" customFormat="1">
      <c r="B342" s="161"/>
      <c r="D342" s="154" t="s">
        <v>132</v>
      </c>
      <c r="E342" s="162" t="s">
        <v>3</v>
      </c>
      <c r="F342" s="163" t="s">
        <v>270</v>
      </c>
      <c r="H342" s="164">
        <v>3.786</v>
      </c>
      <c r="I342" s="165"/>
      <c r="L342" s="161"/>
      <c r="M342" s="166"/>
      <c r="N342" s="167"/>
      <c r="O342" s="167"/>
      <c r="P342" s="167"/>
      <c r="Q342" s="167"/>
      <c r="R342" s="167"/>
      <c r="S342" s="167"/>
      <c r="T342" s="168"/>
      <c r="AT342" s="162" t="s">
        <v>132</v>
      </c>
      <c r="AU342" s="162" t="s">
        <v>82</v>
      </c>
      <c r="AV342" s="14" t="s">
        <v>82</v>
      </c>
      <c r="AW342" s="14" t="s">
        <v>34</v>
      </c>
      <c r="AX342" s="14" t="s">
        <v>73</v>
      </c>
      <c r="AY342" s="162" t="s">
        <v>122</v>
      </c>
    </row>
    <row r="343" spans="1:65" s="14" customFormat="1">
      <c r="B343" s="161"/>
      <c r="D343" s="154" t="s">
        <v>132</v>
      </c>
      <c r="E343" s="162" t="s">
        <v>3</v>
      </c>
      <c r="F343" s="163" t="s">
        <v>271</v>
      </c>
      <c r="H343" s="164">
        <v>3.7949999999999999</v>
      </c>
      <c r="I343" s="165"/>
      <c r="L343" s="161"/>
      <c r="M343" s="166"/>
      <c r="N343" s="167"/>
      <c r="O343" s="167"/>
      <c r="P343" s="167"/>
      <c r="Q343" s="167"/>
      <c r="R343" s="167"/>
      <c r="S343" s="167"/>
      <c r="T343" s="168"/>
      <c r="AT343" s="162" t="s">
        <v>132</v>
      </c>
      <c r="AU343" s="162" t="s">
        <v>82</v>
      </c>
      <c r="AV343" s="14" t="s">
        <v>82</v>
      </c>
      <c r="AW343" s="14" t="s">
        <v>34</v>
      </c>
      <c r="AX343" s="14" t="s">
        <v>73</v>
      </c>
      <c r="AY343" s="162" t="s">
        <v>122</v>
      </c>
    </row>
    <row r="344" spans="1:65" s="15" customFormat="1">
      <c r="B344" s="169"/>
      <c r="D344" s="154" t="s">
        <v>132</v>
      </c>
      <c r="E344" s="170" t="s">
        <v>3</v>
      </c>
      <c r="F344" s="171" t="s">
        <v>148</v>
      </c>
      <c r="H344" s="172">
        <v>12.305999999999999</v>
      </c>
      <c r="I344" s="173"/>
      <c r="L344" s="169"/>
      <c r="M344" s="174"/>
      <c r="N344" s="175"/>
      <c r="O344" s="175"/>
      <c r="P344" s="175"/>
      <c r="Q344" s="175"/>
      <c r="R344" s="175"/>
      <c r="S344" s="175"/>
      <c r="T344" s="176"/>
      <c r="AT344" s="170" t="s">
        <v>132</v>
      </c>
      <c r="AU344" s="170" t="s">
        <v>82</v>
      </c>
      <c r="AV344" s="15" t="s">
        <v>123</v>
      </c>
      <c r="AW344" s="15" t="s">
        <v>34</v>
      </c>
      <c r="AX344" s="15" t="s">
        <v>73</v>
      </c>
      <c r="AY344" s="170" t="s">
        <v>122</v>
      </c>
    </row>
    <row r="345" spans="1:65" s="16" customFormat="1">
      <c r="B345" s="177"/>
      <c r="D345" s="154" t="s">
        <v>132</v>
      </c>
      <c r="E345" s="178" t="s">
        <v>3</v>
      </c>
      <c r="F345" s="179" t="s">
        <v>162</v>
      </c>
      <c r="H345" s="180">
        <v>64.462000000000003</v>
      </c>
      <c r="I345" s="181"/>
      <c r="L345" s="177"/>
      <c r="M345" s="182"/>
      <c r="N345" s="183"/>
      <c r="O345" s="183"/>
      <c r="P345" s="183"/>
      <c r="Q345" s="183"/>
      <c r="R345" s="183"/>
      <c r="S345" s="183"/>
      <c r="T345" s="184"/>
      <c r="AT345" s="178" t="s">
        <v>132</v>
      </c>
      <c r="AU345" s="178" t="s">
        <v>82</v>
      </c>
      <c r="AV345" s="16" t="s">
        <v>130</v>
      </c>
      <c r="AW345" s="16" t="s">
        <v>34</v>
      </c>
      <c r="AX345" s="16" t="s">
        <v>78</v>
      </c>
      <c r="AY345" s="178" t="s">
        <v>122</v>
      </c>
    </row>
    <row r="346" spans="1:65" s="2" customFormat="1" ht="24.2" customHeight="1">
      <c r="A346" s="34"/>
      <c r="B346" s="139"/>
      <c r="C346" s="140" t="s">
        <v>372</v>
      </c>
      <c r="D346" s="140" t="s">
        <v>125</v>
      </c>
      <c r="E346" s="141" t="s">
        <v>373</v>
      </c>
      <c r="F346" s="142" t="s">
        <v>374</v>
      </c>
      <c r="G346" s="143" t="s">
        <v>375</v>
      </c>
      <c r="H346" s="144">
        <v>5.0709999999999997</v>
      </c>
      <c r="I346" s="145"/>
      <c r="J346" s="146">
        <f>ROUND(I346*H346,2)</f>
        <v>0</v>
      </c>
      <c r="K346" s="142" t="s">
        <v>129</v>
      </c>
      <c r="L346" s="35"/>
      <c r="M346" s="147" t="s">
        <v>3</v>
      </c>
      <c r="N346" s="148" t="s">
        <v>44</v>
      </c>
      <c r="O346" s="55"/>
      <c r="P346" s="149">
        <f>O346*H346</f>
        <v>0</v>
      </c>
      <c r="Q346" s="149">
        <v>0</v>
      </c>
      <c r="R346" s="149">
        <f>Q346*H346</f>
        <v>0</v>
      </c>
      <c r="S346" s="149">
        <v>0</v>
      </c>
      <c r="T346" s="150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51" t="s">
        <v>130</v>
      </c>
      <c r="AT346" s="151" t="s">
        <v>125</v>
      </c>
      <c r="AU346" s="151" t="s">
        <v>82</v>
      </c>
      <c r="AY346" s="19" t="s">
        <v>122</v>
      </c>
      <c r="BE346" s="152">
        <f>IF(N346="základní",J346,0)</f>
        <v>0</v>
      </c>
      <c r="BF346" s="152">
        <f>IF(N346="snížená",J346,0)</f>
        <v>0</v>
      </c>
      <c r="BG346" s="152">
        <f>IF(N346="zákl. přenesená",J346,0)</f>
        <v>0</v>
      </c>
      <c r="BH346" s="152">
        <f>IF(N346="sníž. přenesená",J346,0)</f>
        <v>0</v>
      </c>
      <c r="BI346" s="152">
        <f>IF(N346="nulová",J346,0)</f>
        <v>0</v>
      </c>
      <c r="BJ346" s="19" t="s">
        <v>78</v>
      </c>
      <c r="BK346" s="152">
        <f>ROUND(I346*H346,2)</f>
        <v>0</v>
      </c>
      <c r="BL346" s="19" t="s">
        <v>130</v>
      </c>
      <c r="BM346" s="151" t="s">
        <v>376</v>
      </c>
    </row>
    <row r="347" spans="1:65" s="2" customFormat="1" ht="24.2" customHeight="1">
      <c r="A347" s="34"/>
      <c r="B347" s="139"/>
      <c r="C347" s="140" t="s">
        <v>377</v>
      </c>
      <c r="D347" s="140" t="s">
        <v>125</v>
      </c>
      <c r="E347" s="141" t="s">
        <v>378</v>
      </c>
      <c r="F347" s="142" t="s">
        <v>379</v>
      </c>
      <c r="G347" s="143" t="s">
        <v>375</v>
      </c>
      <c r="H347" s="144">
        <v>25.26</v>
      </c>
      <c r="I347" s="145"/>
      <c r="J347" s="146">
        <f>ROUND(I347*H347,2)</f>
        <v>0</v>
      </c>
      <c r="K347" s="142" t="s">
        <v>129</v>
      </c>
      <c r="L347" s="35"/>
      <c r="M347" s="147" t="s">
        <v>3</v>
      </c>
      <c r="N347" s="148" t="s">
        <v>44</v>
      </c>
      <c r="O347" s="55"/>
      <c r="P347" s="149">
        <f>O347*H347</f>
        <v>0</v>
      </c>
      <c r="Q347" s="149">
        <v>0</v>
      </c>
      <c r="R347" s="149">
        <f>Q347*H347</f>
        <v>0</v>
      </c>
      <c r="S347" s="149">
        <v>0</v>
      </c>
      <c r="T347" s="150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51" t="s">
        <v>130</v>
      </c>
      <c r="AT347" s="151" t="s">
        <v>125</v>
      </c>
      <c r="AU347" s="151" t="s">
        <v>82</v>
      </c>
      <c r="AY347" s="19" t="s">
        <v>122</v>
      </c>
      <c r="BE347" s="152">
        <f>IF(N347="základní",J347,0)</f>
        <v>0</v>
      </c>
      <c r="BF347" s="152">
        <f>IF(N347="snížená",J347,0)</f>
        <v>0</v>
      </c>
      <c r="BG347" s="152">
        <f>IF(N347="zákl. přenesená",J347,0)</f>
        <v>0</v>
      </c>
      <c r="BH347" s="152">
        <f>IF(N347="sníž. přenesená",J347,0)</f>
        <v>0</v>
      </c>
      <c r="BI347" s="152">
        <f>IF(N347="nulová",J347,0)</f>
        <v>0</v>
      </c>
      <c r="BJ347" s="19" t="s">
        <v>78</v>
      </c>
      <c r="BK347" s="152">
        <f>ROUND(I347*H347,2)</f>
        <v>0</v>
      </c>
      <c r="BL347" s="19" t="s">
        <v>130</v>
      </c>
      <c r="BM347" s="151" t="s">
        <v>380</v>
      </c>
    </row>
    <row r="348" spans="1:65" s="13" customFormat="1">
      <c r="B348" s="153"/>
      <c r="D348" s="154" t="s">
        <v>132</v>
      </c>
      <c r="E348" s="155" t="s">
        <v>3</v>
      </c>
      <c r="F348" s="156" t="s">
        <v>381</v>
      </c>
      <c r="H348" s="155" t="s">
        <v>3</v>
      </c>
      <c r="I348" s="157"/>
      <c r="L348" s="153"/>
      <c r="M348" s="158"/>
      <c r="N348" s="159"/>
      <c r="O348" s="159"/>
      <c r="P348" s="159"/>
      <c r="Q348" s="159"/>
      <c r="R348" s="159"/>
      <c r="S348" s="159"/>
      <c r="T348" s="160"/>
      <c r="AT348" s="155" t="s">
        <v>132</v>
      </c>
      <c r="AU348" s="155" t="s">
        <v>82</v>
      </c>
      <c r="AV348" s="13" t="s">
        <v>78</v>
      </c>
      <c r="AW348" s="13" t="s">
        <v>34</v>
      </c>
      <c r="AX348" s="13" t="s">
        <v>73</v>
      </c>
      <c r="AY348" s="155" t="s">
        <v>122</v>
      </c>
    </row>
    <row r="349" spans="1:65" s="14" customFormat="1">
      <c r="B349" s="161"/>
      <c r="D349" s="154" t="s">
        <v>132</v>
      </c>
      <c r="E349" s="162" t="s">
        <v>3</v>
      </c>
      <c r="F349" s="163" t="s">
        <v>382</v>
      </c>
      <c r="H349" s="164">
        <v>25.26</v>
      </c>
      <c r="I349" s="165"/>
      <c r="L349" s="161"/>
      <c r="M349" s="166"/>
      <c r="N349" s="167"/>
      <c r="O349" s="167"/>
      <c r="P349" s="167"/>
      <c r="Q349" s="167"/>
      <c r="R349" s="167"/>
      <c r="S349" s="167"/>
      <c r="T349" s="168"/>
      <c r="AT349" s="162" t="s">
        <v>132</v>
      </c>
      <c r="AU349" s="162" t="s">
        <v>82</v>
      </c>
      <c r="AV349" s="14" t="s">
        <v>82</v>
      </c>
      <c r="AW349" s="14" t="s">
        <v>34</v>
      </c>
      <c r="AX349" s="14" t="s">
        <v>78</v>
      </c>
      <c r="AY349" s="162" t="s">
        <v>122</v>
      </c>
    </row>
    <row r="350" spans="1:65" s="2" customFormat="1" ht="14.45" customHeight="1">
      <c r="A350" s="34"/>
      <c r="B350" s="139"/>
      <c r="C350" s="140" t="s">
        <v>383</v>
      </c>
      <c r="D350" s="140" t="s">
        <v>125</v>
      </c>
      <c r="E350" s="141" t="s">
        <v>384</v>
      </c>
      <c r="F350" s="142" t="s">
        <v>385</v>
      </c>
      <c r="G350" s="143" t="s">
        <v>375</v>
      </c>
      <c r="H350" s="144">
        <v>5.0519999999999996</v>
      </c>
      <c r="I350" s="145"/>
      <c r="J350" s="146">
        <f>ROUND(I350*H350,2)</f>
        <v>0</v>
      </c>
      <c r="K350" s="142" t="s">
        <v>129</v>
      </c>
      <c r="L350" s="35"/>
      <c r="M350" s="147" t="s">
        <v>3</v>
      </c>
      <c r="N350" s="148" t="s">
        <v>44</v>
      </c>
      <c r="O350" s="55"/>
      <c r="P350" s="149">
        <f>O350*H350</f>
        <v>0</v>
      </c>
      <c r="Q350" s="149">
        <v>0</v>
      </c>
      <c r="R350" s="149">
        <f>Q350*H350</f>
        <v>0</v>
      </c>
      <c r="S350" s="149">
        <v>0</v>
      </c>
      <c r="T350" s="150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51" t="s">
        <v>130</v>
      </c>
      <c r="AT350" s="151" t="s">
        <v>125</v>
      </c>
      <c r="AU350" s="151" t="s">
        <v>82</v>
      </c>
      <c r="AY350" s="19" t="s">
        <v>122</v>
      </c>
      <c r="BE350" s="152">
        <f>IF(N350="základní",J350,0)</f>
        <v>0</v>
      </c>
      <c r="BF350" s="152">
        <f>IF(N350="snížená",J350,0)</f>
        <v>0</v>
      </c>
      <c r="BG350" s="152">
        <f>IF(N350="zákl. přenesená",J350,0)</f>
        <v>0</v>
      </c>
      <c r="BH350" s="152">
        <f>IF(N350="sníž. přenesená",J350,0)</f>
        <v>0</v>
      </c>
      <c r="BI350" s="152">
        <f>IF(N350="nulová",J350,0)</f>
        <v>0</v>
      </c>
      <c r="BJ350" s="19" t="s">
        <v>78</v>
      </c>
      <c r="BK350" s="152">
        <f>ROUND(I350*H350,2)</f>
        <v>0</v>
      </c>
      <c r="BL350" s="19" t="s">
        <v>130</v>
      </c>
      <c r="BM350" s="151" t="s">
        <v>386</v>
      </c>
    </row>
    <row r="351" spans="1:65" s="14" customFormat="1">
      <c r="B351" s="161"/>
      <c r="D351" s="154" t="s">
        <v>132</v>
      </c>
      <c r="E351" s="162" t="s">
        <v>3</v>
      </c>
      <c r="F351" s="163" t="s">
        <v>387</v>
      </c>
      <c r="H351" s="164">
        <v>5.0519999999999996</v>
      </c>
      <c r="I351" s="165"/>
      <c r="L351" s="161"/>
      <c r="M351" s="166"/>
      <c r="N351" s="167"/>
      <c r="O351" s="167"/>
      <c r="P351" s="167"/>
      <c r="Q351" s="167"/>
      <c r="R351" s="167"/>
      <c r="S351" s="167"/>
      <c r="T351" s="168"/>
      <c r="AT351" s="162" t="s">
        <v>132</v>
      </c>
      <c r="AU351" s="162" t="s">
        <v>82</v>
      </c>
      <c r="AV351" s="14" t="s">
        <v>82</v>
      </c>
      <c r="AW351" s="14" t="s">
        <v>34</v>
      </c>
      <c r="AX351" s="14" t="s">
        <v>78</v>
      </c>
      <c r="AY351" s="162" t="s">
        <v>122</v>
      </c>
    </row>
    <row r="352" spans="1:65" s="2" customFormat="1" ht="24.2" customHeight="1">
      <c r="A352" s="34"/>
      <c r="B352" s="139"/>
      <c r="C352" s="140" t="s">
        <v>388</v>
      </c>
      <c r="D352" s="140" t="s">
        <v>125</v>
      </c>
      <c r="E352" s="141" t="s">
        <v>389</v>
      </c>
      <c r="F352" s="142" t="s">
        <v>390</v>
      </c>
      <c r="G352" s="143" t="s">
        <v>375</v>
      </c>
      <c r="H352" s="144">
        <v>121.248</v>
      </c>
      <c r="I352" s="145"/>
      <c r="J352" s="146">
        <f>ROUND(I352*H352,2)</f>
        <v>0</v>
      </c>
      <c r="K352" s="142" t="s">
        <v>129</v>
      </c>
      <c r="L352" s="35"/>
      <c r="M352" s="147" t="s">
        <v>3</v>
      </c>
      <c r="N352" s="148" t="s">
        <v>44</v>
      </c>
      <c r="O352" s="55"/>
      <c r="P352" s="149">
        <f>O352*H352</f>
        <v>0</v>
      </c>
      <c r="Q352" s="149">
        <v>0</v>
      </c>
      <c r="R352" s="149">
        <f>Q352*H352</f>
        <v>0</v>
      </c>
      <c r="S352" s="149">
        <v>0</v>
      </c>
      <c r="T352" s="150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51" t="s">
        <v>130</v>
      </c>
      <c r="AT352" s="151" t="s">
        <v>125</v>
      </c>
      <c r="AU352" s="151" t="s">
        <v>82</v>
      </c>
      <c r="AY352" s="19" t="s">
        <v>122</v>
      </c>
      <c r="BE352" s="152">
        <f>IF(N352="základní",J352,0)</f>
        <v>0</v>
      </c>
      <c r="BF352" s="152">
        <f>IF(N352="snížená",J352,0)</f>
        <v>0</v>
      </c>
      <c r="BG352" s="152">
        <f>IF(N352="zákl. přenesená",J352,0)</f>
        <v>0</v>
      </c>
      <c r="BH352" s="152">
        <f>IF(N352="sníž. přenesená",J352,0)</f>
        <v>0</v>
      </c>
      <c r="BI352" s="152">
        <f>IF(N352="nulová",J352,0)</f>
        <v>0</v>
      </c>
      <c r="BJ352" s="19" t="s">
        <v>78</v>
      </c>
      <c r="BK352" s="152">
        <f>ROUND(I352*H352,2)</f>
        <v>0</v>
      </c>
      <c r="BL352" s="19" t="s">
        <v>130</v>
      </c>
      <c r="BM352" s="151" t="s">
        <v>391</v>
      </c>
    </row>
    <row r="353" spans="1:65" s="14" customFormat="1">
      <c r="B353" s="161"/>
      <c r="D353" s="154" t="s">
        <v>132</v>
      </c>
      <c r="E353" s="162" t="s">
        <v>3</v>
      </c>
      <c r="F353" s="163" t="s">
        <v>392</v>
      </c>
      <c r="H353" s="164">
        <v>121.248</v>
      </c>
      <c r="I353" s="165"/>
      <c r="L353" s="161"/>
      <c r="M353" s="166"/>
      <c r="N353" s="167"/>
      <c r="O353" s="167"/>
      <c r="P353" s="167"/>
      <c r="Q353" s="167"/>
      <c r="R353" s="167"/>
      <c r="S353" s="167"/>
      <c r="T353" s="168"/>
      <c r="AT353" s="162" t="s">
        <v>132</v>
      </c>
      <c r="AU353" s="162" t="s">
        <v>82</v>
      </c>
      <c r="AV353" s="14" t="s">
        <v>82</v>
      </c>
      <c r="AW353" s="14" t="s">
        <v>34</v>
      </c>
      <c r="AX353" s="14" t="s">
        <v>78</v>
      </c>
      <c r="AY353" s="162" t="s">
        <v>122</v>
      </c>
    </row>
    <row r="354" spans="1:65" s="2" customFormat="1" ht="24.2" customHeight="1">
      <c r="A354" s="34"/>
      <c r="B354" s="139"/>
      <c r="C354" s="140" t="s">
        <v>393</v>
      </c>
      <c r="D354" s="140" t="s">
        <v>125</v>
      </c>
      <c r="E354" s="141" t="s">
        <v>394</v>
      </c>
      <c r="F354" s="142" t="s">
        <v>395</v>
      </c>
      <c r="G354" s="143" t="s">
        <v>375</v>
      </c>
      <c r="H354" s="144">
        <v>5.0519999999999996</v>
      </c>
      <c r="I354" s="145"/>
      <c r="J354" s="146">
        <f>ROUND(I354*H354,2)</f>
        <v>0</v>
      </c>
      <c r="K354" s="142" t="s">
        <v>129</v>
      </c>
      <c r="L354" s="35"/>
      <c r="M354" s="147" t="s">
        <v>3</v>
      </c>
      <c r="N354" s="148" t="s">
        <v>44</v>
      </c>
      <c r="O354" s="55"/>
      <c r="P354" s="149">
        <f>O354*H354</f>
        <v>0</v>
      </c>
      <c r="Q354" s="149">
        <v>0</v>
      </c>
      <c r="R354" s="149">
        <f>Q354*H354</f>
        <v>0</v>
      </c>
      <c r="S354" s="149">
        <v>0</v>
      </c>
      <c r="T354" s="150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51" t="s">
        <v>130</v>
      </c>
      <c r="AT354" s="151" t="s">
        <v>125</v>
      </c>
      <c r="AU354" s="151" t="s">
        <v>82</v>
      </c>
      <c r="AY354" s="19" t="s">
        <v>122</v>
      </c>
      <c r="BE354" s="152">
        <f>IF(N354="základní",J354,0)</f>
        <v>0</v>
      </c>
      <c r="BF354" s="152">
        <f>IF(N354="snížená",J354,0)</f>
        <v>0</v>
      </c>
      <c r="BG354" s="152">
        <f>IF(N354="zákl. přenesená",J354,0)</f>
        <v>0</v>
      </c>
      <c r="BH354" s="152">
        <f>IF(N354="sníž. přenesená",J354,0)</f>
        <v>0</v>
      </c>
      <c r="BI354" s="152">
        <f>IF(N354="nulová",J354,0)</f>
        <v>0</v>
      </c>
      <c r="BJ354" s="19" t="s">
        <v>78</v>
      </c>
      <c r="BK354" s="152">
        <f>ROUND(I354*H354,2)</f>
        <v>0</v>
      </c>
      <c r="BL354" s="19" t="s">
        <v>130</v>
      </c>
      <c r="BM354" s="151" t="s">
        <v>396</v>
      </c>
    </row>
    <row r="355" spans="1:65" s="14" customFormat="1">
      <c r="B355" s="161"/>
      <c r="D355" s="154" t="s">
        <v>132</v>
      </c>
      <c r="E355" s="162" t="s">
        <v>3</v>
      </c>
      <c r="F355" s="163" t="s">
        <v>387</v>
      </c>
      <c r="H355" s="164">
        <v>5.0519999999999996</v>
      </c>
      <c r="I355" s="165"/>
      <c r="L355" s="161"/>
      <c r="M355" s="166"/>
      <c r="N355" s="167"/>
      <c r="O355" s="167"/>
      <c r="P355" s="167"/>
      <c r="Q355" s="167"/>
      <c r="R355" s="167"/>
      <c r="S355" s="167"/>
      <c r="T355" s="168"/>
      <c r="AT355" s="162" t="s">
        <v>132</v>
      </c>
      <c r="AU355" s="162" t="s">
        <v>82</v>
      </c>
      <c r="AV355" s="14" t="s">
        <v>82</v>
      </c>
      <c r="AW355" s="14" t="s">
        <v>34</v>
      </c>
      <c r="AX355" s="14" t="s">
        <v>78</v>
      </c>
      <c r="AY355" s="162" t="s">
        <v>122</v>
      </c>
    </row>
    <row r="356" spans="1:65" s="12" customFormat="1" ht="22.9" customHeight="1">
      <c r="B356" s="126"/>
      <c r="D356" s="127" t="s">
        <v>72</v>
      </c>
      <c r="E356" s="137" t="s">
        <v>397</v>
      </c>
      <c r="F356" s="137" t="s">
        <v>398</v>
      </c>
      <c r="I356" s="129"/>
      <c r="J356" s="138">
        <f>BK356</f>
        <v>0</v>
      </c>
      <c r="L356" s="126"/>
      <c r="M356" s="131"/>
      <c r="N356" s="132"/>
      <c r="O356" s="132"/>
      <c r="P356" s="133">
        <f>P357</f>
        <v>0</v>
      </c>
      <c r="Q356" s="132"/>
      <c r="R356" s="133">
        <f>R357</f>
        <v>0</v>
      </c>
      <c r="S356" s="132"/>
      <c r="T356" s="134">
        <f>T357</f>
        <v>0</v>
      </c>
      <c r="AR356" s="127" t="s">
        <v>78</v>
      </c>
      <c r="AT356" s="135" t="s">
        <v>72</v>
      </c>
      <c r="AU356" s="135" t="s">
        <v>78</v>
      </c>
      <c r="AY356" s="127" t="s">
        <v>122</v>
      </c>
      <c r="BK356" s="136">
        <f>BK357</f>
        <v>0</v>
      </c>
    </row>
    <row r="357" spans="1:65" s="2" customFormat="1" ht="24.2" customHeight="1">
      <c r="A357" s="34"/>
      <c r="B357" s="139"/>
      <c r="C357" s="140" t="s">
        <v>399</v>
      </c>
      <c r="D357" s="140" t="s">
        <v>125</v>
      </c>
      <c r="E357" s="141" t="s">
        <v>400</v>
      </c>
      <c r="F357" s="142" t="s">
        <v>401</v>
      </c>
      <c r="G357" s="143" t="s">
        <v>375</v>
      </c>
      <c r="H357" s="144">
        <v>16.248999999999999</v>
      </c>
      <c r="I357" s="145"/>
      <c r="J357" s="146">
        <f>ROUND(I357*H357,2)</f>
        <v>0</v>
      </c>
      <c r="K357" s="142" t="s">
        <v>129</v>
      </c>
      <c r="L357" s="35"/>
      <c r="M357" s="147" t="s">
        <v>3</v>
      </c>
      <c r="N357" s="148" t="s">
        <v>44</v>
      </c>
      <c r="O357" s="55"/>
      <c r="P357" s="149">
        <f>O357*H357</f>
        <v>0</v>
      </c>
      <c r="Q357" s="149">
        <v>0</v>
      </c>
      <c r="R357" s="149">
        <f>Q357*H357</f>
        <v>0</v>
      </c>
      <c r="S357" s="149">
        <v>0</v>
      </c>
      <c r="T357" s="150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51" t="s">
        <v>130</v>
      </c>
      <c r="AT357" s="151" t="s">
        <v>125</v>
      </c>
      <c r="AU357" s="151" t="s">
        <v>82</v>
      </c>
      <c r="AY357" s="19" t="s">
        <v>122</v>
      </c>
      <c r="BE357" s="152">
        <f>IF(N357="základní",J357,0)</f>
        <v>0</v>
      </c>
      <c r="BF357" s="152">
        <f>IF(N357="snížená",J357,0)</f>
        <v>0</v>
      </c>
      <c r="BG357" s="152">
        <f>IF(N357="zákl. přenesená",J357,0)</f>
        <v>0</v>
      </c>
      <c r="BH357" s="152">
        <f>IF(N357="sníž. přenesená",J357,0)</f>
        <v>0</v>
      </c>
      <c r="BI357" s="152">
        <f>IF(N357="nulová",J357,0)</f>
        <v>0</v>
      </c>
      <c r="BJ357" s="19" t="s">
        <v>78</v>
      </c>
      <c r="BK357" s="152">
        <f>ROUND(I357*H357,2)</f>
        <v>0</v>
      </c>
      <c r="BL357" s="19" t="s">
        <v>130</v>
      </c>
      <c r="BM357" s="151" t="s">
        <v>402</v>
      </c>
    </row>
    <row r="358" spans="1:65" s="12" customFormat="1" ht="25.9" customHeight="1">
      <c r="B358" s="126"/>
      <c r="D358" s="127" t="s">
        <v>72</v>
      </c>
      <c r="E358" s="128" t="s">
        <v>403</v>
      </c>
      <c r="F358" s="128" t="s">
        <v>404</v>
      </c>
      <c r="I358" s="129"/>
      <c r="J358" s="130">
        <f>BK358</f>
        <v>0</v>
      </c>
      <c r="L358" s="126"/>
      <c r="M358" s="131"/>
      <c r="N358" s="132"/>
      <c r="O358" s="132"/>
      <c r="P358" s="133">
        <f>P359+P373+P395</f>
        <v>0</v>
      </c>
      <c r="Q358" s="132"/>
      <c r="R358" s="133">
        <f>R359+R373+R395</f>
        <v>0.47967965999999995</v>
      </c>
      <c r="S358" s="132"/>
      <c r="T358" s="134">
        <f>T359+T373+T395</f>
        <v>1.9372E-2</v>
      </c>
      <c r="AR358" s="127" t="s">
        <v>82</v>
      </c>
      <c r="AT358" s="135" t="s">
        <v>72</v>
      </c>
      <c r="AU358" s="135" t="s">
        <v>73</v>
      </c>
      <c r="AY358" s="127" t="s">
        <v>122</v>
      </c>
      <c r="BK358" s="136">
        <f>BK359+BK373+BK395</f>
        <v>0</v>
      </c>
    </row>
    <row r="359" spans="1:65" s="12" customFormat="1" ht="22.9" customHeight="1">
      <c r="B359" s="126"/>
      <c r="D359" s="127" t="s">
        <v>72</v>
      </c>
      <c r="E359" s="137" t="s">
        <v>405</v>
      </c>
      <c r="F359" s="137" t="s">
        <v>406</v>
      </c>
      <c r="I359" s="129"/>
      <c r="J359" s="138">
        <f>BK359</f>
        <v>0</v>
      </c>
      <c r="L359" s="126"/>
      <c r="M359" s="131"/>
      <c r="N359" s="132"/>
      <c r="O359" s="132"/>
      <c r="P359" s="133">
        <f>SUM(P360:P372)</f>
        <v>0</v>
      </c>
      <c r="Q359" s="132"/>
      <c r="R359" s="133">
        <f>SUM(R360:R372)</f>
        <v>0.13200000000000001</v>
      </c>
      <c r="S359" s="132"/>
      <c r="T359" s="134">
        <f>SUM(T360:T372)</f>
        <v>0</v>
      </c>
      <c r="AR359" s="127" t="s">
        <v>82</v>
      </c>
      <c r="AT359" s="135" t="s">
        <v>72</v>
      </c>
      <c r="AU359" s="135" t="s">
        <v>78</v>
      </c>
      <c r="AY359" s="127" t="s">
        <v>122</v>
      </c>
      <c r="BK359" s="136">
        <f>SUM(BK360:BK372)</f>
        <v>0</v>
      </c>
    </row>
    <row r="360" spans="1:65" s="2" customFormat="1" ht="14.45" customHeight="1">
      <c r="A360" s="34"/>
      <c r="B360" s="139"/>
      <c r="C360" s="140" t="s">
        <v>407</v>
      </c>
      <c r="D360" s="140" t="s">
        <v>125</v>
      </c>
      <c r="E360" s="141" t="s">
        <v>408</v>
      </c>
      <c r="F360" s="142" t="s">
        <v>409</v>
      </c>
      <c r="G360" s="143" t="s">
        <v>139</v>
      </c>
      <c r="H360" s="144">
        <v>44.154000000000003</v>
      </c>
      <c r="I360" s="145"/>
      <c r="J360" s="146">
        <f>ROUND(I360*H360,2)</f>
        <v>0</v>
      </c>
      <c r="K360" s="142" t="s">
        <v>129</v>
      </c>
      <c r="L360" s="35"/>
      <c r="M360" s="147" t="s">
        <v>3</v>
      </c>
      <c r="N360" s="148" t="s">
        <v>44</v>
      </c>
      <c r="O360" s="55"/>
      <c r="P360" s="149">
        <f>O360*H360</f>
        <v>0</v>
      </c>
      <c r="Q360" s="149">
        <v>0</v>
      </c>
      <c r="R360" s="149">
        <f>Q360*H360</f>
        <v>0</v>
      </c>
      <c r="S360" s="149">
        <v>0</v>
      </c>
      <c r="T360" s="150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51" t="s">
        <v>237</v>
      </c>
      <c r="AT360" s="151" t="s">
        <v>125</v>
      </c>
      <c r="AU360" s="151" t="s">
        <v>82</v>
      </c>
      <c r="AY360" s="19" t="s">
        <v>122</v>
      </c>
      <c r="BE360" s="152">
        <f>IF(N360="základní",J360,0)</f>
        <v>0</v>
      </c>
      <c r="BF360" s="152">
        <f>IF(N360="snížená",J360,0)</f>
        <v>0</v>
      </c>
      <c r="BG360" s="152">
        <f>IF(N360="zákl. přenesená",J360,0)</f>
        <v>0</v>
      </c>
      <c r="BH360" s="152">
        <f>IF(N360="sníž. přenesená",J360,0)</f>
        <v>0</v>
      </c>
      <c r="BI360" s="152">
        <f>IF(N360="nulová",J360,0)</f>
        <v>0</v>
      </c>
      <c r="BJ360" s="19" t="s">
        <v>78</v>
      </c>
      <c r="BK360" s="152">
        <f>ROUND(I360*H360,2)</f>
        <v>0</v>
      </c>
      <c r="BL360" s="19" t="s">
        <v>237</v>
      </c>
      <c r="BM360" s="151" t="s">
        <v>410</v>
      </c>
    </row>
    <row r="361" spans="1:65" s="13" customFormat="1">
      <c r="B361" s="153"/>
      <c r="D361" s="154" t="s">
        <v>132</v>
      </c>
      <c r="E361" s="155" t="s">
        <v>3</v>
      </c>
      <c r="F361" s="156" t="s">
        <v>241</v>
      </c>
      <c r="H361" s="155" t="s">
        <v>3</v>
      </c>
      <c r="I361" s="157"/>
      <c r="L361" s="153"/>
      <c r="M361" s="158"/>
      <c r="N361" s="159"/>
      <c r="O361" s="159"/>
      <c r="P361" s="159"/>
      <c r="Q361" s="159"/>
      <c r="R361" s="159"/>
      <c r="S361" s="159"/>
      <c r="T361" s="160"/>
      <c r="AT361" s="155" t="s">
        <v>132</v>
      </c>
      <c r="AU361" s="155" t="s">
        <v>82</v>
      </c>
      <c r="AV361" s="13" t="s">
        <v>78</v>
      </c>
      <c r="AW361" s="13" t="s">
        <v>34</v>
      </c>
      <c r="AX361" s="13" t="s">
        <v>73</v>
      </c>
      <c r="AY361" s="155" t="s">
        <v>122</v>
      </c>
    </row>
    <row r="362" spans="1:65" s="13" customFormat="1">
      <c r="B362" s="153"/>
      <c r="D362" s="154" t="s">
        <v>132</v>
      </c>
      <c r="E362" s="155" t="s">
        <v>3</v>
      </c>
      <c r="F362" s="156" t="s">
        <v>242</v>
      </c>
      <c r="H362" s="155" t="s">
        <v>3</v>
      </c>
      <c r="I362" s="157"/>
      <c r="L362" s="153"/>
      <c r="M362" s="158"/>
      <c r="N362" s="159"/>
      <c r="O362" s="159"/>
      <c r="P362" s="159"/>
      <c r="Q362" s="159"/>
      <c r="R362" s="159"/>
      <c r="S362" s="159"/>
      <c r="T362" s="160"/>
      <c r="AT362" s="155" t="s">
        <v>132</v>
      </c>
      <c r="AU362" s="155" t="s">
        <v>82</v>
      </c>
      <c r="AV362" s="13" t="s">
        <v>78</v>
      </c>
      <c r="AW362" s="13" t="s">
        <v>34</v>
      </c>
      <c r="AX362" s="13" t="s">
        <v>73</v>
      </c>
      <c r="AY362" s="155" t="s">
        <v>122</v>
      </c>
    </row>
    <row r="363" spans="1:65" s="14" customFormat="1">
      <c r="B363" s="161"/>
      <c r="D363" s="154" t="s">
        <v>132</v>
      </c>
      <c r="E363" s="162" t="s">
        <v>3</v>
      </c>
      <c r="F363" s="163" t="s">
        <v>213</v>
      </c>
      <c r="H363" s="164">
        <v>15.355</v>
      </c>
      <c r="I363" s="165"/>
      <c r="L363" s="161"/>
      <c r="M363" s="166"/>
      <c r="N363" s="167"/>
      <c r="O363" s="167"/>
      <c r="P363" s="167"/>
      <c r="Q363" s="167"/>
      <c r="R363" s="167"/>
      <c r="S363" s="167"/>
      <c r="T363" s="168"/>
      <c r="AT363" s="162" t="s">
        <v>132</v>
      </c>
      <c r="AU363" s="162" t="s">
        <v>82</v>
      </c>
      <c r="AV363" s="14" t="s">
        <v>82</v>
      </c>
      <c r="AW363" s="14" t="s">
        <v>34</v>
      </c>
      <c r="AX363" s="14" t="s">
        <v>73</v>
      </c>
      <c r="AY363" s="162" t="s">
        <v>122</v>
      </c>
    </row>
    <row r="364" spans="1:65" s="14" customFormat="1">
      <c r="B364" s="161"/>
      <c r="D364" s="154" t="s">
        <v>132</v>
      </c>
      <c r="E364" s="162" t="s">
        <v>3</v>
      </c>
      <c r="F364" s="163" t="s">
        <v>411</v>
      </c>
      <c r="H364" s="164">
        <v>10.728999999999999</v>
      </c>
      <c r="I364" s="165"/>
      <c r="L364" s="161"/>
      <c r="M364" s="166"/>
      <c r="N364" s="167"/>
      <c r="O364" s="167"/>
      <c r="P364" s="167"/>
      <c r="Q364" s="167"/>
      <c r="R364" s="167"/>
      <c r="S364" s="167"/>
      <c r="T364" s="168"/>
      <c r="AT364" s="162" t="s">
        <v>132</v>
      </c>
      <c r="AU364" s="162" t="s">
        <v>82</v>
      </c>
      <c r="AV364" s="14" t="s">
        <v>82</v>
      </c>
      <c r="AW364" s="14" t="s">
        <v>34</v>
      </c>
      <c r="AX364" s="14" t="s">
        <v>73</v>
      </c>
      <c r="AY364" s="162" t="s">
        <v>122</v>
      </c>
    </row>
    <row r="365" spans="1:65" s="14" customFormat="1">
      <c r="B365" s="161"/>
      <c r="D365" s="154" t="s">
        <v>132</v>
      </c>
      <c r="E365" s="162" t="s">
        <v>3</v>
      </c>
      <c r="F365" s="163" t="s">
        <v>215</v>
      </c>
      <c r="H365" s="164">
        <v>8.4600000000000009</v>
      </c>
      <c r="I365" s="165"/>
      <c r="L365" s="161"/>
      <c r="M365" s="166"/>
      <c r="N365" s="167"/>
      <c r="O365" s="167"/>
      <c r="P365" s="167"/>
      <c r="Q365" s="167"/>
      <c r="R365" s="167"/>
      <c r="S365" s="167"/>
      <c r="T365" s="168"/>
      <c r="AT365" s="162" t="s">
        <v>132</v>
      </c>
      <c r="AU365" s="162" t="s">
        <v>82</v>
      </c>
      <c r="AV365" s="14" t="s">
        <v>82</v>
      </c>
      <c r="AW365" s="14" t="s">
        <v>34</v>
      </c>
      <c r="AX365" s="14" t="s">
        <v>73</v>
      </c>
      <c r="AY365" s="162" t="s">
        <v>122</v>
      </c>
    </row>
    <row r="366" spans="1:65" s="14" customFormat="1">
      <c r="B366" s="161"/>
      <c r="D366" s="154" t="s">
        <v>132</v>
      </c>
      <c r="E366" s="162" t="s">
        <v>3</v>
      </c>
      <c r="F366" s="163" t="s">
        <v>216</v>
      </c>
      <c r="H366" s="164">
        <v>6.35</v>
      </c>
      <c r="I366" s="165"/>
      <c r="L366" s="161"/>
      <c r="M366" s="166"/>
      <c r="N366" s="167"/>
      <c r="O366" s="167"/>
      <c r="P366" s="167"/>
      <c r="Q366" s="167"/>
      <c r="R366" s="167"/>
      <c r="S366" s="167"/>
      <c r="T366" s="168"/>
      <c r="AT366" s="162" t="s">
        <v>132</v>
      </c>
      <c r="AU366" s="162" t="s">
        <v>82</v>
      </c>
      <c r="AV366" s="14" t="s">
        <v>82</v>
      </c>
      <c r="AW366" s="14" t="s">
        <v>34</v>
      </c>
      <c r="AX366" s="14" t="s">
        <v>73</v>
      </c>
      <c r="AY366" s="162" t="s">
        <v>122</v>
      </c>
    </row>
    <row r="367" spans="1:65" s="14" customFormat="1">
      <c r="B367" s="161"/>
      <c r="D367" s="154" t="s">
        <v>132</v>
      </c>
      <c r="E367" s="162" t="s">
        <v>3</v>
      </c>
      <c r="F367" s="163" t="s">
        <v>217</v>
      </c>
      <c r="H367" s="164">
        <v>3.26</v>
      </c>
      <c r="I367" s="165"/>
      <c r="L367" s="161"/>
      <c r="M367" s="166"/>
      <c r="N367" s="167"/>
      <c r="O367" s="167"/>
      <c r="P367" s="167"/>
      <c r="Q367" s="167"/>
      <c r="R367" s="167"/>
      <c r="S367" s="167"/>
      <c r="T367" s="168"/>
      <c r="AT367" s="162" t="s">
        <v>132</v>
      </c>
      <c r="AU367" s="162" t="s">
        <v>82</v>
      </c>
      <c r="AV367" s="14" t="s">
        <v>82</v>
      </c>
      <c r="AW367" s="14" t="s">
        <v>34</v>
      </c>
      <c r="AX367" s="14" t="s">
        <v>73</v>
      </c>
      <c r="AY367" s="162" t="s">
        <v>122</v>
      </c>
    </row>
    <row r="368" spans="1:65" s="16" customFormat="1">
      <c r="B368" s="177"/>
      <c r="D368" s="154" t="s">
        <v>132</v>
      </c>
      <c r="E368" s="178" t="s">
        <v>3</v>
      </c>
      <c r="F368" s="179" t="s">
        <v>162</v>
      </c>
      <c r="H368" s="180">
        <v>44.153999999999996</v>
      </c>
      <c r="I368" s="181"/>
      <c r="L368" s="177"/>
      <c r="M368" s="182"/>
      <c r="N368" s="183"/>
      <c r="O368" s="183"/>
      <c r="P368" s="183"/>
      <c r="Q368" s="183"/>
      <c r="R368" s="183"/>
      <c r="S368" s="183"/>
      <c r="T368" s="184"/>
      <c r="AT368" s="178" t="s">
        <v>132</v>
      </c>
      <c r="AU368" s="178" t="s">
        <v>82</v>
      </c>
      <c r="AV368" s="16" t="s">
        <v>130</v>
      </c>
      <c r="AW368" s="16" t="s">
        <v>34</v>
      </c>
      <c r="AX368" s="16" t="s">
        <v>78</v>
      </c>
      <c r="AY368" s="178" t="s">
        <v>122</v>
      </c>
    </row>
    <row r="369" spans="1:65" s="2" customFormat="1" ht="14.45" customHeight="1">
      <c r="A369" s="34"/>
      <c r="B369" s="139"/>
      <c r="C369" s="185" t="s">
        <v>412</v>
      </c>
      <c r="D369" s="185" t="s">
        <v>413</v>
      </c>
      <c r="E369" s="186" t="s">
        <v>414</v>
      </c>
      <c r="F369" s="187" t="s">
        <v>415</v>
      </c>
      <c r="G369" s="188" t="s">
        <v>416</v>
      </c>
      <c r="H369" s="189">
        <v>132</v>
      </c>
      <c r="I369" s="190"/>
      <c r="J369" s="191">
        <f>ROUND(I369*H369,2)</f>
        <v>0</v>
      </c>
      <c r="K369" s="187" t="s">
        <v>3</v>
      </c>
      <c r="L369" s="192"/>
      <c r="M369" s="193" t="s">
        <v>3</v>
      </c>
      <c r="N369" s="194" t="s">
        <v>44</v>
      </c>
      <c r="O369" s="55"/>
      <c r="P369" s="149">
        <f>O369*H369</f>
        <v>0</v>
      </c>
      <c r="Q369" s="149">
        <v>1E-3</v>
      </c>
      <c r="R369" s="149">
        <f>Q369*H369</f>
        <v>0.13200000000000001</v>
      </c>
      <c r="S369" s="149">
        <v>0</v>
      </c>
      <c r="T369" s="150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51" t="s">
        <v>336</v>
      </c>
      <c r="AT369" s="151" t="s">
        <v>413</v>
      </c>
      <c r="AU369" s="151" t="s">
        <v>82</v>
      </c>
      <c r="AY369" s="19" t="s">
        <v>122</v>
      </c>
      <c r="BE369" s="152">
        <f>IF(N369="základní",J369,0)</f>
        <v>0</v>
      </c>
      <c r="BF369" s="152">
        <f>IF(N369="snížená",J369,0)</f>
        <v>0</v>
      </c>
      <c r="BG369" s="152">
        <f>IF(N369="zákl. přenesená",J369,0)</f>
        <v>0</v>
      </c>
      <c r="BH369" s="152">
        <f>IF(N369="sníž. přenesená",J369,0)</f>
        <v>0</v>
      </c>
      <c r="BI369" s="152">
        <f>IF(N369="nulová",J369,0)</f>
        <v>0</v>
      </c>
      <c r="BJ369" s="19" t="s">
        <v>78</v>
      </c>
      <c r="BK369" s="152">
        <f>ROUND(I369*H369,2)</f>
        <v>0</v>
      </c>
      <c r="BL369" s="19" t="s">
        <v>237</v>
      </c>
      <c r="BM369" s="151" t="s">
        <v>417</v>
      </c>
    </row>
    <row r="370" spans="1:65" s="14" customFormat="1">
      <c r="B370" s="161"/>
      <c r="D370" s="154" t="s">
        <v>132</v>
      </c>
      <c r="E370" s="162" t="s">
        <v>3</v>
      </c>
      <c r="F370" s="163" t="s">
        <v>418</v>
      </c>
      <c r="H370" s="164">
        <v>132</v>
      </c>
      <c r="I370" s="165"/>
      <c r="L370" s="161"/>
      <c r="M370" s="166"/>
      <c r="N370" s="167"/>
      <c r="O370" s="167"/>
      <c r="P370" s="167"/>
      <c r="Q370" s="167"/>
      <c r="R370" s="167"/>
      <c r="S370" s="167"/>
      <c r="T370" s="168"/>
      <c r="AT370" s="162" t="s">
        <v>132</v>
      </c>
      <c r="AU370" s="162" t="s">
        <v>82</v>
      </c>
      <c r="AV370" s="14" t="s">
        <v>82</v>
      </c>
      <c r="AW370" s="14" t="s">
        <v>34</v>
      </c>
      <c r="AX370" s="14" t="s">
        <v>78</v>
      </c>
      <c r="AY370" s="162" t="s">
        <v>122</v>
      </c>
    </row>
    <row r="371" spans="1:65" s="2" customFormat="1" ht="24.2" customHeight="1">
      <c r="A371" s="34"/>
      <c r="B371" s="139"/>
      <c r="C371" s="140" t="s">
        <v>419</v>
      </c>
      <c r="D371" s="140" t="s">
        <v>125</v>
      </c>
      <c r="E371" s="141" t="s">
        <v>420</v>
      </c>
      <c r="F371" s="142" t="s">
        <v>421</v>
      </c>
      <c r="G371" s="143" t="s">
        <v>375</v>
      </c>
      <c r="H371" s="144">
        <v>0.13200000000000001</v>
      </c>
      <c r="I371" s="145"/>
      <c r="J371" s="146">
        <f>ROUND(I371*H371,2)</f>
        <v>0</v>
      </c>
      <c r="K371" s="142" t="s">
        <v>129</v>
      </c>
      <c r="L371" s="35"/>
      <c r="M371" s="147" t="s">
        <v>3</v>
      </c>
      <c r="N371" s="148" t="s">
        <v>44</v>
      </c>
      <c r="O371" s="55"/>
      <c r="P371" s="149">
        <f>O371*H371</f>
        <v>0</v>
      </c>
      <c r="Q371" s="149">
        <v>0</v>
      </c>
      <c r="R371" s="149">
        <f>Q371*H371</f>
        <v>0</v>
      </c>
      <c r="S371" s="149">
        <v>0</v>
      </c>
      <c r="T371" s="150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51" t="s">
        <v>237</v>
      </c>
      <c r="AT371" s="151" t="s">
        <v>125</v>
      </c>
      <c r="AU371" s="151" t="s">
        <v>82</v>
      </c>
      <c r="AY371" s="19" t="s">
        <v>122</v>
      </c>
      <c r="BE371" s="152">
        <f>IF(N371="základní",J371,0)</f>
        <v>0</v>
      </c>
      <c r="BF371" s="152">
        <f>IF(N371="snížená",J371,0)</f>
        <v>0</v>
      </c>
      <c r="BG371" s="152">
        <f>IF(N371="zákl. přenesená",J371,0)</f>
        <v>0</v>
      </c>
      <c r="BH371" s="152">
        <f>IF(N371="sníž. přenesená",J371,0)</f>
        <v>0</v>
      </c>
      <c r="BI371" s="152">
        <f>IF(N371="nulová",J371,0)</f>
        <v>0</v>
      </c>
      <c r="BJ371" s="19" t="s">
        <v>78</v>
      </c>
      <c r="BK371" s="152">
        <f>ROUND(I371*H371,2)</f>
        <v>0</v>
      </c>
      <c r="BL371" s="19" t="s">
        <v>237</v>
      </c>
      <c r="BM371" s="151" t="s">
        <v>422</v>
      </c>
    </row>
    <row r="372" spans="1:65" s="2" customFormat="1" ht="24.2" customHeight="1">
      <c r="A372" s="34"/>
      <c r="B372" s="139"/>
      <c r="C372" s="140" t="s">
        <v>423</v>
      </c>
      <c r="D372" s="140" t="s">
        <v>125</v>
      </c>
      <c r="E372" s="141" t="s">
        <v>424</v>
      </c>
      <c r="F372" s="142" t="s">
        <v>425</v>
      </c>
      <c r="G372" s="143" t="s">
        <v>375</v>
      </c>
      <c r="H372" s="144">
        <v>0.13200000000000001</v>
      </c>
      <c r="I372" s="145"/>
      <c r="J372" s="146">
        <f>ROUND(I372*H372,2)</f>
        <v>0</v>
      </c>
      <c r="K372" s="142" t="s">
        <v>129</v>
      </c>
      <c r="L372" s="35"/>
      <c r="M372" s="147" t="s">
        <v>3</v>
      </c>
      <c r="N372" s="148" t="s">
        <v>44</v>
      </c>
      <c r="O372" s="55"/>
      <c r="P372" s="149">
        <f>O372*H372</f>
        <v>0</v>
      </c>
      <c r="Q372" s="149">
        <v>0</v>
      </c>
      <c r="R372" s="149">
        <f>Q372*H372</f>
        <v>0</v>
      </c>
      <c r="S372" s="149">
        <v>0</v>
      </c>
      <c r="T372" s="150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51" t="s">
        <v>237</v>
      </c>
      <c r="AT372" s="151" t="s">
        <v>125</v>
      </c>
      <c r="AU372" s="151" t="s">
        <v>82</v>
      </c>
      <c r="AY372" s="19" t="s">
        <v>122</v>
      </c>
      <c r="BE372" s="152">
        <f>IF(N372="základní",J372,0)</f>
        <v>0</v>
      </c>
      <c r="BF372" s="152">
        <f>IF(N372="snížená",J372,0)</f>
        <v>0</v>
      </c>
      <c r="BG372" s="152">
        <f>IF(N372="zákl. přenesená",J372,0)</f>
        <v>0</v>
      </c>
      <c r="BH372" s="152">
        <f>IF(N372="sníž. přenesená",J372,0)</f>
        <v>0</v>
      </c>
      <c r="BI372" s="152">
        <f>IF(N372="nulová",J372,0)</f>
        <v>0</v>
      </c>
      <c r="BJ372" s="19" t="s">
        <v>78</v>
      </c>
      <c r="BK372" s="152">
        <f>ROUND(I372*H372,2)</f>
        <v>0</v>
      </c>
      <c r="BL372" s="19" t="s">
        <v>237</v>
      </c>
      <c r="BM372" s="151" t="s">
        <v>426</v>
      </c>
    </row>
    <row r="373" spans="1:65" s="12" customFormat="1" ht="22.9" customHeight="1">
      <c r="B373" s="126"/>
      <c r="D373" s="127" t="s">
        <v>72</v>
      </c>
      <c r="E373" s="137" t="s">
        <v>427</v>
      </c>
      <c r="F373" s="137" t="s">
        <v>428</v>
      </c>
      <c r="I373" s="129"/>
      <c r="J373" s="138">
        <f>BK373</f>
        <v>0</v>
      </c>
      <c r="L373" s="126"/>
      <c r="M373" s="131"/>
      <c r="N373" s="132"/>
      <c r="O373" s="132"/>
      <c r="P373" s="133">
        <f>SUM(P374:P394)</f>
        <v>0</v>
      </c>
      <c r="Q373" s="132"/>
      <c r="R373" s="133">
        <f>SUM(R374:R394)</f>
        <v>3.5843999999999994E-2</v>
      </c>
      <c r="S373" s="132"/>
      <c r="T373" s="134">
        <f>SUM(T374:T394)</f>
        <v>1.9372E-2</v>
      </c>
      <c r="AR373" s="127" t="s">
        <v>82</v>
      </c>
      <c r="AT373" s="135" t="s">
        <v>72</v>
      </c>
      <c r="AU373" s="135" t="s">
        <v>78</v>
      </c>
      <c r="AY373" s="127" t="s">
        <v>122</v>
      </c>
      <c r="BK373" s="136">
        <f>SUM(BK374:BK394)</f>
        <v>0</v>
      </c>
    </row>
    <row r="374" spans="1:65" s="2" customFormat="1" ht="14.45" customHeight="1">
      <c r="A374" s="34"/>
      <c r="B374" s="139"/>
      <c r="C374" s="140" t="s">
        <v>429</v>
      </c>
      <c r="D374" s="140" t="s">
        <v>125</v>
      </c>
      <c r="E374" s="141" t="s">
        <v>430</v>
      </c>
      <c r="F374" s="142" t="s">
        <v>431</v>
      </c>
      <c r="G374" s="143" t="s">
        <v>128</v>
      </c>
      <c r="H374" s="144">
        <v>11.6</v>
      </c>
      <c r="I374" s="145"/>
      <c r="J374" s="146">
        <f>ROUND(I374*H374,2)</f>
        <v>0</v>
      </c>
      <c r="K374" s="142" t="s">
        <v>129</v>
      </c>
      <c r="L374" s="35"/>
      <c r="M374" s="147" t="s">
        <v>3</v>
      </c>
      <c r="N374" s="148" t="s">
        <v>44</v>
      </c>
      <c r="O374" s="55"/>
      <c r="P374" s="149">
        <f>O374*H374</f>
        <v>0</v>
      </c>
      <c r="Q374" s="149">
        <v>0</v>
      </c>
      <c r="R374" s="149">
        <f>Q374*H374</f>
        <v>0</v>
      </c>
      <c r="S374" s="149">
        <v>1.67E-3</v>
      </c>
      <c r="T374" s="150">
        <f>S374*H374</f>
        <v>1.9372E-2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51" t="s">
        <v>237</v>
      </c>
      <c r="AT374" s="151" t="s">
        <v>125</v>
      </c>
      <c r="AU374" s="151" t="s">
        <v>82</v>
      </c>
      <c r="AY374" s="19" t="s">
        <v>122</v>
      </c>
      <c r="BE374" s="152">
        <f>IF(N374="základní",J374,0)</f>
        <v>0</v>
      </c>
      <c r="BF374" s="152">
        <f>IF(N374="snížená",J374,0)</f>
        <v>0</v>
      </c>
      <c r="BG374" s="152">
        <f>IF(N374="zákl. přenesená",J374,0)</f>
        <v>0</v>
      </c>
      <c r="BH374" s="152">
        <f>IF(N374="sníž. přenesená",J374,0)</f>
        <v>0</v>
      </c>
      <c r="BI374" s="152">
        <f>IF(N374="nulová",J374,0)</f>
        <v>0</v>
      </c>
      <c r="BJ374" s="19" t="s">
        <v>78</v>
      </c>
      <c r="BK374" s="152">
        <f>ROUND(I374*H374,2)</f>
        <v>0</v>
      </c>
      <c r="BL374" s="19" t="s">
        <v>237</v>
      </c>
      <c r="BM374" s="151" t="s">
        <v>432</v>
      </c>
    </row>
    <row r="375" spans="1:65" s="13" customFormat="1">
      <c r="B375" s="153"/>
      <c r="D375" s="154" t="s">
        <v>132</v>
      </c>
      <c r="E375" s="155" t="s">
        <v>3</v>
      </c>
      <c r="F375" s="156" t="s">
        <v>433</v>
      </c>
      <c r="H375" s="155" t="s">
        <v>3</v>
      </c>
      <c r="I375" s="157"/>
      <c r="L375" s="153"/>
      <c r="M375" s="158"/>
      <c r="N375" s="159"/>
      <c r="O375" s="159"/>
      <c r="P375" s="159"/>
      <c r="Q375" s="159"/>
      <c r="R375" s="159"/>
      <c r="S375" s="159"/>
      <c r="T375" s="160"/>
      <c r="AT375" s="155" t="s">
        <v>132</v>
      </c>
      <c r="AU375" s="155" t="s">
        <v>82</v>
      </c>
      <c r="AV375" s="13" t="s">
        <v>78</v>
      </c>
      <c r="AW375" s="13" t="s">
        <v>34</v>
      </c>
      <c r="AX375" s="13" t="s">
        <v>73</v>
      </c>
      <c r="AY375" s="155" t="s">
        <v>122</v>
      </c>
    </row>
    <row r="376" spans="1:65" s="13" customFormat="1">
      <c r="B376" s="153"/>
      <c r="D376" s="154" t="s">
        <v>132</v>
      </c>
      <c r="E376" s="155" t="s">
        <v>3</v>
      </c>
      <c r="F376" s="156" t="s">
        <v>142</v>
      </c>
      <c r="H376" s="155" t="s">
        <v>3</v>
      </c>
      <c r="I376" s="157"/>
      <c r="L376" s="153"/>
      <c r="M376" s="158"/>
      <c r="N376" s="159"/>
      <c r="O376" s="159"/>
      <c r="P376" s="159"/>
      <c r="Q376" s="159"/>
      <c r="R376" s="159"/>
      <c r="S376" s="159"/>
      <c r="T376" s="160"/>
      <c r="AT376" s="155" t="s">
        <v>132</v>
      </c>
      <c r="AU376" s="155" t="s">
        <v>82</v>
      </c>
      <c r="AV376" s="13" t="s">
        <v>78</v>
      </c>
      <c r="AW376" s="13" t="s">
        <v>34</v>
      </c>
      <c r="AX376" s="13" t="s">
        <v>73</v>
      </c>
      <c r="AY376" s="155" t="s">
        <v>122</v>
      </c>
    </row>
    <row r="377" spans="1:65" s="14" customFormat="1">
      <c r="B377" s="161"/>
      <c r="D377" s="154" t="s">
        <v>132</v>
      </c>
      <c r="E377" s="162" t="s">
        <v>3</v>
      </c>
      <c r="F377" s="163" t="s">
        <v>167</v>
      </c>
      <c r="H377" s="164">
        <v>11.6</v>
      </c>
      <c r="I377" s="165"/>
      <c r="L377" s="161"/>
      <c r="M377" s="166"/>
      <c r="N377" s="167"/>
      <c r="O377" s="167"/>
      <c r="P377" s="167"/>
      <c r="Q377" s="167"/>
      <c r="R377" s="167"/>
      <c r="S377" s="167"/>
      <c r="T377" s="168"/>
      <c r="AT377" s="162" t="s">
        <v>132</v>
      </c>
      <c r="AU377" s="162" t="s">
        <v>82</v>
      </c>
      <c r="AV377" s="14" t="s">
        <v>82</v>
      </c>
      <c r="AW377" s="14" t="s">
        <v>34</v>
      </c>
      <c r="AX377" s="14" t="s">
        <v>78</v>
      </c>
      <c r="AY377" s="162" t="s">
        <v>122</v>
      </c>
    </row>
    <row r="378" spans="1:65" s="2" customFormat="1" ht="24.2" customHeight="1">
      <c r="A378" s="34"/>
      <c r="B378" s="139"/>
      <c r="C378" s="140" t="s">
        <v>434</v>
      </c>
      <c r="D378" s="140" t="s">
        <v>125</v>
      </c>
      <c r="E378" s="141" t="s">
        <v>373</v>
      </c>
      <c r="F378" s="142" t="s">
        <v>374</v>
      </c>
      <c r="G378" s="143" t="s">
        <v>375</v>
      </c>
      <c r="H378" s="144">
        <v>1.9E-2</v>
      </c>
      <c r="I378" s="145"/>
      <c r="J378" s="146">
        <f>ROUND(I378*H378,2)</f>
        <v>0</v>
      </c>
      <c r="K378" s="142" t="s">
        <v>129</v>
      </c>
      <c r="L378" s="35"/>
      <c r="M378" s="147" t="s">
        <v>3</v>
      </c>
      <c r="N378" s="148" t="s">
        <v>44</v>
      </c>
      <c r="O378" s="55"/>
      <c r="P378" s="149">
        <f>O378*H378</f>
        <v>0</v>
      </c>
      <c r="Q378" s="149">
        <v>0</v>
      </c>
      <c r="R378" s="149">
        <f>Q378*H378</f>
        <v>0</v>
      </c>
      <c r="S378" s="149">
        <v>0</v>
      </c>
      <c r="T378" s="150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51" t="s">
        <v>237</v>
      </c>
      <c r="AT378" s="151" t="s">
        <v>125</v>
      </c>
      <c r="AU378" s="151" t="s">
        <v>82</v>
      </c>
      <c r="AY378" s="19" t="s">
        <v>122</v>
      </c>
      <c r="BE378" s="152">
        <f>IF(N378="základní",J378,0)</f>
        <v>0</v>
      </c>
      <c r="BF378" s="152">
        <f>IF(N378="snížená",J378,0)</f>
        <v>0</v>
      </c>
      <c r="BG378" s="152">
        <f>IF(N378="zákl. přenesená",J378,0)</f>
        <v>0</v>
      </c>
      <c r="BH378" s="152">
        <f>IF(N378="sníž. přenesená",J378,0)</f>
        <v>0</v>
      </c>
      <c r="BI378" s="152">
        <f>IF(N378="nulová",J378,0)</f>
        <v>0</v>
      </c>
      <c r="BJ378" s="19" t="s">
        <v>78</v>
      </c>
      <c r="BK378" s="152">
        <f>ROUND(I378*H378,2)</f>
        <v>0</v>
      </c>
      <c r="BL378" s="19" t="s">
        <v>237</v>
      </c>
      <c r="BM378" s="151" t="s">
        <v>435</v>
      </c>
    </row>
    <row r="379" spans="1:65" s="13" customFormat="1">
      <c r="B379" s="153"/>
      <c r="D379" s="154" t="s">
        <v>132</v>
      </c>
      <c r="E379" s="155" t="s">
        <v>3</v>
      </c>
      <c r="F379" s="156" t="s">
        <v>436</v>
      </c>
      <c r="H379" s="155" t="s">
        <v>3</v>
      </c>
      <c r="I379" s="157"/>
      <c r="L379" s="153"/>
      <c r="M379" s="158"/>
      <c r="N379" s="159"/>
      <c r="O379" s="159"/>
      <c r="P379" s="159"/>
      <c r="Q379" s="159"/>
      <c r="R379" s="159"/>
      <c r="S379" s="159"/>
      <c r="T379" s="160"/>
      <c r="AT379" s="155" t="s">
        <v>132</v>
      </c>
      <c r="AU379" s="155" t="s">
        <v>82</v>
      </c>
      <c r="AV379" s="13" t="s">
        <v>78</v>
      </c>
      <c r="AW379" s="13" t="s">
        <v>34</v>
      </c>
      <c r="AX379" s="13" t="s">
        <v>73</v>
      </c>
      <c r="AY379" s="155" t="s">
        <v>122</v>
      </c>
    </row>
    <row r="380" spans="1:65" s="14" customFormat="1">
      <c r="B380" s="161"/>
      <c r="D380" s="154" t="s">
        <v>132</v>
      </c>
      <c r="E380" s="162" t="s">
        <v>3</v>
      </c>
      <c r="F380" s="163" t="s">
        <v>437</v>
      </c>
      <c r="H380" s="164">
        <v>1.9E-2</v>
      </c>
      <c r="I380" s="165"/>
      <c r="L380" s="161"/>
      <c r="M380" s="166"/>
      <c r="N380" s="167"/>
      <c r="O380" s="167"/>
      <c r="P380" s="167"/>
      <c r="Q380" s="167"/>
      <c r="R380" s="167"/>
      <c r="S380" s="167"/>
      <c r="T380" s="168"/>
      <c r="AT380" s="162" t="s">
        <v>132</v>
      </c>
      <c r="AU380" s="162" t="s">
        <v>82</v>
      </c>
      <c r="AV380" s="14" t="s">
        <v>82</v>
      </c>
      <c r="AW380" s="14" t="s">
        <v>34</v>
      </c>
      <c r="AX380" s="14" t="s">
        <v>78</v>
      </c>
      <c r="AY380" s="162" t="s">
        <v>122</v>
      </c>
    </row>
    <row r="381" spans="1:65" s="2" customFormat="1" ht="24.2" customHeight="1">
      <c r="A381" s="34"/>
      <c r="B381" s="139"/>
      <c r="C381" s="140" t="s">
        <v>438</v>
      </c>
      <c r="D381" s="140" t="s">
        <v>125</v>
      </c>
      <c r="E381" s="141" t="s">
        <v>378</v>
      </c>
      <c r="F381" s="142" t="s">
        <v>379</v>
      </c>
      <c r="G381" s="143" t="s">
        <v>375</v>
      </c>
      <c r="H381" s="144">
        <v>0.95</v>
      </c>
      <c r="I381" s="145"/>
      <c r="J381" s="146">
        <f>ROUND(I381*H381,2)</f>
        <v>0</v>
      </c>
      <c r="K381" s="142" t="s">
        <v>129</v>
      </c>
      <c r="L381" s="35"/>
      <c r="M381" s="147" t="s">
        <v>3</v>
      </c>
      <c r="N381" s="148" t="s">
        <v>44</v>
      </c>
      <c r="O381" s="55"/>
      <c r="P381" s="149">
        <f>O381*H381</f>
        <v>0</v>
      </c>
      <c r="Q381" s="149">
        <v>0</v>
      </c>
      <c r="R381" s="149">
        <f>Q381*H381</f>
        <v>0</v>
      </c>
      <c r="S381" s="149">
        <v>0</v>
      </c>
      <c r="T381" s="150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51" t="s">
        <v>237</v>
      </c>
      <c r="AT381" s="151" t="s">
        <v>125</v>
      </c>
      <c r="AU381" s="151" t="s">
        <v>82</v>
      </c>
      <c r="AY381" s="19" t="s">
        <v>122</v>
      </c>
      <c r="BE381" s="152">
        <f>IF(N381="základní",J381,0)</f>
        <v>0</v>
      </c>
      <c r="BF381" s="152">
        <f>IF(N381="snížená",J381,0)</f>
        <v>0</v>
      </c>
      <c r="BG381" s="152">
        <f>IF(N381="zákl. přenesená",J381,0)</f>
        <v>0</v>
      </c>
      <c r="BH381" s="152">
        <f>IF(N381="sníž. přenesená",J381,0)</f>
        <v>0</v>
      </c>
      <c r="BI381" s="152">
        <f>IF(N381="nulová",J381,0)</f>
        <v>0</v>
      </c>
      <c r="BJ381" s="19" t="s">
        <v>78</v>
      </c>
      <c r="BK381" s="152">
        <f>ROUND(I381*H381,2)</f>
        <v>0</v>
      </c>
      <c r="BL381" s="19" t="s">
        <v>237</v>
      </c>
      <c r="BM381" s="151" t="s">
        <v>439</v>
      </c>
    </row>
    <row r="382" spans="1:65" s="14" customFormat="1">
      <c r="B382" s="161"/>
      <c r="D382" s="154" t="s">
        <v>132</v>
      </c>
      <c r="E382" s="162" t="s">
        <v>3</v>
      </c>
      <c r="F382" s="163" t="s">
        <v>440</v>
      </c>
      <c r="H382" s="164">
        <v>0.95</v>
      </c>
      <c r="I382" s="165"/>
      <c r="L382" s="161"/>
      <c r="M382" s="166"/>
      <c r="N382" s="167"/>
      <c r="O382" s="167"/>
      <c r="P382" s="167"/>
      <c r="Q382" s="167"/>
      <c r="R382" s="167"/>
      <c r="S382" s="167"/>
      <c r="T382" s="168"/>
      <c r="AT382" s="162" t="s">
        <v>132</v>
      </c>
      <c r="AU382" s="162" t="s">
        <v>82</v>
      </c>
      <c r="AV382" s="14" t="s">
        <v>82</v>
      </c>
      <c r="AW382" s="14" t="s">
        <v>34</v>
      </c>
      <c r="AX382" s="14" t="s">
        <v>78</v>
      </c>
      <c r="AY382" s="162" t="s">
        <v>122</v>
      </c>
    </row>
    <row r="383" spans="1:65" s="2" customFormat="1" ht="14.45" customHeight="1">
      <c r="A383" s="34"/>
      <c r="B383" s="139"/>
      <c r="C383" s="140" t="s">
        <v>441</v>
      </c>
      <c r="D383" s="140" t="s">
        <v>125</v>
      </c>
      <c r="E383" s="141" t="s">
        <v>384</v>
      </c>
      <c r="F383" s="142" t="s">
        <v>385</v>
      </c>
      <c r="G383" s="143" t="s">
        <v>375</v>
      </c>
      <c r="H383" s="144">
        <v>1.9E-2</v>
      </c>
      <c r="I383" s="145"/>
      <c r="J383" s="146">
        <f>ROUND(I383*H383,2)</f>
        <v>0</v>
      </c>
      <c r="K383" s="142" t="s">
        <v>129</v>
      </c>
      <c r="L383" s="35"/>
      <c r="M383" s="147" t="s">
        <v>3</v>
      </c>
      <c r="N383" s="148" t="s">
        <v>44</v>
      </c>
      <c r="O383" s="55"/>
      <c r="P383" s="149">
        <f>O383*H383</f>
        <v>0</v>
      </c>
      <c r="Q383" s="149">
        <v>0</v>
      </c>
      <c r="R383" s="149">
        <f>Q383*H383</f>
        <v>0</v>
      </c>
      <c r="S383" s="149">
        <v>0</v>
      </c>
      <c r="T383" s="150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51" t="s">
        <v>237</v>
      </c>
      <c r="AT383" s="151" t="s">
        <v>125</v>
      </c>
      <c r="AU383" s="151" t="s">
        <v>82</v>
      </c>
      <c r="AY383" s="19" t="s">
        <v>122</v>
      </c>
      <c r="BE383" s="152">
        <f>IF(N383="základní",J383,0)</f>
        <v>0</v>
      </c>
      <c r="BF383" s="152">
        <f>IF(N383="snížená",J383,0)</f>
        <v>0</v>
      </c>
      <c r="BG383" s="152">
        <f>IF(N383="zákl. přenesená",J383,0)</f>
        <v>0</v>
      </c>
      <c r="BH383" s="152">
        <f>IF(N383="sníž. přenesená",J383,0)</f>
        <v>0</v>
      </c>
      <c r="BI383" s="152">
        <f>IF(N383="nulová",J383,0)</f>
        <v>0</v>
      </c>
      <c r="BJ383" s="19" t="s">
        <v>78</v>
      </c>
      <c r="BK383" s="152">
        <f>ROUND(I383*H383,2)</f>
        <v>0</v>
      </c>
      <c r="BL383" s="19" t="s">
        <v>237</v>
      </c>
      <c r="BM383" s="151" t="s">
        <v>442</v>
      </c>
    </row>
    <row r="384" spans="1:65" s="13" customFormat="1">
      <c r="B384" s="153"/>
      <c r="D384" s="154" t="s">
        <v>132</v>
      </c>
      <c r="E384" s="155" t="s">
        <v>3</v>
      </c>
      <c r="F384" s="156" t="s">
        <v>443</v>
      </c>
      <c r="H384" s="155" t="s">
        <v>3</v>
      </c>
      <c r="I384" s="157"/>
      <c r="L384" s="153"/>
      <c r="M384" s="158"/>
      <c r="N384" s="159"/>
      <c r="O384" s="159"/>
      <c r="P384" s="159"/>
      <c r="Q384" s="159"/>
      <c r="R384" s="159"/>
      <c r="S384" s="159"/>
      <c r="T384" s="160"/>
      <c r="AT384" s="155" t="s">
        <v>132</v>
      </c>
      <c r="AU384" s="155" t="s">
        <v>82</v>
      </c>
      <c r="AV384" s="13" t="s">
        <v>78</v>
      </c>
      <c r="AW384" s="13" t="s">
        <v>34</v>
      </c>
      <c r="AX384" s="13" t="s">
        <v>73</v>
      </c>
      <c r="AY384" s="155" t="s">
        <v>122</v>
      </c>
    </row>
    <row r="385" spans="1:65" s="14" customFormat="1">
      <c r="B385" s="161"/>
      <c r="D385" s="154" t="s">
        <v>132</v>
      </c>
      <c r="E385" s="162" t="s">
        <v>3</v>
      </c>
      <c r="F385" s="163" t="s">
        <v>437</v>
      </c>
      <c r="H385" s="164">
        <v>1.9E-2</v>
      </c>
      <c r="I385" s="165"/>
      <c r="L385" s="161"/>
      <c r="M385" s="166"/>
      <c r="N385" s="167"/>
      <c r="O385" s="167"/>
      <c r="P385" s="167"/>
      <c r="Q385" s="167"/>
      <c r="R385" s="167"/>
      <c r="S385" s="167"/>
      <c r="T385" s="168"/>
      <c r="AT385" s="162" t="s">
        <v>132</v>
      </c>
      <c r="AU385" s="162" t="s">
        <v>82</v>
      </c>
      <c r="AV385" s="14" t="s">
        <v>82</v>
      </c>
      <c r="AW385" s="14" t="s">
        <v>34</v>
      </c>
      <c r="AX385" s="14" t="s">
        <v>78</v>
      </c>
      <c r="AY385" s="162" t="s">
        <v>122</v>
      </c>
    </row>
    <row r="386" spans="1:65" s="2" customFormat="1" ht="24.2" customHeight="1">
      <c r="A386" s="34"/>
      <c r="B386" s="139"/>
      <c r="C386" s="140" t="s">
        <v>444</v>
      </c>
      <c r="D386" s="140" t="s">
        <v>125</v>
      </c>
      <c r="E386" s="141" t="s">
        <v>389</v>
      </c>
      <c r="F386" s="142" t="s">
        <v>390</v>
      </c>
      <c r="G386" s="143" t="s">
        <v>375</v>
      </c>
      <c r="H386" s="144">
        <v>0.45600000000000002</v>
      </c>
      <c r="I386" s="145"/>
      <c r="J386" s="146">
        <f>ROUND(I386*H386,2)</f>
        <v>0</v>
      </c>
      <c r="K386" s="142" t="s">
        <v>129</v>
      </c>
      <c r="L386" s="35"/>
      <c r="M386" s="147" t="s">
        <v>3</v>
      </c>
      <c r="N386" s="148" t="s">
        <v>44</v>
      </c>
      <c r="O386" s="55"/>
      <c r="P386" s="149">
        <f>O386*H386</f>
        <v>0</v>
      </c>
      <c r="Q386" s="149">
        <v>0</v>
      </c>
      <c r="R386" s="149">
        <f>Q386*H386</f>
        <v>0</v>
      </c>
      <c r="S386" s="149">
        <v>0</v>
      </c>
      <c r="T386" s="150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151" t="s">
        <v>237</v>
      </c>
      <c r="AT386" s="151" t="s">
        <v>125</v>
      </c>
      <c r="AU386" s="151" t="s">
        <v>82</v>
      </c>
      <c r="AY386" s="19" t="s">
        <v>122</v>
      </c>
      <c r="BE386" s="152">
        <f>IF(N386="základní",J386,0)</f>
        <v>0</v>
      </c>
      <c r="BF386" s="152">
        <f>IF(N386="snížená",J386,0)</f>
        <v>0</v>
      </c>
      <c r="BG386" s="152">
        <f>IF(N386="zákl. přenesená",J386,0)</f>
        <v>0</v>
      </c>
      <c r="BH386" s="152">
        <f>IF(N386="sníž. přenesená",J386,0)</f>
        <v>0</v>
      </c>
      <c r="BI386" s="152">
        <f>IF(N386="nulová",J386,0)</f>
        <v>0</v>
      </c>
      <c r="BJ386" s="19" t="s">
        <v>78</v>
      </c>
      <c r="BK386" s="152">
        <f>ROUND(I386*H386,2)</f>
        <v>0</v>
      </c>
      <c r="BL386" s="19" t="s">
        <v>237</v>
      </c>
      <c r="BM386" s="151" t="s">
        <v>445</v>
      </c>
    </row>
    <row r="387" spans="1:65" s="14" customFormat="1">
      <c r="B387" s="161"/>
      <c r="D387" s="154" t="s">
        <v>132</v>
      </c>
      <c r="E387" s="162" t="s">
        <v>3</v>
      </c>
      <c r="F387" s="163" t="s">
        <v>446</v>
      </c>
      <c r="H387" s="164">
        <v>0.45600000000000002</v>
      </c>
      <c r="I387" s="165"/>
      <c r="L387" s="161"/>
      <c r="M387" s="166"/>
      <c r="N387" s="167"/>
      <c r="O387" s="167"/>
      <c r="P387" s="167"/>
      <c r="Q387" s="167"/>
      <c r="R387" s="167"/>
      <c r="S387" s="167"/>
      <c r="T387" s="168"/>
      <c r="AT387" s="162" t="s">
        <v>132</v>
      </c>
      <c r="AU387" s="162" t="s">
        <v>82</v>
      </c>
      <c r="AV387" s="14" t="s">
        <v>82</v>
      </c>
      <c r="AW387" s="14" t="s">
        <v>34</v>
      </c>
      <c r="AX387" s="14" t="s">
        <v>78</v>
      </c>
      <c r="AY387" s="162" t="s">
        <v>122</v>
      </c>
    </row>
    <row r="388" spans="1:65" s="2" customFormat="1" ht="14.45" customHeight="1">
      <c r="A388" s="34"/>
      <c r="B388" s="139"/>
      <c r="C388" s="140" t="s">
        <v>447</v>
      </c>
      <c r="D388" s="140" t="s">
        <v>125</v>
      </c>
      <c r="E388" s="141" t="s">
        <v>448</v>
      </c>
      <c r="F388" s="142" t="s">
        <v>449</v>
      </c>
      <c r="G388" s="143" t="s">
        <v>128</v>
      </c>
      <c r="H388" s="144">
        <v>11.6</v>
      </c>
      <c r="I388" s="145"/>
      <c r="J388" s="146">
        <f>ROUND(I388*H388,2)</f>
        <v>0</v>
      </c>
      <c r="K388" s="142" t="s">
        <v>129</v>
      </c>
      <c r="L388" s="35"/>
      <c r="M388" s="147" t="s">
        <v>3</v>
      </c>
      <c r="N388" s="148" t="s">
        <v>44</v>
      </c>
      <c r="O388" s="55"/>
      <c r="P388" s="149">
        <f>O388*H388</f>
        <v>0</v>
      </c>
      <c r="Q388" s="149">
        <v>3.0899999999999999E-3</v>
      </c>
      <c r="R388" s="149">
        <f>Q388*H388</f>
        <v>3.5843999999999994E-2</v>
      </c>
      <c r="S388" s="149">
        <v>0</v>
      </c>
      <c r="T388" s="150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51" t="s">
        <v>237</v>
      </c>
      <c r="AT388" s="151" t="s">
        <v>125</v>
      </c>
      <c r="AU388" s="151" t="s">
        <v>82</v>
      </c>
      <c r="AY388" s="19" t="s">
        <v>122</v>
      </c>
      <c r="BE388" s="152">
        <f>IF(N388="základní",J388,0)</f>
        <v>0</v>
      </c>
      <c r="BF388" s="152">
        <f>IF(N388="snížená",J388,0)</f>
        <v>0</v>
      </c>
      <c r="BG388" s="152">
        <f>IF(N388="zákl. přenesená",J388,0)</f>
        <v>0</v>
      </c>
      <c r="BH388" s="152">
        <f>IF(N388="sníž. přenesená",J388,0)</f>
        <v>0</v>
      </c>
      <c r="BI388" s="152">
        <f>IF(N388="nulová",J388,0)</f>
        <v>0</v>
      </c>
      <c r="BJ388" s="19" t="s">
        <v>78</v>
      </c>
      <c r="BK388" s="152">
        <f>ROUND(I388*H388,2)</f>
        <v>0</v>
      </c>
      <c r="BL388" s="19" t="s">
        <v>237</v>
      </c>
      <c r="BM388" s="151" t="s">
        <v>450</v>
      </c>
    </row>
    <row r="389" spans="1:65" s="13" customFormat="1">
      <c r="B389" s="153"/>
      <c r="D389" s="154" t="s">
        <v>132</v>
      </c>
      <c r="E389" s="155" t="s">
        <v>3</v>
      </c>
      <c r="F389" s="156" t="s">
        <v>451</v>
      </c>
      <c r="H389" s="155" t="s">
        <v>3</v>
      </c>
      <c r="I389" s="157"/>
      <c r="L389" s="153"/>
      <c r="M389" s="158"/>
      <c r="N389" s="159"/>
      <c r="O389" s="159"/>
      <c r="P389" s="159"/>
      <c r="Q389" s="159"/>
      <c r="R389" s="159"/>
      <c r="S389" s="159"/>
      <c r="T389" s="160"/>
      <c r="AT389" s="155" t="s">
        <v>132</v>
      </c>
      <c r="AU389" s="155" t="s">
        <v>82</v>
      </c>
      <c r="AV389" s="13" t="s">
        <v>78</v>
      </c>
      <c r="AW389" s="13" t="s">
        <v>34</v>
      </c>
      <c r="AX389" s="13" t="s">
        <v>73</v>
      </c>
      <c r="AY389" s="155" t="s">
        <v>122</v>
      </c>
    </row>
    <row r="390" spans="1:65" s="14" customFormat="1">
      <c r="B390" s="161"/>
      <c r="D390" s="154" t="s">
        <v>132</v>
      </c>
      <c r="E390" s="162" t="s">
        <v>3</v>
      </c>
      <c r="F390" s="163" t="s">
        <v>452</v>
      </c>
      <c r="H390" s="164">
        <v>11.6</v>
      </c>
      <c r="I390" s="165"/>
      <c r="L390" s="161"/>
      <c r="M390" s="166"/>
      <c r="N390" s="167"/>
      <c r="O390" s="167"/>
      <c r="P390" s="167"/>
      <c r="Q390" s="167"/>
      <c r="R390" s="167"/>
      <c r="S390" s="167"/>
      <c r="T390" s="168"/>
      <c r="AT390" s="162" t="s">
        <v>132</v>
      </c>
      <c r="AU390" s="162" t="s">
        <v>82</v>
      </c>
      <c r="AV390" s="14" t="s">
        <v>82</v>
      </c>
      <c r="AW390" s="14" t="s">
        <v>34</v>
      </c>
      <c r="AX390" s="14" t="s">
        <v>78</v>
      </c>
      <c r="AY390" s="162" t="s">
        <v>122</v>
      </c>
    </row>
    <row r="391" spans="1:65" s="2" customFormat="1" ht="24.2" customHeight="1">
      <c r="A391" s="34"/>
      <c r="B391" s="139"/>
      <c r="C391" s="140" t="s">
        <v>453</v>
      </c>
      <c r="D391" s="140" t="s">
        <v>125</v>
      </c>
      <c r="E391" s="141" t="s">
        <v>454</v>
      </c>
      <c r="F391" s="142" t="s">
        <v>455</v>
      </c>
      <c r="G391" s="143" t="s">
        <v>456</v>
      </c>
      <c r="H391" s="144">
        <v>32</v>
      </c>
      <c r="I391" s="145"/>
      <c r="J391" s="146">
        <f>ROUND(I391*H391,2)</f>
        <v>0</v>
      </c>
      <c r="K391" s="142" t="s">
        <v>129</v>
      </c>
      <c r="L391" s="35"/>
      <c r="M391" s="147" t="s">
        <v>3</v>
      </c>
      <c r="N391" s="148" t="s">
        <v>44</v>
      </c>
      <c r="O391" s="55"/>
      <c r="P391" s="149">
        <f>O391*H391</f>
        <v>0</v>
      </c>
      <c r="Q391" s="149">
        <v>0</v>
      </c>
      <c r="R391" s="149">
        <f>Q391*H391</f>
        <v>0</v>
      </c>
      <c r="S391" s="149">
        <v>0</v>
      </c>
      <c r="T391" s="150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51" t="s">
        <v>237</v>
      </c>
      <c r="AT391" s="151" t="s">
        <v>125</v>
      </c>
      <c r="AU391" s="151" t="s">
        <v>82</v>
      </c>
      <c r="AY391" s="19" t="s">
        <v>122</v>
      </c>
      <c r="BE391" s="152">
        <f>IF(N391="základní",J391,0)</f>
        <v>0</v>
      </c>
      <c r="BF391" s="152">
        <f>IF(N391="snížená",J391,0)</f>
        <v>0</v>
      </c>
      <c r="BG391" s="152">
        <f>IF(N391="zákl. přenesená",J391,0)</f>
        <v>0</v>
      </c>
      <c r="BH391" s="152">
        <f>IF(N391="sníž. přenesená",J391,0)</f>
        <v>0</v>
      </c>
      <c r="BI391" s="152">
        <f>IF(N391="nulová",J391,0)</f>
        <v>0</v>
      </c>
      <c r="BJ391" s="19" t="s">
        <v>78</v>
      </c>
      <c r="BK391" s="152">
        <f>ROUND(I391*H391,2)</f>
        <v>0</v>
      </c>
      <c r="BL391" s="19" t="s">
        <v>237</v>
      </c>
      <c r="BM391" s="151" t="s">
        <v>457</v>
      </c>
    </row>
    <row r="392" spans="1:65" s="14" customFormat="1">
      <c r="B392" s="161"/>
      <c r="D392" s="154" t="s">
        <v>132</v>
      </c>
      <c r="E392" s="162" t="s">
        <v>3</v>
      </c>
      <c r="F392" s="163" t="s">
        <v>458</v>
      </c>
      <c r="H392" s="164">
        <v>32</v>
      </c>
      <c r="I392" s="165"/>
      <c r="L392" s="161"/>
      <c r="M392" s="166"/>
      <c r="N392" s="167"/>
      <c r="O392" s="167"/>
      <c r="P392" s="167"/>
      <c r="Q392" s="167"/>
      <c r="R392" s="167"/>
      <c r="S392" s="167"/>
      <c r="T392" s="168"/>
      <c r="AT392" s="162" t="s">
        <v>132</v>
      </c>
      <c r="AU392" s="162" t="s">
        <v>82</v>
      </c>
      <c r="AV392" s="14" t="s">
        <v>82</v>
      </c>
      <c r="AW392" s="14" t="s">
        <v>34</v>
      </c>
      <c r="AX392" s="14" t="s">
        <v>78</v>
      </c>
      <c r="AY392" s="162" t="s">
        <v>122</v>
      </c>
    </row>
    <row r="393" spans="1:65" s="2" customFormat="1" ht="24.2" customHeight="1">
      <c r="A393" s="34"/>
      <c r="B393" s="139"/>
      <c r="C393" s="140" t="s">
        <v>459</v>
      </c>
      <c r="D393" s="140" t="s">
        <v>125</v>
      </c>
      <c r="E393" s="141" t="s">
        <v>460</v>
      </c>
      <c r="F393" s="142" t="s">
        <v>461</v>
      </c>
      <c r="G393" s="143" t="s">
        <v>375</v>
      </c>
      <c r="H393" s="144">
        <v>3.5999999999999997E-2</v>
      </c>
      <c r="I393" s="145"/>
      <c r="J393" s="146">
        <f>ROUND(I393*H393,2)</f>
        <v>0</v>
      </c>
      <c r="K393" s="142" t="s">
        <v>129</v>
      </c>
      <c r="L393" s="35"/>
      <c r="M393" s="147" t="s">
        <v>3</v>
      </c>
      <c r="N393" s="148" t="s">
        <v>44</v>
      </c>
      <c r="O393" s="55"/>
      <c r="P393" s="149">
        <f>O393*H393</f>
        <v>0</v>
      </c>
      <c r="Q393" s="149">
        <v>0</v>
      </c>
      <c r="R393" s="149">
        <f>Q393*H393</f>
        <v>0</v>
      </c>
      <c r="S393" s="149">
        <v>0</v>
      </c>
      <c r="T393" s="150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51" t="s">
        <v>237</v>
      </c>
      <c r="AT393" s="151" t="s">
        <v>125</v>
      </c>
      <c r="AU393" s="151" t="s">
        <v>82</v>
      </c>
      <c r="AY393" s="19" t="s">
        <v>122</v>
      </c>
      <c r="BE393" s="152">
        <f>IF(N393="základní",J393,0)</f>
        <v>0</v>
      </c>
      <c r="BF393" s="152">
        <f>IF(N393="snížená",J393,0)</f>
        <v>0</v>
      </c>
      <c r="BG393" s="152">
        <f>IF(N393="zákl. přenesená",J393,0)</f>
        <v>0</v>
      </c>
      <c r="BH393" s="152">
        <f>IF(N393="sníž. přenesená",J393,0)</f>
        <v>0</v>
      </c>
      <c r="BI393" s="152">
        <f>IF(N393="nulová",J393,0)</f>
        <v>0</v>
      </c>
      <c r="BJ393" s="19" t="s">
        <v>78</v>
      </c>
      <c r="BK393" s="152">
        <f>ROUND(I393*H393,2)</f>
        <v>0</v>
      </c>
      <c r="BL393" s="19" t="s">
        <v>237</v>
      </c>
      <c r="BM393" s="151" t="s">
        <v>462</v>
      </c>
    </row>
    <row r="394" spans="1:65" s="2" customFormat="1" ht="24.2" customHeight="1">
      <c r="A394" s="34"/>
      <c r="B394" s="139"/>
      <c r="C394" s="140" t="s">
        <v>463</v>
      </c>
      <c r="D394" s="140" t="s">
        <v>125</v>
      </c>
      <c r="E394" s="141" t="s">
        <v>464</v>
      </c>
      <c r="F394" s="142" t="s">
        <v>465</v>
      </c>
      <c r="G394" s="143" t="s">
        <v>375</v>
      </c>
      <c r="H394" s="144">
        <v>3.5999999999999997E-2</v>
      </c>
      <c r="I394" s="145"/>
      <c r="J394" s="146">
        <f>ROUND(I394*H394,2)</f>
        <v>0</v>
      </c>
      <c r="K394" s="142" t="s">
        <v>129</v>
      </c>
      <c r="L394" s="35"/>
      <c r="M394" s="147" t="s">
        <v>3</v>
      </c>
      <c r="N394" s="148" t="s">
        <v>44</v>
      </c>
      <c r="O394" s="55"/>
      <c r="P394" s="149">
        <f>O394*H394</f>
        <v>0</v>
      </c>
      <c r="Q394" s="149">
        <v>0</v>
      </c>
      <c r="R394" s="149">
        <f>Q394*H394</f>
        <v>0</v>
      </c>
      <c r="S394" s="149">
        <v>0</v>
      </c>
      <c r="T394" s="150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51" t="s">
        <v>237</v>
      </c>
      <c r="AT394" s="151" t="s">
        <v>125</v>
      </c>
      <c r="AU394" s="151" t="s">
        <v>82</v>
      </c>
      <c r="AY394" s="19" t="s">
        <v>122</v>
      </c>
      <c r="BE394" s="152">
        <f>IF(N394="základní",J394,0)</f>
        <v>0</v>
      </c>
      <c r="BF394" s="152">
        <f>IF(N394="snížená",J394,0)</f>
        <v>0</v>
      </c>
      <c r="BG394" s="152">
        <f>IF(N394="zákl. přenesená",J394,0)</f>
        <v>0</v>
      </c>
      <c r="BH394" s="152">
        <f>IF(N394="sníž. přenesená",J394,0)</f>
        <v>0</v>
      </c>
      <c r="BI394" s="152">
        <f>IF(N394="nulová",J394,0)</f>
        <v>0</v>
      </c>
      <c r="BJ394" s="19" t="s">
        <v>78</v>
      </c>
      <c r="BK394" s="152">
        <f>ROUND(I394*H394,2)</f>
        <v>0</v>
      </c>
      <c r="BL394" s="19" t="s">
        <v>237</v>
      </c>
      <c r="BM394" s="151" t="s">
        <v>466</v>
      </c>
    </row>
    <row r="395" spans="1:65" s="12" customFormat="1" ht="22.9" customHeight="1">
      <c r="B395" s="126"/>
      <c r="D395" s="127" t="s">
        <v>72</v>
      </c>
      <c r="E395" s="137" t="s">
        <v>467</v>
      </c>
      <c r="F395" s="137" t="s">
        <v>468</v>
      </c>
      <c r="I395" s="129"/>
      <c r="J395" s="138">
        <f>BK395</f>
        <v>0</v>
      </c>
      <c r="L395" s="126"/>
      <c r="M395" s="131"/>
      <c r="N395" s="132"/>
      <c r="O395" s="132"/>
      <c r="P395" s="133">
        <f>SUM(P396:P462)</f>
        <v>0</v>
      </c>
      <c r="Q395" s="132"/>
      <c r="R395" s="133">
        <f>SUM(R396:R462)</f>
        <v>0.31183565999999996</v>
      </c>
      <c r="S395" s="132"/>
      <c r="T395" s="134">
        <f>SUM(T396:T462)</f>
        <v>0</v>
      </c>
      <c r="AR395" s="127" t="s">
        <v>82</v>
      </c>
      <c r="AT395" s="135" t="s">
        <v>72</v>
      </c>
      <c r="AU395" s="135" t="s">
        <v>78</v>
      </c>
      <c r="AY395" s="127" t="s">
        <v>122</v>
      </c>
      <c r="BK395" s="136">
        <f>SUM(BK396:BK462)</f>
        <v>0</v>
      </c>
    </row>
    <row r="396" spans="1:65" s="2" customFormat="1" ht="14.45" customHeight="1">
      <c r="A396" s="34"/>
      <c r="B396" s="139"/>
      <c r="C396" s="140" t="s">
        <v>469</v>
      </c>
      <c r="D396" s="140" t="s">
        <v>125</v>
      </c>
      <c r="E396" s="141" t="s">
        <v>470</v>
      </c>
      <c r="F396" s="142" t="s">
        <v>471</v>
      </c>
      <c r="G396" s="143" t="s">
        <v>139</v>
      </c>
      <c r="H396" s="144">
        <v>23.468</v>
      </c>
      <c r="I396" s="145"/>
      <c r="J396" s="146">
        <f>ROUND(I396*H396,2)</f>
        <v>0</v>
      </c>
      <c r="K396" s="142" t="s">
        <v>129</v>
      </c>
      <c r="L396" s="35"/>
      <c r="M396" s="147" t="s">
        <v>3</v>
      </c>
      <c r="N396" s="148" t="s">
        <v>44</v>
      </c>
      <c r="O396" s="55"/>
      <c r="P396" s="149">
        <f>O396*H396</f>
        <v>0</v>
      </c>
      <c r="Q396" s="149">
        <v>6.0000000000000002E-5</v>
      </c>
      <c r="R396" s="149">
        <f>Q396*H396</f>
        <v>1.4080800000000001E-3</v>
      </c>
      <c r="S396" s="149">
        <v>0</v>
      </c>
      <c r="T396" s="150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51" t="s">
        <v>237</v>
      </c>
      <c r="AT396" s="151" t="s">
        <v>125</v>
      </c>
      <c r="AU396" s="151" t="s">
        <v>82</v>
      </c>
      <c r="AY396" s="19" t="s">
        <v>122</v>
      </c>
      <c r="BE396" s="152">
        <f>IF(N396="základní",J396,0)</f>
        <v>0</v>
      </c>
      <c r="BF396" s="152">
        <f>IF(N396="snížená",J396,0)</f>
        <v>0</v>
      </c>
      <c r="BG396" s="152">
        <f>IF(N396="zákl. přenesená",J396,0)</f>
        <v>0</v>
      </c>
      <c r="BH396" s="152">
        <f>IF(N396="sníž. přenesená",J396,0)</f>
        <v>0</v>
      </c>
      <c r="BI396" s="152">
        <f>IF(N396="nulová",J396,0)</f>
        <v>0</v>
      </c>
      <c r="BJ396" s="19" t="s">
        <v>78</v>
      </c>
      <c r="BK396" s="152">
        <f>ROUND(I396*H396,2)</f>
        <v>0</v>
      </c>
      <c r="BL396" s="19" t="s">
        <v>237</v>
      </c>
      <c r="BM396" s="151" t="s">
        <v>472</v>
      </c>
    </row>
    <row r="397" spans="1:65" s="13" customFormat="1">
      <c r="B397" s="153"/>
      <c r="D397" s="154" t="s">
        <v>132</v>
      </c>
      <c r="E397" s="155" t="s">
        <v>3</v>
      </c>
      <c r="F397" s="156" t="s">
        <v>473</v>
      </c>
      <c r="H397" s="155" t="s">
        <v>3</v>
      </c>
      <c r="I397" s="157"/>
      <c r="L397" s="153"/>
      <c r="M397" s="158"/>
      <c r="N397" s="159"/>
      <c r="O397" s="159"/>
      <c r="P397" s="159"/>
      <c r="Q397" s="159"/>
      <c r="R397" s="159"/>
      <c r="S397" s="159"/>
      <c r="T397" s="160"/>
      <c r="AT397" s="155" t="s">
        <v>132</v>
      </c>
      <c r="AU397" s="155" t="s">
        <v>82</v>
      </c>
      <c r="AV397" s="13" t="s">
        <v>78</v>
      </c>
      <c r="AW397" s="13" t="s">
        <v>34</v>
      </c>
      <c r="AX397" s="13" t="s">
        <v>73</v>
      </c>
      <c r="AY397" s="155" t="s">
        <v>122</v>
      </c>
    </row>
    <row r="398" spans="1:65" s="14" customFormat="1">
      <c r="B398" s="161"/>
      <c r="D398" s="154" t="s">
        <v>132</v>
      </c>
      <c r="E398" s="162" t="s">
        <v>3</v>
      </c>
      <c r="F398" s="163" t="s">
        <v>474</v>
      </c>
      <c r="H398" s="164">
        <v>23.468</v>
      </c>
      <c r="I398" s="165"/>
      <c r="L398" s="161"/>
      <c r="M398" s="166"/>
      <c r="N398" s="167"/>
      <c r="O398" s="167"/>
      <c r="P398" s="167"/>
      <c r="Q398" s="167"/>
      <c r="R398" s="167"/>
      <c r="S398" s="167"/>
      <c r="T398" s="168"/>
      <c r="AT398" s="162" t="s">
        <v>132</v>
      </c>
      <c r="AU398" s="162" t="s">
        <v>82</v>
      </c>
      <c r="AV398" s="14" t="s">
        <v>82</v>
      </c>
      <c r="AW398" s="14" t="s">
        <v>34</v>
      </c>
      <c r="AX398" s="14" t="s">
        <v>78</v>
      </c>
      <c r="AY398" s="162" t="s">
        <v>122</v>
      </c>
    </row>
    <row r="399" spans="1:65" s="2" customFormat="1" ht="14.45" customHeight="1">
      <c r="A399" s="34"/>
      <c r="B399" s="139"/>
      <c r="C399" s="140" t="s">
        <v>475</v>
      </c>
      <c r="D399" s="140" t="s">
        <v>125</v>
      </c>
      <c r="E399" s="141" t="s">
        <v>476</v>
      </c>
      <c r="F399" s="142" t="s">
        <v>477</v>
      </c>
      <c r="G399" s="143" t="s">
        <v>139</v>
      </c>
      <c r="H399" s="144">
        <v>23.468</v>
      </c>
      <c r="I399" s="145"/>
      <c r="J399" s="146">
        <f>ROUND(I399*H399,2)</f>
        <v>0</v>
      </c>
      <c r="K399" s="142" t="s">
        <v>129</v>
      </c>
      <c r="L399" s="35"/>
      <c r="M399" s="147" t="s">
        <v>3</v>
      </c>
      <c r="N399" s="148" t="s">
        <v>44</v>
      </c>
      <c r="O399" s="55"/>
      <c r="P399" s="149">
        <f>O399*H399</f>
        <v>0</v>
      </c>
      <c r="Q399" s="149">
        <v>6.9999999999999994E-5</v>
      </c>
      <c r="R399" s="149">
        <f>Q399*H399</f>
        <v>1.6427599999999998E-3</v>
      </c>
      <c r="S399" s="149">
        <v>0</v>
      </c>
      <c r="T399" s="150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51" t="s">
        <v>237</v>
      </c>
      <c r="AT399" s="151" t="s">
        <v>125</v>
      </c>
      <c r="AU399" s="151" t="s">
        <v>82</v>
      </c>
      <c r="AY399" s="19" t="s">
        <v>122</v>
      </c>
      <c r="BE399" s="152">
        <f>IF(N399="základní",J399,0)</f>
        <v>0</v>
      </c>
      <c r="BF399" s="152">
        <f>IF(N399="snížená",J399,0)</f>
        <v>0</v>
      </c>
      <c r="BG399" s="152">
        <f>IF(N399="zákl. přenesená",J399,0)</f>
        <v>0</v>
      </c>
      <c r="BH399" s="152">
        <f>IF(N399="sníž. přenesená",J399,0)</f>
        <v>0</v>
      </c>
      <c r="BI399" s="152">
        <f>IF(N399="nulová",J399,0)</f>
        <v>0</v>
      </c>
      <c r="BJ399" s="19" t="s">
        <v>78</v>
      </c>
      <c r="BK399" s="152">
        <f>ROUND(I399*H399,2)</f>
        <v>0</v>
      </c>
      <c r="BL399" s="19" t="s">
        <v>237</v>
      </c>
      <c r="BM399" s="151" t="s">
        <v>478</v>
      </c>
    </row>
    <row r="400" spans="1:65" s="13" customFormat="1">
      <c r="B400" s="153"/>
      <c r="D400" s="154" t="s">
        <v>132</v>
      </c>
      <c r="E400" s="155" t="s">
        <v>3</v>
      </c>
      <c r="F400" s="156" t="s">
        <v>479</v>
      </c>
      <c r="H400" s="155" t="s">
        <v>3</v>
      </c>
      <c r="I400" s="157"/>
      <c r="L400" s="153"/>
      <c r="M400" s="158"/>
      <c r="N400" s="159"/>
      <c r="O400" s="159"/>
      <c r="P400" s="159"/>
      <c r="Q400" s="159"/>
      <c r="R400" s="159"/>
      <c r="S400" s="159"/>
      <c r="T400" s="160"/>
      <c r="AT400" s="155" t="s">
        <v>132</v>
      </c>
      <c r="AU400" s="155" t="s">
        <v>82</v>
      </c>
      <c r="AV400" s="13" t="s">
        <v>78</v>
      </c>
      <c r="AW400" s="13" t="s">
        <v>34</v>
      </c>
      <c r="AX400" s="13" t="s">
        <v>73</v>
      </c>
      <c r="AY400" s="155" t="s">
        <v>122</v>
      </c>
    </row>
    <row r="401" spans="1:65" s="14" customFormat="1">
      <c r="B401" s="161"/>
      <c r="D401" s="154" t="s">
        <v>132</v>
      </c>
      <c r="E401" s="162" t="s">
        <v>3</v>
      </c>
      <c r="F401" s="163" t="s">
        <v>480</v>
      </c>
      <c r="H401" s="164">
        <v>23.468</v>
      </c>
      <c r="I401" s="165"/>
      <c r="L401" s="161"/>
      <c r="M401" s="166"/>
      <c r="N401" s="167"/>
      <c r="O401" s="167"/>
      <c r="P401" s="167"/>
      <c r="Q401" s="167"/>
      <c r="R401" s="167"/>
      <c r="S401" s="167"/>
      <c r="T401" s="168"/>
      <c r="AT401" s="162" t="s">
        <v>132</v>
      </c>
      <c r="AU401" s="162" t="s">
        <v>82</v>
      </c>
      <c r="AV401" s="14" t="s">
        <v>82</v>
      </c>
      <c r="AW401" s="14" t="s">
        <v>34</v>
      </c>
      <c r="AX401" s="14" t="s">
        <v>78</v>
      </c>
      <c r="AY401" s="162" t="s">
        <v>122</v>
      </c>
    </row>
    <row r="402" spans="1:65" s="2" customFormat="1" ht="14.45" customHeight="1">
      <c r="A402" s="34"/>
      <c r="B402" s="139"/>
      <c r="C402" s="140" t="s">
        <v>481</v>
      </c>
      <c r="D402" s="140" t="s">
        <v>125</v>
      </c>
      <c r="E402" s="141" t="s">
        <v>482</v>
      </c>
      <c r="F402" s="142" t="s">
        <v>483</v>
      </c>
      <c r="G402" s="143" t="s">
        <v>139</v>
      </c>
      <c r="H402" s="144">
        <v>23.468</v>
      </c>
      <c r="I402" s="145"/>
      <c r="J402" s="146">
        <f>ROUND(I402*H402,2)</f>
        <v>0</v>
      </c>
      <c r="K402" s="142" t="s">
        <v>129</v>
      </c>
      <c r="L402" s="35"/>
      <c r="M402" s="147" t="s">
        <v>3</v>
      </c>
      <c r="N402" s="148" t="s">
        <v>44</v>
      </c>
      <c r="O402" s="55"/>
      <c r="P402" s="149">
        <f>O402*H402</f>
        <v>0</v>
      </c>
      <c r="Q402" s="149">
        <v>6.9999999999999994E-5</v>
      </c>
      <c r="R402" s="149">
        <f>Q402*H402</f>
        <v>1.6427599999999998E-3</v>
      </c>
      <c r="S402" s="149">
        <v>0</v>
      </c>
      <c r="T402" s="150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51" t="s">
        <v>237</v>
      </c>
      <c r="AT402" s="151" t="s">
        <v>125</v>
      </c>
      <c r="AU402" s="151" t="s">
        <v>82</v>
      </c>
      <c r="AY402" s="19" t="s">
        <v>122</v>
      </c>
      <c r="BE402" s="152">
        <f>IF(N402="základní",J402,0)</f>
        <v>0</v>
      </c>
      <c r="BF402" s="152">
        <f>IF(N402="snížená",J402,0)</f>
        <v>0</v>
      </c>
      <c r="BG402" s="152">
        <f>IF(N402="zákl. přenesená",J402,0)</f>
        <v>0</v>
      </c>
      <c r="BH402" s="152">
        <f>IF(N402="sníž. přenesená",J402,0)</f>
        <v>0</v>
      </c>
      <c r="BI402" s="152">
        <f>IF(N402="nulová",J402,0)</f>
        <v>0</v>
      </c>
      <c r="BJ402" s="19" t="s">
        <v>78</v>
      </c>
      <c r="BK402" s="152">
        <f>ROUND(I402*H402,2)</f>
        <v>0</v>
      </c>
      <c r="BL402" s="19" t="s">
        <v>237</v>
      </c>
      <c r="BM402" s="151" t="s">
        <v>484</v>
      </c>
    </row>
    <row r="403" spans="1:65" s="2" customFormat="1" ht="14.45" customHeight="1">
      <c r="A403" s="34"/>
      <c r="B403" s="139"/>
      <c r="C403" s="140" t="s">
        <v>485</v>
      </c>
      <c r="D403" s="140" t="s">
        <v>125</v>
      </c>
      <c r="E403" s="141" t="s">
        <v>486</v>
      </c>
      <c r="F403" s="142" t="s">
        <v>487</v>
      </c>
      <c r="G403" s="143" t="s">
        <v>139</v>
      </c>
      <c r="H403" s="144">
        <v>23.468</v>
      </c>
      <c r="I403" s="145"/>
      <c r="J403" s="146">
        <f>ROUND(I403*H403,2)</f>
        <v>0</v>
      </c>
      <c r="K403" s="142" t="s">
        <v>129</v>
      </c>
      <c r="L403" s="35"/>
      <c r="M403" s="147" t="s">
        <v>3</v>
      </c>
      <c r="N403" s="148" t="s">
        <v>44</v>
      </c>
      <c r="O403" s="55"/>
      <c r="P403" s="149">
        <f>O403*H403</f>
        <v>0</v>
      </c>
      <c r="Q403" s="149">
        <v>1.3999999999999999E-4</v>
      </c>
      <c r="R403" s="149">
        <f>Q403*H403</f>
        <v>3.2855199999999997E-3</v>
      </c>
      <c r="S403" s="149">
        <v>0</v>
      </c>
      <c r="T403" s="150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51" t="s">
        <v>237</v>
      </c>
      <c r="AT403" s="151" t="s">
        <v>125</v>
      </c>
      <c r="AU403" s="151" t="s">
        <v>82</v>
      </c>
      <c r="AY403" s="19" t="s">
        <v>122</v>
      </c>
      <c r="BE403" s="152">
        <f>IF(N403="základní",J403,0)</f>
        <v>0</v>
      </c>
      <c r="BF403" s="152">
        <f>IF(N403="snížená",J403,0)</f>
        <v>0</v>
      </c>
      <c r="BG403" s="152">
        <f>IF(N403="zákl. přenesená",J403,0)</f>
        <v>0</v>
      </c>
      <c r="BH403" s="152">
        <f>IF(N403="sníž. přenesená",J403,0)</f>
        <v>0</v>
      </c>
      <c r="BI403" s="152">
        <f>IF(N403="nulová",J403,0)</f>
        <v>0</v>
      </c>
      <c r="BJ403" s="19" t="s">
        <v>78</v>
      </c>
      <c r="BK403" s="152">
        <f>ROUND(I403*H403,2)</f>
        <v>0</v>
      </c>
      <c r="BL403" s="19" t="s">
        <v>237</v>
      </c>
      <c r="BM403" s="151" t="s">
        <v>488</v>
      </c>
    </row>
    <row r="404" spans="1:65" s="13" customFormat="1">
      <c r="B404" s="153"/>
      <c r="D404" s="154" t="s">
        <v>132</v>
      </c>
      <c r="E404" s="155" t="s">
        <v>3</v>
      </c>
      <c r="F404" s="156" t="s">
        <v>489</v>
      </c>
      <c r="H404" s="155" t="s">
        <v>3</v>
      </c>
      <c r="I404" s="157"/>
      <c r="L404" s="153"/>
      <c r="M404" s="158"/>
      <c r="N404" s="159"/>
      <c r="O404" s="159"/>
      <c r="P404" s="159"/>
      <c r="Q404" s="159"/>
      <c r="R404" s="159"/>
      <c r="S404" s="159"/>
      <c r="T404" s="160"/>
      <c r="AT404" s="155" t="s">
        <v>132</v>
      </c>
      <c r="AU404" s="155" t="s">
        <v>82</v>
      </c>
      <c r="AV404" s="13" t="s">
        <v>78</v>
      </c>
      <c r="AW404" s="13" t="s">
        <v>34</v>
      </c>
      <c r="AX404" s="13" t="s">
        <v>73</v>
      </c>
      <c r="AY404" s="155" t="s">
        <v>122</v>
      </c>
    </row>
    <row r="405" spans="1:65" s="14" customFormat="1">
      <c r="B405" s="161"/>
      <c r="D405" s="154" t="s">
        <v>132</v>
      </c>
      <c r="E405" s="162" t="s">
        <v>3</v>
      </c>
      <c r="F405" s="163" t="s">
        <v>480</v>
      </c>
      <c r="H405" s="164">
        <v>23.468</v>
      </c>
      <c r="I405" s="165"/>
      <c r="L405" s="161"/>
      <c r="M405" s="166"/>
      <c r="N405" s="167"/>
      <c r="O405" s="167"/>
      <c r="P405" s="167"/>
      <c r="Q405" s="167"/>
      <c r="R405" s="167"/>
      <c r="S405" s="167"/>
      <c r="T405" s="168"/>
      <c r="AT405" s="162" t="s">
        <v>132</v>
      </c>
      <c r="AU405" s="162" t="s">
        <v>82</v>
      </c>
      <c r="AV405" s="14" t="s">
        <v>82</v>
      </c>
      <c r="AW405" s="14" t="s">
        <v>34</v>
      </c>
      <c r="AX405" s="14" t="s">
        <v>78</v>
      </c>
      <c r="AY405" s="162" t="s">
        <v>122</v>
      </c>
    </row>
    <row r="406" spans="1:65" s="2" customFormat="1" ht="14.45" customHeight="1">
      <c r="A406" s="34"/>
      <c r="B406" s="139"/>
      <c r="C406" s="140" t="s">
        <v>490</v>
      </c>
      <c r="D406" s="140" t="s">
        <v>125</v>
      </c>
      <c r="E406" s="141" t="s">
        <v>491</v>
      </c>
      <c r="F406" s="142" t="s">
        <v>492</v>
      </c>
      <c r="G406" s="143" t="s">
        <v>139</v>
      </c>
      <c r="H406" s="144">
        <v>23.468</v>
      </c>
      <c r="I406" s="145"/>
      <c r="J406" s="146">
        <f>ROUND(I406*H406,2)</f>
        <v>0</v>
      </c>
      <c r="K406" s="142" t="s">
        <v>129</v>
      </c>
      <c r="L406" s="35"/>
      <c r="M406" s="147" t="s">
        <v>3</v>
      </c>
      <c r="N406" s="148" t="s">
        <v>44</v>
      </c>
      <c r="O406" s="55"/>
      <c r="P406" s="149">
        <f>O406*H406</f>
        <v>0</v>
      </c>
      <c r="Q406" s="149">
        <v>1.2999999999999999E-4</v>
      </c>
      <c r="R406" s="149">
        <f>Q406*H406</f>
        <v>3.0508399999999995E-3</v>
      </c>
      <c r="S406" s="149">
        <v>0</v>
      </c>
      <c r="T406" s="150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51" t="s">
        <v>237</v>
      </c>
      <c r="AT406" s="151" t="s">
        <v>125</v>
      </c>
      <c r="AU406" s="151" t="s">
        <v>82</v>
      </c>
      <c r="AY406" s="19" t="s">
        <v>122</v>
      </c>
      <c r="BE406" s="152">
        <f>IF(N406="základní",J406,0)</f>
        <v>0</v>
      </c>
      <c r="BF406" s="152">
        <f>IF(N406="snížená",J406,0)</f>
        <v>0</v>
      </c>
      <c r="BG406" s="152">
        <f>IF(N406="zákl. přenesená",J406,0)</f>
        <v>0</v>
      </c>
      <c r="BH406" s="152">
        <f>IF(N406="sníž. přenesená",J406,0)</f>
        <v>0</v>
      </c>
      <c r="BI406" s="152">
        <f>IF(N406="nulová",J406,0)</f>
        <v>0</v>
      </c>
      <c r="BJ406" s="19" t="s">
        <v>78</v>
      </c>
      <c r="BK406" s="152">
        <f>ROUND(I406*H406,2)</f>
        <v>0</v>
      </c>
      <c r="BL406" s="19" t="s">
        <v>237</v>
      </c>
      <c r="BM406" s="151" t="s">
        <v>493</v>
      </c>
    </row>
    <row r="407" spans="1:65" s="2" customFormat="1" ht="14.45" customHeight="1">
      <c r="A407" s="34"/>
      <c r="B407" s="139"/>
      <c r="C407" s="140" t="s">
        <v>135</v>
      </c>
      <c r="D407" s="140" t="s">
        <v>125</v>
      </c>
      <c r="E407" s="141" t="s">
        <v>494</v>
      </c>
      <c r="F407" s="142" t="s">
        <v>495</v>
      </c>
      <c r="G407" s="143" t="s">
        <v>139</v>
      </c>
      <c r="H407" s="144">
        <v>0.54600000000000004</v>
      </c>
      <c r="I407" s="145"/>
      <c r="J407" s="146">
        <f>ROUND(I407*H407,2)</f>
        <v>0</v>
      </c>
      <c r="K407" s="142" t="s">
        <v>129</v>
      </c>
      <c r="L407" s="35"/>
      <c r="M407" s="147" t="s">
        <v>3</v>
      </c>
      <c r="N407" s="148" t="s">
        <v>44</v>
      </c>
      <c r="O407" s="55"/>
      <c r="P407" s="149">
        <f>O407*H407</f>
        <v>0</v>
      </c>
      <c r="Q407" s="149">
        <v>1.1E-4</v>
      </c>
      <c r="R407" s="149">
        <f>Q407*H407</f>
        <v>6.0060000000000004E-5</v>
      </c>
      <c r="S407" s="149">
        <v>0</v>
      </c>
      <c r="T407" s="150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51" t="s">
        <v>237</v>
      </c>
      <c r="AT407" s="151" t="s">
        <v>125</v>
      </c>
      <c r="AU407" s="151" t="s">
        <v>82</v>
      </c>
      <c r="AY407" s="19" t="s">
        <v>122</v>
      </c>
      <c r="BE407" s="152">
        <f>IF(N407="základní",J407,0)</f>
        <v>0</v>
      </c>
      <c r="BF407" s="152">
        <f>IF(N407="snížená",J407,0)</f>
        <v>0</v>
      </c>
      <c r="BG407" s="152">
        <f>IF(N407="zákl. přenesená",J407,0)</f>
        <v>0</v>
      </c>
      <c r="BH407" s="152">
        <f>IF(N407="sníž. přenesená",J407,0)</f>
        <v>0</v>
      </c>
      <c r="BI407" s="152">
        <f>IF(N407="nulová",J407,0)</f>
        <v>0</v>
      </c>
      <c r="BJ407" s="19" t="s">
        <v>78</v>
      </c>
      <c r="BK407" s="152">
        <f>ROUND(I407*H407,2)</f>
        <v>0</v>
      </c>
      <c r="BL407" s="19" t="s">
        <v>237</v>
      </c>
      <c r="BM407" s="151" t="s">
        <v>496</v>
      </c>
    </row>
    <row r="408" spans="1:65" s="13" customFormat="1">
      <c r="B408" s="153"/>
      <c r="D408" s="154" t="s">
        <v>132</v>
      </c>
      <c r="E408" s="155" t="s">
        <v>3</v>
      </c>
      <c r="F408" s="156" t="s">
        <v>497</v>
      </c>
      <c r="H408" s="155" t="s">
        <v>3</v>
      </c>
      <c r="I408" s="157"/>
      <c r="L408" s="153"/>
      <c r="M408" s="158"/>
      <c r="N408" s="159"/>
      <c r="O408" s="159"/>
      <c r="P408" s="159"/>
      <c r="Q408" s="159"/>
      <c r="R408" s="159"/>
      <c r="S408" s="159"/>
      <c r="T408" s="160"/>
      <c r="AT408" s="155" t="s">
        <v>132</v>
      </c>
      <c r="AU408" s="155" t="s">
        <v>82</v>
      </c>
      <c r="AV408" s="13" t="s">
        <v>78</v>
      </c>
      <c r="AW408" s="13" t="s">
        <v>34</v>
      </c>
      <c r="AX408" s="13" t="s">
        <v>73</v>
      </c>
      <c r="AY408" s="155" t="s">
        <v>122</v>
      </c>
    </row>
    <row r="409" spans="1:65" s="13" customFormat="1">
      <c r="B409" s="153"/>
      <c r="D409" s="154" t="s">
        <v>132</v>
      </c>
      <c r="E409" s="155" t="s">
        <v>3</v>
      </c>
      <c r="F409" s="156" t="s">
        <v>142</v>
      </c>
      <c r="H409" s="155" t="s">
        <v>3</v>
      </c>
      <c r="I409" s="157"/>
      <c r="L409" s="153"/>
      <c r="M409" s="158"/>
      <c r="N409" s="159"/>
      <c r="O409" s="159"/>
      <c r="P409" s="159"/>
      <c r="Q409" s="159"/>
      <c r="R409" s="159"/>
      <c r="S409" s="159"/>
      <c r="T409" s="160"/>
      <c r="AT409" s="155" t="s">
        <v>132</v>
      </c>
      <c r="AU409" s="155" t="s">
        <v>82</v>
      </c>
      <c r="AV409" s="13" t="s">
        <v>78</v>
      </c>
      <c r="AW409" s="13" t="s">
        <v>34</v>
      </c>
      <c r="AX409" s="13" t="s">
        <v>73</v>
      </c>
      <c r="AY409" s="155" t="s">
        <v>122</v>
      </c>
    </row>
    <row r="410" spans="1:65" s="14" customFormat="1">
      <c r="B410" s="161"/>
      <c r="D410" s="154" t="s">
        <v>132</v>
      </c>
      <c r="E410" s="162" t="s">
        <v>3</v>
      </c>
      <c r="F410" s="163" t="s">
        <v>144</v>
      </c>
      <c r="H410" s="164">
        <v>0.54600000000000004</v>
      </c>
      <c r="I410" s="165"/>
      <c r="L410" s="161"/>
      <c r="M410" s="166"/>
      <c r="N410" s="167"/>
      <c r="O410" s="167"/>
      <c r="P410" s="167"/>
      <c r="Q410" s="167"/>
      <c r="R410" s="167"/>
      <c r="S410" s="167"/>
      <c r="T410" s="168"/>
      <c r="AT410" s="162" t="s">
        <v>132</v>
      </c>
      <c r="AU410" s="162" t="s">
        <v>82</v>
      </c>
      <c r="AV410" s="14" t="s">
        <v>82</v>
      </c>
      <c r="AW410" s="14" t="s">
        <v>34</v>
      </c>
      <c r="AX410" s="14" t="s">
        <v>78</v>
      </c>
      <c r="AY410" s="162" t="s">
        <v>122</v>
      </c>
    </row>
    <row r="411" spans="1:65" s="2" customFormat="1" ht="14.45" customHeight="1">
      <c r="A411" s="34"/>
      <c r="B411" s="139"/>
      <c r="C411" s="140" t="s">
        <v>498</v>
      </c>
      <c r="D411" s="140" t="s">
        <v>125</v>
      </c>
      <c r="E411" s="141" t="s">
        <v>499</v>
      </c>
      <c r="F411" s="142" t="s">
        <v>500</v>
      </c>
      <c r="G411" s="143" t="s">
        <v>139</v>
      </c>
      <c r="H411" s="144">
        <v>0.54600000000000004</v>
      </c>
      <c r="I411" s="145"/>
      <c r="J411" s="146">
        <f>ROUND(I411*H411,2)</f>
        <v>0</v>
      </c>
      <c r="K411" s="142" t="s">
        <v>129</v>
      </c>
      <c r="L411" s="35"/>
      <c r="M411" s="147" t="s">
        <v>3</v>
      </c>
      <c r="N411" s="148" t="s">
        <v>44</v>
      </c>
      <c r="O411" s="55"/>
      <c r="P411" s="149">
        <f>O411*H411</f>
        <v>0</v>
      </c>
      <c r="Q411" s="149">
        <v>6.9999999999999994E-5</v>
      </c>
      <c r="R411" s="149">
        <f>Q411*H411</f>
        <v>3.8219999999999997E-5</v>
      </c>
      <c r="S411" s="149">
        <v>0</v>
      </c>
      <c r="T411" s="150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51" t="s">
        <v>237</v>
      </c>
      <c r="AT411" s="151" t="s">
        <v>125</v>
      </c>
      <c r="AU411" s="151" t="s">
        <v>82</v>
      </c>
      <c r="AY411" s="19" t="s">
        <v>122</v>
      </c>
      <c r="BE411" s="152">
        <f>IF(N411="základní",J411,0)</f>
        <v>0</v>
      </c>
      <c r="BF411" s="152">
        <f>IF(N411="snížená",J411,0)</f>
        <v>0</v>
      </c>
      <c r="BG411" s="152">
        <f>IF(N411="zákl. přenesená",J411,0)</f>
        <v>0</v>
      </c>
      <c r="BH411" s="152">
        <f>IF(N411="sníž. přenesená",J411,0)</f>
        <v>0</v>
      </c>
      <c r="BI411" s="152">
        <f>IF(N411="nulová",J411,0)</f>
        <v>0</v>
      </c>
      <c r="BJ411" s="19" t="s">
        <v>78</v>
      </c>
      <c r="BK411" s="152">
        <f>ROUND(I411*H411,2)</f>
        <v>0</v>
      </c>
      <c r="BL411" s="19" t="s">
        <v>237</v>
      </c>
      <c r="BM411" s="151" t="s">
        <v>501</v>
      </c>
    </row>
    <row r="412" spans="1:65" s="2" customFormat="1" ht="14.45" customHeight="1">
      <c r="A412" s="34"/>
      <c r="B412" s="139"/>
      <c r="C412" s="140" t="s">
        <v>502</v>
      </c>
      <c r="D412" s="140" t="s">
        <v>125</v>
      </c>
      <c r="E412" s="141" t="s">
        <v>503</v>
      </c>
      <c r="F412" s="142" t="s">
        <v>504</v>
      </c>
      <c r="G412" s="143" t="s">
        <v>139</v>
      </c>
      <c r="H412" s="144">
        <v>0.54600000000000004</v>
      </c>
      <c r="I412" s="145"/>
      <c r="J412" s="146">
        <f>ROUND(I412*H412,2)</f>
        <v>0</v>
      </c>
      <c r="K412" s="142" t="s">
        <v>129</v>
      </c>
      <c r="L412" s="35"/>
      <c r="M412" s="147" t="s">
        <v>3</v>
      </c>
      <c r="N412" s="148" t="s">
        <v>44</v>
      </c>
      <c r="O412" s="55"/>
      <c r="P412" s="149">
        <f>O412*H412</f>
        <v>0</v>
      </c>
      <c r="Q412" s="149">
        <v>6.9999999999999994E-5</v>
      </c>
      <c r="R412" s="149">
        <f>Q412*H412</f>
        <v>3.8219999999999997E-5</v>
      </c>
      <c r="S412" s="149">
        <v>0</v>
      </c>
      <c r="T412" s="150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151" t="s">
        <v>237</v>
      </c>
      <c r="AT412" s="151" t="s">
        <v>125</v>
      </c>
      <c r="AU412" s="151" t="s">
        <v>82</v>
      </c>
      <c r="AY412" s="19" t="s">
        <v>122</v>
      </c>
      <c r="BE412" s="152">
        <f>IF(N412="základní",J412,0)</f>
        <v>0</v>
      </c>
      <c r="BF412" s="152">
        <f>IF(N412="snížená",J412,0)</f>
        <v>0</v>
      </c>
      <c r="BG412" s="152">
        <f>IF(N412="zákl. přenesená",J412,0)</f>
        <v>0</v>
      </c>
      <c r="BH412" s="152">
        <f>IF(N412="sníž. přenesená",J412,0)</f>
        <v>0</v>
      </c>
      <c r="BI412" s="152">
        <f>IF(N412="nulová",J412,0)</f>
        <v>0</v>
      </c>
      <c r="BJ412" s="19" t="s">
        <v>78</v>
      </c>
      <c r="BK412" s="152">
        <f>ROUND(I412*H412,2)</f>
        <v>0</v>
      </c>
      <c r="BL412" s="19" t="s">
        <v>237</v>
      </c>
      <c r="BM412" s="151" t="s">
        <v>505</v>
      </c>
    </row>
    <row r="413" spans="1:65" s="2" customFormat="1" ht="24.2" customHeight="1">
      <c r="A413" s="34"/>
      <c r="B413" s="139"/>
      <c r="C413" s="140" t="s">
        <v>506</v>
      </c>
      <c r="D413" s="140" t="s">
        <v>125</v>
      </c>
      <c r="E413" s="141" t="s">
        <v>507</v>
      </c>
      <c r="F413" s="142" t="s">
        <v>508</v>
      </c>
      <c r="G413" s="143" t="s">
        <v>139</v>
      </c>
      <c r="H413" s="144">
        <v>0.54600000000000004</v>
      </c>
      <c r="I413" s="145"/>
      <c r="J413" s="146">
        <f>ROUND(I413*H413,2)</f>
        <v>0</v>
      </c>
      <c r="K413" s="142" t="s">
        <v>129</v>
      </c>
      <c r="L413" s="35"/>
      <c r="M413" s="147" t="s">
        <v>3</v>
      </c>
      <c r="N413" s="148" t="s">
        <v>44</v>
      </c>
      <c r="O413" s="55"/>
      <c r="P413" s="149">
        <f>O413*H413</f>
        <v>0</v>
      </c>
      <c r="Q413" s="149">
        <v>3.0000000000000001E-5</v>
      </c>
      <c r="R413" s="149">
        <f>Q413*H413</f>
        <v>1.6380000000000002E-5</v>
      </c>
      <c r="S413" s="149">
        <v>0</v>
      </c>
      <c r="T413" s="150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51" t="s">
        <v>237</v>
      </c>
      <c r="AT413" s="151" t="s">
        <v>125</v>
      </c>
      <c r="AU413" s="151" t="s">
        <v>82</v>
      </c>
      <c r="AY413" s="19" t="s">
        <v>122</v>
      </c>
      <c r="BE413" s="152">
        <f>IF(N413="základní",J413,0)</f>
        <v>0</v>
      </c>
      <c r="BF413" s="152">
        <f>IF(N413="snížená",J413,0)</f>
        <v>0</v>
      </c>
      <c r="BG413" s="152">
        <f>IF(N413="zákl. přenesená",J413,0)</f>
        <v>0</v>
      </c>
      <c r="BH413" s="152">
        <f>IF(N413="sníž. přenesená",J413,0)</f>
        <v>0</v>
      </c>
      <c r="BI413" s="152">
        <f>IF(N413="nulová",J413,0)</f>
        <v>0</v>
      </c>
      <c r="BJ413" s="19" t="s">
        <v>78</v>
      </c>
      <c r="BK413" s="152">
        <f>ROUND(I413*H413,2)</f>
        <v>0</v>
      </c>
      <c r="BL413" s="19" t="s">
        <v>237</v>
      </c>
      <c r="BM413" s="151" t="s">
        <v>509</v>
      </c>
    </row>
    <row r="414" spans="1:65" s="2" customFormat="1" ht="14.45" customHeight="1">
      <c r="A414" s="34"/>
      <c r="B414" s="139"/>
      <c r="C414" s="140" t="s">
        <v>510</v>
      </c>
      <c r="D414" s="140" t="s">
        <v>125</v>
      </c>
      <c r="E414" s="141" t="s">
        <v>511</v>
      </c>
      <c r="F414" s="142" t="s">
        <v>512</v>
      </c>
      <c r="G414" s="143" t="s">
        <v>139</v>
      </c>
      <c r="H414" s="144">
        <v>0.54600000000000004</v>
      </c>
      <c r="I414" s="145"/>
      <c r="J414" s="146">
        <f>ROUND(I414*H414,2)</f>
        <v>0</v>
      </c>
      <c r="K414" s="142" t="s">
        <v>129</v>
      </c>
      <c r="L414" s="35"/>
      <c r="M414" s="147" t="s">
        <v>3</v>
      </c>
      <c r="N414" s="148" t="s">
        <v>44</v>
      </c>
      <c r="O414" s="55"/>
      <c r="P414" s="149">
        <f>O414*H414</f>
        <v>0</v>
      </c>
      <c r="Q414" s="149">
        <v>1.3999999999999999E-4</v>
      </c>
      <c r="R414" s="149">
        <f>Q414*H414</f>
        <v>7.6439999999999993E-5</v>
      </c>
      <c r="S414" s="149">
        <v>0</v>
      </c>
      <c r="T414" s="150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51" t="s">
        <v>237</v>
      </c>
      <c r="AT414" s="151" t="s">
        <v>125</v>
      </c>
      <c r="AU414" s="151" t="s">
        <v>82</v>
      </c>
      <c r="AY414" s="19" t="s">
        <v>122</v>
      </c>
      <c r="BE414" s="152">
        <f>IF(N414="základní",J414,0)</f>
        <v>0</v>
      </c>
      <c r="BF414" s="152">
        <f>IF(N414="snížená",J414,0)</f>
        <v>0</v>
      </c>
      <c r="BG414" s="152">
        <f>IF(N414="zákl. přenesená",J414,0)</f>
        <v>0</v>
      </c>
      <c r="BH414" s="152">
        <f>IF(N414="sníž. přenesená",J414,0)</f>
        <v>0</v>
      </c>
      <c r="BI414" s="152">
        <f>IF(N414="nulová",J414,0)</f>
        <v>0</v>
      </c>
      <c r="BJ414" s="19" t="s">
        <v>78</v>
      </c>
      <c r="BK414" s="152">
        <f>ROUND(I414*H414,2)</f>
        <v>0</v>
      </c>
      <c r="BL414" s="19" t="s">
        <v>237</v>
      </c>
      <c r="BM414" s="151" t="s">
        <v>513</v>
      </c>
    </row>
    <row r="415" spans="1:65" s="13" customFormat="1">
      <c r="B415" s="153"/>
      <c r="D415" s="154" t="s">
        <v>132</v>
      </c>
      <c r="E415" s="155" t="s">
        <v>3</v>
      </c>
      <c r="F415" s="156" t="s">
        <v>514</v>
      </c>
      <c r="H415" s="155" t="s">
        <v>3</v>
      </c>
      <c r="I415" s="157"/>
      <c r="L415" s="153"/>
      <c r="M415" s="158"/>
      <c r="N415" s="159"/>
      <c r="O415" s="159"/>
      <c r="P415" s="159"/>
      <c r="Q415" s="159"/>
      <c r="R415" s="159"/>
      <c r="S415" s="159"/>
      <c r="T415" s="160"/>
      <c r="AT415" s="155" t="s">
        <v>132</v>
      </c>
      <c r="AU415" s="155" t="s">
        <v>82</v>
      </c>
      <c r="AV415" s="13" t="s">
        <v>78</v>
      </c>
      <c r="AW415" s="13" t="s">
        <v>34</v>
      </c>
      <c r="AX415" s="13" t="s">
        <v>73</v>
      </c>
      <c r="AY415" s="155" t="s">
        <v>122</v>
      </c>
    </row>
    <row r="416" spans="1:65" s="14" customFormat="1">
      <c r="B416" s="161"/>
      <c r="D416" s="154" t="s">
        <v>132</v>
      </c>
      <c r="E416" s="162" t="s">
        <v>3</v>
      </c>
      <c r="F416" s="163" t="s">
        <v>515</v>
      </c>
      <c r="H416" s="164">
        <v>0.54600000000000004</v>
      </c>
      <c r="I416" s="165"/>
      <c r="L416" s="161"/>
      <c r="M416" s="166"/>
      <c r="N416" s="167"/>
      <c r="O416" s="167"/>
      <c r="P416" s="167"/>
      <c r="Q416" s="167"/>
      <c r="R416" s="167"/>
      <c r="S416" s="167"/>
      <c r="T416" s="168"/>
      <c r="AT416" s="162" t="s">
        <v>132</v>
      </c>
      <c r="AU416" s="162" t="s">
        <v>82</v>
      </c>
      <c r="AV416" s="14" t="s">
        <v>82</v>
      </c>
      <c r="AW416" s="14" t="s">
        <v>34</v>
      </c>
      <c r="AX416" s="14" t="s">
        <v>78</v>
      </c>
      <c r="AY416" s="162" t="s">
        <v>122</v>
      </c>
    </row>
    <row r="417" spans="1:65" s="2" customFormat="1" ht="14.45" customHeight="1">
      <c r="A417" s="34"/>
      <c r="B417" s="139"/>
      <c r="C417" s="140" t="s">
        <v>516</v>
      </c>
      <c r="D417" s="140" t="s">
        <v>125</v>
      </c>
      <c r="E417" s="141" t="s">
        <v>517</v>
      </c>
      <c r="F417" s="142" t="s">
        <v>518</v>
      </c>
      <c r="G417" s="143" t="s">
        <v>139</v>
      </c>
      <c r="H417" s="144">
        <v>0.54600000000000004</v>
      </c>
      <c r="I417" s="145"/>
      <c r="J417" s="146">
        <f>ROUND(I417*H417,2)</f>
        <v>0</v>
      </c>
      <c r="K417" s="142" t="s">
        <v>129</v>
      </c>
      <c r="L417" s="35"/>
      <c r="M417" s="147" t="s">
        <v>3</v>
      </c>
      <c r="N417" s="148" t="s">
        <v>44</v>
      </c>
      <c r="O417" s="55"/>
      <c r="P417" s="149">
        <f>O417*H417</f>
        <v>0</v>
      </c>
      <c r="Q417" s="149">
        <v>1.2E-4</v>
      </c>
      <c r="R417" s="149">
        <f>Q417*H417</f>
        <v>6.552000000000001E-5</v>
      </c>
      <c r="S417" s="149">
        <v>0</v>
      </c>
      <c r="T417" s="150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51" t="s">
        <v>237</v>
      </c>
      <c r="AT417" s="151" t="s">
        <v>125</v>
      </c>
      <c r="AU417" s="151" t="s">
        <v>82</v>
      </c>
      <c r="AY417" s="19" t="s">
        <v>122</v>
      </c>
      <c r="BE417" s="152">
        <f>IF(N417="základní",J417,0)</f>
        <v>0</v>
      </c>
      <c r="BF417" s="152">
        <f>IF(N417="snížená",J417,0)</f>
        <v>0</v>
      </c>
      <c r="BG417" s="152">
        <f>IF(N417="zákl. přenesená",J417,0)</f>
        <v>0</v>
      </c>
      <c r="BH417" s="152">
        <f>IF(N417="sníž. přenesená",J417,0)</f>
        <v>0</v>
      </c>
      <c r="BI417" s="152">
        <f>IF(N417="nulová",J417,0)</f>
        <v>0</v>
      </c>
      <c r="BJ417" s="19" t="s">
        <v>78</v>
      </c>
      <c r="BK417" s="152">
        <f>ROUND(I417*H417,2)</f>
        <v>0</v>
      </c>
      <c r="BL417" s="19" t="s">
        <v>237</v>
      </c>
      <c r="BM417" s="151" t="s">
        <v>519</v>
      </c>
    </row>
    <row r="418" spans="1:65" s="2" customFormat="1" ht="14.45" customHeight="1">
      <c r="A418" s="34"/>
      <c r="B418" s="139"/>
      <c r="C418" s="140" t="s">
        <v>520</v>
      </c>
      <c r="D418" s="140" t="s">
        <v>125</v>
      </c>
      <c r="E418" s="141" t="s">
        <v>521</v>
      </c>
      <c r="F418" s="142" t="s">
        <v>522</v>
      </c>
      <c r="G418" s="143" t="s">
        <v>139</v>
      </c>
      <c r="H418" s="144">
        <v>0.54600000000000004</v>
      </c>
      <c r="I418" s="145"/>
      <c r="J418" s="146">
        <f>ROUND(I418*H418,2)</f>
        <v>0</v>
      </c>
      <c r="K418" s="142" t="s">
        <v>129</v>
      </c>
      <c r="L418" s="35"/>
      <c r="M418" s="147" t="s">
        <v>3</v>
      </c>
      <c r="N418" s="148" t="s">
        <v>44</v>
      </c>
      <c r="O418" s="55"/>
      <c r="P418" s="149">
        <f>O418*H418</f>
        <v>0</v>
      </c>
      <c r="Q418" s="149">
        <v>1.2E-4</v>
      </c>
      <c r="R418" s="149">
        <f>Q418*H418</f>
        <v>6.552000000000001E-5</v>
      </c>
      <c r="S418" s="149">
        <v>0</v>
      </c>
      <c r="T418" s="150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151" t="s">
        <v>237</v>
      </c>
      <c r="AT418" s="151" t="s">
        <v>125</v>
      </c>
      <c r="AU418" s="151" t="s">
        <v>82</v>
      </c>
      <c r="AY418" s="19" t="s">
        <v>122</v>
      </c>
      <c r="BE418" s="152">
        <f>IF(N418="základní",J418,0)</f>
        <v>0</v>
      </c>
      <c r="BF418" s="152">
        <f>IF(N418="snížená",J418,0)</f>
        <v>0</v>
      </c>
      <c r="BG418" s="152">
        <f>IF(N418="zákl. přenesená",J418,0)</f>
        <v>0</v>
      </c>
      <c r="BH418" s="152">
        <f>IF(N418="sníž. přenesená",J418,0)</f>
        <v>0</v>
      </c>
      <c r="BI418" s="152">
        <f>IF(N418="nulová",J418,0)</f>
        <v>0</v>
      </c>
      <c r="BJ418" s="19" t="s">
        <v>78</v>
      </c>
      <c r="BK418" s="152">
        <f>ROUND(I418*H418,2)</f>
        <v>0</v>
      </c>
      <c r="BL418" s="19" t="s">
        <v>237</v>
      </c>
      <c r="BM418" s="151" t="s">
        <v>523</v>
      </c>
    </row>
    <row r="419" spans="1:65" s="2" customFormat="1" ht="14.45" customHeight="1">
      <c r="A419" s="34"/>
      <c r="B419" s="139"/>
      <c r="C419" s="140" t="s">
        <v>524</v>
      </c>
      <c r="D419" s="140" t="s">
        <v>125</v>
      </c>
      <c r="E419" s="141" t="s">
        <v>525</v>
      </c>
      <c r="F419" s="142" t="s">
        <v>526</v>
      </c>
      <c r="G419" s="143" t="s">
        <v>139</v>
      </c>
      <c r="H419" s="144">
        <v>29.48</v>
      </c>
      <c r="I419" s="145"/>
      <c r="J419" s="146">
        <f>ROUND(I419*H419,2)</f>
        <v>0</v>
      </c>
      <c r="K419" s="142" t="s">
        <v>129</v>
      </c>
      <c r="L419" s="35"/>
      <c r="M419" s="147" t="s">
        <v>3</v>
      </c>
      <c r="N419" s="148" t="s">
        <v>44</v>
      </c>
      <c r="O419" s="55"/>
      <c r="P419" s="149">
        <f>O419*H419</f>
        <v>0</v>
      </c>
      <c r="Q419" s="149">
        <v>2.0000000000000002E-5</v>
      </c>
      <c r="R419" s="149">
        <f>Q419*H419</f>
        <v>5.8960000000000002E-4</v>
      </c>
      <c r="S419" s="149">
        <v>0</v>
      </c>
      <c r="T419" s="150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51" t="s">
        <v>237</v>
      </c>
      <c r="AT419" s="151" t="s">
        <v>125</v>
      </c>
      <c r="AU419" s="151" t="s">
        <v>82</v>
      </c>
      <c r="AY419" s="19" t="s">
        <v>122</v>
      </c>
      <c r="BE419" s="152">
        <f>IF(N419="základní",J419,0)</f>
        <v>0</v>
      </c>
      <c r="BF419" s="152">
        <f>IF(N419="snížená",J419,0)</f>
        <v>0</v>
      </c>
      <c r="BG419" s="152">
        <f>IF(N419="zákl. přenesená",J419,0)</f>
        <v>0</v>
      </c>
      <c r="BH419" s="152">
        <f>IF(N419="sníž. přenesená",J419,0)</f>
        <v>0</v>
      </c>
      <c r="BI419" s="152">
        <f>IF(N419="nulová",J419,0)</f>
        <v>0</v>
      </c>
      <c r="BJ419" s="19" t="s">
        <v>78</v>
      </c>
      <c r="BK419" s="152">
        <f>ROUND(I419*H419,2)</f>
        <v>0</v>
      </c>
      <c r="BL419" s="19" t="s">
        <v>237</v>
      </c>
      <c r="BM419" s="151" t="s">
        <v>527</v>
      </c>
    </row>
    <row r="420" spans="1:65" s="13" customFormat="1">
      <c r="B420" s="153"/>
      <c r="D420" s="154" t="s">
        <v>132</v>
      </c>
      <c r="E420" s="155" t="s">
        <v>3</v>
      </c>
      <c r="F420" s="156" t="s">
        <v>528</v>
      </c>
      <c r="H420" s="155" t="s">
        <v>3</v>
      </c>
      <c r="I420" s="157"/>
      <c r="L420" s="153"/>
      <c r="M420" s="158"/>
      <c r="N420" s="159"/>
      <c r="O420" s="159"/>
      <c r="P420" s="159"/>
      <c r="Q420" s="159"/>
      <c r="R420" s="159"/>
      <c r="S420" s="159"/>
      <c r="T420" s="160"/>
      <c r="AT420" s="155" t="s">
        <v>132</v>
      </c>
      <c r="AU420" s="155" t="s">
        <v>82</v>
      </c>
      <c r="AV420" s="13" t="s">
        <v>78</v>
      </c>
      <c r="AW420" s="13" t="s">
        <v>34</v>
      </c>
      <c r="AX420" s="13" t="s">
        <v>73</v>
      </c>
      <c r="AY420" s="155" t="s">
        <v>122</v>
      </c>
    </row>
    <row r="421" spans="1:65" s="13" customFormat="1">
      <c r="B421" s="153"/>
      <c r="D421" s="154" t="s">
        <v>132</v>
      </c>
      <c r="E421" s="155" t="s">
        <v>3</v>
      </c>
      <c r="F421" s="156" t="s">
        <v>529</v>
      </c>
      <c r="H421" s="155" t="s">
        <v>3</v>
      </c>
      <c r="I421" s="157"/>
      <c r="L421" s="153"/>
      <c r="M421" s="158"/>
      <c r="N421" s="159"/>
      <c r="O421" s="159"/>
      <c r="P421" s="159"/>
      <c r="Q421" s="159"/>
      <c r="R421" s="159"/>
      <c r="S421" s="159"/>
      <c r="T421" s="160"/>
      <c r="AT421" s="155" t="s">
        <v>132</v>
      </c>
      <c r="AU421" s="155" t="s">
        <v>82</v>
      </c>
      <c r="AV421" s="13" t="s">
        <v>78</v>
      </c>
      <c r="AW421" s="13" t="s">
        <v>34</v>
      </c>
      <c r="AX421" s="13" t="s">
        <v>73</v>
      </c>
      <c r="AY421" s="155" t="s">
        <v>122</v>
      </c>
    </row>
    <row r="422" spans="1:65" s="13" customFormat="1">
      <c r="B422" s="153"/>
      <c r="D422" s="154" t="s">
        <v>132</v>
      </c>
      <c r="E422" s="155" t="s">
        <v>3</v>
      </c>
      <c r="F422" s="156" t="s">
        <v>142</v>
      </c>
      <c r="H422" s="155" t="s">
        <v>3</v>
      </c>
      <c r="I422" s="157"/>
      <c r="L422" s="153"/>
      <c r="M422" s="158"/>
      <c r="N422" s="159"/>
      <c r="O422" s="159"/>
      <c r="P422" s="159"/>
      <c r="Q422" s="159"/>
      <c r="R422" s="159"/>
      <c r="S422" s="159"/>
      <c r="T422" s="160"/>
      <c r="AT422" s="155" t="s">
        <v>132</v>
      </c>
      <c r="AU422" s="155" t="s">
        <v>82</v>
      </c>
      <c r="AV422" s="13" t="s">
        <v>78</v>
      </c>
      <c r="AW422" s="13" t="s">
        <v>34</v>
      </c>
      <c r="AX422" s="13" t="s">
        <v>73</v>
      </c>
      <c r="AY422" s="155" t="s">
        <v>122</v>
      </c>
    </row>
    <row r="423" spans="1:65" s="14" customFormat="1">
      <c r="B423" s="161"/>
      <c r="D423" s="154" t="s">
        <v>132</v>
      </c>
      <c r="E423" s="162" t="s">
        <v>3</v>
      </c>
      <c r="F423" s="163" t="s">
        <v>530</v>
      </c>
      <c r="H423" s="164">
        <v>18.404</v>
      </c>
      <c r="I423" s="165"/>
      <c r="L423" s="161"/>
      <c r="M423" s="166"/>
      <c r="N423" s="167"/>
      <c r="O423" s="167"/>
      <c r="P423" s="167"/>
      <c r="Q423" s="167"/>
      <c r="R423" s="167"/>
      <c r="S423" s="167"/>
      <c r="T423" s="168"/>
      <c r="AT423" s="162" t="s">
        <v>132</v>
      </c>
      <c r="AU423" s="162" t="s">
        <v>82</v>
      </c>
      <c r="AV423" s="14" t="s">
        <v>82</v>
      </c>
      <c r="AW423" s="14" t="s">
        <v>34</v>
      </c>
      <c r="AX423" s="14" t="s">
        <v>73</v>
      </c>
      <c r="AY423" s="162" t="s">
        <v>122</v>
      </c>
    </row>
    <row r="424" spans="1:65" s="14" customFormat="1">
      <c r="B424" s="161"/>
      <c r="D424" s="154" t="s">
        <v>132</v>
      </c>
      <c r="E424" s="162" t="s">
        <v>3</v>
      </c>
      <c r="F424" s="163" t="s">
        <v>531</v>
      </c>
      <c r="H424" s="164">
        <v>7.43</v>
      </c>
      <c r="I424" s="165"/>
      <c r="L424" s="161"/>
      <c r="M424" s="166"/>
      <c r="N424" s="167"/>
      <c r="O424" s="167"/>
      <c r="P424" s="167"/>
      <c r="Q424" s="167"/>
      <c r="R424" s="167"/>
      <c r="S424" s="167"/>
      <c r="T424" s="168"/>
      <c r="AT424" s="162" t="s">
        <v>132</v>
      </c>
      <c r="AU424" s="162" t="s">
        <v>82</v>
      </c>
      <c r="AV424" s="14" t="s">
        <v>82</v>
      </c>
      <c r="AW424" s="14" t="s">
        <v>34</v>
      </c>
      <c r="AX424" s="14" t="s">
        <v>73</v>
      </c>
      <c r="AY424" s="162" t="s">
        <v>122</v>
      </c>
    </row>
    <row r="425" spans="1:65" s="14" customFormat="1">
      <c r="B425" s="161"/>
      <c r="D425" s="154" t="s">
        <v>132</v>
      </c>
      <c r="E425" s="162" t="s">
        <v>3</v>
      </c>
      <c r="F425" s="163" t="s">
        <v>532</v>
      </c>
      <c r="H425" s="164">
        <v>3.6459999999999999</v>
      </c>
      <c r="I425" s="165"/>
      <c r="L425" s="161"/>
      <c r="M425" s="166"/>
      <c r="N425" s="167"/>
      <c r="O425" s="167"/>
      <c r="P425" s="167"/>
      <c r="Q425" s="167"/>
      <c r="R425" s="167"/>
      <c r="S425" s="167"/>
      <c r="T425" s="168"/>
      <c r="AT425" s="162" t="s">
        <v>132</v>
      </c>
      <c r="AU425" s="162" t="s">
        <v>82</v>
      </c>
      <c r="AV425" s="14" t="s">
        <v>82</v>
      </c>
      <c r="AW425" s="14" t="s">
        <v>34</v>
      </c>
      <c r="AX425" s="14" t="s">
        <v>73</v>
      </c>
      <c r="AY425" s="162" t="s">
        <v>122</v>
      </c>
    </row>
    <row r="426" spans="1:65" s="16" customFormat="1">
      <c r="B426" s="177"/>
      <c r="D426" s="154" t="s">
        <v>132</v>
      </c>
      <c r="E426" s="178" t="s">
        <v>3</v>
      </c>
      <c r="F426" s="179" t="s">
        <v>162</v>
      </c>
      <c r="H426" s="180">
        <v>29.48</v>
      </c>
      <c r="I426" s="181"/>
      <c r="L426" s="177"/>
      <c r="M426" s="182"/>
      <c r="N426" s="183"/>
      <c r="O426" s="183"/>
      <c r="P426" s="183"/>
      <c r="Q426" s="183"/>
      <c r="R426" s="183"/>
      <c r="S426" s="183"/>
      <c r="T426" s="184"/>
      <c r="AT426" s="178" t="s">
        <v>132</v>
      </c>
      <c r="AU426" s="178" t="s">
        <v>82</v>
      </c>
      <c r="AV426" s="16" t="s">
        <v>130</v>
      </c>
      <c r="AW426" s="16" t="s">
        <v>34</v>
      </c>
      <c r="AX426" s="16" t="s">
        <v>78</v>
      </c>
      <c r="AY426" s="178" t="s">
        <v>122</v>
      </c>
    </row>
    <row r="427" spans="1:65" s="2" customFormat="1" ht="24.2" customHeight="1">
      <c r="A427" s="34"/>
      <c r="B427" s="139"/>
      <c r="C427" s="140" t="s">
        <v>533</v>
      </c>
      <c r="D427" s="140" t="s">
        <v>125</v>
      </c>
      <c r="E427" s="141" t="s">
        <v>534</v>
      </c>
      <c r="F427" s="142" t="s">
        <v>535</v>
      </c>
      <c r="G427" s="143" t="s">
        <v>139</v>
      </c>
      <c r="H427" s="144">
        <v>29.48</v>
      </c>
      <c r="I427" s="145"/>
      <c r="J427" s="146">
        <f>ROUND(I427*H427,2)</f>
        <v>0</v>
      </c>
      <c r="K427" s="142" t="s">
        <v>129</v>
      </c>
      <c r="L427" s="35"/>
      <c r="M427" s="147" t="s">
        <v>3</v>
      </c>
      <c r="N427" s="148" t="s">
        <v>44</v>
      </c>
      <c r="O427" s="55"/>
      <c r="P427" s="149">
        <f>O427*H427</f>
        <v>0</v>
      </c>
      <c r="Q427" s="149">
        <v>1.7000000000000001E-4</v>
      </c>
      <c r="R427" s="149">
        <f>Q427*H427</f>
        <v>5.0116000000000006E-3</v>
      </c>
      <c r="S427" s="149">
        <v>0</v>
      </c>
      <c r="T427" s="150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51" t="s">
        <v>237</v>
      </c>
      <c r="AT427" s="151" t="s">
        <v>125</v>
      </c>
      <c r="AU427" s="151" t="s">
        <v>82</v>
      </c>
      <c r="AY427" s="19" t="s">
        <v>122</v>
      </c>
      <c r="BE427" s="152">
        <f>IF(N427="základní",J427,0)</f>
        <v>0</v>
      </c>
      <c r="BF427" s="152">
        <f>IF(N427="snížená",J427,0)</f>
        <v>0</v>
      </c>
      <c r="BG427" s="152">
        <f>IF(N427="zákl. přenesená",J427,0)</f>
        <v>0</v>
      </c>
      <c r="BH427" s="152">
        <f>IF(N427="sníž. přenesená",J427,0)</f>
        <v>0</v>
      </c>
      <c r="BI427" s="152">
        <f>IF(N427="nulová",J427,0)</f>
        <v>0</v>
      </c>
      <c r="BJ427" s="19" t="s">
        <v>78</v>
      </c>
      <c r="BK427" s="152">
        <f>ROUND(I427*H427,2)</f>
        <v>0</v>
      </c>
      <c r="BL427" s="19" t="s">
        <v>237</v>
      </c>
      <c r="BM427" s="151" t="s">
        <v>536</v>
      </c>
    </row>
    <row r="428" spans="1:65" s="2" customFormat="1" ht="14.45" customHeight="1">
      <c r="A428" s="34"/>
      <c r="B428" s="139"/>
      <c r="C428" s="140" t="s">
        <v>537</v>
      </c>
      <c r="D428" s="140" t="s">
        <v>125</v>
      </c>
      <c r="E428" s="141" t="s">
        <v>538</v>
      </c>
      <c r="F428" s="142" t="s">
        <v>539</v>
      </c>
      <c r="G428" s="143" t="s">
        <v>128</v>
      </c>
      <c r="H428" s="144">
        <v>65</v>
      </c>
      <c r="I428" s="145"/>
      <c r="J428" s="146">
        <f>ROUND(I428*H428,2)</f>
        <v>0</v>
      </c>
      <c r="K428" s="142" t="s">
        <v>129</v>
      </c>
      <c r="L428" s="35"/>
      <c r="M428" s="147" t="s">
        <v>3</v>
      </c>
      <c r="N428" s="148" t="s">
        <v>44</v>
      </c>
      <c r="O428" s="55"/>
      <c r="P428" s="149">
        <f>O428*H428</f>
        <v>0</v>
      </c>
      <c r="Q428" s="149">
        <v>3.0000000000000001E-5</v>
      </c>
      <c r="R428" s="149">
        <f>Q428*H428</f>
        <v>1.9500000000000001E-3</v>
      </c>
      <c r="S428" s="149">
        <v>0</v>
      </c>
      <c r="T428" s="150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151" t="s">
        <v>237</v>
      </c>
      <c r="AT428" s="151" t="s">
        <v>125</v>
      </c>
      <c r="AU428" s="151" t="s">
        <v>82</v>
      </c>
      <c r="AY428" s="19" t="s">
        <v>122</v>
      </c>
      <c r="BE428" s="152">
        <f>IF(N428="základní",J428,0)</f>
        <v>0</v>
      </c>
      <c r="BF428" s="152">
        <f>IF(N428="snížená",J428,0)</f>
        <v>0</v>
      </c>
      <c r="BG428" s="152">
        <f>IF(N428="zákl. přenesená",J428,0)</f>
        <v>0</v>
      </c>
      <c r="BH428" s="152">
        <f>IF(N428="sníž. přenesená",J428,0)</f>
        <v>0</v>
      </c>
      <c r="BI428" s="152">
        <f>IF(N428="nulová",J428,0)</f>
        <v>0</v>
      </c>
      <c r="BJ428" s="19" t="s">
        <v>78</v>
      </c>
      <c r="BK428" s="152">
        <f>ROUND(I428*H428,2)</f>
        <v>0</v>
      </c>
      <c r="BL428" s="19" t="s">
        <v>237</v>
      </c>
      <c r="BM428" s="151" t="s">
        <v>540</v>
      </c>
    </row>
    <row r="429" spans="1:65" s="13" customFormat="1">
      <c r="B429" s="153"/>
      <c r="D429" s="154" t="s">
        <v>132</v>
      </c>
      <c r="E429" s="155" t="s">
        <v>3</v>
      </c>
      <c r="F429" s="156" t="s">
        <v>541</v>
      </c>
      <c r="H429" s="155" t="s">
        <v>3</v>
      </c>
      <c r="I429" s="157"/>
      <c r="L429" s="153"/>
      <c r="M429" s="158"/>
      <c r="N429" s="159"/>
      <c r="O429" s="159"/>
      <c r="P429" s="159"/>
      <c r="Q429" s="159"/>
      <c r="R429" s="159"/>
      <c r="S429" s="159"/>
      <c r="T429" s="160"/>
      <c r="AT429" s="155" t="s">
        <v>132</v>
      </c>
      <c r="AU429" s="155" t="s">
        <v>82</v>
      </c>
      <c r="AV429" s="13" t="s">
        <v>78</v>
      </c>
      <c r="AW429" s="13" t="s">
        <v>34</v>
      </c>
      <c r="AX429" s="13" t="s">
        <v>73</v>
      </c>
      <c r="AY429" s="155" t="s">
        <v>122</v>
      </c>
    </row>
    <row r="430" spans="1:65" s="14" customFormat="1">
      <c r="B430" s="161"/>
      <c r="D430" s="154" t="s">
        <v>132</v>
      </c>
      <c r="E430" s="162" t="s">
        <v>3</v>
      </c>
      <c r="F430" s="163" t="s">
        <v>542</v>
      </c>
      <c r="H430" s="164">
        <v>65</v>
      </c>
      <c r="I430" s="165"/>
      <c r="L430" s="161"/>
      <c r="M430" s="166"/>
      <c r="N430" s="167"/>
      <c r="O430" s="167"/>
      <c r="P430" s="167"/>
      <c r="Q430" s="167"/>
      <c r="R430" s="167"/>
      <c r="S430" s="167"/>
      <c r="T430" s="168"/>
      <c r="AT430" s="162" t="s">
        <v>132</v>
      </c>
      <c r="AU430" s="162" t="s">
        <v>82</v>
      </c>
      <c r="AV430" s="14" t="s">
        <v>82</v>
      </c>
      <c r="AW430" s="14" t="s">
        <v>34</v>
      </c>
      <c r="AX430" s="14" t="s">
        <v>78</v>
      </c>
      <c r="AY430" s="162" t="s">
        <v>122</v>
      </c>
    </row>
    <row r="431" spans="1:65" s="2" customFormat="1" ht="24.2" customHeight="1">
      <c r="A431" s="34"/>
      <c r="B431" s="139"/>
      <c r="C431" s="140" t="s">
        <v>543</v>
      </c>
      <c r="D431" s="140" t="s">
        <v>125</v>
      </c>
      <c r="E431" s="141" t="s">
        <v>544</v>
      </c>
      <c r="F431" s="142" t="s">
        <v>545</v>
      </c>
      <c r="G431" s="143" t="s">
        <v>128</v>
      </c>
      <c r="H431" s="144">
        <v>65</v>
      </c>
      <c r="I431" s="145"/>
      <c r="J431" s="146">
        <f>ROUND(I431*H431,2)</f>
        <v>0</v>
      </c>
      <c r="K431" s="142" t="s">
        <v>129</v>
      </c>
      <c r="L431" s="35"/>
      <c r="M431" s="147" t="s">
        <v>3</v>
      </c>
      <c r="N431" s="148" t="s">
        <v>44</v>
      </c>
      <c r="O431" s="55"/>
      <c r="P431" s="149">
        <f>O431*H431</f>
        <v>0</v>
      </c>
      <c r="Q431" s="149">
        <v>0</v>
      </c>
      <c r="R431" s="149">
        <f>Q431*H431</f>
        <v>0</v>
      </c>
      <c r="S431" s="149">
        <v>0</v>
      </c>
      <c r="T431" s="150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51" t="s">
        <v>237</v>
      </c>
      <c r="AT431" s="151" t="s">
        <v>125</v>
      </c>
      <c r="AU431" s="151" t="s">
        <v>82</v>
      </c>
      <c r="AY431" s="19" t="s">
        <v>122</v>
      </c>
      <c r="BE431" s="152">
        <f>IF(N431="základní",J431,0)</f>
        <v>0</v>
      </c>
      <c r="BF431" s="152">
        <f>IF(N431="snížená",J431,0)</f>
        <v>0</v>
      </c>
      <c r="BG431" s="152">
        <f>IF(N431="zákl. přenesená",J431,0)</f>
        <v>0</v>
      </c>
      <c r="BH431" s="152">
        <f>IF(N431="sníž. přenesená",J431,0)</f>
        <v>0</v>
      </c>
      <c r="BI431" s="152">
        <f>IF(N431="nulová",J431,0)</f>
        <v>0</v>
      </c>
      <c r="BJ431" s="19" t="s">
        <v>78</v>
      </c>
      <c r="BK431" s="152">
        <f>ROUND(I431*H431,2)</f>
        <v>0</v>
      </c>
      <c r="BL431" s="19" t="s">
        <v>237</v>
      </c>
      <c r="BM431" s="151" t="s">
        <v>546</v>
      </c>
    </row>
    <row r="432" spans="1:65" s="2" customFormat="1" ht="14.45" customHeight="1">
      <c r="A432" s="34"/>
      <c r="B432" s="139"/>
      <c r="C432" s="140" t="s">
        <v>547</v>
      </c>
      <c r="D432" s="140" t="s">
        <v>125</v>
      </c>
      <c r="E432" s="141" t="s">
        <v>548</v>
      </c>
      <c r="F432" s="142" t="s">
        <v>549</v>
      </c>
      <c r="G432" s="143" t="s">
        <v>139</v>
      </c>
      <c r="H432" s="144">
        <v>29.48</v>
      </c>
      <c r="I432" s="145"/>
      <c r="J432" s="146">
        <f>ROUND(I432*H432,2)</f>
        <v>0</v>
      </c>
      <c r="K432" s="142" t="s">
        <v>129</v>
      </c>
      <c r="L432" s="35"/>
      <c r="M432" s="147" t="s">
        <v>3</v>
      </c>
      <c r="N432" s="148" t="s">
        <v>44</v>
      </c>
      <c r="O432" s="55"/>
      <c r="P432" s="149">
        <f>O432*H432</f>
        <v>0</v>
      </c>
      <c r="Q432" s="149">
        <v>1.7000000000000001E-4</v>
      </c>
      <c r="R432" s="149">
        <f>Q432*H432</f>
        <v>5.0116000000000006E-3</v>
      </c>
      <c r="S432" s="149">
        <v>0</v>
      </c>
      <c r="T432" s="150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51" t="s">
        <v>237</v>
      </c>
      <c r="AT432" s="151" t="s">
        <v>125</v>
      </c>
      <c r="AU432" s="151" t="s">
        <v>82</v>
      </c>
      <c r="AY432" s="19" t="s">
        <v>122</v>
      </c>
      <c r="BE432" s="152">
        <f>IF(N432="základní",J432,0)</f>
        <v>0</v>
      </c>
      <c r="BF432" s="152">
        <f>IF(N432="snížená",J432,0)</f>
        <v>0</v>
      </c>
      <c r="BG432" s="152">
        <f>IF(N432="zákl. přenesená",J432,0)</f>
        <v>0</v>
      </c>
      <c r="BH432" s="152">
        <f>IF(N432="sníž. přenesená",J432,0)</f>
        <v>0</v>
      </c>
      <c r="BI432" s="152">
        <f>IF(N432="nulová",J432,0)</f>
        <v>0</v>
      </c>
      <c r="BJ432" s="19" t="s">
        <v>78</v>
      </c>
      <c r="BK432" s="152">
        <f>ROUND(I432*H432,2)</f>
        <v>0</v>
      </c>
      <c r="BL432" s="19" t="s">
        <v>237</v>
      </c>
      <c r="BM432" s="151" t="s">
        <v>550</v>
      </c>
    </row>
    <row r="433" spans="1:65" s="13" customFormat="1">
      <c r="B433" s="153"/>
      <c r="D433" s="154" t="s">
        <v>132</v>
      </c>
      <c r="E433" s="155" t="s">
        <v>3</v>
      </c>
      <c r="F433" s="156" t="s">
        <v>551</v>
      </c>
      <c r="H433" s="155" t="s">
        <v>3</v>
      </c>
      <c r="I433" s="157"/>
      <c r="L433" s="153"/>
      <c r="M433" s="158"/>
      <c r="N433" s="159"/>
      <c r="O433" s="159"/>
      <c r="P433" s="159"/>
      <c r="Q433" s="159"/>
      <c r="R433" s="159"/>
      <c r="S433" s="159"/>
      <c r="T433" s="160"/>
      <c r="AT433" s="155" t="s">
        <v>132</v>
      </c>
      <c r="AU433" s="155" t="s">
        <v>82</v>
      </c>
      <c r="AV433" s="13" t="s">
        <v>78</v>
      </c>
      <c r="AW433" s="13" t="s">
        <v>34</v>
      </c>
      <c r="AX433" s="13" t="s">
        <v>73</v>
      </c>
      <c r="AY433" s="155" t="s">
        <v>122</v>
      </c>
    </row>
    <row r="434" spans="1:65" s="14" customFormat="1">
      <c r="B434" s="161"/>
      <c r="D434" s="154" t="s">
        <v>132</v>
      </c>
      <c r="E434" s="162" t="s">
        <v>3</v>
      </c>
      <c r="F434" s="163" t="s">
        <v>552</v>
      </c>
      <c r="H434" s="164">
        <v>29.48</v>
      </c>
      <c r="I434" s="165"/>
      <c r="L434" s="161"/>
      <c r="M434" s="166"/>
      <c r="N434" s="167"/>
      <c r="O434" s="167"/>
      <c r="P434" s="167"/>
      <c r="Q434" s="167"/>
      <c r="R434" s="167"/>
      <c r="S434" s="167"/>
      <c r="T434" s="168"/>
      <c r="AT434" s="162" t="s">
        <v>132</v>
      </c>
      <c r="AU434" s="162" t="s">
        <v>82</v>
      </c>
      <c r="AV434" s="14" t="s">
        <v>82</v>
      </c>
      <c r="AW434" s="14" t="s">
        <v>34</v>
      </c>
      <c r="AX434" s="14" t="s">
        <v>78</v>
      </c>
      <c r="AY434" s="162" t="s">
        <v>122</v>
      </c>
    </row>
    <row r="435" spans="1:65" s="2" customFormat="1" ht="14.45" customHeight="1">
      <c r="A435" s="34"/>
      <c r="B435" s="139"/>
      <c r="C435" s="140" t="s">
        <v>553</v>
      </c>
      <c r="D435" s="140" t="s">
        <v>125</v>
      </c>
      <c r="E435" s="141" t="s">
        <v>554</v>
      </c>
      <c r="F435" s="142" t="s">
        <v>555</v>
      </c>
      <c r="G435" s="143" t="s">
        <v>139</v>
      </c>
      <c r="H435" s="144">
        <v>29.48</v>
      </c>
      <c r="I435" s="145"/>
      <c r="J435" s="146">
        <f>ROUND(I435*H435,2)</f>
        <v>0</v>
      </c>
      <c r="K435" s="142" t="s">
        <v>129</v>
      </c>
      <c r="L435" s="35"/>
      <c r="M435" s="147" t="s">
        <v>3</v>
      </c>
      <c r="N435" s="148" t="s">
        <v>44</v>
      </c>
      <c r="O435" s="55"/>
      <c r="P435" s="149">
        <f>O435*H435</f>
        <v>0</v>
      </c>
      <c r="Q435" s="149">
        <v>1.2999999999999999E-4</v>
      </c>
      <c r="R435" s="149">
        <f>Q435*H435</f>
        <v>3.8323999999999997E-3</v>
      </c>
      <c r="S435" s="149">
        <v>0</v>
      </c>
      <c r="T435" s="150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51" t="s">
        <v>237</v>
      </c>
      <c r="AT435" s="151" t="s">
        <v>125</v>
      </c>
      <c r="AU435" s="151" t="s">
        <v>82</v>
      </c>
      <c r="AY435" s="19" t="s">
        <v>122</v>
      </c>
      <c r="BE435" s="152">
        <f>IF(N435="základní",J435,0)</f>
        <v>0</v>
      </c>
      <c r="BF435" s="152">
        <f>IF(N435="snížená",J435,0)</f>
        <v>0</v>
      </c>
      <c r="BG435" s="152">
        <f>IF(N435="zákl. přenesená",J435,0)</f>
        <v>0</v>
      </c>
      <c r="BH435" s="152">
        <f>IF(N435="sníž. přenesená",J435,0)</f>
        <v>0</v>
      </c>
      <c r="BI435" s="152">
        <f>IF(N435="nulová",J435,0)</f>
        <v>0</v>
      </c>
      <c r="BJ435" s="19" t="s">
        <v>78</v>
      </c>
      <c r="BK435" s="152">
        <f>ROUND(I435*H435,2)</f>
        <v>0</v>
      </c>
      <c r="BL435" s="19" t="s">
        <v>237</v>
      </c>
      <c r="BM435" s="151" t="s">
        <v>556</v>
      </c>
    </row>
    <row r="436" spans="1:65" s="2" customFormat="1" ht="14.45" customHeight="1">
      <c r="A436" s="34"/>
      <c r="B436" s="139"/>
      <c r="C436" s="140" t="s">
        <v>557</v>
      </c>
      <c r="D436" s="140" t="s">
        <v>125</v>
      </c>
      <c r="E436" s="141" t="s">
        <v>558</v>
      </c>
      <c r="F436" s="142" t="s">
        <v>559</v>
      </c>
      <c r="G436" s="143" t="s">
        <v>139</v>
      </c>
      <c r="H436" s="144">
        <v>29.48</v>
      </c>
      <c r="I436" s="145"/>
      <c r="J436" s="146">
        <f>ROUND(I436*H436,2)</f>
        <v>0</v>
      </c>
      <c r="K436" s="142" t="s">
        <v>129</v>
      </c>
      <c r="L436" s="35"/>
      <c r="M436" s="147" t="s">
        <v>3</v>
      </c>
      <c r="N436" s="148" t="s">
        <v>44</v>
      </c>
      <c r="O436" s="55"/>
      <c r="P436" s="149">
        <f>O436*H436</f>
        <v>0</v>
      </c>
      <c r="Q436" s="149">
        <v>1.2E-4</v>
      </c>
      <c r="R436" s="149">
        <f>Q436*H436</f>
        <v>3.5376000000000001E-3</v>
      </c>
      <c r="S436" s="149">
        <v>0</v>
      </c>
      <c r="T436" s="150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51" t="s">
        <v>237</v>
      </c>
      <c r="AT436" s="151" t="s">
        <v>125</v>
      </c>
      <c r="AU436" s="151" t="s">
        <v>82</v>
      </c>
      <c r="AY436" s="19" t="s">
        <v>122</v>
      </c>
      <c r="BE436" s="152">
        <f>IF(N436="základní",J436,0)</f>
        <v>0</v>
      </c>
      <c r="BF436" s="152">
        <f>IF(N436="snížená",J436,0)</f>
        <v>0</v>
      </c>
      <c r="BG436" s="152">
        <f>IF(N436="zákl. přenesená",J436,0)</f>
        <v>0</v>
      </c>
      <c r="BH436" s="152">
        <f>IF(N436="sníž. přenesená",J436,0)</f>
        <v>0</v>
      </c>
      <c r="BI436" s="152">
        <f>IF(N436="nulová",J436,0)</f>
        <v>0</v>
      </c>
      <c r="BJ436" s="19" t="s">
        <v>78</v>
      </c>
      <c r="BK436" s="152">
        <f>ROUND(I436*H436,2)</f>
        <v>0</v>
      </c>
      <c r="BL436" s="19" t="s">
        <v>237</v>
      </c>
      <c r="BM436" s="151" t="s">
        <v>560</v>
      </c>
    </row>
    <row r="437" spans="1:65" s="2" customFormat="1" ht="24.2" customHeight="1">
      <c r="A437" s="34"/>
      <c r="B437" s="139"/>
      <c r="C437" s="140" t="s">
        <v>561</v>
      </c>
      <c r="D437" s="140" t="s">
        <v>125</v>
      </c>
      <c r="E437" s="141" t="s">
        <v>562</v>
      </c>
      <c r="F437" s="142" t="s">
        <v>563</v>
      </c>
      <c r="G437" s="143" t="s">
        <v>139</v>
      </c>
      <c r="H437" s="144">
        <v>29.48</v>
      </c>
      <c r="I437" s="145"/>
      <c r="J437" s="146">
        <f>ROUND(I437*H437,2)</f>
        <v>0</v>
      </c>
      <c r="K437" s="142" t="s">
        <v>129</v>
      </c>
      <c r="L437" s="35"/>
      <c r="M437" s="147" t="s">
        <v>3</v>
      </c>
      <c r="N437" s="148" t="s">
        <v>44</v>
      </c>
      <c r="O437" s="55"/>
      <c r="P437" s="149">
        <f>O437*H437</f>
        <v>0</v>
      </c>
      <c r="Q437" s="149">
        <v>0</v>
      </c>
      <c r="R437" s="149">
        <f>Q437*H437</f>
        <v>0</v>
      </c>
      <c r="S437" s="149">
        <v>0</v>
      </c>
      <c r="T437" s="150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51" t="s">
        <v>237</v>
      </c>
      <c r="AT437" s="151" t="s">
        <v>125</v>
      </c>
      <c r="AU437" s="151" t="s">
        <v>82</v>
      </c>
      <c r="AY437" s="19" t="s">
        <v>122</v>
      </c>
      <c r="BE437" s="152">
        <f>IF(N437="základní",J437,0)</f>
        <v>0</v>
      </c>
      <c r="BF437" s="152">
        <f>IF(N437="snížená",J437,0)</f>
        <v>0</v>
      </c>
      <c r="BG437" s="152">
        <f>IF(N437="zákl. přenesená",J437,0)</f>
        <v>0</v>
      </c>
      <c r="BH437" s="152">
        <f>IF(N437="sníž. přenesená",J437,0)</f>
        <v>0</v>
      </c>
      <c r="BI437" s="152">
        <f>IF(N437="nulová",J437,0)</f>
        <v>0</v>
      </c>
      <c r="BJ437" s="19" t="s">
        <v>78</v>
      </c>
      <c r="BK437" s="152">
        <f>ROUND(I437*H437,2)</f>
        <v>0</v>
      </c>
      <c r="BL437" s="19" t="s">
        <v>237</v>
      </c>
      <c r="BM437" s="151" t="s">
        <v>564</v>
      </c>
    </row>
    <row r="438" spans="1:65" s="2" customFormat="1" ht="14.45" customHeight="1">
      <c r="A438" s="34"/>
      <c r="B438" s="139"/>
      <c r="C438" s="140" t="s">
        <v>565</v>
      </c>
      <c r="D438" s="140" t="s">
        <v>125</v>
      </c>
      <c r="E438" s="141" t="s">
        <v>566</v>
      </c>
      <c r="F438" s="142" t="s">
        <v>567</v>
      </c>
      <c r="G438" s="143" t="s">
        <v>456</v>
      </c>
      <c r="H438" s="144">
        <v>16</v>
      </c>
      <c r="I438" s="145"/>
      <c r="J438" s="146">
        <f>ROUND(I438*H438,2)</f>
        <v>0</v>
      </c>
      <c r="K438" s="142" t="s">
        <v>129</v>
      </c>
      <c r="L438" s="35"/>
      <c r="M438" s="147" t="s">
        <v>3</v>
      </c>
      <c r="N438" s="148" t="s">
        <v>44</v>
      </c>
      <c r="O438" s="55"/>
      <c r="P438" s="149">
        <f>O438*H438</f>
        <v>0</v>
      </c>
      <c r="Q438" s="149">
        <v>0</v>
      </c>
      <c r="R438" s="149">
        <f>Q438*H438</f>
        <v>0</v>
      </c>
      <c r="S438" s="149">
        <v>0</v>
      </c>
      <c r="T438" s="150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151" t="s">
        <v>237</v>
      </c>
      <c r="AT438" s="151" t="s">
        <v>125</v>
      </c>
      <c r="AU438" s="151" t="s">
        <v>82</v>
      </c>
      <c r="AY438" s="19" t="s">
        <v>122</v>
      </c>
      <c r="BE438" s="152">
        <f>IF(N438="základní",J438,0)</f>
        <v>0</v>
      </c>
      <c r="BF438" s="152">
        <f>IF(N438="snížená",J438,0)</f>
        <v>0</v>
      </c>
      <c r="BG438" s="152">
        <f>IF(N438="zákl. přenesená",J438,0)</f>
        <v>0</v>
      </c>
      <c r="BH438" s="152">
        <f>IF(N438="sníž. přenesená",J438,0)</f>
        <v>0</v>
      </c>
      <c r="BI438" s="152">
        <f>IF(N438="nulová",J438,0)</f>
        <v>0</v>
      </c>
      <c r="BJ438" s="19" t="s">
        <v>78</v>
      </c>
      <c r="BK438" s="152">
        <f>ROUND(I438*H438,2)</f>
        <v>0</v>
      </c>
      <c r="BL438" s="19" t="s">
        <v>237</v>
      </c>
      <c r="BM438" s="151" t="s">
        <v>568</v>
      </c>
    </row>
    <row r="439" spans="1:65" s="13" customFormat="1">
      <c r="B439" s="153"/>
      <c r="D439" s="154" t="s">
        <v>132</v>
      </c>
      <c r="E439" s="155" t="s">
        <v>3</v>
      </c>
      <c r="F439" s="156" t="s">
        <v>569</v>
      </c>
      <c r="H439" s="155" t="s">
        <v>3</v>
      </c>
      <c r="I439" s="157"/>
      <c r="L439" s="153"/>
      <c r="M439" s="158"/>
      <c r="N439" s="159"/>
      <c r="O439" s="159"/>
      <c r="P439" s="159"/>
      <c r="Q439" s="159"/>
      <c r="R439" s="159"/>
      <c r="S439" s="159"/>
      <c r="T439" s="160"/>
      <c r="AT439" s="155" t="s">
        <v>132</v>
      </c>
      <c r="AU439" s="155" t="s">
        <v>82</v>
      </c>
      <c r="AV439" s="13" t="s">
        <v>78</v>
      </c>
      <c r="AW439" s="13" t="s">
        <v>34</v>
      </c>
      <c r="AX439" s="13" t="s">
        <v>73</v>
      </c>
      <c r="AY439" s="155" t="s">
        <v>122</v>
      </c>
    </row>
    <row r="440" spans="1:65" s="14" customFormat="1">
      <c r="B440" s="161"/>
      <c r="D440" s="154" t="s">
        <v>132</v>
      </c>
      <c r="E440" s="162" t="s">
        <v>3</v>
      </c>
      <c r="F440" s="163" t="s">
        <v>570</v>
      </c>
      <c r="H440" s="164">
        <v>16</v>
      </c>
      <c r="I440" s="165"/>
      <c r="L440" s="161"/>
      <c r="M440" s="166"/>
      <c r="N440" s="167"/>
      <c r="O440" s="167"/>
      <c r="P440" s="167"/>
      <c r="Q440" s="167"/>
      <c r="R440" s="167"/>
      <c r="S440" s="167"/>
      <c r="T440" s="168"/>
      <c r="AT440" s="162" t="s">
        <v>132</v>
      </c>
      <c r="AU440" s="162" t="s">
        <v>82</v>
      </c>
      <c r="AV440" s="14" t="s">
        <v>82</v>
      </c>
      <c r="AW440" s="14" t="s">
        <v>34</v>
      </c>
      <c r="AX440" s="14" t="s">
        <v>78</v>
      </c>
      <c r="AY440" s="162" t="s">
        <v>122</v>
      </c>
    </row>
    <row r="441" spans="1:65" s="2" customFormat="1" ht="14.45" customHeight="1">
      <c r="A441" s="34"/>
      <c r="B441" s="139"/>
      <c r="C441" s="140" t="s">
        <v>571</v>
      </c>
      <c r="D441" s="140" t="s">
        <v>125</v>
      </c>
      <c r="E441" s="141" t="s">
        <v>572</v>
      </c>
      <c r="F441" s="142" t="s">
        <v>573</v>
      </c>
      <c r="G441" s="143" t="s">
        <v>139</v>
      </c>
      <c r="H441" s="144">
        <v>272.67899999999997</v>
      </c>
      <c r="I441" s="145"/>
      <c r="J441" s="146">
        <f>ROUND(I441*H441,2)</f>
        <v>0</v>
      </c>
      <c r="K441" s="142" t="s">
        <v>129</v>
      </c>
      <c r="L441" s="35"/>
      <c r="M441" s="147" t="s">
        <v>3</v>
      </c>
      <c r="N441" s="148" t="s">
        <v>44</v>
      </c>
      <c r="O441" s="55"/>
      <c r="P441" s="149">
        <f>O441*H441</f>
        <v>0</v>
      </c>
      <c r="Q441" s="149">
        <v>0</v>
      </c>
      <c r="R441" s="149">
        <f>Q441*H441</f>
        <v>0</v>
      </c>
      <c r="S441" s="149">
        <v>0</v>
      </c>
      <c r="T441" s="150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151" t="s">
        <v>237</v>
      </c>
      <c r="AT441" s="151" t="s">
        <v>125</v>
      </c>
      <c r="AU441" s="151" t="s">
        <v>82</v>
      </c>
      <c r="AY441" s="19" t="s">
        <v>122</v>
      </c>
      <c r="BE441" s="152">
        <f>IF(N441="základní",J441,0)</f>
        <v>0</v>
      </c>
      <c r="BF441" s="152">
        <f>IF(N441="snížená",J441,0)</f>
        <v>0</v>
      </c>
      <c r="BG441" s="152">
        <f>IF(N441="zákl. přenesená",J441,0)</f>
        <v>0</v>
      </c>
      <c r="BH441" s="152">
        <f>IF(N441="sníž. přenesená",J441,0)</f>
        <v>0</v>
      </c>
      <c r="BI441" s="152">
        <f>IF(N441="nulová",J441,0)</f>
        <v>0</v>
      </c>
      <c r="BJ441" s="19" t="s">
        <v>78</v>
      </c>
      <c r="BK441" s="152">
        <f>ROUND(I441*H441,2)</f>
        <v>0</v>
      </c>
      <c r="BL441" s="19" t="s">
        <v>237</v>
      </c>
      <c r="BM441" s="151" t="s">
        <v>574</v>
      </c>
    </row>
    <row r="442" spans="1:65" s="13" customFormat="1">
      <c r="B442" s="153"/>
      <c r="D442" s="154" t="s">
        <v>132</v>
      </c>
      <c r="E442" s="155" t="s">
        <v>3</v>
      </c>
      <c r="F442" s="156" t="s">
        <v>575</v>
      </c>
      <c r="H442" s="155" t="s">
        <v>3</v>
      </c>
      <c r="I442" s="157"/>
      <c r="L442" s="153"/>
      <c r="M442" s="158"/>
      <c r="N442" s="159"/>
      <c r="O442" s="159"/>
      <c r="P442" s="159"/>
      <c r="Q442" s="159"/>
      <c r="R442" s="159"/>
      <c r="S442" s="159"/>
      <c r="T442" s="160"/>
      <c r="AT442" s="155" t="s">
        <v>132</v>
      </c>
      <c r="AU442" s="155" t="s">
        <v>82</v>
      </c>
      <c r="AV442" s="13" t="s">
        <v>78</v>
      </c>
      <c r="AW442" s="13" t="s">
        <v>34</v>
      </c>
      <c r="AX442" s="13" t="s">
        <v>73</v>
      </c>
      <c r="AY442" s="155" t="s">
        <v>122</v>
      </c>
    </row>
    <row r="443" spans="1:65" s="13" customFormat="1">
      <c r="B443" s="153"/>
      <c r="D443" s="154" t="s">
        <v>132</v>
      </c>
      <c r="E443" s="155" t="s">
        <v>3</v>
      </c>
      <c r="F443" s="156" t="s">
        <v>576</v>
      </c>
      <c r="H443" s="155" t="s">
        <v>3</v>
      </c>
      <c r="I443" s="157"/>
      <c r="L443" s="153"/>
      <c r="M443" s="158"/>
      <c r="N443" s="159"/>
      <c r="O443" s="159"/>
      <c r="P443" s="159"/>
      <c r="Q443" s="159"/>
      <c r="R443" s="159"/>
      <c r="S443" s="159"/>
      <c r="T443" s="160"/>
      <c r="AT443" s="155" t="s">
        <v>132</v>
      </c>
      <c r="AU443" s="155" t="s">
        <v>82</v>
      </c>
      <c r="AV443" s="13" t="s">
        <v>78</v>
      </c>
      <c r="AW443" s="13" t="s">
        <v>34</v>
      </c>
      <c r="AX443" s="13" t="s">
        <v>73</v>
      </c>
      <c r="AY443" s="155" t="s">
        <v>122</v>
      </c>
    </row>
    <row r="444" spans="1:65" s="14" customFormat="1">
      <c r="B444" s="161"/>
      <c r="D444" s="154" t="s">
        <v>132</v>
      </c>
      <c r="E444" s="162" t="s">
        <v>3</v>
      </c>
      <c r="F444" s="163" t="s">
        <v>577</v>
      </c>
      <c r="H444" s="164">
        <v>248.02099999999999</v>
      </c>
      <c r="I444" s="165"/>
      <c r="L444" s="161"/>
      <c r="M444" s="166"/>
      <c r="N444" s="167"/>
      <c r="O444" s="167"/>
      <c r="P444" s="167"/>
      <c r="Q444" s="167"/>
      <c r="R444" s="167"/>
      <c r="S444" s="167"/>
      <c r="T444" s="168"/>
      <c r="AT444" s="162" t="s">
        <v>132</v>
      </c>
      <c r="AU444" s="162" t="s">
        <v>82</v>
      </c>
      <c r="AV444" s="14" t="s">
        <v>82</v>
      </c>
      <c r="AW444" s="14" t="s">
        <v>34</v>
      </c>
      <c r="AX444" s="14" t="s">
        <v>73</v>
      </c>
      <c r="AY444" s="162" t="s">
        <v>122</v>
      </c>
    </row>
    <row r="445" spans="1:65" s="14" customFormat="1">
      <c r="B445" s="161"/>
      <c r="D445" s="154" t="s">
        <v>132</v>
      </c>
      <c r="E445" s="162" t="s">
        <v>3</v>
      </c>
      <c r="F445" s="163" t="s">
        <v>578</v>
      </c>
      <c r="H445" s="164">
        <v>28.413</v>
      </c>
      <c r="I445" s="165"/>
      <c r="L445" s="161"/>
      <c r="M445" s="166"/>
      <c r="N445" s="167"/>
      <c r="O445" s="167"/>
      <c r="P445" s="167"/>
      <c r="Q445" s="167"/>
      <c r="R445" s="167"/>
      <c r="S445" s="167"/>
      <c r="T445" s="168"/>
      <c r="AT445" s="162" t="s">
        <v>132</v>
      </c>
      <c r="AU445" s="162" t="s">
        <v>82</v>
      </c>
      <c r="AV445" s="14" t="s">
        <v>82</v>
      </c>
      <c r="AW445" s="14" t="s">
        <v>34</v>
      </c>
      <c r="AX445" s="14" t="s">
        <v>73</v>
      </c>
      <c r="AY445" s="162" t="s">
        <v>122</v>
      </c>
    </row>
    <row r="446" spans="1:65" s="13" customFormat="1">
      <c r="B446" s="153"/>
      <c r="D446" s="154" t="s">
        <v>132</v>
      </c>
      <c r="E446" s="155" t="s">
        <v>3</v>
      </c>
      <c r="F446" s="156" t="s">
        <v>579</v>
      </c>
      <c r="H446" s="155" t="s">
        <v>3</v>
      </c>
      <c r="I446" s="157"/>
      <c r="L446" s="153"/>
      <c r="M446" s="158"/>
      <c r="N446" s="159"/>
      <c r="O446" s="159"/>
      <c r="P446" s="159"/>
      <c r="Q446" s="159"/>
      <c r="R446" s="159"/>
      <c r="S446" s="159"/>
      <c r="T446" s="160"/>
      <c r="AT446" s="155" t="s">
        <v>132</v>
      </c>
      <c r="AU446" s="155" t="s">
        <v>82</v>
      </c>
      <c r="AV446" s="13" t="s">
        <v>78</v>
      </c>
      <c r="AW446" s="13" t="s">
        <v>34</v>
      </c>
      <c r="AX446" s="13" t="s">
        <v>73</v>
      </c>
      <c r="AY446" s="155" t="s">
        <v>122</v>
      </c>
    </row>
    <row r="447" spans="1:65" s="14" customFormat="1">
      <c r="B447" s="161"/>
      <c r="D447" s="154" t="s">
        <v>132</v>
      </c>
      <c r="E447" s="162" t="s">
        <v>3</v>
      </c>
      <c r="F447" s="163" t="s">
        <v>274</v>
      </c>
      <c r="H447" s="164">
        <v>64.462000000000003</v>
      </c>
      <c r="I447" s="165"/>
      <c r="L447" s="161"/>
      <c r="M447" s="166"/>
      <c r="N447" s="167"/>
      <c r="O447" s="167"/>
      <c r="P447" s="167"/>
      <c r="Q447" s="167"/>
      <c r="R447" s="167"/>
      <c r="S447" s="167"/>
      <c r="T447" s="168"/>
      <c r="AT447" s="162" t="s">
        <v>132</v>
      </c>
      <c r="AU447" s="162" t="s">
        <v>82</v>
      </c>
      <c r="AV447" s="14" t="s">
        <v>82</v>
      </c>
      <c r="AW447" s="14" t="s">
        <v>34</v>
      </c>
      <c r="AX447" s="14" t="s">
        <v>73</v>
      </c>
      <c r="AY447" s="162" t="s">
        <v>122</v>
      </c>
    </row>
    <row r="448" spans="1:65" s="15" customFormat="1">
      <c r="B448" s="169"/>
      <c r="D448" s="154" t="s">
        <v>132</v>
      </c>
      <c r="E448" s="170" t="s">
        <v>3</v>
      </c>
      <c r="F448" s="171" t="s">
        <v>148</v>
      </c>
      <c r="H448" s="172">
        <v>340.89599999999996</v>
      </c>
      <c r="I448" s="173"/>
      <c r="L448" s="169"/>
      <c r="M448" s="174"/>
      <c r="N448" s="175"/>
      <c r="O448" s="175"/>
      <c r="P448" s="175"/>
      <c r="Q448" s="175"/>
      <c r="R448" s="175"/>
      <c r="S448" s="175"/>
      <c r="T448" s="176"/>
      <c r="AT448" s="170" t="s">
        <v>132</v>
      </c>
      <c r="AU448" s="170" t="s">
        <v>82</v>
      </c>
      <c r="AV448" s="15" t="s">
        <v>123</v>
      </c>
      <c r="AW448" s="15" t="s">
        <v>34</v>
      </c>
      <c r="AX448" s="15" t="s">
        <v>73</v>
      </c>
      <c r="AY448" s="170" t="s">
        <v>122</v>
      </c>
    </row>
    <row r="449" spans="1:65" s="13" customFormat="1">
      <c r="B449" s="153"/>
      <c r="D449" s="154" t="s">
        <v>132</v>
      </c>
      <c r="E449" s="155" t="s">
        <v>3</v>
      </c>
      <c r="F449" s="156" t="s">
        <v>580</v>
      </c>
      <c r="H449" s="155" t="s">
        <v>3</v>
      </c>
      <c r="I449" s="157"/>
      <c r="L449" s="153"/>
      <c r="M449" s="158"/>
      <c r="N449" s="159"/>
      <c r="O449" s="159"/>
      <c r="P449" s="159"/>
      <c r="Q449" s="159"/>
      <c r="R449" s="159"/>
      <c r="S449" s="159"/>
      <c r="T449" s="160"/>
      <c r="AT449" s="155" t="s">
        <v>132</v>
      </c>
      <c r="AU449" s="155" t="s">
        <v>82</v>
      </c>
      <c r="AV449" s="13" t="s">
        <v>78</v>
      </c>
      <c r="AW449" s="13" t="s">
        <v>34</v>
      </c>
      <c r="AX449" s="13" t="s">
        <v>73</v>
      </c>
      <c r="AY449" s="155" t="s">
        <v>122</v>
      </c>
    </row>
    <row r="450" spans="1:65" s="14" customFormat="1">
      <c r="B450" s="161"/>
      <c r="D450" s="154" t="s">
        <v>132</v>
      </c>
      <c r="E450" s="162" t="s">
        <v>3</v>
      </c>
      <c r="F450" s="163" t="s">
        <v>581</v>
      </c>
      <c r="H450" s="164">
        <v>-2.4279999999999999</v>
      </c>
      <c r="I450" s="165"/>
      <c r="L450" s="161"/>
      <c r="M450" s="166"/>
      <c r="N450" s="167"/>
      <c r="O450" s="167"/>
      <c r="P450" s="167"/>
      <c r="Q450" s="167"/>
      <c r="R450" s="167"/>
      <c r="S450" s="167"/>
      <c r="T450" s="168"/>
      <c r="AT450" s="162" t="s">
        <v>132</v>
      </c>
      <c r="AU450" s="162" t="s">
        <v>82</v>
      </c>
      <c r="AV450" s="14" t="s">
        <v>82</v>
      </c>
      <c r="AW450" s="14" t="s">
        <v>34</v>
      </c>
      <c r="AX450" s="14" t="s">
        <v>73</v>
      </c>
      <c r="AY450" s="162" t="s">
        <v>122</v>
      </c>
    </row>
    <row r="451" spans="1:65" s="14" customFormat="1">
      <c r="B451" s="161"/>
      <c r="D451" s="154" t="s">
        <v>132</v>
      </c>
      <c r="E451" s="162" t="s">
        <v>3</v>
      </c>
      <c r="F451" s="163" t="s">
        <v>582</v>
      </c>
      <c r="H451" s="164">
        <v>-44.119</v>
      </c>
      <c r="I451" s="165"/>
      <c r="L451" s="161"/>
      <c r="M451" s="166"/>
      <c r="N451" s="167"/>
      <c r="O451" s="167"/>
      <c r="P451" s="167"/>
      <c r="Q451" s="167"/>
      <c r="R451" s="167"/>
      <c r="S451" s="167"/>
      <c r="T451" s="168"/>
      <c r="AT451" s="162" t="s">
        <v>132</v>
      </c>
      <c r="AU451" s="162" t="s">
        <v>82</v>
      </c>
      <c r="AV451" s="14" t="s">
        <v>82</v>
      </c>
      <c r="AW451" s="14" t="s">
        <v>34</v>
      </c>
      <c r="AX451" s="14" t="s">
        <v>73</v>
      </c>
      <c r="AY451" s="162" t="s">
        <v>122</v>
      </c>
    </row>
    <row r="452" spans="1:65" s="14" customFormat="1">
      <c r="B452" s="161"/>
      <c r="D452" s="154" t="s">
        <v>132</v>
      </c>
      <c r="E452" s="162" t="s">
        <v>3</v>
      </c>
      <c r="F452" s="163" t="s">
        <v>583</v>
      </c>
      <c r="H452" s="164">
        <v>-21.67</v>
      </c>
      <c r="I452" s="165"/>
      <c r="L452" s="161"/>
      <c r="M452" s="166"/>
      <c r="N452" s="167"/>
      <c r="O452" s="167"/>
      <c r="P452" s="167"/>
      <c r="Q452" s="167"/>
      <c r="R452" s="167"/>
      <c r="S452" s="167"/>
      <c r="T452" s="168"/>
      <c r="AT452" s="162" t="s">
        <v>132</v>
      </c>
      <c r="AU452" s="162" t="s">
        <v>82</v>
      </c>
      <c r="AV452" s="14" t="s">
        <v>82</v>
      </c>
      <c r="AW452" s="14" t="s">
        <v>34</v>
      </c>
      <c r="AX452" s="14" t="s">
        <v>73</v>
      </c>
      <c r="AY452" s="162" t="s">
        <v>122</v>
      </c>
    </row>
    <row r="453" spans="1:65" s="15" customFormat="1">
      <c r="B453" s="169"/>
      <c r="D453" s="154" t="s">
        <v>132</v>
      </c>
      <c r="E453" s="170" t="s">
        <v>3</v>
      </c>
      <c r="F453" s="171" t="s">
        <v>148</v>
      </c>
      <c r="H453" s="172">
        <v>-68.216999999999999</v>
      </c>
      <c r="I453" s="173"/>
      <c r="L453" s="169"/>
      <c r="M453" s="174"/>
      <c r="N453" s="175"/>
      <c r="O453" s="175"/>
      <c r="P453" s="175"/>
      <c r="Q453" s="175"/>
      <c r="R453" s="175"/>
      <c r="S453" s="175"/>
      <c r="T453" s="176"/>
      <c r="AT453" s="170" t="s">
        <v>132</v>
      </c>
      <c r="AU453" s="170" t="s">
        <v>82</v>
      </c>
      <c r="AV453" s="15" t="s">
        <v>123</v>
      </c>
      <c r="AW453" s="15" t="s">
        <v>34</v>
      </c>
      <c r="AX453" s="15" t="s">
        <v>73</v>
      </c>
      <c r="AY453" s="170" t="s">
        <v>122</v>
      </c>
    </row>
    <row r="454" spans="1:65" s="16" customFormat="1">
      <c r="B454" s="177"/>
      <c r="D454" s="154" t="s">
        <v>132</v>
      </c>
      <c r="E454" s="178" t="s">
        <v>3</v>
      </c>
      <c r="F454" s="179" t="s">
        <v>162</v>
      </c>
      <c r="H454" s="180">
        <v>272.67899999999992</v>
      </c>
      <c r="I454" s="181"/>
      <c r="L454" s="177"/>
      <c r="M454" s="182"/>
      <c r="N454" s="183"/>
      <c r="O454" s="183"/>
      <c r="P454" s="183"/>
      <c r="Q454" s="183"/>
      <c r="R454" s="183"/>
      <c r="S454" s="183"/>
      <c r="T454" s="184"/>
      <c r="AT454" s="178" t="s">
        <v>132</v>
      </c>
      <c r="AU454" s="178" t="s">
        <v>82</v>
      </c>
      <c r="AV454" s="16" t="s">
        <v>130</v>
      </c>
      <c r="AW454" s="16" t="s">
        <v>34</v>
      </c>
      <c r="AX454" s="16" t="s">
        <v>78</v>
      </c>
      <c r="AY454" s="178" t="s">
        <v>122</v>
      </c>
    </row>
    <row r="455" spans="1:65" s="2" customFormat="1" ht="24.2" customHeight="1">
      <c r="A455" s="34"/>
      <c r="B455" s="139"/>
      <c r="C455" s="140" t="s">
        <v>584</v>
      </c>
      <c r="D455" s="140" t="s">
        <v>125</v>
      </c>
      <c r="E455" s="141" t="s">
        <v>585</v>
      </c>
      <c r="F455" s="142" t="s">
        <v>586</v>
      </c>
      <c r="G455" s="143" t="s">
        <v>139</v>
      </c>
      <c r="H455" s="144">
        <v>44.188000000000002</v>
      </c>
      <c r="I455" s="145"/>
      <c r="J455" s="146">
        <f>ROUND(I455*H455,2)</f>
        <v>0</v>
      </c>
      <c r="K455" s="142" t="s">
        <v>3</v>
      </c>
      <c r="L455" s="35"/>
      <c r="M455" s="147" t="s">
        <v>3</v>
      </c>
      <c r="N455" s="148" t="s">
        <v>44</v>
      </c>
      <c r="O455" s="55"/>
      <c r="P455" s="149">
        <f>O455*H455</f>
        <v>0</v>
      </c>
      <c r="Q455" s="149">
        <v>8.3000000000000001E-4</v>
      </c>
      <c r="R455" s="149">
        <f>Q455*H455</f>
        <v>3.667604E-2</v>
      </c>
      <c r="S455" s="149">
        <v>0</v>
      </c>
      <c r="T455" s="150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51" t="s">
        <v>237</v>
      </c>
      <c r="AT455" s="151" t="s">
        <v>125</v>
      </c>
      <c r="AU455" s="151" t="s">
        <v>82</v>
      </c>
      <c r="AY455" s="19" t="s">
        <v>122</v>
      </c>
      <c r="BE455" s="152">
        <f>IF(N455="základní",J455,0)</f>
        <v>0</v>
      </c>
      <c r="BF455" s="152">
        <f>IF(N455="snížená",J455,0)</f>
        <v>0</v>
      </c>
      <c r="BG455" s="152">
        <f>IF(N455="zákl. přenesená",J455,0)</f>
        <v>0</v>
      </c>
      <c r="BH455" s="152">
        <f>IF(N455="sníž. přenesená",J455,0)</f>
        <v>0</v>
      </c>
      <c r="BI455" s="152">
        <f>IF(N455="nulová",J455,0)</f>
        <v>0</v>
      </c>
      <c r="BJ455" s="19" t="s">
        <v>78</v>
      </c>
      <c r="BK455" s="152">
        <f>ROUND(I455*H455,2)</f>
        <v>0</v>
      </c>
      <c r="BL455" s="19" t="s">
        <v>237</v>
      </c>
      <c r="BM455" s="151" t="s">
        <v>587</v>
      </c>
    </row>
    <row r="456" spans="1:65" s="14" customFormat="1">
      <c r="B456" s="161"/>
      <c r="D456" s="154" t="s">
        <v>132</v>
      </c>
      <c r="E456" s="162" t="s">
        <v>3</v>
      </c>
      <c r="F456" s="163" t="s">
        <v>228</v>
      </c>
      <c r="H456" s="164">
        <v>44.188000000000002</v>
      </c>
      <c r="I456" s="165"/>
      <c r="L456" s="161"/>
      <c r="M456" s="166"/>
      <c r="N456" s="167"/>
      <c r="O456" s="167"/>
      <c r="P456" s="167"/>
      <c r="Q456" s="167"/>
      <c r="R456" s="167"/>
      <c r="S456" s="167"/>
      <c r="T456" s="168"/>
      <c r="AT456" s="162" t="s">
        <v>132</v>
      </c>
      <c r="AU456" s="162" t="s">
        <v>82</v>
      </c>
      <c r="AV456" s="14" t="s">
        <v>82</v>
      </c>
      <c r="AW456" s="14" t="s">
        <v>34</v>
      </c>
      <c r="AX456" s="14" t="s">
        <v>78</v>
      </c>
      <c r="AY456" s="162" t="s">
        <v>122</v>
      </c>
    </row>
    <row r="457" spans="1:65" s="2" customFormat="1" ht="24.2" customHeight="1">
      <c r="A457" s="34"/>
      <c r="B457" s="139"/>
      <c r="C457" s="140" t="s">
        <v>588</v>
      </c>
      <c r="D457" s="140" t="s">
        <v>125</v>
      </c>
      <c r="E457" s="141" t="s">
        <v>589</v>
      </c>
      <c r="F457" s="142" t="s">
        <v>590</v>
      </c>
      <c r="G457" s="143" t="s">
        <v>139</v>
      </c>
      <c r="H457" s="144">
        <v>297.214</v>
      </c>
      <c r="I457" s="145"/>
      <c r="J457" s="146">
        <f>ROUND(I457*H457,2)</f>
        <v>0</v>
      </c>
      <c r="K457" s="142" t="s">
        <v>3</v>
      </c>
      <c r="L457" s="35"/>
      <c r="M457" s="147" t="s">
        <v>3</v>
      </c>
      <c r="N457" s="148" t="s">
        <v>44</v>
      </c>
      <c r="O457" s="55"/>
      <c r="P457" s="149">
        <f>O457*H457</f>
        <v>0</v>
      </c>
      <c r="Q457" s="149">
        <v>7.3999999999999999E-4</v>
      </c>
      <c r="R457" s="149">
        <f>Q457*H457</f>
        <v>0.21993836</v>
      </c>
      <c r="S457" s="149">
        <v>0</v>
      </c>
      <c r="T457" s="150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51" t="s">
        <v>237</v>
      </c>
      <c r="AT457" s="151" t="s">
        <v>125</v>
      </c>
      <c r="AU457" s="151" t="s">
        <v>82</v>
      </c>
      <c r="AY457" s="19" t="s">
        <v>122</v>
      </c>
      <c r="BE457" s="152">
        <f>IF(N457="základní",J457,0)</f>
        <v>0</v>
      </c>
      <c r="BF457" s="152">
        <f>IF(N457="snížená",J457,0)</f>
        <v>0</v>
      </c>
      <c r="BG457" s="152">
        <f>IF(N457="zákl. přenesená",J457,0)</f>
        <v>0</v>
      </c>
      <c r="BH457" s="152">
        <f>IF(N457="sníž. přenesená",J457,0)</f>
        <v>0</v>
      </c>
      <c r="BI457" s="152">
        <f>IF(N457="nulová",J457,0)</f>
        <v>0</v>
      </c>
      <c r="BJ457" s="19" t="s">
        <v>78</v>
      </c>
      <c r="BK457" s="152">
        <f>ROUND(I457*H457,2)</f>
        <v>0</v>
      </c>
      <c r="BL457" s="19" t="s">
        <v>237</v>
      </c>
      <c r="BM457" s="151" t="s">
        <v>591</v>
      </c>
    </row>
    <row r="458" spans="1:65" s="14" customFormat="1">
      <c r="B458" s="161"/>
      <c r="D458" s="154" t="s">
        <v>132</v>
      </c>
      <c r="E458" s="162" t="s">
        <v>3</v>
      </c>
      <c r="F458" s="163" t="s">
        <v>592</v>
      </c>
      <c r="H458" s="164">
        <v>297.214</v>
      </c>
      <c r="I458" s="165"/>
      <c r="L458" s="161"/>
      <c r="M458" s="166"/>
      <c r="N458" s="167"/>
      <c r="O458" s="167"/>
      <c r="P458" s="167"/>
      <c r="Q458" s="167"/>
      <c r="R458" s="167"/>
      <c r="S458" s="167"/>
      <c r="T458" s="168"/>
      <c r="AT458" s="162" t="s">
        <v>132</v>
      </c>
      <c r="AU458" s="162" t="s">
        <v>82</v>
      </c>
      <c r="AV458" s="14" t="s">
        <v>82</v>
      </c>
      <c r="AW458" s="14" t="s">
        <v>34</v>
      </c>
      <c r="AX458" s="14" t="s">
        <v>78</v>
      </c>
      <c r="AY458" s="162" t="s">
        <v>122</v>
      </c>
    </row>
    <row r="459" spans="1:65" s="2" customFormat="1" ht="24.2" customHeight="1">
      <c r="A459" s="34"/>
      <c r="B459" s="139"/>
      <c r="C459" s="140" t="s">
        <v>593</v>
      </c>
      <c r="D459" s="140" t="s">
        <v>125</v>
      </c>
      <c r="E459" s="141" t="s">
        <v>594</v>
      </c>
      <c r="F459" s="142" t="s">
        <v>595</v>
      </c>
      <c r="G459" s="143" t="s">
        <v>139</v>
      </c>
      <c r="H459" s="144">
        <v>341.40199999999999</v>
      </c>
      <c r="I459" s="145"/>
      <c r="J459" s="146">
        <f>ROUND(I459*H459,2)</f>
        <v>0</v>
      </c>
      <c r="K459" s="142" t="s">
        <v>129</v>
      </c>
      <c r="L459" s="35"/>
      <c r="M459" s="147" t="s">
        <v>3</v>
      </c>
      <c r="N459" s="148" t="s">
        <v>44</v>
      </c>
      <c r="O459" s="55"/>
      <c r="P459" s="149">
        <f>O459*H459</f>
        <v>0</v>
      </c>
      <c r="Q459" s="149">
        <v>5.0000000000000002E-5</v>
      </c>
      <c r="R459" s="149">
        <f>Q459*H459</f>
        <v>1.7070100000000001E-2</v>
      </c>
      <c r="S459" s="149">
        <v>0</v>
      </c>
      <c r="T459" s="150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51" t="s">
        <v>237</v>
      </c>
      <c r="AT459" s="151" t="s">
        <v>125</v>
      </c>
      <c r="AU459" s="151" t="s">
        <v>82</v>
      </c>
      <c r="AY459" s="19" t="s">
        <v>122</v>
      </c>
      <c r="BE459" s="152">
        <f>IF(N459="základní",J459,0)</f>
        <v>0</v>
      </c>
      <c r="BF459" s="152">
        <f>IF(N459="snížená",J459,0)</f>
        <v>0</v>
      </c>
      <c r="BG459" s="152">
        <f>IF(N459="zákl. přenesená",J459,0)</f>
        <v>0</v>
      </c>
      <c r="BH459" s="152">
        <f>IF(N459="sníž. přenesená",J459,0)</f>
        <v>0</v>
      </c>
      <c r="BI459" s="152">
        <f>IF(N459="nulová",J459,0)</f>
        <v>0</v>
      </c>
      <c r="BJ459" s="19" t="s">
        <v>78</v>
      </c>
      <c r="BK459" s="152">
        <f>ROUND(I459*H459,2)</f>
        <v>0</v>
      </c>
      <c r="BL459" s="19" t="s">
        <v>237</v>
      </c>
      <c r="BM459" s="151" t="s">
        <v>596</v>
      </c>
    </row>
    <row r="460" spans="1:65" s="14" customFormat="1">
      <c r="B460" s="161"/>
      <c r="D460" s="154" t="s">
        <v>132</v>
      </c>
      <c r="E460" s="162" t="s">
        <v>3</v>
      </c>
      <c r="F460" s="163" t="s">
        <v>597</v>
      </c>
      <c r="H460" s="164">
        <v>341.40199999999999</v>
      </c>
      <c r="I460" s="165"/>
      <c r="L460" s="161"/>
      <c r="M460" s="166"/>
      <c r="N460" s="167"/>
      <c r="O460" s="167"/>
      <c r="P460" s="167"/>
      <c r="Q460" s="167"/>
      <c r="R460" s="167"/>
      <c r="S460" s="167"/>
      <c r="T460" s="168"/>
      <c r="AT460" s="162" t="s">
        <v>132</v>
      </c>
      <c r="AU460" s="162" t="s">
        <v>82</v>
      </c>
      <c r="AV460" s="14" t="s">
        <v>82</v>
      </c>
      <c r="AW460" s="14" t="s">
        <v>34</v>
      </c>
      <c r="AX460" s="14" t="s">
        <v>78</v>
      </c>
      <c r="AY460" s="162" t="s">
        <v>122</v>
      </c>
    </row>
    <row r="461" spans="1:65" s="2" customFormat="1" ht="24.2" customHeight="1">
      <c r="A461" s="34"/>
      <c r="B461" s="139"/>
      <c r="C461" s="140" t="s">
        <v>598</v>
      </c>
      <c r="D461" s="140" t="s">
        <v>125</v>
      </c>
      <c r="E461" s="141" t="s">
        <v>599</v>
      </c>
      <c r="F461" s="142" t="s">
        <v>600</v>
      </c>
      <c r="G461" s="143" t="s">
        <v>139</v>
      </c>
      <c r="H461" s="144">
        <v>341.40199999999999</v>
      </c>
      <c r="I461" s="145"/>
      <c r="J461" s="146">
        <f>ROUND(I461*H461,2)</f>
        <v>0</v>
      </c>
      <c r="K461" s="142" t="s">
        <v>129</v>
      </c>
      <c r="L461" s="35"/>
      <c r="M461" s="147" t="s">
        <v>3</v>
      </c>
      <c r="N461" s="148" t="s">
        <v>44</v>
      </c>
      <c r="O461" s="55"/>
      <c r="P461" s="149">
        <f>O461*H461</f>
        <v>0</v>
      </c>
      <c r="Q461" s="149">
        <v>2.0000000000000002E-5</v>
      </c>
      <c r="R461" s="149">
        <f>Q461*H461</f>
        <v>6.8280400000000005E-3</v>
      </c>
      <c r="S461" s="149">
        <v>0</v>
      </c>
      <c r="T461" s="150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151" t="s">
        <v>130</v>
      </c>
      <c r="AT461" s="151" t="s">
        <v>125</v>
      </c>
      <c r="AU461" s="151" t="s">
        <v>82</v>
      </c>
      <c r="AY461" s="19" t="s">
        <v>122</v>
      </c>
      <c r="BE461" s="152">
        <f>IF(N461="základní",J461,0)</f>
        <v>0</v>
      </c>
      <c r="BF461" s="152">
        <f>IF(N461="snížená",J461,0)</f>
        <v>0</v>
      </c>
      <c r="BG461" s="152">
        <f>IF(N461="zákl. přenesená",J461,0)</f>
        <v>0</v>
      </c>
      <c r="BH461" s="152">
        <f>IF(N461="sníž. přenesená",J461,0)</f>
        <v>0</v>
      </c>
      <c r="BI461" s="152">
        <f>IF(N461="nulová",J461,0)</f>
        <v>0</v>
      </c>
      <c r="BJ461" s="19" t="s">
        <v>78</v>
      </c>
      <c r="BK461" s="152">
        <f>ROUND(I461*H461,2)</f>
        <v>0</v>
      </c>
      <c r="BL461" s="19" t="s">
        <v>130</v>
      </c>
      <c r="BM461" s="151" t="s">
        <v>601</v>
      </c>
    </row>
    <row r="462" spans="1:65" s="2" customFormat="1" ht="24.2" customHeight="1">
      <c r="A462" s="34"/>
      <c r="B462" s="139"/>
      <c r="C462" s="140" t="s">
        <v>602</v>
      </c>
      <c r="D462" s="140" t="s">
        <v>125</v>
      </c>
      <c r="E462" s="141" t="s">
        <v>603</v>
      </c>
      <c r="F462" s="142" t="s">
        <v>604</v>
      </c>
      <c r="G462" s="143" t="s">
        <v>139</v>
      </c>
      <c r="H462" s="144">
        <v>341.42</v>
      </c>
      <c r="I462" s="145"/>
      <c r="J462" s="146">
        <f>ROUND(I462*H462,2)</f>
        <v>0</v>
      </c>
      <c r="K462" s="142" t="s">
        <v>129</v>
      </c>
      <c r="L462" s="35"/>
      <c r="M462" s="147" t="s">
        <v>3</v>
      </c>
      <c r="N462" s="148" t="s">
        <v>44</v>
      </c>
      <c r="O462" s="55"/>
      <c r="P462" s="149">
        <f>O462*H462</f>
        <v>0</v>
      </c>
      <c r="Q462" s="149">
        <v>0</v>
      </c>
      <c r="R462" s="149">
        <f>Q462*H462</f>
        <v>0</v>
      </c>
      <c r="S462" s="149">
        <v>0</v>
      </c>
      <c r="T462" s="150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51" t="s">
        <v>237</v>
      </c>
      <c r="AT462" s="151" t="s">
        <v>125</v>
      </c>
      <c r="AU462" s="151" t="s">
        <v>82</v>
      </c>
      <c r="AY462" s="19" t="s">
        <v>122</v>
      </c>
      <c r="BE462" s="152">
        <f>IF(N462="základní",J462,0)</f>
        <v>0</v>
      </c>
      <c r="BF462" s="152">
        <f>IF(N462="snížená",J462,0)</f>
        <v>0</v>
      </c>
      <c r="BG462" s="152">
        <f>IF(N462="zákl. přenesená",J462,0)</f>
        <v>0</v>
      </c>
      <c r="BH462" s="152">
        <f>IF(N462="sníž. přenesená",J462,0)</f>
        <v>0</v>
      </c>
      <c r="BI462" s="152">
        <f>IF(N462="nulová",J462,0)</f>
        <v>0</v>
      </c>
      <c r="BJ462" s="19" t="s">
        <v>78</v>
      </c>
      <c r="BK462" s="152">
        <f>ROUND(I462*H462,2)</f>
        <v>0</v>
      </c>
      <c r="BL462" s="19" t="s">
        <v>237</v>
      </c>
      <c r="BM462" s="151" t="s">
        <v>605</v>
      </c>
    </row>
    <row r="463" spans="1:65" s="12" customFormat="1" ht="25.9" customHeight="1">
      <c r="B463" s="126"/>
      <c r="D463" s="127" t="s">
        <v>72</v>
      </c>
      <c r="E463" s="128" t="s">
        <v>606</v>
      </c>
      <c r="F463" s="128" t="s">
        <v>607</v>
      </c>
      <c r="I463" s="129"/>
      <c r="J463" s="130">
        <f>BK463</f>
        <v>0</v>
      </c>
      <c r="L463" s="126"/>
      <c r="M463" s="131"/>
      <c r="N463" s="132"/>
      <c r="O463" s="132"/>
      <c r="P463" s="133">
        <f>P464</f>
        <v>0</v>
      </c>
      <c r="Q463" s="132"/>
      <c r="R463" s="133">
        <f>R464</f>
        <v>0</v>
      </c>
      <c r="S463" s="132"/>
      <c r="T463" s="134">
        <f>T464</f>
        <v>0</v>
      </c>
      <c r="AR463" s="127" t="s">
        <v>130</v>
      </c>
      <c r="AT463" s="135" t="s">
        <v>72</v>
      </c>
      <c r="AU463" s="135" t="s">
        <v>73</v>
      </c>
      <c r="AY463" s="127" t="s">
        <v>122</v>
      </c>
      <c r="BK463" s="136">
        <f>BK464</f>
        <v>0</v>
      </c>
    </row>
    <row r="464" spans="1:65" s="12" customFormat="1" ht="22.9" customHeight="1">
      <c r="B464" s="126"/>
      <c r="D464" s="127" t="s">
        <v>72</v>
      </c>
      <c r="E464" s="137" t="s">
        <v>608</v>
      </c>
      <c r="F464" s="137" t="s">
        <v>609</v>
      </c>
      <c r="I464" s="129"/>
      <c r="J464" s="138">
        <f>BK464</f>
        <v>0</v>
      </c>
      <c r="L464" s="126"/>
      <c r="M464" s="131"/>
      <c r="N464" s="132"/>
      <c r="O464" s="132"/>
      <c r="P464" s="133">
        <f>SUM(P465:P469)</f>
        <v>0</v>
      </c>
      <c r="Q464" s="132"/>
      <c r="R464" s="133">
        <f>SUM(R465:R469)</f>
        <v>0</v>
      </c>
      <c r="S464" s="132"/>
      <c r="T464" s="134">
        <f>SUM(T465:T469)</f>
        <v>0</v>
      </c>
      <c r="AR464" s="127" t="s">
        <v>130</v>
      </c>
      <c r="AT464" s="135" t="s">
        <v>72</v>
      </c>
      <c r="AU464" s="135" t="s">
        <v>78</v>
      </c>
      <c r="AY464" s="127" t="s">
        <v>122</v>
      </c>
      <c r="BK464" s="136">
        <f>SUM(BK465:BK469)</f>
        <v>0</v>
      </c>
    </row>
    <row r="465" spans="1:65" s="2" customFormat="1" ht="49.15" customHeight="1">
      <c r="A465" s="34"/>
      <c r="B465" s="139"/>
      <c r="C465" s="140" t="s">
        <v>610</v>
      </c>
      <c r="D465" s="140" t="s">
        <v>125</v>
      </c>
      <c r="E465" s="141" t="s">
        <v>611</v>
      </c>
      <c r="F465" s="142" t="s">
        <v>612</v>
      </c>
      <c r="G465" s="143" t="s">
        <v>613</v>
      </c>
      <c r="H465" s="144">
        <v>60</v>
      </c>
      <c r="I465" s="145"/>
      <c r="J465" s="146">
        <f>ROUND(I465*H465,2)</f>
        <v>0</v>
      </c>
      <c r="K465" s="142" t="s">
        <v>3</v>
      </c>
      <c r="L465" s="35"/>
      <c r="M465" s="147" t="s">
        <v>3</v>
      </c>
      <c r="N465" s="148" t="s">
        <v>44</v>
      </c>
      <c r="O465" s="55"/>
      <c r="P465" s="149">
        <f>O465*H465</f>
        <v>0</v>
      </c>
      <c r="Q465" s="149">
        <v>0</v>
      </c>
      <c r="R465" s="149">
        <f>Q465*H465</f>
        <v>0</v>
      </c>
      <c r="S465" s="149">
        <v>0</v>
      </c>
      <c r="T465" s="150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51" t="s">
        <v>614</v>
      </c>
      <c r="AT465" s="151" t="s">
        <v>125</v>
      </c>
      <c r="AU465" s="151" t="s">
        <v>82</v>
      </c>
      <c r="AY465" s="19" t="s">
        <v>122</v>
      </c>
      <c r="BE465" s="152">
        <f>IF(N465="základní",J465,0)</f>
        <v>0</v>
      </c>
      <c r="BF465" s="152">
        <f>IF(N465="snížená",J465,0)</f>
        <v>0</v>
      </c>
      <c r="BG465" s="152">
        <f>IF(N465="zákl. přenesená",J465,0)</f>
        <v>0</v>
      </c>
      <c r="BH465" s="152">
        <f>IF(N465="sníž. přenesená",J465,0)</f>
        <v>0</v>
      </c>
      <c r="BI465" s="152">
        <f>IF(N465="nulová",J465,0)</f>
        <v>0</v>
      </c>
      <c r="BJ465" s="19" t="s">
        <v>78</v>
      </c>
      <c r="BK465" s="152">
        <f>ROUND(I465*H465,2)</f>
        <v>0</v>
      </c>
      <c r="BL465" s="19" t="s">
        <v>614</v>
      </c>
      <c r="BM465" s="151" t="s">
        <v>615</v>
      </c>
    </row>
    <row r="466" spans="1:65" s="13" customFormat="1">
      <c r="B466" s="153"/>
      <c r="D466" s="154" t="s">
        <v>132</v>
      </c>
      <c r="E466" s="155" t="s">
        <v>3</v>
      </c>
      <c r="F466" s="156" t="s">
        <v>616</v>
      </c>
      <c r="H466" s="155" t="s">
        <v>3</v>
      </c>
      <c r="I466" s="157"/>
      <c r="L466" s="153"/>
      <c r="M466" s="158"/>
      <c r="N466" s="159"/>
      <c r="O466" s="159"/>
      <c r="P466" s="159"/>
      <c r="Q466" s="159"/>
      <c r="R466" s="159"/>
      <c r="S466" s="159"/>
      <c r="T466" s="160"/>
      <c r="AT466" s="155" t="s">
        <v>132</v>
      </c>
      <c r="AU466" s="155" t="s">
        <v>82</v>
      </c>
      <c r="AV466" s="13" t="s">
        <v>78</v>
      </c>
      <c r="AW466" s="13" t="s">
        <v>34</v>
      </c>
      <c r="AX466" s="13" t="s">
        <v>73</v>
      </c>
      <c r="AY466" s="155" t="s">
        <v>122</v>
      </c>
    </row>
    <row r="467" spans="1:65" s="13" customFormat="1">
      <c r="B467" s="153"/>
      <c r="D467" s="154" t="s">
        <v>132</v>
      </c>
      <c r="E467" s="155" t="s">
        <v>3</v>
      </c>
      <c r="F467" s="156" t="s">
        <v>617</v>
      </c>
      <c r="H467" s="155" t="s">
        <v>3</v>
      </c>
      <c r="I467" s="157"/>
      <c r="L467" s="153"/>
      <c r="M467" s="158"/>
      <c r="N467" s="159"/>
      <c r="O467" s="159"/>
      <c r="P467" s="159"/>
      <c r="Q467" s="159"/>
      <c r="R467" s="159"/>
      <c r="S467" s="159"/>
      <c r="T467" s="160"/>
      <c r="AT467" s="155" t="s">
        <v>132</v>
      </c>
      <c r="AU467" s="155" t="s">
        <v>82</v>
      </c>
      <c r="AV467" s="13" t="s">
        <v>78</v>
      </c>
      <c r="AW467" s="13" t="s">
        <v>34</v>
      </c>
      <c r="AX467" s="13" t="s">
        <v>73</v>
      </c>
      <c r="AY467" s="155" t="s">
        <v>122</v>
      </c>
    </row>
    <row r="468" spans="1:65" s="14" customFormat="1">
      <c r="B468" s="161"/>
      <c r="D468" s="154" t="s">
        <v>132</v>
      </c>
      <c r="E468" s="162" t="s">
        <v>3</v>
      </c>
      <c r="F468" s="163" t="s">
        <v>618</v>
      </c>
      <c r="H468" s="164">
        <v>60</v>
      </c>
      <c r="I468" s="165"/>
      <c r="L468" s="161"/>
      <c r="M468" s="166"/>
      <c r="N468" s="167"/>
      <c r="O468" s="167"/>
      <c r="P468" s="167"/>
      <c r="Q468" s="167"/>
      <c r="R468" s="167"/>
      <c r="S468" s="167"/>
      <c r="T468" s="168"/>
      <c r="AT468" s="162" t="s">
        <v>132</v>
      </c>
      <c r="AU468" s="162" t="s">
        <v>82</v>
      </c>
      <c r="AV468" s="14" t="s">
        <v>82</v>
      </c>
      <c r="AW468" s="14" t="s">
        <v>34</v>
      </c>
      <c r="AX468" s="14" t="s">
        <v>73</v>
      </c>
      <c r="AY468" s="162" t="s">
        <v>122</v>
      </c>
    </row>
    <row r="469" spans="1:65" s="16" customFormat="1">
      <c r="B469" s="177"/>
      <c r="D469" s="154" t="s">
        <v>132</v>
      </c>
      <c r="E469" s="178" t="s">
        <v>3</v>
      </c>
      <c r="F469" s="179" t="s">
        <v>162</v>
      </c>
      <c r="H469" s="180">
        <v>60</v>
      </c>
      <c r="I469" s="181"/>
      <c r="L469" s="177"/>
      <c r="M469" s="195"/>
      <c r="N469" s="196"/>
      <c r="O469" s="196"/>
      <c r="P469" s="196"/>
      <c r="Q469" s="196"/>
      <c r="R469" s="196"/>
      <c r="S469" s="196"/>
      <c r="T469" s="197"/>
      <c r="AT469" s="178" t="s">
        <v>132</v>
      </c>
      <c r="AU469" s="178" t="s">
        <v>82</v>
      </c>
      <c r="AV469" s="16" t="s">
        <v>130</v>
      </c>
      <c r="AW469" s="16" t="s">
        <v>34</v>
      </c>
      <c r="AX469" s="16" t="s">
        <v>78</v>
      </c>
      <c r="AY469" s="178" t="s">
        <v>122</v>
      </c>
    </row>
    <row r="470" spans="1:65" s="2" customFormat="1" ht="6.95" customHeight="1">
      <c r="A470" s="34"/>
      <c r="B470" s="44"/>
      <c r="C470" s="45"/>
      <c r="D470" s="45"/>
      <c r="E470" s="45"/>
      <c r="F470" s="45"/>
      <c r="G470" s="45"/>
      <c r="H470" s="45"/>
      <c r="I470" s="45"/>
      <c r="J470" s="45"/>
      <c r="K470" s="45"/>
      <c r="L470" s="35"/>
      <c r="M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</row>
  </sheetData>
  <autoFilter ref="C91:K469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4" t="s">
        <v>6</v>
      </c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19" t="s">
        <v>84</v>
      </c>
    </row>
    <row r="3" spans="1:46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pans="1:46" s="1" customFormat="1" ht="24.95" customHeight="1">
      <c r="B4" s="22"/>
      <c r="D4" s="23" t="s">
        <v>85</v>
      </c>
      <c r="L4" s="22"/>
      <c r="M4" s="90" t="s">
        <v>11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29" t="s">
        <v>17</v>
      </c>
      <c r="L6" s="22"/>
    </row>
    <row r="7" spans="1:46" s="1" customFormat="1" ht="16.5" customHeight="1">
      <c r="B7" s="22"/>
      <c r="E7" s="323" t="str">
        <f>'Rekapitulace stavby'!K6</f>
        <v>ARCHEOLOGICKÝ ÚSTAV AV ČR -  LETENSKÁ 6/122 a 4/123, PRAHA 1</v>
      </c>
      <c r="F7" s="324"/>
      <c r="G7" s="324"/>
      <c r="H7" s="324"/>
      <c r="L7" s="22"/>
    </row>
    <row r="8" spans="1:46" s="2" customFormat="1" ht="12" customHeight="1">
      <c r="A8" s="34"/>
      <c r="B8" s="35"/>
      <c r="C8" s="34"/>
      <c r="D8" s="29" t="s">
        <v>86</v>
      </c>
      <c r="E8" s="34"/>
      <c r="F8" s="34"/>
      <c r="G8" s="34"/>
      <c r="H8" s="34"/>
      <c r="I8" s="34"/>
      <c r="J8" s="34"/>
      <c r="K8" s="34"/>
      <c r="L8" s="9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5"/>
      <c r="C9" s="34"/>
      <c r="D9" s="34"/>
      <c r="E9" s="295" t="s">
        <v>619</v>
      </c>
      <c r="F9" s="322"/>
      <c r="G9" s="322"/>
      <c r="H9" s="322"/>
      <c r="I9" s="34"/>
      <c r="J9" s="34"/>
      <c r="K9" s="34"/>
      <c r="L9" s="9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9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5"/>
      <c r="C11" s="34"/>
      <c r="D11" s="29" t="s">
        <v>19</v>
      </c>
      <c r="E11" s="34"/>
      <c r="F11" s="27" t="s">
        <v>20</v>
      </c>
      <c r="G11" s="34"/>
      <c r="H11" s="34"/>
      <c r="I11" s="29" t="s">
        <v>21</v>
      </c>
      <c r="J11" s="27" t="s">
        <v>3</v>
      </c>
      <c r="K11" s="34"/>
      <c r="L11" s="9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5"/>
      <c r="C12" s="34"/>
      <c r="D12" s="29" t="s">
        <v>22</v>
      </c>
      <c r="E12" s="34"/>
      <c r="F12" s="27" t="s">
        <v>23</v>
      </c>
      <c r="G12" s="34"/>
      <c r="H12" s="34"/>
      <c r="I12" s="29" t="s">
        <v>24</v>
      </c>
      <c r="J12" s="52" t="str">
        <f>'Rekapitulace stavby'!AN8</f>
        <v>14. 9. 2020</v>
      </c>
      <c r="K12" s="34"/>
      <c r="L12" s="9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9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5"/>
      <c r="C14" s="34"/>
      <c r="D14" s="29" t="s">
        <v>26</v>
      </c>
      <c r="E14" s="34"/>
      <c r="F14" s="34"/>
      <c r="G14" s="34"/>
      <c r="H14" s="34"/>
      <c r="I14" s="29" t="s">
        <v>27</v>
      </c>
      <c r="J14" s="27" t="s">
        <v>3</v>
      </c>
      <c r="K14" s="34"/>
      <c r="L14" s="9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5"/>
      <c r="C15" s="34"/>
      <c r="D15" s="34"/>
      <c r="E15" s="27" t="s">
        <v>88</v>
      </c>
      <c r="F15" s="34"/>
      <c r="G15" s="34"/>
      <c r="H15" s="34"/>
      <c r="I15" s="29" t="s">
        <v>29</v>
      </c>
      <c r="J15" s="27" t="s">
        <v>3</v>
      </c>
      <c r="K15" s="34"/>
      <c r="L15" s="9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9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5"/>
      <c r="C17" s="34"/>
      <c r="D17" s="29" t="s">
        <v>30</v>
      </c>
      <c r="E17" s="34"/>
      <c r="F17" s="34"/>
      <c r="G17" s="34"/>
      <c r="H17" s="34"/>
      <c r="I17" s="29" t="s">
        <v>27</v>
      </c>
      <c r="J17" s="30" t="str">
        <f>'Rekapitulace stavby'!AN13</f>
        <v>Vyplň údaj</v>
      </c>
      <c r="K17" s="34"/>
      <c r="L17" s="9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5"/>
      <c r="C18" s="34"/>
      <c r="D18" s="34"/>
      <c r="E18" s="325" t="str">
        <f>'Rekapitulace stavby'!E14</f>
        <v>Vyplň údaj</v>
      </c>
      <c r="F18" s="314"/>
      <c r="G18" s="314"/>
      <c r="H18" s="314"/>
      <c r="I18" s="29" t="s">
        <v>29</v>
      </c>
      <c r="J18" s="30" t="str">
        <f>'Rekapitulace stavby'!AN14</f>
        <v>Vyplň údaj</v>
      </c>
      <c r="K18" s="34"/>
      <c r="L18" s="9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9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5"/>
      <c r="C20" s="34"/>
      <c r="D20" s="29" t="s">
        <v>32</v>
      </c>
      <c r="E20" s="34"/>
      <c r="F20" s="34"/>
      <c r="G20" s="34"/>
      <c r="H20" s="34"/>
      <c r="I20" s="29" t="s">
        <v>27</v>
      </c>
      <c r="J20" s="27" t="s">
        <v>3</v>
      </c>
      <c r="K20" s="34"/>
      <c r="L20" s="9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5"/>
      <c r="C21" s="34"/>
      <c r="D21" s="34"/>
      <c r="E21" s="27" t="s">
        <v>33</v>
      </c>
      <c r="F21" s="34"/>
      <c r="G21" s="34"/>
      <c r="H21" s="34"/>
      <c r="I21" s="29" t="s">
        <v>29</v>
      </c>
      <c r="J21" s="27" t="s">
        <v>3</v>
      </c>
      <c r="K21" s="34"/>
      <c r="L21" s="9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9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5"/>
      <c r="C23" s="34"/>
      <c r="D23" s="29" t="s">
        <v>35</v>
      </c>
      <c r="E23" s="34"/>
      <c r="F23" s="34"/>
      <c r="G23" s="34"/>
      <c r="H23" s="34"/>
      <c r="I23" s="29" t="s">
        <v>27</v>
      </c>
      <c r="J23" s="27" t="s">
        <v>3</v>
      </c>
      <c r="K23" s="34"/>
      <c r="L23" s="9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5"/>
      <c r="C24" s="34"/>
      <c r="D24" s="34"/>
      <c r="E24" s="27" t="s">
        <v>36</v>
      </c>
      <c r="F24" s="34"/>
      <c r="G24" s="34"/>
      <c r="H24" s="34"/>
      <c r="I24" s="29" t="s">
        <v>29</v>
      </c>
      <c r="J24" s="27" t="s">
        <v>3</v>
      </c>
      <c r="K24" s="34"/>
      <c r="L24" s="9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9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5"/>
      <c r="C26" s="34"/>
      <c r="D26" s="29" t="s">
        <v>37</v>
      </c>
      <c r="E26" s="34"/>
      <c r="F26" s="34"/>
      <c r="G26" s="34"/>
      <c r="H26" s="34"/>
      <c r="I26" s="34"/>
      <c r="J26" s="34"/>
      <c r="K26" s="34"/>
      <c r="L26" s="9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92"/>
      <c r="B27" s="93"/>
      <c r="C27" s="92"/>
      <c r="D27" s="92"/>
      <c r="E27" s="318" t="s">
        <v>3</v>
      </c>
      <c r="F27" s="318"/>
      <c r="G27" s="318"/>
      <c r="H27" s="318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9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5"/>
      <c r="C29" s="34"/>
      <c r="D29" s="63"/>
      <c r="E29" s="63"/>
      <c r="F29" s="63"/>
      <c r="G29" s="63"/>
      <c r="H29" s="63"/>
      <c r="I29" s="63"/>
      <c r="J29" s="63"/>
      <c r="K29" s="63"/>
      <c r="L29" s="9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5"/>
      <c r="C30" s="34"/>
      <c r="D30" s="95" t="s">
        <v>39</v>
      </c>
      <c r="E30" s="34"/>
      <c r="F30" s="34"/>
      <c r="G30" s="34"/>
      <c r="H30" s="34"/>
      <c r="I30" s="34"/>
      <c r="J30" s="68">
        <f>ROUND(J83, 2)</f>
        <v>0</v>
      </c>
      <c r="K30" s="34"/>
      <c r="L30" s="9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5"/>
      <c r="C31" s="34"/>
      <c r="D31" s="63"/>
      <c r="E31" s="63"/>
      <c r="F31" s="63"/>
      <c r="G31" s="63"/>
      <c r="H31" s="63"/>
      <c r="I31" s="63"/>
      <c r="J31" s="63"/>
      <c r="K31" s="63"/>
      <c r="L31" s="9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5"/>
      <c r="C32" s="34"/>
      <c r="D32" s="34"/>
      <c r="E32" s="34"/>
      <c r="F32" s="38" t="s">
        <v>41</v>
      </c>
      <c r="G32" s="34"/>
      <c r="H32" s="34"/>
      <c r="I32" s="38" t="s">
        <v>40</v>
      </c>
      <c r="J32" s="38" t="s">
        <v>42</v>
      </c>
      <c r="K32" s="34"/>
      <c r="L32" s="9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5"/>
      <c r="C33" s="34"/>
      <c r="D33" s="96" t="s">
        <v>43</v>
      </c>
      <c r="E33" s="29" t="s">
        <v>44</v>
      </c>
      <c r="F33" s="97">
        <f>ROUND((SUM(BE83:BE92)),  2)</f>
        <v>0</v>
      </c>
      <c r="G33" s="34"/>
      <c r="H33" s="34"/>
      <c r="I33" s="98">
        <v>0.21</v>
      </c>
      <c r="J33" s="97">
        <f>ROUND(((SUM(BE83:BE92))*I33),  2)</f>
        <v>0</v>
      </c>
      <c r="K33" s="34"/>
      <c r="L33" s="9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5"/>
      <c r="C34" s="34"/>
      <c r="D34" s="34"/>
      <c r="E34" s="29" t="s">
        <v>45</v>
      </c>
      <c r="F34" s="97">
        <f>ROUND((SUM(BF83:BF92)),  2)</f>
        <v>0</v>
      </c>
      <c r="G34" s="34"/>
      <c r="H34" s="34"/>
      <c r="I34" s="98">
        <v>0.15</v>
      </c>
      <c r="J34" s="97">
        <f>ROUND(((SUM(BF83:BF92))*I34),  2)</f>
        <v>0</v>
      </c>
      <c r="K34" s="34"/>
      <c r="L34" s="9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5"/>
      <c r="C35" s="34"/>
      <c r="D35" s="34"/>
      <c r="E35" s="29" t="s">
        <v>46</v>
      </c>
      <c r="F35" s="97">
        <f>ROUND((SUM(BG83:BG92)),  2)</f>
        <v>0</v>
      </c>
      <c r="G35" s="34"/>
      <c r="H35" s="34"/>
      <c r="I35" s="98">
        <v>0.21</v>
      </c>
      <c r="J35" s="97">
        <f>0</f>
        <v>0</v>
      </c>
      <c r="K35" s="34"/>
      <c r="L35" s="9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5"/>
      <c r="C36" s="34"/>
      <c r="D36" s="34"/>
      <c r="E36" s="29" t="s">
        <v>47</v>
      </c>
      <c r="F36" s="97">
        <f>ROUND((SUM(BH83:BH92)),  2)</f>
        <v>0</v>
      </c>
      <c r="G36" s="34"/>
      <c r="H36" s="34"/>
      <c r="I36" s="98">
        <v>0.15</v>
      </c>
      <c r="J36" s="97">
        <f>0</f>
        <v>0</v>
      </c>
      <c r="K36" s="34"/>
      <c r="L36" s="9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5"/>
      <c r="C37" s="34"/>
      <c r="D37" s="34"/>
      <c r="E37" s="29" t="s">
        <v>48</v>
      </c>
      <c r="F37" s="97">
        <f>ROUND((SUM(BI83:BI92)),  2)</f>
        <v>0</v>
      </c>
      <c r="G37" s="34"/>
      <c r="H37" s="34"/>
      <c r="I37" s="98">
        <v>0</v>
      </c>
      <c r="J37" s="97">
        <f>0</f>
        <v>0</v>
      </c>
      <c r="K37" s="34"/>
      <c r="L37" s="9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9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5"/>
      <c r="C39" s="99"/>
      <c r="D39" s="100" t="s">
        <v>49</v>
      </c>
      <c r="E39" s="57"/>
      <c r="F39" s="57"/>
      <c r="G39" s="101" t="s">
        <v>50</v>
      </c>
      <c r="H39" s="102" t="s">
        <v>51</v>
      </c>
      <c r="I39" s="57"/>
      <c r="J39" s="103">
        <f>SUM(J30:J37)</f>
        <v>0</v>
      </c>
      <c r="K39" s="104"/>
      <c r="L39" s="9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9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9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90</v>
      </c>
      <c r="D45" s="34"/>
      <c r="E45" s="34"/>
      <c r="F45" s="34"/>
      <c r="G45" s="34"/>
      <c r="H45" s="34"/>
      <c r="I45" s="34"/>
      <c r="J45" s="34"/>
      <c r="K45" s="34"/>
      <c r="L45" s="9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9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17</v>
      </c>
      <c r="D47" s="34"/>
      <c r="E47" s="34"/>
      <c r="F47" s="34"/>
      <c r="G47" s="34"/>
      <c r="H47" s="34"/>
      <c r="I47" s="34"/>
      <c r="J47" s="34"/>
      <c r="K47" s="34"/>
      <c r="L47" s="91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4"/>
      <c r="D48" s="34"/>
      <c r="E48" s="323" t="str">
        <f>E7</f>
        <v>ARCHEOLOGICKÝ ÚSTAV AV ČR -  LETENSKÁ 6/122 a 4/123, PRAHA 1</v>
      </c>
      <c r="F48" s="324"/>
      <c r="G48" s="324"/>
      <c r="H48" s="324"/>
      <c r="I48" s="34"/>
      <c r="J48" s="34"/>
      <c r="K48" s="34"/>
      <c r="L48" s="91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86</v>
      </c>
      <c r="D49" s="34"/>
      <c r="E49" s="34"/>
      <c r="F49" s="34"/>
      <c r="G49" s="34"/>
      <c r="H49" s="34"/>
      <c r="I49" s="34"/>
      <c r="J49" s="34"/>
      <c r="K49" s="34"/>
      <c r="L49" s="91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4"/>
      <c r="D50" s="34"/>
      <c r="E50" s="295" t="str">
        <f>E9</f>
        <v>2 - VEDLEJŠÍ ROZPOČTOVÉ NÁKLADY</v>
      </c>
      <c r="F50" s="322"/>
      <c r="G50" s="322"/>
      <c r="H50" s="322"/>
      <c r="I50" s="34"/>
      <c r="J50" s="34"/>
      <c r="K50" s="34"/>
      <c r="L50" s="9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91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22</v>
      </c>
      <c r="D52" s="34"/>
      <c r="E52" s="34"/>
      <c r="F52" s="27" t="str">
        <f>F12</f>
        <v>LETENSKÁ 4, PRAHA 1</v>
      </c>
      <c r="G52" s="34"/>
      <c r="H52" s="34"/>
      <c r="I52" s="29" t="s">
        <v>24</v>
      </c>
      <c r="J52" s="52" t="str">
        <f>IF(J12="","",J12)</f>
        <v>14. 9. 2020</v>
      </c>
      <c r="K52" s="34"/>
      <c r="L52" s="9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91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26</v>
      </c>
      <c r="D54" s="34"/>
      <c r="E54" s="34"/>
      <c r="F54" s="27" t="str">
        <f>E15</f>
        <v>ARCHEOLOGICKÝ ÚSTAV ACV ČR, PRAHA, v.v.i.</v>
      </c>
      <c r="G54" s="34"/>
      <c r="H54" s="34"/>
      <c r="I54" s="29" t="s">
        <v>32</v>
      </c>
      <c r="J54" s="32" t="str">
        <f>E21</f>
        <v>ING.J.KOČÍ</v>
      </c>
      <c r="K54" s="34"/>
      <c r="L54" s="91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30</v>
      </c>
      <c r="D55" s="34"/>
      <c r="E55" s="34"/>
      <c r="F55" s="27" t="str">
        <f>IF(E18="","",E18)</f>
        <v>Vyplň údaj</v>
      </c>
      <c r="G55" s="34"/>
      <c r="H55" s="34"/>
      <c r="I55" s="29" t="s">
        <v>35</v>
      </c>
      <c r="J55" s="32" t="str">
        <f>E24</f>
        <v>V.RENČOVÁ</v>
      </c>
      <c r="K55" s="34"/>
      <c r="L55" s="9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91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05" t="s">
        <v>91</v>
      </c>
      <c r="D57" s="99"/>
      <c r="E57" s="99"/>
      <c r="F57" s="99"/>
      <c r="G57" s="99"/>
      <c r="H57" s="99"/>
      <c r="I57" s="99"/>
      <c r="J57" s="106" t="s">
        <v>92</v>
      </c>
      <c r="K57" s="99"/>
      <c r="L57" s="91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91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07" t="s">
        <v>71</v>
      </c>
      <c r="D59" s="34"/>
      <c r="E59" s="34"/>
      <c r="F59" s="34"/>
      <c r="G59" s="34"/>
      <c r="H59" s="34"/>
      <c r="I59" s="34"/>
      <c r="J59" s="68">
        <f>J83</f>
        <v>0</v>
      </c>
      <c r="K59" s="34"/>
      <c r="L59" s="91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9" t="s">
        <v>93</v>
      </c>
    </row>
    <row r="60" spans="1:47" s="9" customFormat="1" ht="24.95" customHeight="1">
      <c r="B60" s="108"/>
      <c r="D60" s="109" t="s">
        <v>620</v>
      </c>
      <c r="E60" s="110"/>
      <c r="F60" s="110"/>
      <c r="G60" s="110"/>
      <c r="H60" s="110"/>
      <c r="I60" s="110"/>
      <c r="J60" s="111">
        <f>J84</f>
        <v>0</v>
      </c>
      <c r="L60" s="108"/>
    </row>
    <row r="61" spans="1:47" s="10" customFormat="1" ht="19.899999999999999" customHeight="1">
      <c r="B61" s="112"/>
      <c r="D61" s="113" t="s">
        <v>621</v>
      </c>
      <c r="E61" s="114"/>
      <c r="F61" s="114"/>
      <c r="G61" s="114"/>
      <c r="H61" s="114"/>
      <c r="I61" s="114"/>
      <c r="J61" s="115">
        <f>J85</f>
        <v>0</v>
      </c>
      <c r="L61" s="112"/>
    </row>
    <row r="62" spans="1:47" s="10" customFormat="1" ht="19.899999999999999" customHeight="1">
      <c r="B62" s="112"/>
      <c r="D62" s="113" t="s">
        <v>622</v>
      </c>
      <c r="E62" s="114"/>
      <c r="F62" s="114"/>
      <c r="G62" s="114"/>
      <c r="H62" s="114"/>
      <c r="I62" s="114"/>
      <c r="J62" s="115">
        <f>J89</f>
        <v>0</v>
      </c>
      <c r="L62" s="112"/>
    </row>
    <row r="63" spans="1:47" s="10" customFormat="1" ht="19.899999999999999" customHeight="1">
      <c r="B63" s="112"/>
      <c r="D63" s="113" t="s">
        <v>623</v>
      </c>
      <c r="E63" s="114"/>
      <c r="F63" s="114"/>
      <c r="G63" s="114"/>
      <c r="H63" s="114"/>
      <c r="I63" s="114"/>
      <c r="J63" s="115">
        <f>J91</f>
        <v>0</v>
      </c>
      <c r="L63" s="112"/>
    </row>
    <row r="64" spans="1:47" s="2" customFormat="1" ht="21.75" customHeight="1">
      <c r="A64" s="34"/>
      <c r="B64" s="35"/>
      <c r="C64" s="34"/>
      <c r="D64" s="34"/>
      <c r="E64" s="34"/>
      <c r="F64" s="34"/>
      <c r="G64" s="34"/>
      <c r="H64" s="34"/>
      <c r="I64" s="34"/>
      <c r="J64" s="34"/>
      <c r="K64" s="34"/>
      <c r="L64" s="9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4"/>
      <c r="C65" s="45"/>
      <c r="D65" s="45"/>
      <c r="E65" s="45"/>
      <c r="F65" s="45"/>
      <c r="G65" s="45"/>
      <c r="H65" s="45"/>
      <c r="I65" s="45"/>
      <c r="J65" s="45"/>
      <c r="K65" s="45"/>
      <c r="L65" s="9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6"/>
      <c r="C69" s="47"/>
      <c r="D69" s="47"/>
      <c r="E69" s="47"/>
      <c r="F69" s="47"/>
      <c r="G69" s="47"/>
      <c r="H69" s="47"/>
      <c r="I69" s="47"/>
      <c r="J69" s="47"/>
      <c r="K69" s="47"/>
      <c r="L69" s="91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107</v>
      </c>
      <c r="D70" s="34"/>
      <c r="E70" s="34"/>
      <c r="F70" s="34"/>
      <c r="G70" s="34"/>
      <c r="H70" s="34"/>
      <c r="I70" s="34"/>
      <c r="J70" s="34"/>
      <c r="K70" s="34"/>
      <c r="L70" s="91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4"/>
      <c r="D71" s="34"/>
      <c r="E71" s="34"/>
      <c r="F71" s="34"/>
      <c r="G71" s="34"/>
      <c r="H71" s="34"/>
      <c r="I71" s="34"/>
      <c r="J71" s="34"/>
      <c r="K71" s="34"/>
      <c r="L71" s="91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17</v>
      </c>
      <c r="D72" s="34"/>
      <c r="E72" s="34"/>
      <c r="F72" s="34"/>
      <c r="G72" s="34"/>
      <c r="H72" s="34"/>
      <c r="I72" s="34"/>
      <c r="J72" s="34"/>
      <c r="K72" s="34"/>
      <c r="L72" s="91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4"/>
      <c r="D73" s="34"/>
      <c r="E73" s="323" t="str">
        <f>E7</f>
        <v>ARCHEOLOGICKÝ ÚSTAV AV ČR -  LETENSKÁ 6/122 a 4/123, PRAHA 1</v>
      </c>
      <c r="F73" s="324"/>
      <c r="G73" s="324"/>
      <c r="H73" s="324"/>
      <c r="I73" s="34"/>
      <c r="J73" s="34"/>
      <c r="K73" s="34"/>
      <c r="L73" s="91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86</v>
      </c>
      <c r="D74" s="34"/>
      <c r="E74" s="34"/>
      <c r="F74" s="34"/>
      <c r="G74" s="34"/>
      <c r="H74" s="34"/>
      <c r="I74" s="34"/>
      <c r="J74" s="34"/>
      <c r="K74" s="34"/>
      <c r="L74" s="91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4"/>
      <c r="D75" s="34"/>
      <c r="E75" s="295" t="str">
        <f>E9</f>
        <v>2 - VEDLEJŠÍ ROZPOČTOVÉ NÁKLADY</v>
      </c>
      <c r="F75" s="322"/>
      <c r="G75" s="322"/>
      <c r="H75" s="322"/>
      <c r="I75" s="34"/>
      <c r="J75" s="34"/>
      <c r="K75" s="34"/>
      <c r="L75" s="9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9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22</v>
      </c>
      <c r="D77" s="34"/>
      <c r="E77" s="34"/>
      <c r="F77" s="27" t="str">
        <f>F12</f>
        <v>LETENSKÁ 4, PRAHA 1</v>
      </c>
      <c r="G77" s="34"/>
      <c r="H77" s="34"/>
      <c r="I77" s="29" t="s">
        <v>24</v>
      </c>
      <c r="J77" s="52" t="str">
        <f>IF(J12="","",J12)</f>
        <v>14. 9. 2020</v>
      </c>
      <c r="K77" s="34"/>
      <c r="L77" s="9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4"/>
      <c r="D78" s="34"/>
      <c r="E78" s="34"/>
      <c r="F78" s="34"/>
      <c r="G78" s="34"/>
      <c r="H78" s="34"/>
      <c r="I78" s="34"/>
      <c r="J78" s="34"/>
      <c r="K78" s="34"/>
      <c r="L78" s="91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2" customHeight="1">
      <c r="A79" s="34"/>
      <c r="B79" s="35"/>
      <c r="C79" s="29" t="s">
        <v>26</v>
      </c>
      <c r="D79" s="34"/>
      <c r="E79" s="34"/>
      <c r="F79" s="27" t="str">
        <f>E15</f>
        <v>ARCHEOLOGICKÝ ÚSTAV ACV ČR, PRAHA, v.v.i.</v>
      </c>
      <c r="G79" s="34"/>
      <c r="H79" s="34"/>
      <c r="I79" s="29" t="s">
        <v>32</v>
      </c>
      <c r="J79" s="32" t="str">
        <f>E21</f>
        <v>ING.J.KOČÍ</v>
      </c>
      <c r="K79" s="34"/>
      <c r="L79" s="91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2" customHeight="1">
      <c r="A80" s="34"/>
      <c r="B80" s="35"/>
      <c r="C80" s="29" t="s">
        <v>30</v>
      </c>
      <c r="D80" s="34"/>
      <c r="E80" s="34"/>
      <c r="F80" s="27" t="str">
        <f>IF(E18="","",E18)</f>
        <v>Vyplň údaj</v>
      </c>
      <c r="G80" s="34"/>
      <c r="H80" s="34"/>
      <c r="I80" s="29" t="s">
        <v>35</v>
      </c>
      <c r="J80" s="32" t="str">
        <f>E24</f>
        <v>V.RENČOVÁ</v>
      </c>
      <c r="K80" s="34"/>
      <c r="L80" s="9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4"/>
      <c r="D81" s="34"/>
      <c r="E81" s="34"/>
      <c r="F81" s="34"/>
      <c r="G81" s="34"/>
      <c r="H81" s="34"/>
      <c r="I81" s="34"/>
      <c r="J81" s="34"/>
      <c r="K81" s="34"/>
      <c r="L81" s="9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16"/>
      <c r="B82" s="117"/>
      <c r="C82" s="118" t="s">
        <v>108</v>
      </c>
      <c r="D82" s="119" t="s">
        <v>58</v>
      </c>
      <c r="E82" s="119" t="s">
        <v>54</v>
      </c>
      <c r="F82" s="119" t="s">
        <v>55</v>
      </c>
      <c r="G82" s="119" t="s">
        <v>109</v>
      </c>
      <c r="H82" s="119" t="s">
        <v>110</v>
      </c>
      <c r="I82" s="119" t="s">
        <v>111</v>
      </c>
      <c r="J82" s="119" t="s">
        <v>92</v>
      </c>
      <c r="K82" s="120" t="s">
        <v>112</v>
      </c>
      <c r="L82" s="121"/>
      <c r="M82" s="59" t="s">
        <v>3</v>
      </c>
      <c r="N82" s="60" t="s">
        <v>43</v>
      </c>
      <c r="O82" s="60" t="s">
        <v>113</v>
      </c>
      <c r="P82" s="60" t="s">
        <v>114</v>
      </c>
      <c r="Q82" s="60" t="s">
        <v>115</v>
      </c>
      <c r="R82" s="60" t="s">
        <v>116</v>
      </c>
      <c r="S82" s="60" t="s">
        <v>117</v>
      </c>
      <c r="T82" s="61" t="s">
        <v>118</v>
      </c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</row>
    <row r="83" spans="1:65" s="2" customFormat="1" ht="22.9" customHeight="1">
      <c r="A83" s="34"/>
      <c r="B83" s="35"/>
      <c r="C83" s="66" t="s">
        <v>119</v>
      </c>
      <c r="D83" s="34"/>
      <c r="E83" s="34"/>
      <c r="F83" s="34"/>
      <c r="G83" s="34"/>
      <c r="H83" s="34"/>
      <c r="I83" s="34"/>
      <c r="J83" s="122">
        <f>BK83</f>
        <v>0</v>
      </c>
      <c r="K83" s="34"/>
      <c r="L83" s="35"/>
      <c r="M83" s="62"/>
      <c r="N83" s="53"/>
      <c r="O83" s="63"/>
      <c r="P83" s="123">
        <f>P84</f>
        <v>0</v>
      </c>
      <c r="Q83" s="63"/>
      <c r="R83" s="123">
        <f>R84</f>
        <v>0</v>
      </c>
      <c r="S83" s="63"/>
      <c r="T83" s="124">
        <f>T84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9" t="s">
        <v>72</v>
      </c>
      <c r="AU83" s="19" t="s">
        <v>93</v>
      </c>
      <c r="BK83" s="125">
        <f>BK84</f>
        <v>0</v>
      </c>
    </row>
    <row r="84" spans="1:65" s="12" customFormat="1" ht="25.9" customHeight="1">
      <c r="B84" s="126"/>
      <c r="D84" s="127" t="s">
        <v>72</v>
      </c>
      <c r="E84" s="128" t="s">
        <v>624</v>
      </c>
      <c r="F84" s="128" t="s">
        <v>625</v>
      </c>
      <c r="I84" s="129"/>
      <c r="J84" s="130">
        <f>BK84</f>
        <v>0</v>
      </c>
      <c r="L84" s="126"/>
      <c r="M84" s="131"/>
      <c r="N84" s="132"/>
      <c r="O84" s="132"/>
      <c r="P84" s="133">
        <f>P85+P89+P91</f>
        <v>0</v>
      </c>
      <c r="Q84" s="132"/>
      <c r="R84" s="133">
        <f>R85+R89+R91</f>
        <v>0</v>
      </c>
      <c r="S84" s="132"/>
      <c r="T84" s="134">
        <f>T85+T89+T91</f>
        <v>0</v>
      </c>
      <c r="AR84" s="127" t="s">
        <v>172</v>
      </c>
      <c r="AT84" s="135" t="s">
        <v>72</v>
      </c>
      <c r="AU84" s="135" t="s">
        <v>73</v>
      </c>
      <c r="AY84" s="127" t="s">
        <v>122</v>
      </c>
      <c r="BK84" s="136">
        <f>BK85+BK89+BK91</f>
        <v>0</v>
      </c>
    </row>
    <row r="85" spans="1:65" s="12" customFormat="1" ht="22.9" customHeight="1">
      <c r="B85" s="126"/>
      <c r="D85" s="127" t="s">
        <v>72</v>
      </c>
      <c r="E85" s="137" t="s">
        <v>626</v>
      </c>
      <c r="F85" s="137" t="s">
        <v>627</v>
      </c>
      <c r="I85" s="129"/>
      <c r="J85" s="138">
        <f>BK85</f>
        <v>0</v>
      </c>
      <c r="L85" s="126"/>
      <c r="M85" s="131"/>
      <c r="N85" s="132"/>
      <c r="O85" s="132"/>
      <c r="P85" s="133">
        <f>SUM(P86:P88)</f>
        <v>0</v>
      </c>
      <c r="Q85" s="132"/>
      <c r="R85" s="133">
        <f>SUM(R86:R88)</f>
        <v>0</v>
      </c>
      <c r="S85" s="132"/>
      <c r="T85" s="134">
        <f>SUM(T86:T88)</f>
        <v>0</v>
      </c>
      <c r="AR85" s="127" t="s">
        <v>172</v>
      </c>
      <c r="AT85" s="135" t="s">
        <v>72</v>
      </c>
      <c r="AU85" s="135" t="s">
        <v>78</v>
      </c>
      <c r="AY85" s="127" t="s">
        <v>122</v>
      </c>
      <c r="BK85" s="136">
        <f>SUM(BK86:BK88)</f>
        <v>0</v>
      </c>
    </row>
    <row r="86" spans="1:65" s="2" customFormat="1" ht="14.45" customHeight="1">
      <c r="A86" s="34"/>
      <c r="B86" s="139"/>
      <c r="C86" s="140" t="s">
        <v>78</v>
      </c>
      <c r="D86" s="140" t="s">
        <v>125</v>
      </c>
      <c r="E86" s="141" t="s">
        <v>628</v>
      </c>
      <c r="F86" s="142" t="s">
        <v>629</v>
      </c>
      <c r="G86" s="143" t="s">
        <v>630</v>
      </c>
      <c r="H86" s="144">
        <v>1</v>
      </c>
      <c r="I86" s="145"/>
      <c r="J86" s="146">
        <f>ROUND(I86*H86,2)</f>
        <v>0</v>
      </c>
      <c r="K86" s="142" t="s">
        <v>129</v>
      </c>
      <c r="L86" s="35"/>
      <c r="M86" s="147" t="s">
        <v>3</v>
      </c>
      <c r="N86" s="148" t="s">
        <v>44</v>
      </c>
      <c r="O86" s="55"/>
      <c r="P86" s="149">
        <f>O86*H86</f>
        <v>0</v>
      </c>
      <c r="Q86" s="149">
        <v>0</v>
      </c>
      <c r="R86" s="149">
        <f>Q86*H86</f>
        <v>0</v>
      </c>
      <c r="S86" s="149">
        <v>0</v>
      </c>
      <c r="T86" s="150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51" t="s">
        <v>631</v>
      </c>
      <c r="AT86" s="151" t="s">
        <v>125</v>
      </c>
      <c r="AU86" s="151" t="s">
        <v>82</v>
      </c>
      <c r="AY86" s="19" t="s">
        <v>122</v>
      </c>
      <c r="BE86" s="152">
        <f>IF(N86="základní",J86,0)</f>
        <v>0</v>
      </c>
      <c r="BF86" s="152">
        <f>IF(N86="snížená",J86,0)</f>
        <v>0</v>
      </c>
      <c r="BG86" s="152">
        <f>IF(N86="zákl. přenesená",J86,0)</f>
        <v>0</v>
      </c>
      <c r="BH86" s="152">
        <f>IF(N86="sníž. přenesená",J86,0)</f>
        <v>0</v>
      </c>
      <c r="BI86" s="152">
        <f>IF(N86="nulová",J86,0)</f>
        <v>0</v>
      </c>
      <c r="BJ86" s="19" t="s">
        <v>78</v>
      </c>
      <c r="BK86" s="152">
        <f>ROUND(I86*H86,2)</f>
        <v>0</v>
      </c>
      <c r="BL86" s="19" t="s">
        <v>631</v>
      </c>
      <c r="BM86" s="151" t="s">
        <v>632</v>
      </c>
    </row>
    <row r="87" spans="1:65" s="2" customFormat="1" ht="14.45" customHeight="1">
      <c r="A87" s="34"/>
      <c r="B87" s="139"/>
      <c r="C87" s="140" t="s">
        <v>82</v>
      </c>
      <c r="D87" s="140" t="s">
        <v>125</v>
      </c>
      <c r="E87" s="141" t="s">
        <v>633</v>
      </c>
      <c r="F87" s="142" t="s">
        <v>634</v>
      </c>
      <c r="G87" s="143" t="s">
        <v>630</v>
      </c>
      <c r="H87" s="144">
        <v>1</v>
      </c>
      <c r="I87" s="145"/>
      <c r="J87" s="146">
        <f>ROUND(I87*H87,2)</f>
        <v>0</v>
      </c>
      <c r="K87" s="142" t="s">
        <v>129</v>
      </c>
      <c r="L87" s="35"/>
      <c r="M87" s="147" t="s">
        <v>3</v>
      </c>
      <c r="N87" s="148" t="s">
        <v>44</v>
      </c>
      <c r="O87" s="55"/>
      <c r="P87" s="149">
        <f>O87*H87</f>
        <v>0</v>
      </c>
      <c r="Q87" s="149">
        <v>0</v>
      </c>
      <c r="R87" s="149">
        <f>Q87*H87</f>
        <v>0</v>
      </c>
      <c r="S87" s="149">
        <v>0</v>
      </c>
      <c r="T87" s="150">
        <f>S87*H87</f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51" t="s">
        <v>631</v>
      </c>
      <c r="AT87" s="151" t="s">
        <v>125</v>
      </c>
      <c r="AU87" s="151" t="s">
        <v>82</v>
      </c>
      <c r="AY87" s="19" t="s">
        <v>122</v>
      </c>
      <c r="BE87" s="152">
        <f>IF(N87="základní",J87,0)</f>
        <v>0</v>
      </c>
      <c r="BF87" s="152">
        <f>IF(N87="snížená",J87,0)</f>
        <v>0</v>
      </c>
      <c r="BG87" s="152">
        <f>IF(N87="zákl. přenesená",J87,0)</f>
        <v>0</v>
      </c>
      <c r="BH87" s="152">
        <f>IF(N87="sníž. přenesená",J87,0)</f>
        <v>0</v>
      </c>
      <c r="BI87" s="152">
        <f>IF(N87="nulová",J87,0)</f>
        <v>0</v>
      </c>
      <c r="BJ87" s="19" t="s">
        <v>78</v>
      </c>
      <c r="BK87" s="152">
        <f>ROUND(I87*H87,2)</f>
        <v>0</v>
      </c>
      <c r="BL87" s="19" t="s">
        <v>631</v>
      </c>
      <c r="BM87" s="151" t="s">
        <v>635</v>
      </c>
    </row>
    <row r="88" spans="1:65" s="2" customFormat="1" ht="14.45" customHeight="1">
      <c r="A88" s="34"/>
      <c r="B88" s="139"/>
      <c r="C88" s="140" t="s">
        <v>123</v>
      </c>
      <c r="D88" s="140" t="s">
        <v>125</v>
      </c>
      <c r="E88" s="141" t="s">
        <v>636</v>
      </c>
      <c r="F88" s="142" t="s">
        <v>637</v>
      </c>
      <c r="G88" s="143" t="s">
        <v>630</v>
      </c>
      <c r="H88" s="144">
        <v>1</v>
      </c>
      <c r="I88" s="145"/>
      <c r="J88" s="146">
        <f>ROUND(I88*H88,2)</f>
        <v>0</v>
      </c>
      <c r="K88" s="142" t="s">
        <v>129</v>
      </c>
      <c r="L88" s="35"/>
      <c r="M88" s="147" t="s">
        <v>3</v>
      </c>
      <c r="N88" s="148" t="s">
        <v>44</v>
      </c>
      <c r="O88" s="55"/>
      <c r="P88" s="149">
        <f>O88*H88</f>
        <v>0</v>
      </c>
      <c r="Q88" s="149">
        <v>0</v>
      </c>
      <c r="R88" s="149">
        <f>Q88*H88</f>
        <v>0</v>
      </c>
      <c r="S88" s="149">
        <v>0</v>
      </c>
      <c r="T88" s="150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51" t="s">
        <v>631</v>
      </c>
      <c r="AT88" s="151" t="s">
        <v>125</v>
      </c>
      <c r="AU88" s="151" t="s">
        <v>82</v>
      </c>
      <c r="AY88" s="19" t="s">
        <v>122</v>
      </c>
      <c r="BE88" s="152">
        <f>IF(N88="základní",J88,0)</f>
        <v>0</v>
      </c>
      <c r="BF88" s="152">
        <f>IF(N88="snížená",J88,0)</f>
        <v>0</v>
      </c>
      <c r="BG88" s="152">
        <f>IF(N88="zákl. přenesená",J88,0)</f>
        <v>0</v>
      </c>
      <c r="BH88" s="152">
        <f>IF(N88="sníž. přenesená",J88,0)</f>
        <v>0</v>
      </c>
      <c r="BI88" s="152">
        <f>IF(N88="nulová",J88,0)</f>
        <v>0</v>
      </c>
      <c r="BJ88" s="19" t="s">
        <v>78</v>
      </c>
      <c r="BK88" s="152">
        <f>ROUND(I88*H88,2)</f>
        <v>0</v>
      </c>
      <c r="BL88" s="19" t="s">
        <v>631</v>
      </c>
      <c r="BM88" s="151" t="s">
        <v>638</v>
      </c>
    </row>
    <row r="89" spans="1:65" s="12" customFormat="1" ht="22.9" customHeight="1">
      <c r="B89" s="126"/>
      <c r="D89" s="127" t="s">
        <v>72</v>
      </c>
      <c r="E89" s="137" t="s">
        <v>639</v>
      </c>
      <c r="F89" s="137" t="s">
        <v>640</v>
      </c>
      <c r="I89" s="129"/>
      <c r="J89" s="138">
        <f>BK89</f>
        <v>0</v>
      </c>
      <c r="L89" s="126"/>
      <c r="M89" s="131"/>
      <c r="N89" s="132"/>
      <c r="O89" s="132"/>
      <c r="P89" s="133">
        <f>P90</f>
        <v>0</v>
      </c>
      <c r="Q89" s="132"/>
      <c r="R89" s="133">
        <f>R90</f>
        <v>0</v>
      </c>
      <c r="S89" s="132"/>
      <c r="T89" s="134">
        <f>T90</f>
        <v>0</v>
      </c>
      <c r="AR89" s="127" t="s">
        <v>172</v>
      </c>
      <c r="AT89" s="135" t="s">
        <v>72</v>
      </c>
      <c r="AU89" s="135" t="s">
        <v>78</v>
      </c>
      <c r="AY89" s="127" t="s">
        <v>122</v>
      </c>
      <c r="BK89" s="136">
        <f>BK90</f>
        <v>0</v>
      </c>
    </row>
    <row r="90" spans="1:65" s="2" customFormat="1" ht="14.45" customHeight="1">
      <c r="A90" s="34"/>
      <c r="B90" s="139"/>
      <c r="C90" s="140" t="s">
        <v>130</v>
      </c>
      <c r="D90" s="140" t="s">
        <v>125</v>
      </c>
      <c r="E90" s="141" t="s">
        <v>641</v>
      </c>
      <c r="F90" s="142" t="s">
        <v>642</v>
      </c>
      <c r="G90" s="143" t="s">
        <v>630</v>
      </c>
      <c r="H90" s="144">
        <v>1</v>
      </c>
      <c r="I90" s="145"/>
      <c r="J90" s="146">
        <f>ROUND(I90*H90,2)</f>
        <v>0</v>
      </c>
      <c r="K90" s="142" t="s">
        <v>129</v>
      </c>
      <c r="L90" s="35"/>
      <c r="M90" s="147" t="s">
        <v>3</v>
      </c>
      <c r="N90" s="148" t="s">
        <v>44</v>
      </c>
      <c r="O90" s="55"/>
      <c r="P90" s="149">
        <f>O90*H90</f>
        <v>0</v>
      </c>
      <c r="Q90" s="149">
        <v>0</v>
      </c>
      <c r="R90" s="149">
        <f>Q90*H90</f>
        <v>0</v>
      </c>
      <c r="S90" s="149">
        <v>0</v>
      </c>
      <c r="T90" s="150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51" t="s">
        <v>631</v>
      </c>
      <c r="AT90" s="151" t="s">
        <v>125</v>
      </c>
      <c r="AU90" s="151" t="s">
        <v>82</v>
      </c>
      <c r="AY90" s="19" t="s">
        <v>122</v>
      </c>
      <c r="BE90" s="152">
        <f>IF(N90="základní",J90,0)</f>
        <v>0</v>
      </c>
      <c r="BF90" s="152">
        <f>IF(N90="snížená",J90,0)</f>
        <v>0</v>
      </c>
      <c r="BG90" s="152">
        <f>IF(N90="zákl. přenesená",J90,0)</f>
        <v>0</v>
      </c>
      <c r="BH90" s="152">
        <f>IF(N90="sníž. přenesená",J90,0)</f>
        <v>0</v>
      </c>
      <c r="BI90" s="152">
        <f>IF(N90="nulová",J90,0)</f>
        <v>0</v>
      </c>
      <c r="BJ90" s="19" t="s">
        <v>78</v>
      </c>
      <c r="BK90" s="152">
        <f>ROUND(I90*H90,2)</f>
        <v>0</v>
      </c>
      <c r="BL90" s="19" t="s">
        <v>631</v>
      </c>
      <c r="BM90" s="151" t="s">
        <v>643</v>
      </c>
    </row>
    <row r="91" spans="1:65" s="12" customFormat="1" ht="22.9" customHeight="1">
      <c r="B91" s="126"/>
      <c r="D91" s="127" t="s">
        <v>72</v>
      </c>
      <c r="E91" s="137" t="s">
        <v>644</v>
      </c>
      <c r="F91" s="137" t="s">
        <v>645</v>
      </c>
      <c r="I91" s="129"/>
      <c r="J91" s="138">
        <f>BK91</f>
        <v>0</v>
      </c>
      <c r="L91" s="126"/>
      <c r="M91" s="131"/>
      <c r="N91" s="132"/>
      <c r="O91" s="132"/>
      <c r="P91" s="133">
        <f>P92</f>
        <v>0</v>
      </c>
      <c r="Q91" s="132"/>
      <c r="R91" s="133">
        <f>R92</f>
        <v>0</v>
      </c>
      <c r="S91" s="132"/>
      <c r="T91" s="134">
        <f>T92</f>
        <v>0</v>
      </c>
      <c r="AR91" s="127" t="s">
        <v>172</v>
      </c>
      <c r="AT91" s="135" t="s">
        <v>72</v>
      </c>
      <c r="AU91" s="135" t="s">
        <v>78</v>
      </c>
      <c r="AY91" s="127" t="s">
        <v>122</v>
      </c>
      <c r="BK91" s="136">
        <f>BK92</f>
        <v>0</v>
      </c>
    </row>
    <row r="92" spans="1:65" s="2" customFormat="1" ht="14.45" customHeight="1">
      <c r="A92" s="34"/>
      <c r="B92" s="139"/>
      <c r="C92" s="140" t="s">
        <v>172</v>
      </c>
      <c r="D92" s="140" t="s">
        <v>125</v>
      </c>
      <c r="E92" s="141" t="s">
        <v>646</v>
      </c>
      <c r="F92" s="142" t="s">
        <v>647</v>
      </c>
      <c r="G92" s="143" t="s">
        <v>630</v>
      </c>
      <c r="H92" s="144">
        <v>1</v>
      </c>
      <c r="I92" s="145"/>
      <c r="J92" s="146">
        <f>ROUND(I92*H92,2)</f>
        <v>0</v>
      </c>
      <c r="K92" s="142" t="s">
        <v>129</v>
      </c>
      <c r="L92" s="35"/>
      <c r="M92" s="198" t="s">
        <v>3</v>
      </c>
      <c r="N92" s="199" t="s">
        <v>44</v>
      </c>
      <c r="O92" s="200"/>
      <c r="P92" s="201">
        <f>O92*H92</f>
        <v>0</v>
      </c>
      <c r="Q92" s="201">
        <v>0</v>
      </c>
      <c r="R92" s="201">
        <f>Q92*H92</f>
        <v>0</v>
      </c>
      <c r="S92" s="201">
        <v>0</v>
      </c>
      <c r="T92" s="202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51" t="s">
        <v>631</v>
      </c>
      <c r="AT92" s="151" t="s">
        <v>125</v>
      </c>
      <c r="AU92" s="151" t="s">
        <v>82</v>
      </c>
      <c r="AY92" s="19" t="s">
        <v>122</v>
      </c>
      <c r="BE92" s="152">
        <f>IF(N92="základní",J92,0)</f>
        <v>0</v>
      </c>
      <c r="BF92" s="152">
        <f>IF(N92="snížená",J92,0)</f>
        <v>0</v>
      </c>
      <c r="BG92" s="152">
        <f>IF(N92="zákl. přenesená",J92,0)</f>
        <v>0</v>
      </c>
      <c r="BH92" s="152">
        <f>IF(N92="sníž. přenesená",J92,0)</f>
        <v>0</v>
      </c>
      <c r="BI92" s="152">
        <f>IF(N92="nulová",J92,0)</f>
        <v>0</v>
      </c>
      <c r="BJ92" s="19" t="s">
        <v>78</v>
      </c>
      <c r="BK92" s="152">
        <f>ROUND(I92*H92,2)</f>
        <v>0</v>
      </c>
      <c r="BL92" s="19" t="s">
        <v>631</v>
      </c>
      <c r="BM92" s="151" t="s">
        <v>648</v>
      </c>
    </row>
    <row r="93" spans="1:65" s="2" customFormat="1" ht="6.95" customHeight="1">
      <c r="A93" s="34"/>
      <c r="B93" s="44"/>
      <c r="C93" s="45"/>
      <c r="D93" s="45"/>
      <c r="E93" s="45"/>
      <c r="F93" s="45"/>
      <c r="G93" s="45"/>
      <c r="H93" s="45"/>
      <c r="I93" s="45"/>
      <c r="J93" s="45"/>
      <c r="K93" s="45"/>
      <c r="L93" s="35"/>
      <c r="M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</sheetData>
  <autoFilter ref="C82:K92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203" customWidth="1"/>
    <col min="2" max="2" width="1.6640625" style="203" customWidth="1"/>
    <col min="3" max="4" width="5" style="203" customWidth="1"/>
    <col min="5" max="5" width="11.6640625" style="203" customWidth="1"/>
    <col min="6" max="6" width="9.1640625" style="203" customWidth="1"/>
    <col min="7" max="7" width="5" style="203" customWidth="1"/>
    <col min="8" max="8" width="77.83203125" style="203" customWidth="1"/>
    <col min="9" max="10" width="20" style="203" customWidth="1"/>
    <col min="11" max="11" width="1.6640625" style="203" customWidth="1"/>
  </cols>
  <sheetData>
    <row r="1" spans="2:11" s="1" customFormat="1" ht="37.5" customHeight="1"/>
    <row r="2" spans="2:11" s="1" customFormat="1" ht="7.5" customHeight="1">
      <c r="B2" s="204"/>
      <c r="C2" s="205"/>
      <c r="D2" s="205"/>
      <c r="E2" s="205"/>
      <c r="F2" s="205"/>
      <c r="G2" s="205"/>
      <c r="H2" s="205"/>
      <c r="I2" s="205"/>
      <c r="J2" s="205"/>
      <c r="K2" s="206"/>
    </row>
    <row r="3" spans="2:11" s="17" customFormat="1" ht="45" customHeight="1">
      <c r="B3" s="207"/>
      <c r="C3" s="327" t="s">
        <v>649</v>
      </c>
      <c r="D3" s="327"/>
      <c r="E3" s="327"/>
      <c r="F3" s="327"/>
      <c r="G3" s="327"/>
      <c r="H3" s="327"/>
      <c r="I3" s="327"/>
      <c r="J3" s="327"/>
      <c r="K3" s="208"/>
    </row>
    <row r="4" spans="2:11" s="1" customFormat="1" ht="25.5" customHeight="1">
      <c r="B4" s="209"/>
      <c r="C4" s="328" t="s">
        <v>650</v>
      </c>
      <c r="D4" s="328"/>
      <c r="E4" s="328"/>
      <c r="F4" s="328"/>
      <c r="G4" s="328"/>
      <c r="H4" s="328"/>
      <c r="I4" s="328"/>
      <c r="J4" s="328"/>
      <c r="K4" s="210"/>
    </row>
    <row r="5" spans="2:11" s="1" customFormat="1" ht="5.25" customHeight="1">
      <c r="B5" s="209"/>
      <c r="C5" s="211"/>
      <c r="D5" s="211"/>
      <c r="E5" s="211"/>
      <c r="F5" s="211"/>
      <c r="G5" s="211"/>
      <c r="H5" s="211"/>
      <c r="I5" s="211"/>
      <c r="J5" s="211"/>
      <c r="K5" s="210"/>
    </row>
    <row r="6" spans="2:11" s="1" customFormat="1" ht="15" customHeight="1">
      <c r="B6" s="209"/>
      <c r="C6" s="326" t="s">
        <v>651</v>
      </c>
      <c r="D6" s="326"/>
      <c r="E6" s="326"/>
      <c r="F6" s="326"/>
      <c r="G6" s="326"/>
      <c r="H6" s="326"/>
      <c r="I6" s="326"/>
      <c r="J6" s="326"/>
      <c r="K6" s="210"/>
    </row>
    <row r="7" spans="2:11" s="1" customFormat="1" ht="15" customHeight="1">
      <c r="B7" s="213"/>
      <c r="C7" s="326" t="s">
        <v>652</v>
      </c>
      <c r="D7" s="326"/>
      <c r="E7" s="326"/>
      <c r="F7" s="326"/>
      <c r="G7" s="326"/>
      <c r="H7" s="326"/>
      <c r="I7" s="326"/>
      <c r="J7" s="326"/>
      <c r="K7" s="210"/>
    </row>
    <row r="8" spans="2:11" s="1" customFormat="1" ht="12.75" customHeight="1">
      <c r="B8" s="213"/>
      <c r="C8" s="212"/>
      <c r="D8" s="212"/>
      <c r="E8" s="212"/>
      <c r="F8" s="212"/>
      <c r="G8" s="212"/>
      <c r="H8" s="212"/>
      <c r="I8" s="212"/>
      <c r="J8" s="212"/>
      <c r="K8" s="210"/>
    </row>
    <row r="9" spans="2:11" s="1" customFormat="1" ht="15" customHeight="1">
      <c r="B9" s="213"/>
      <c r="C9" s="326" t="s">
        <v>653</v>
      </c>
      <c r="D9" s="326"/>
      <c r="E9" s="326"/>
      <c r="F9" s="326"/>
      <c r="G9" s="326"/>
      <c r="H9" s="326"/>
      <c r="I9" s="326"/>
      <c r="J9" s="326"/>
      <c r="K9" s="210"/>
    </row>
    <row r="10" spans="2:11" s="1" customFormat="1" ht="15" customHeight="1">
      <c r="B10" s="213"/>
      <c r="C10" s="212"/>
      <c r="D10" s="326" t="s">
        <v>654</v>
      </c>
      <c r="E10" s="326"/>
      <c r="F10" s="326"/>
      <c r="G10" s="326"/>
      <c r="H10" s="326"/>
      <c r="I10" s="326"/>
      <c r="J10" s="326"/>
      <c r="K10" s="210"/>
    </row>
    <row r="11" spans="2:11" s="1" customFormat="1" ht="15" customHeight="1">
      <c r="B11" s="213"/>
      <c r="C11" s="214"/>
      <c r="D11" s="326" t="s">
        <v>655</v>
      </c>
      <c r="E11" s="326"/>
      <c r="F11" s="326"/>
      <c r="G11" s="326"/>
      <c r="H11" s="326"/>
      <c r="I11" s="326"/>
      <c r="J11" s="326"/>
      <c r="K11" s="210"/>
    </row>
    <row r="12" spans="2:11" s="1" customFormat="1" ht="15" customHeight="1">
      <c r="B12" s="213"/>
      <c r="C12" s="214"/>
      <c r="D12" s="212"/>
      <c r="E12" s="212"/>
      <c r="F12" s="212"/>
      <c r="G12" s="212"/>
      <c r="H12" s="212"/>
      <c r="I12" s="212"/>
      <c r="J12" s="212"/>
      <c r="K12" s="210"/>
    </row>
    <row r="13" spans="2:11" s="1" customFormat="1" ht="15" customHeight="1">
      <c r="B13" s="213"/>
      <c r="C13" s="214"/>
      <c r="D13" s="215" t="s">
        <v>656</v>
      </c>
      <c r="E13" s="212"/>
      <c r="F13" s="212"/>
      <c r="G13" s="212"/>
      <c r="H13" s="212"/>
      <c r="I13" s="212"/>
      <c r="J13" s="212"/>
      <c r="K13" s="210"/>
    </row>
    <row r="14" spans="2:11" s="1" customFormat="1" ht="12.75" customHeight="1">
      <c r="B14" s="213"/>
      <c r="C14" s="214"/>
      <c r="D14" s="214"/>
      <c r="E14" s="214"/>
      <c r="F14" s="214"/>
      <c r="G14" s="214"/>
      <c r="H14" s="214"/>
      <c r="I14" s="214"/>
      <c r="J14" s="214"/>
      <c r="K14" s="210"/>
    </row>
    <row r="15" spans="2:11" s="1" customFormat="1" ht="15" customHeight="1">
      <c r="B15" s="213"/>
      <c r="C15" s="214"/>
      <c r="D15" s="326" t="s">
        <v>657</v>
      </c>
      <c r="E15" s="326"/>
      <c r="F15" s="326"/>
      <c r="G15" s="326"/>
      <c r="H15" s="326"/>
      <c r="I15" s="326"/>
      <c r="J15" s="326"/>
      <c r="K15" s="210"/>
    </row>
    <row r="16" spans="2:11" s="1" customFormat="1" ht="15" customHeight="1">
      <c r="B16" s="213"/>
      <c r="C16" s="214"/>
      <c r="D16" s="326" t="s">
        <v>658</v>
      </c>
      <c r="E16" s="326"/>
      <c r="F16" s="326"/>
      <c r="G16" s="326"/>
      <c r="H16" s="326"/>
      <c r="I16" s="326"/>
      <c r="J16" s="326"/>
      <c r="K16" s="210"/>
    </row>
    <row r="17" spans="2:11" s="1" customFormat="1" ht="15" customHeight="1">
      <c r="B17" s="213"/>
      <c r="C17" s="214"/>
      <c r="D17" s="326" t="s">
        <v>659</v>
      </c>
      <c r="E17" s="326"/>
      <c r="F17" s="326"/>
      <c r="G17" s="326"/>
      <c r="H17" s="326"/>
      <c r="I17" s="326"/>
      <c r="J17" s="326"/>
      <c r="K17" s="210"/>
    </row>
    <row r="18" spans="2:11" s="1" customFormat="1" ht="15" customHeight="1">
      <c r="B18" s="213"/>
      <c r="C18" s="214"/>
      <c r="D18" s="214"/>
      <c r="E18" s="216" t="s">
        <v>80</v>
      </c>
      <c r="F18" s="326" t="s">
        <v>660</v>
      </c>
      <c r="G18" s="326"/>
      <c r="H18" s="326"/>
      <c r="I18" s="326"/>
      <c r="J18" s="326"/>
      <c r="K18" s="210"/>
    </row>
    <row r="19" spans="2:11" s="1" customFormat="1" ht="15" customHeight="1">
      <c r="B19" s="213"/>
      <c r="C19" s="214"/>
      <c r="D19" s="214"/>
      <c r="E19" s="216" t="s">
        <v>661</v>
      </c>
      <c r="F19" s="326" t="s">
        <v>662</v>
      </c>
      <c r="G19" s="326"/>
      <c r="H19" s="326"/>
      <c r="I19" s="326"/>
      <c r="J19" s="326"/>
      <c r="K19" s="210"/>
    </row>
    <row r="20" spans="2:11" s="1" customFormat="1" ht="15" customHeight="1">
      <c r="B20" s="213"/>
      <c r="C20" s="214"/>
      <c r="D20" s="214"/>
      <c r="E20" s="216" t="s">
        <v>663</v>
      </c>
      <c r="F20" s="326" t="s">
        <v>664</v>
      </c>
      <c r="G20" s="326"/>
      <c r="H20" s="326"/>
      <c r="I20" s="326"/>
      <c r="J20" s="326"/>
      <c r="K20" s="210"/>
    </row>
    <row r="21" spans="2:11" s="1" customFormat="1" ht="15" customHeight="1">
      <c r="B21" s="213"/>
      <c r="C21" s="214"/>
      <c r="D21" s="214"/>
      <c r="E21" s="216" t="s">
        <v>665</v>
      </c>
      <c r="F21" s="326" t="s">
        <v>666</v>
      </c>
      <c r="G21" s="326"/>
      <c r="H21" s="326"/>
      <c r="I21" s="326"/>
      <c r="J21" s="326"/>
      <c r="K21" s="210"/>
    </row>
    <row r="22" spans="2:11" s="1" customFormat="1" ht="15" customHeight="1">
      <c r="B22" s="213"/>
      <c r="C22" s="214"/>
      <c r="D22" s="214"/>
      <c r="E22" s="216" t="s">
        <v>606</v>
      </c>
      <c r="F22" s="326" t="s">
        <v>607</v>
      </c>
      <c r="G22" s="326"/>
      <c r="H22" s="326"/>
      <c r="I22" s="326"/>
      <c r="J22" s="326"/>
      <c r="K22" s="210"/>
    </row>
    <row r="23" spans="2:11" s="1" customFormat="1" ht="15" customHeight="1">
      <c r="B23" s="213"/>
      <c r="C23" s="214"/>
      <c r="D23" s="214"/>
      <c r="E23" s="216" t="s">
        <v>667</v>
      </c>
      <c r="F23" s="326" t="s">
        <v>668</v>
      </c>
      <c r="G23" s="326"/>
      <c r="H23" s="326"/>
      <c r="I23" s="326"/>
      <c r="J23" s="326"/>
      <c r="K23" s="210"/>
    </row>
    <row r="24" spans="2:11" s="1" customFormat="1" ht="12.75" customHeight="1">
      <c r="B24" s="213"/>
      <c r="C24" s="214"/>
      <c r="D24" s="214"/>
      <c r="E24" s="214"/>
      <c r="F24" s="214"/>
      <c r="G24" s="214"/>
      <c r="H24" s="214"/>
      <c r="I24" s="214"/>
      <c r="J24" s="214"/>
      <c r="K24" s="210"/>
    </row>
    <row r="25" spans="2:11" s="1" customFormat="1" ht="15" customHeight="1">
      <c r="B25" s="213"/>
      <c r="C25" s="326" t="s">
        <v>669</v>
      </c>
      <c r="D25" s="326"/>
      <c r="E25" s="326"/>
      <c r="F25" s="326"/>
      <c r="G25" s="326"/>
      <c r="H25" s="326"/>
      <c r="I25" s="326"/>
      <c r="J25" s="326"/>
      <c r="K25" s="210"/>
    </row>
    <row r="26" spans="2:11" s="1" customFormat="1" ht="15" customHeight="1">
      <c r="B26" s="213"/>
      <c r="C26" s="326" t="s">
        <v>670</v>
      </c>
      <c r="D26" s="326"/>
      <c r="E26" s="326"/>
      <c r="F26" s="326"/>
      <c r="G26" s="326"/>
      <c r="H26" s="326"/>
      <c r="I26" s="326"/>
      <c r="J26" s="326"/>
      <c r="K26" s="210"/>
    </row>
    <row r="27" spans="2:11" s="1" customFormat="1" ht="15" customHeight="1">
      <c r="B27" s="213"/>
      <c r="C27" s="212"/>
      <c r="D27" s="326" t="s">
        <v>671</v>
      </c>
      <c r="E27" s="326"/>
      <c r="F27" s="326"/>
      <c r="G27" s="326"/>
      <c r="H27" s="326"/>
      <c r="I27" s="326"/>
      <c r="J27" s="326"/>
      <c r="K27" s="210"/>
    </row>
    <row r="28" spans="2:11" s="1" customFormat="1" ht="15" customHeight="1">
      <c r="B28" s="213"/>
      <c r="C28" s="214"/>
      <c r="D28" s="326" t="s">
        <v>672</v>
      </c>
      <c r="E28" s="326"/>
      <c r="F28" s="326"/>
      <c r="G28" s="326"/>
      <c r="H28" s="326"/>
      <c r="I28" s="326"/>
      <c r="J28" s="326"/>
      <c r="K28" s="210"/>
    </row>
    <row r="29" spans="2:11" s="1" customFormat="1" ht="12.75" customHeight="1">
      <c r="B29" s="213"/>
      <c r="C29" s="214"/>
      <c r="D29" s="214"/>
      <c r="E29" s="214"/>
      <c r="F29" s="214"/>
      <c r="G29" s="214"/>
      <c r="H29" s="214"/>
      <c r="I29" s="214"/>
      <c r="J29" s="214"/>
      <c r="K29" s="210"/>
    </row>
    <row r="30" spans="2:11" s="1" customFormat="1" ht="15" customHeight="1">
      <c r="B30" s="213"/>
      <c r="C30" s="214"/>
      <c r="D30" s="326" t="s">
        <v>673</v>
      </c>
      <c r="E30" s="326"/>
      <c r="F30" s="326"/>
      <c r="G30" s="326"/>
      <c r="H30" s="326"/>
      <c r="I30" s="326"/>
      <c r="J30" s="326"/>
      <c r="K30" s="210"/>
    </row>
    <row r="31" spans="2:11" s="1" customFormat="1" ht="15" customHeight="1">
      <c r="B31" s="213"/>
      <c r="C31" s="214"/>
      <c r="D31" s="326" t="s">
        <v>674</v>
      </c>
      <c r="E31" s="326"/>
      <c r="F31" s="326"/>
      <c r="G31" s="326"/>
      <c r="H31" s="326"/>
      <c r="I31" s="326"/>
      <c r="J31" s="326"/>
      <c r="K31" s="210"/>
    </row>
    <row r="32" spans="2:11" s="1" customFormat="1" ht="12.75" customHeight="1">
      <c r="B32" s="213"/>
      <c r="C32" s="214"/>
      <c r="D32" s="214"/>
      <c r="E32" s="214"/>
      <c r="F32" s="214"/>
      <c r="G32" s="214"/>
      <c r="H32" s="214"/>
      <c r="I32" s="214"/>
      <c r="J32" s="214"/>
      <c r="K32" s="210"/>
    </row>
    <row r="33" spans="2:11" s="1" customFormat="1" ht="15" customHeight="1">
      <c r="B33" s="213"/>
      <c r="C33" s="214"/>
      <c r="D33" s="326" t="s">
        <v>675</v>
      </c>
      <c r="E33" s="326"/>
      <c r="F33" s="326"/>
      <c r="G33" s="326"/>
      <c r="H33" s="326"/>
      <c r="I33" s="326"/>
      <c r="J33" s="326"/>
      <c r="K33" s="210"/>
    </row>
    <row r="34" spans="2:11" s="1" customFormat="1" ht="15" customHeight="1">
      <c r="B34" s="213"/>
      <c r="C34" s="214"/>
      <c r="D34" s="326" t="s">
        <v>676</v>
      </c>
      <c r="E34" s="326"/>
      <c r="F34" s="326"/>
      <c r="G34" s="326"/>
      <c r="H34" s="326"/>
      <c r="I34" s="326"/>
      <c r="J34" s="326"/>
      <c r="K34" s="210"/>
    </row>
    <row r="35" spans="2:11" s="1" customFormat="1" ht="15" customHeight="1">
      <c r="B35" s="213"/>
      <c r="C35" s="214"/>
      <c r="D35" s="326" t="s">
        <v>677</v>
      </c>
      <c r="E35" s="326"/>
      <c r="F35" s="326"/>
      <c r="G35" s="326"/>
      <c r="H35" s="326"/>
      <c r="I35" s="326"/>
      <c r="J35" s="326"/>
      <c r="K35" s="210"/>
    </row>
    <row r="36" spans="2:11" s="1" customFormat="1" ht="15" customHeight="1">
      <c r="B36" s="213"/>
      <c r="C36" s="214"/>
      <c r="D36" s="212"/>
      <c r="E36" s="215" t="s">
        <v>108</v>
      </c>
      <c r="F36" s="212"/>
      <c r="G36" s="326" t="s">
        <v>678</v>
      </c>
      <c r="H36" s="326"/>
      <c r="I36" s="326"/>
      <c r="J36" s="326"/>
      <c r="K36" s="210"/>
    </row>
    <row r="37" spans="2:11" s="1" customFormat="1" ht="30.75" customHeight="1">
      <c r="B37" s="213"/>
      <c r="C37" s="214"/>
      <c r="D37" s="212"/>
      <c r="E37" s="215" t="s">
        <v>679</v>
      </c>
      <c r="F37" s="212"/>
      <c r="G37" s="326" t="s">
        <v>680</v>
      </c>
      <c r="H37" s="326"/>
      <c r="I37" s="326"/>
      <c r="J37" s="326"/>
      <c r="K37" s="210"/>
    </row>
    <row r="38" spans="2:11" s="1" customFormat="1" ht="15" customHeight="1">
      <c r="B38" s="213"/>
      <c r="C38" s="214"/>
      <c r="D38" s="212"/>
      <c r="E38" s="215" t="s">
        <v>54</v>
      </c>
      <c r="F38" s="212"/>
      <c r="G38" s="326" t="s">
        <v>681</v>
      </c>
      <c r="H38" s="326"/>
      <c r="I38" s="326"/>
      <c r="J38" s="326"/>
      <c r="K38" s="210"/>
    </row>
    <row r="39" spans="2:11" s="1" customFormat="1" ht="15" customHeight="1">
      <c r="B39" s="213"/>
      <c r="C39" s="214"/>
      <c r="D39" s="212"/>
      <c r="E39" s="215" t="s">
        <v>55</v>
      </c>
      <c r="F39" s="212"/>
      <c r="G39" s="326" t="s">
        <v>682</v>
      </c>
      <c r="H39" s="326"/>
      <c r="I39" s="326"/>
      <c r="J39" s="326"/>
      <c r="K39" s="210"/>
    </row>
    <row r="40" spans="2:11" s="1" customFormat="1" ht="15" customHeight="1">
      <c r="B40" s="213"/>
      <c r="C40" s="214"/>
      <c r="D40" s="212"/>
      <c r="E40" s="215" t="s">
        <v>109</v>
      </c>
      <c r="F40" s="212"/>
      <c r="G40" s="326" t="s">
        <v>683</v>
      </c>
      <c r="H40" s="326"/>
      <c r="I40" s="326"/>
      <c r="J40" s="326"/>
      <c r="K40" s="210"/>
    </row>
    <row r="41" spans="2:11" s="1" customFormat="1" ht="15" customHeight="1">
      <c r="B41" s="213"/>
      <c r="C41" s="214"/>
      <c r="D41" s="212"/>
      <c r="E41" s="215" t="s">
        <v>110</v>
      </c>
      <c r="F41" s="212"/>
      <c r="G41" s="326" t="s">
        <v>684</v>
      </c>
      <c r="H41" s="326"/>
      <c r="I41" s="326"/>
      <c r="J41" s="326"/>
      <c r="K41" s="210"/>
    </row>
    <row r="42" spans="2:11" s="1" customFormat="1" ht="15" customHeight="1">
      <c r="B42" s="213"/>
      <c r="C42" s="214"/>
      <c r="D42" s="212"/>
      <c r="E42" s="215" t="s">
        <v>685</v>
      </c>
      <c r="F42" s="212"/>
      <c r="G42" s="326" t="s">
        <v>686</v>
      </c>
      <c r="H42" s="326"/>
      <c r="I42" s="326"/>
      <c r="J42" s="326"/>
      <c r="K42" s="210"/>
    </row>
    <row r="43" spans="2:11" s="1" customFormat="1" ht="15" customHeight="1">
      <c r="B43" s="213"/>
      <c r="C43" s="214"/>
      <c r="D43" s="212"/>
      <c r="E43" s="215"/>
      <c r="F43" s="212"/>
      <c r="G43" s="326" t="s">
        <v>687</v>
      </c>
      <c r="H43" s="326"/>
      <c r="I43" s="326"/>
      <c r="J43" s="326"/>
      <c r="K43" s="210"/>
    </row>
    <row r="44" spans="2:11" s="1" customFormat="1" ht="15" customHeight="1">
      <c r="B44" s="213"/>
      <c r="C44" s="214"/>
      <c r="D44" s="212"/>
      <c r="E44" s="215" t="s">
        <v>688</v>
      </c>
      <c r="F44" s="212"/>
      <c r="G44" s="326" t="s">
        <v>689</v>
      </c>
      <c r="H44" s="326"/>
      <c r="I44" s="326"/>
      <c r="J44" s="326"/>
      <c r="K44" s="210"/>
    </row>
    <row r="45" spans="2:11" s="1" customFormat="1" ht="15" customHeight="1">
      <c r="B45" s="213"/>
      <c r="C45" s="214"/>
      <c r="D45" s="212"/>
      <c r="E45" s="215" t="s">
        <v>112</v>
      </c>
      <c r="F45" s="212"/>
      <c r="G45" s="326" t="s">
        <v>690</v>
      </c>
      <c r="H45" s="326"/>
      <c r="I45" s="326"/>
      <c r="J45" s="326"/>
      <c r="K45" s="210"/>
    </row>
    <row r="46" spans="2:11" s="1" customFormat="1" ht="12.75" customHeight="1">
      <c r="B46" s="213"/>
      <c r="C46" s="214"/>
      <c r="D46" s="212"/>
      <c r="E46" s="212"/>
      <c r="F46" s="212"/>
      <c r="G46" s="212"/>
      <c r="H46" s="212"/>
      <c r="I46" s="212"/>
      <c r="J46" s="212"/>
      <c r="K46" s="210"/>
    </row>
    <row r="47" spans="2:11" s="1" customFormat="1" ht="15" customHeight="1">
      <c r="B47" s="213"/>
      <c r="C47" s="214"/>
      <c r="D47" s="326" t="s">
        <v>691</v>
      </c>
      <c r="E47" s="326"/>
      <c r="F47" s="326"/>
      <c r="G47" s="326"/>
      <c r="H47" s="326"/>
      <c r="I47" s="326"/>
      <c r="J47" s="326"/>
      <c r="K47" s="210"/>
    </row>
    <row r="48" spans="2:11" s="1" customFormat="1" ht="15" customHeight="1">
      <c r="B48" s="213"/>
      <c r="C48" s="214"/>
      <c r="D48" s="214"/>
      <c r="E48" s="326" t="s">
        <v>692</v>
      </c>
      <c r="F48" s="326"/>
      <c r="G48" s="326"/>
      <c r="H48" s="326"/>
      <c r="I48" s="326"/>
      <c r="J48" s="326"/>
      <c r="K48" s="210"/>
    </row>
    <row r="49" spans="2:11" s="1" customFormat="1" ht="15" customHeight="1">
      <c r="B49" s="213"/>
      <c r="C49" s="214"/>
      <c r="D49" s="214"/>
      <c r="E49" s="326" t="s">
        <v>693</v>
      </c>
      <c r="F49" s="326"/>
      <c r="G49" s="326"/>
      <c r="H49" s="326"/>
      <c r="I49" s="326"/>
      <c r="J49" s="326"/>
      <c r="K49" s="210"/>
    </row>
    <row r="50" spans="2:11" s="1" customFormat="1" ht="15" customHeight="1">
      <c r="B50" s="213"/>
      <c r="C50" s="214"/>
      <c r="D50" s="214"/>
      <c r="E50" s="326" t="s">
        <v>694</v>
      </c>
      <c r="F50" s="326"/>
      <c r="G50" s="326"/>
      <c r="H50" s="326"/>
      <c r="I50" s="326"/>
      <c r="J50" s="326"/>
      <c r="K50" s="210"/>
    </row>
    <row r="51" spans="2:11" s="1" customFormat="1" ht="15" customHeight="1">
      <c r="B51" s="213"/>
      <c r="C51" s="214"/>
      <c r="D51" s="326" t="s">
        <v>695</v>
      </c>
      <c r="E51" s="326"/>
      <c r="F51" s="326"/>
      <c r="G51" s="326"/>
      <c r="H51" s="326"/>
      <c r="I51" s="326"/>
      <c r="J51" s="326"/>
      <c r="K51" s="210"/>
    </row>
    <row r="52" spans="2:11" s="1" customFormat="1" ht="25.5" customHeight="1">
      <c r="B52" s="209"/>
      <c r="C52" s="328" t="s">
        <v>696</v>
      </c>
      <c r="D52" s="328"/>
      <c r="E52" s="328"/>
      <c r="F52" s="328"/>
      <c r="G52" s="328"/>
      <c r="H52" s="328"/>
      <c r="I52" s="328"/>
      <c r="J52" s="328"/>
      <c r="K52" s="210"/>
    </row>
    <row r="53" spans="2:11" s="1" customFormat="1" ht="5.25" customHeight="1">
      <c r="B53" s="209"/>
      <c r="C53" s="211"/>
      <c r="D53" s="211"/>
      <c r="E53" s="211"/>
      <c r="F53" s="211"/>
      <c r="G53" s="211"/>
      <c r="H53" s="211"/>
      <c r="I53" s="211"/>
      <c r="J53" s="211"/>
      <c r="K53" s="210"/>
    </row>
    <row r="54" spans="2:11" s="1" customFormat="1" ht="15" customHeight="1">
      <c r="B54" s="209"/>
      <c r="C54" s="326" t="s">
        <v>697</v>
      </c>
      <c r="D54" s="326"/>
      <c r="E54" s="326"/>
      <c r="F54" s="326"/>
      <c r="G54" s="326"/>
      <c r="H54" s="326"/>
      <c r="I54" s="326"/>
      <c r="J54" s="326"/>
      <c r="K54" s="210"/>
    </row>
    <row r="55" spans="2:11" s="1" customFormat="1" ht="15" customHeight="1">
      <c r="B55" s="209"/>
      <c r="C55" s="326" t="s">
        <v>698</v>
      </c>
      <c r="D55" s="326"/>
      <c r="E55" s="326"/>
      <c r="F55" s="326"/>
      <c r="G55" s="326"/>
      <c r="H55" s="326"/>
      <c r="I55" s="326"/>
      <c r="J55" s="326"/>
      <c r="K55" s="210"/>
    </row>
    <row r="56" spans="2:11" s="1" customFormat="1" ht="12.75" customHeight="1">
      <c r="B56" s="209"/>
      <c r="C56" s="212"/>
      <c r="D56" s="212"/>
      <c r="E56" s="212"/>
      <c r="F56" s="212"/>
      <c r="G56" s="212"/>
      <c r="H56" s="212"/>
      <c r="I56" s="212"/>
      <c r="J56" s="212"/>
      <c r="K56" s="210"/>
    </row>
    <row r="57" spans="2:11" s="1" customFormat="1" ht="15" customHeight="1">
      <c r="B57" s="209"/>
      <c r="C57" s="326" t="s">
        <v>699</v>
      </c>
      <c r="D57" s="326"/>
      <c r="E57" s="326"/>
      <c r="F57" s="326"/>
      <c r="G57" s="326"/>
      <c r="H57" s="326"/>
      <c r="I57" s="326"/>
      <c r="J57" s="326"/>
      <c r="K57" s="210"/>
    </row>
    <row r="58" spans="2:11" s="1" customFormat="1" ht="15" customHeight="1">
      <c r="B58" s="209"/>
      <c r="C58" s="214"/>
      <c r="D58" s="326" t="s">
        <v>700</v>
      </c>
      <c r="E58" s="326"/>
      <c r="F58" s="326"/>
      <c r="G58" s="326"/>
      <c r="H58" s="326"/>
      <c r="I58" s="326"/>
      <c r="J58" s="326"/>
      <c r="K58" s="210"/>
    </row>
    <row r="59" spans="2:11" s="1" customFormat="1" ht="15" customHeight="1">
      <c r="B59" s="209"/>
      <c r="C59" s="214"/>
      <c r="D59" s="326" t="s">
        <v>701</v>
      </c>
      <c r="E59" s="326"/>
      <c r="F59" s="326"/>
      <c r="G59" s="326"/>
      <c r="H59" s="326"/>
      <c r="I59" s="326"/>
      <c r="J59" s="326"/>
      <c r="K59" s="210"/>
    </row>
    <row r="60" spans="2:11" s="1" customFormat="1" ht="15" customHeight="1">
      <c r="B60" s="209"/>
      <c r="C60" s="214"/>
      <c r="D60" s="326" t="s">
        <v>702</v>
      </c>
      <c r="E60" s="326"/>
      <c r="F60" s="326"/>
      <c r="G60" s="326"/>
      <c r="H60" s="326"/>
      <c r="I60" s="326"/>
      <c r="J60" s="326"/>
      <c r="K60" s="210"/>
    </row>
    <row r="61" spans="2:11" s="1" customFormat="1" ht="15" customHeight="1">
      <c r="B61" s="209"/>
      <c r="C61" s="214"/>
      <c r="D61" s="326" t="s">
        <v>703</v>
      </c>
      <c r="E61" s="326"/>
      <c r="F61" s="326"/>
      <c r="G61" s="326"/>
      <c r="H61" s="326"/>
      <c r="I61" s="326"/>
      <c r="J61" s="326"/>
      <c r="K61" s="210"/>
    </row>
    <row r="62" spans="2:11" s="1" customFormat="1" ht="15" customHeight="1">
      <c r="B62" s="209"/>
      <c r="C62" s="214"/>
      <c r="D62" s="330" t="s">
        <v>704</v>
      </c>
      <c r="E62" s="330"/>
      <c r="F62" s="330"/>
      <c r="G62" s="330"/>
      <c r="H62" s="330"/>
      <c r="I62" s="330"/>
      <c r="J62" s="330"/>
      <c r="K62" s="210"/>
    </row>
    <row r="63" spans="2:11" s="1" customFormat="1" ht="15" customHeight="1">
      <c r="B63" s="209"/>
      <c r="C63" s="214"/>
      <c r="D63" s="326" t="s">
        <v>705</v>
      </c>
      <c r="E63" s="326"/>
      <c r="F63" s="326"/>
      <c r="G63" s="326"/>
      <c r="H63" s="326"/>
      <c r="I63" s="326"/>
      <c r="J63" s="326"/>
      <c r="K63" s="210"/>
    </row>
    <row r="64" spans="2:11" s="1" customFormat="1" ht="12.75" customHeight="1">
      <c r="B64" s="209"/>
      <c r="C64" s="214"/>
      <c r="D64" s="214"/>
      <c r="E64" s="217"/>
      <c r="F64" s="214"/>
      <c r="G64" s="214"/>
      <c r="H64" s="214"/>
      <c r="I64" s="214"/>
      <c r="J64" s="214"/>
      <c r="K64" s="210"/>
    </row>
    <row r="65" spans="2:11" s="1" customFormat="1" ht="15" customHeight="1">
      <c r="B65" s="209"/>
      <c r="C65" s="214"/>
      <c r="D65" s="326" t="s">
        <v>706</v>
      </c>
      <c r="E65" s="326"/>
      <c r="F65" s="326"/>
      <c r="G65" s="326"/>
      <c r="H65" s="326"/>
      <c r="I65" s="326"/>
      <c r="J65" s="326"/>
      <c r="K65" s="210"/>
    </row>
    <row r="66" spans="2:11" s="1" customFormat="1" ht="15" customHeight="1">
      <c r="B66" s="209"/>
      <c r="C66" s="214"/>
      <c r="D66" s="330" t="s">
        <v>707</v>
      </c>
      <c r="E66" s="330"/>
      <c r="F66" s="330"/>
      <c r="G66" s="330"/>
      <c r="H66" s="330"/>
      <c r="I66" s="330"/>
      <c r="J66" s="330"/>
      <c r="K66" s="210"/>
    </row>
    <row r="67" spans="2:11" s="1" customFormat="1" ht="15" customHeight="1">
      <c r="B67" s="209"/>
      <c r="C67" s="214"/>
      <c r="D67" s="326" t="s">
        <v>708</v>
      </c>
      <c r="E67" s="326"/>
      <c r="F67" s="326"/>
      <c r="G67" s="326"/>
      <c r="H67" s="326"/>
      <c r="I67" s="326"/>
      <c r="J67" s="326"/>
      <c r="K67" s="210"/>
    </row>
    <row r="68" spans="2:11" s="1" customFormat="1" ht="15" customHeight="1">
      <c r="B68" s="209"/>
      <c r="C68" s="214"/>
      <c r="D68" s="326" t="s">
        <v>709</v>
      </c>
      <c r="E68" s="326"/>
      <c r="F68" s="326"/>
      <c r="G68" s="326"/>
      <c r="H68" s="326"/>
      <c r="I68" s="326"/>
      <c r="J68" s="326"/>
      <c r="K68" s="210"/>
    </row>
    <row r="69" spans="2:11" s="1" customFormat="1" ht="15" customHeight="1">
      <c r="B69" s="209"/>
      <c r="C69" s="214"/>
      <c r="D69" s="326" t="s">
        <v>710</v>
      </c>
      <c r="E69" s="326"/>
      <c r="F69" s="326"/>
      <c r="G69" s="326"/>
      <c r="H69" s="326"/>
      <c r="I69" s="326"/>
      <c r="J69" s="326"/>
      <c r="K69" s="210"/>
    </row>
    <row r="70" spans="2:11" s="1" customFormat="1" ht="15" customHeight="1">
      <c r="B70" s="209"/>
      <c r="C70" s="214"/>
      <c r="D70" s="326" t="s">
        <v>711</v>
      </c>
      <c r="E70" s="326"/>
      <c r="F70" s="326"/>
      <c r="G70" s="326"/>
      <c r="H70" s="326"/>
      <c r="I70" s="326"/>
      <c r="J70" s="326"/>
      <c r="K70" s="210"/>
    </row>
    <row r="71" spans="2:11" s="1" customFormat="1" ht="12.75" customHeight="1">
      <c r="B71" s="218"/>
      <c r="C71" s="219"/>
      <c r="D71" s="219"/>
      <c r="E71" s="219"/>
      <c r="F71" s="219"/>
      <c r="G71" s="219"/>
      <c r="H71" s="219"/>
      <c r="I71" s="219"/>
      <c r="J71" s="219"/>
      <c r="K71" s="220"/>
    </row>
    <row r="72" spans="2:11" s="1" customFormat="1" ht="18.75" customHeight="1">
      <c r="B72" s="221"/>
      <c r="C72" s="221"/>
      <c r="D72" s="221"/>
      <c r="E72" s="221"/>
      <c r="F72" s="221"/>
      <c r="G72" s="221"/>
      <c r="H72" s="221"/>
      <c r="I72" s="221"/>
      <c r="J72" s="221"/>
      <c r="K72" s="222"/>
    </row>
    <row r="73" spans="2:11" s="1" customFormat="1" ht="18.75" customHeight="1">
      <c r="B73" s="222"/>
      <c r="C73" s="222"/>
      <c r="D73" s="222"/>
      <c r="E73" s="222"/>
      <c r="F73" s="222"/>
      <c r="G73" s="222"/>
      <c r="H73" s="222"/>
      <c r="I73" s="222"/>
      <c r="J73" s="222"/>
      <c r="K73" s="222"/>
    </row>
    <row r="74" spans="2:11" s="1" customFormat="1" ht="7.5" customHeight="1">
      <c r="B74" s="223"/>
      <c r="C74" s="224"/>
      <c r="D74" s="224"/>
      <c r="E74" s="224"/>
      <c r="F74" s="224"/>
      <c r="G74" s="224"/>
      <c r="H74" s="224"/>
      <c r="I74" s="224"/>
      <c r="J74" s="224"/>
      <c r="K74" s="225"/>
    </row>
    <row r="75" spans="2:11" s="1" customFormat="1" ht="45" customHeight="1">
      <c r="B75" s="226"/>
      <c r="C75" s="329" t="s">
        <v>712</v>
      </c>
      <c r="D75" s="329"/>
      <c r="E75" s="329"/>
      <c r="F75" s="329"/>
      <c r="G75" s="329"/>
      <c r="H75" s="329"/>
      <c r="I75" s="329"/>
      <c r="J75" s="329"/>
      <c r="K75" s="227"/>
    </row>
    <row r="76" spans="2:11" s="1" customFormat="1" ht="17.25" customHeight="1">
      <c r="B76" s="226"/>
      <c r="C76" s="228" t="s">
        <v>713</v>
      </c>
      <c r="D76" s="228"/>
      <c r="E76" s="228"/>
      <c r="F76" s="228" t="s">
        <v>714</v>
      </c>
      <c r="G76" s="229"/>
      <c r="H76" s="228" t="s">
        <v>55</v>
      </c>
      <c r="I76" s="228" t="s">
        <v>58</v>
      </c>
      <c r="J76" s="228" t="s">
        <v>715</v>
      </c>
      <c r="K76" s="227"/>
    </row>
    <row r="77" spans="2:11" s="1" customFormat="1" ht="17.25" customHeight="1">
      <c r="B77" s="226"/>
      <c r="C77" s="230" t="s">
        <v>716</v>
      </c>
      <c r="D77" s="230"/>
      <c r="E77" s="230"/>
      <c r="F77" s="231" t="s">
        <v>717</v>
      </c>
      <c r="G77" s="232"/>
      <c r="H77" s="230"/>
      <c r="I77" s="230"/>
      <c r="J77" s="230" t="s">
        <v>718</v>
      </c>
      <c r="K77" s="227"/>
    </row>
    <row r="78" spans="2:11" s="1" customFormat="1" ht="5.25" customHeight="1">
      <c r="B78" s="226"/>
      <c r="C78" s="233"/>
      <c r="D78" s="233"/>
      <c r="E78" s="233"/>
      <c r="F78" s="233"/>
      <c r="G78" s="234"/>
      <c r="H78" s="233"/>
      <c r="I78" s="233"/>
      <c r="J78" s="233"/>
      <c r="K78" s="227"/>
    </row>
    <row r="79" spans="2:11" s="1" customFormat="1" ht="15" customHeight="1">
      <c r="B79" s="226"/>
      <c r="C79" s="215" t="s">
        <v>54</v>
      </c>
      <c r="D79" s="235"/>
      <c r="E79" s="235"/>
      <c r="F79" s="236" t="s">
        <v>719</v>
      </c>
      <c r="G79" s="237"/>
      <c r="H79" s="215" t="s">
        <v>720</v>
      </c>
      <c r="I79" s="215" t="s">
        <v>721</v>
      </c>
      <c r="J79" s="215">
        <v>20</v>
      </c>
      <c r="K79" s="227"/>
    </row>
    <row r="80" spans="2:11" s="1" customFormat="1" ht="15" customHeight="1">
      <c r="B80" s="226"/>
      <c r="C80" s="215" t="s">
        <v>722</v>
      </c>
      <c r="D80" s="215"/>
      <c r="E80" s="215"/>
      <c r="F80" s="236" t="s">
        <v>719</v>
      </c>
      <c r="G80" s="237"/>
      <c r="H80" s="215" t="s">
        <v>723</v>
      </c>
      <c r="I80" s="215" t="s">
        <v>721</v>
      </c>
      <c r="J80" s="215">
        <v>120</v>
      </c>
      <c r="K80" s="227"/>
    </row>
    <row r="81" spans="2:11" s="1" customFormat="1" ht="15" customHeight="1">
      <c r="B81" s="238"/>
      <c r="C81" s="215" t="s">
        <v>724</v>
      </c>
      <c r="D81" s="215"/>
      <c r="E81" s="215"/>
      <c r="F81" s="236" t="s">
        <v>725</v>
      </c>
      <c r="G81" s="237"/>
      <c r="H81" s="215" t="s">
        <v>726</v>
      </c>
      <c r="I81" s="215" t="s">
        <v>721</v>
      </c>
      <c r="J81" s="215">
        <v>50</v>
      </c>
      <c r="K81" s="227"/>
    </row>
    <row r="82" spans="2:11" s="1" customFormat="1" ht="15" customHeight="1">
      <c r="B82" s="238"/>
      <c r="C82" s="215" t="s">
        <v>727</v>
      </c>
      <c r="D82" s="215"/>
      <c r="E82" s="215"/>
      <c r="F82" s="236" t="s">
        <v>719</v>
      </c>
      <c r="G82" s="237"/>
      <c r="H82" s="215" t="s">
        <v>728</v>
      </c>
      <c r="I82" s="215" t="s">
        <v>729</v>
      </c>
      <c r="J82" s="215"/>
      <c r="K82" s="227"/>
    </row>
    <row r="83" spans="2:11" s="1" customFormat="1" ht="15" customHeight="1">
      <c r="B83" s="238"/>
      <c r="C83" s="239" t="s">
        <v>730</v>
      </c>
      <c r="D83" s="239"/>
      <c r="E83" s="239"/>
      <c r="F83" s="240" t="s">
        <v>725</v>
      </c>
      <c r="G83" s="239"/>
      <c r="H83" s="239" t="s">
        <v>731</v>
      </c>
      <c r="I83" s="239" t="s">
        <v>721</v>
      </c>
      <c r="J83" s="239">
        <v>15</v>
      </c>
      <c r="K83" s="227"/>
    </row>
    <row r="84" spans="2:11" s="1" customFormat="1" ht="15" customHeight="1">
      <c r="B84" s="238"/>
      <c r="C84" s="239" t="s">
        <v>732</v>
      </c>
      <c r="D84" s="239"/>
      <c r="E84" s="239"/>
      <c r="F84" s="240" t="s">
        <v>725</v>
      </c>
      <c r="G84" s="239"/>
      <c r="H84" s="239" t="s">
        <v>733</v>
      </c>
      <c r="I84" s="239" t="s">
        <v>721</v>
      </c>
      <c r="J84" s="239">
        <v>15</v>
      </c>
      <c r="K84" s="227"/>
    </row>
    <row r="85" spans="2:11" s="1" customFormat="1" ht="15" customHeight="1">
      <c r="B85" s="238"/>
      <c r="C85" s="239" t="s">
        <v>734</v>
      </c>
      <c r="D85" s="239"/>
      <c r="E85" s="239"/>
      <c r="F85" s="240" t="s">
        <v>725</v>
      </c>
      <c r="G85" s="239"/>
      <c r="H85" s="239" t="s">
        <v>735</v>
      </c>
      <c r="I85" s="239" t="s">
        <v>721</v>
      </c>
      <c r="J85" s="239">
        <v>20</v>
      </c>
      <c r="K85" s="227"/>
    </row>
    <row r="86" spans="2:11" s="1" customFormat="1" ht="15" customHeight="1">
      <c r="B86" s="238"/>
      <c r="C86" s="239" t="s">
        <v>736</v>
      </c>
      <c r="D86" s="239"/>
      <c r="E86" s="239"/>
      <c r="F86" s="240" t="s">
        <v>725</v>
      </c>
      <c r="G86" s="239"/>
      <c r="H86" s="239" t="s">
        <v>737</v>
      </c>
      <c r="I86" s="239" t="s">
        <v>721</v>
      </c>
      <c r="J86" s="239">
        <v>20</v>
      </c>
      <c r="K86" s="227"/>
    </row>
    <row r="87" spans="2:11" s="1" customFormat="1" ht="15" customHeight="1">
      <c r="B87" s="238"/>
      <c r="C87" s="215" t="s">
        <v>738</v>
      </c>
      <c r="D87" s="215"/>
      <c r="E87" s="215"/>
      <c r="F87" s="236" t="s">
        <v>725</v>
      </c>
      <c r="G87" s="237"/>
      <c r="H87" s="215" t="s">
        <v>739</v>
      </c>
      <c r="I87" s="215" t="s">
        <v>721</v>
      </c>
      <c r="J87" s="215">
        <v>50</v>
      </c>
      <c r="K87" s="227"/>
    </row>
    <row r="88" spans="2:11" s="1" customFormat="1" ht="15" customHeight="1">
      <c r="B88" s="238"/>
      <c r="C88" s="215" t="s">
        <v>740</v>
      </c>
      <c r="D88" s="215"/>
      <c r="E88" s="215"/>
      <c r="F88" s="236" t="s">
        <v>725</v>
      </c>
      <c r="G88" s="237"/>
      <c r="H88" s="215" t="s">
        <v>741</v>
      </c>
      <c r="I88" s="215" t="s">
        <v>721</v>
      </c>
      <c r="J88" s="215">
        <v>20</v>
      </c>
      <c r="K88" s="227"/>
    </row>
    <row r="89" spans="2:11" s="1" customFormat="1" ht="15" customHeight="1">
      <c r="B89" s="238"/>
      <c r="C89" s="215" t="s">
        <v>742</v>
      </c>
      <c r="D89" s="215"/>
      <c r="E89" s="215"/>
      <c r="F89" s="236" t="s">
        <v>725</v>
      </c>
      <c r="G89" s="237"/>
      <c r="H89" s="215" t="s">
        <v>743</v>
      </c>
      <c r="I89" s="215" t="s">
        <v>721</v>
      </c>
      <c r="J89" s="215">
        <v>20</v>
      </c>
      <c r="K89" s="227"/>
    </row>
    <row r="90" spans="2:11" s="1" customFormat="1" ht="15" customHeight="1">
      <c r="B90" s="238"/>
      <c r="C90" s="215" t="s">
        <v>744</v>
      </c>
      <c r="D90" s="215"/>
      <c r="E90" s="215"/>
      <c r="F90" s="236" t="s">
        <v>725</v>
      </c>
      <c r="G90" s="237"/>
      <c r="H90" s="215" t="s">
        <v>745</v>
      </c>
      <c r="I90" s="215" t="s">
        <v>721</v>
      </c>
      <c r="J90" s="215">
        <v>50</v>
      </c>
      <c r="K90" s="227"/>
    </row>
    <row r="91" spans="2:11" s="1" customFormat="1" ht="15" customHeight="1">
      <c r="B91" s="238"/>
      <c r="C91" s="215" t="s">
        <v>746</v>
      </c>
      <c r="D91" s="215"/>
      <c r="E91" s="215"/>
      <c r="F91" s="236" t="s">
        <v>725</v>
      </c>
      <c r="G91" s="237"/>
      <c r="H91" s="215" t="s">
        <v>746</v>
      </c>
      <c r="I91" s="215" t="s">
        <v>721</v>
      </c>
      <c r="J91" s="215">
        <v>50</v>
      </c>
      <c r="K91" s="227"/>
    </row>
    <row r="92" spans="2:11" s="1" customFormat="1" ht="15" customHeight="1">
      <c r="B92" s="238"/>
      <c r="C92" s="215" t="s">
        <v>747</v>
      </c>
      <c r="D92" s="215"/>
      <c r="E92" s="215"/>
      <c r="F92" s="236" t="s">
        <v>725</v>
      </c>
      <c r="G92" s="237"/>
      <c r="H92" s="215" t="s">
        <v>748</v>
      </c>
      <c r="I92" s="215" t="s">
        <v>721</v>
      </c>
      <c r="J92" s="215">
        <v>255</v>
      </c>
      <c r="K92" s="227"/>
    </row>
    <row r="93" spans="2:11" s="1" customFormat="1" ht="15" customHeight="1">
      <c r="B93" s="238"/>
      <c r="C93" s="215" t="s">
        <v>749</v>
      </c>
      <c r="D93" s="215"/>
      <c r="E93" s="215"/>
      <c r="F93" s="236" t="s">
        <v>719</v>
      </c>
      <c r="G93" s="237"/>
      <c r="H93" s="215" t="s">
        <v>750</v>
      </c>
      <c r="I93" s="215" t="s">
        <v>751</v>
      </c>
      <c r="J93" s="215"/>
      <c r="K93" s="227"/>
    </row>
    <row r="94" spans="2:11" s="1" customFormat="1" ht="15" customHeight="1">
      <c r="B94" s="238"/>
      <c r="C94" s="215" t="s">
        <v>752</v>
      </c>
      <c r="D94" s="215"/>
      <c r="E94" s="215"/>
      <c r="F94" s="236" t="s">
        <v>719</v>
      </c>
      <c r="G94" s="237"/>
      <c r="H94" s="215" t="s">
        <v>753</v>
      </c>
      <c r="I94" s="215" t="s">
        <v>754</v>
      </c>
      <c r="J94" s="215"/>
      <c r="K94" s="227"/>
    </row>
    <row r="95" spans="2:11" s="1" customFormat="1" ht="15" customHeight="1">
      <c r="B95" s="238"/>
      <c r="C95" s="215" t="s">
        <v>755</v>
      </c>
      <c r="D95" s="215"/>
      <c r="E95" s="215"/>
      <c r="F95" s="236" t="s">
        <v>719</v>
      </c>
      <c r="G95" s="237"/>
      <c r="H95" s="215" t="s">
        <v>755</v>
      </c>
      <c r="I95" s="215" t="s">
        <v>754</v>
      </c>
      <c r="J95" s="215"/>
      <c r="K95" s="227"/>
    </row>
    <row r="96" spans="2:11" s="1" customFormat="1" ht="15" customHeight="1">
      <c r="B96" s="238"/>
      <c r="C96" s="215" t="s">
        <v>39</v>
      </c>
      <c r="D96" s="215"/>
      <c r="E96" s="215"/>
      <c r="F96" s="236" t="s">
        <v>719</v>
      </c>
      <c r="G96" s="237"/>
      <c r="H96" s="215" t="s">
        <v>756</v>
      </c>
      <c r="I96" s="215" t="s">
        <v>754</v>
      </c>
      <c r="J96" s="215"/>
      <c r="K96" s="227"/>
    </row>
    <row r="97" spans="2:11" s="1" customFormat="1" ht="15" customHeight="1">
      <c r="B97" s="238"/>
      <c r="C97" s="215" t="s">
        <v>49</v>
      </c>
      <c r="D97" s="215"/>
      <c r="E97" s="215"/>
      <c r="F97" s="236" t="s">
        <v>719</v>
      </c>
      <c r="G97" s="237"/>
      <c r="H97" s="215" t="s">
        <v>757</v>
      </c>
      <c r="I97" s="215" t="s">
        <v>754</v>
      </c>
      <c r="J97" s="215"/>
      <c r="K97" s="227"/>
    </row>
    <row r="98" spans="2:11" s="1" customFormat="1" ht="15" customHeight="1">
      <c r="B98" s="241"/>
      <c r="C98" s="242"/>
      <c r="D98" s="242"/>
      <c r="E98" s="242"/>
      <c r="F98" s="242"/>
      <c r="G98" s="242"/>
      <c r="H98" s="242"/>
      <c r="I98" s="242"/>
      <c r="J98" s="242"/>
      <c r="K98" s="243"/>
    </row>
    <row r="99" spans="2:11" s="1" customFormat="1" ht="18.75" customHeight="1">
      <c r="B99" s="244"/>
      <c r="C99" s="245"/>
      <c r="D99" s="245"/>
      <c r="E99" s="245"/>
      <c r="F99" s="245"/>
      <c r="G99" s="245"/>
      <c r="H99" s="245"/>
      <c r="I99" s="245"/>
      <c r="J99" s="245"/>
      <c r="K99" s="244"/>
    </row>
    <row r="100" spans="2:11" s="1" customFormat="1" ht="18.75" customHeight="1"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</row>
    <row r="101" spans="2:11" s="1" customFormat="1" ht="7.5" customHeight="1">
      <c r="B101" s="223"/>
      <c r="C101" s="224"/>
      <c r="D101" s="224"/>
      <c r="E101" s="224"/>
      <c r="F101" s="224"/>
      <c r="G101" s="224"/>
      <c r="H101" s="224"/>
      <c r="I101" s="224"/>
      <c r="J101" s="224"/>
      <c r="K101" s="225"/>
    </row>
    <row r="102" spans="2:11" s="1" customFormat="1" ht="45" customHeight="1">
      <c r="B102" s="226"/>
      <c r="C102" s="329" t="s">
        <v>758</v>
      </c>
      <c r="D102" s="329"/>
      <c r="E102" s="329"/>
      <c r="F102" s="329"/>
      <c r="G102" s="329"/>
      <c r="H102" s="329"/>
      <c r="I102" s="329"/>
      <c r="J102" s="329"/>
      <c r="K102" s="227"/>
    </row>
    <row r="103" spans="2:11" s="1" customFormat="1" ht="17.25" customHeight="1">
      <c r="B103" s="226"/>
      <c r="C103" s="228" t="s">
        <v>713</v>
      </c>
      <c r="D103" s="228"/>
      <c r="E103" s="228"/>
      <c r="F103" s="228" t="s">
        <v>714</v>
      </c>
      <c r="G103" s="229"/>
      <c r="H103" s="228" t="s">
        <v>55</v>
      </c>
      <c r="I103" s="228" t="s">
        <v>58</v>
      </c>
      <c r="J103" s="228" t="s">
        <v>715</v>
      </c>
      <c r="K103" s="227"/>
    </row>
    <row r="104" spans="2:11" s="1" customFormat="1" ht="17.25" customHeight="1">
      <c r="B104" s="226"/>
      <c r="C104" s="230" t="s">
        <v>716</v>
      </c>
      <c r="D104" s="230"/>
      <c r="E104" s="230"/>
      <c r="F104" s="231" t="s">
        <v>717</v>
      </c>
      <c r="G104" s="232"/>
      <c r="H104" s="230"/>
      <c r="I104" s="230"/>
      <c r="J104" s="230" t="s">
        <v>718</v>
      </c>
      <c r="K104" s="227"/>
    </row>
    <row r="105" spans="2:11" s="1" customFormat="1" ht="5.25" customHeight="1">
      <c r="B105" s="226"/>
      <c r="C105" s="228"/>
      <c r="D105" s="228"/>
      <c r="E105" s="228"/>
      <c r="F105" s="228"/>
      <c r="G105" s="246"/>
      <c r="H105" s="228"/>
      <c r="I105" s="228"/>
      <c r="J105" s="228"/>
      <c r="K105" s="227"/>
    </row>
    <row r="106" spans="2:11" s="1" customFormat="1" ht="15" customHeight="1">
      <c r="B106" s="226"/>
      <c r="C106" s="215" t="s">
        <v>54</v>
      </c>
      <c r="D106" s="235"/>
      <c r="E106" s="235"/>
      <c r="F106" s="236" t="s">
        <v>719</v>
      </c>
      <c r="G106" s="215"/>
      <c r="H106" s="215" t="s">
        <v>759</v>
      </c>
      <c r="I106" s="215" t="s">
        <v>721</v>
      </c>
      <c r="J106" s="215">
        <v>20</v>
      </c>
      <c r="K106" s="227"/>
    </row>
    <row r="107" spans="2:11" s="1" customFormat="1" ht="15" customHeight="1">
      <c r="B107" s="226"/>
      <c r="C107" s="215" t="s">
        <v>722</v>
      </c>
      <c r="D107" s="215"/>
      <c r="E107" s="215"/>
      <c r="F107" s="236" t="s">
        <v>719</v>
      </c>
      <c r="G107" s="215"/>
      <c r="H107" s="215" t="s">
        <v>759</v>
      </c>
      <c r="I107" s="215" t="s">
        <v>721</v>
      </c>
      <c r="J107" s="215">
        <v>120</v>
      </c>
      <c r="K107" s="227"/>
    </row>
    <row r="108" spans="2:11" s="1" customFormat="1" ht="15" customHeight="1">
      <c r="B108" s="238"/>
      <c r="C108" s="215" t="s">
        <v>724</v>
      </c>
      <c r="D108" s="215"/>
      <c r="E108" s="215"/>
      <c r="F108" s="236" t="s">
        <v>725</v>
      </c>
      <c r="G108" s="215"/>
      <c r="H108" s="215" t="s">
        <v>759</v>
      </c>
      <c r="I108" s="215" t="s">
        <v>721</v>
      </c>
      <c r="J108" s="215">
        <v>50</v>
      </c>
      <c r="K108" s="227"/>
    </row>
    <row r="109" spans="2:11" s="1" customFormat="1" ht="15" customHeight="1">
      <c r="B109" s="238"/>
      <c r="C109" s="215" t="s">
        <v>727</v>
      </c>
      <c r="D109" s="215"/>
      <c r="E109" s="215"/>
      <c r="F109" s="236" t="s">
        <v>719</v>
      </c>
      <c r="G109" s="215"/>
      <c r="H109" s="215" t="s">
        <v>759</v>
      </c>
      <c r="I109" s="215" t="s">
        <v>729</v>
      </c>
      <c r="J109" s="215"/>
      <c r="K109" s="227"/>
    </row>
    <row r="110" spans="2:11" s="1" customFormat="1" ht="15" customHeight="1">
      <c r="B110" s="238"/>
      <c r="C110" s="215" t="s">
        <v>738</v>
      </c>
      <c r="D110" s="215"/>
      <c r="E110" s="215"/>
      <c r="F110" s="236" t="s">
        <v>725</v>
      </c>
      <c r="G110" s="215"/>
      <c r="H110" s="215" t="s">
        <v>759</v>
      </c>
      <c r="I110" s="215" t="s">
        <v>721</v>
      </c>
      <c r="J110" s="215">
        <v>50</v>
      </c>
      <c r="K110" s="227"/>
    </row>
    <row r="111" spans="2:11" s="1" customFormat="1" ht="15" customHeight="1">
      <c r="B111" s="238"/>
      <c r="C111" s="215" t="s">
        <v>746</v>
      </c>
      <c r="D111" s="215"/>
      <c r="E111" s="215"/>
      <c r="F111" s="236" t="s">
        <v>725</v>
      </c>
      <c r="G111" s="215"/>
      <c r="H111" s="215" t="s">
        <v>759</v>
      </c>
      <c r="I111" s="215" t="s">
        <v>721</v>
      </c>
      <c r="J111" s="215">
        <v>50</v>
      </c>
      <c r="K111" s="227"/>
    </row>
    <row r="112" spans="2:11" s="1" customFormat="1" ht="15" customHeight="1">
      <c r="B112" s="238"/>
      <c r="C112" s="215" t="s">
        <v>744</v>
      </c>
      <c r="D112" s="215"/>
      <c r="E112" s="215"/>
      <c r="F112" s="236" t="s">
        <v>725</v>
      </c>
      <c r="G112" s="215"/>
      <c r="H112" s="215" t="s">
        <v>759</v>
      </c>
      <c r="I112" s="215" t="s">
        <v>721</v>
      </c>
      <c r="J112" s="215">
        <v>50</v>
      </c>
      <c r="K112" s="227"/>
    </row>
    <row r="113" spans="2:11" s="1" customFormat="1" ht="15" customHeight="1">
      <c r="B113" s="238"/>
      <c r="C113" s="215" t="s">
        <v>54</v>
      </c>
      <c r="D113" s="215"/>
      <c r="E113" s="215"/>
      <c r="F113" s="236" t="s">
        <v>719</v>
      </c>
      <c r="G113" s="215"/>
      <c r="H113" s="215" t="s">
        <v>760</v>
      </c>
      <c r="I113" s="215" t="s">
        <v>721</v>
      </c>
      <c r="J113" s="215">
        <v>20</v>
      </c>
      <c r="K113" s="227"/>
    </row>
    <row r="114" spans="2:11" s="1" customFormat="1" ht="15" customHeight="1">
      <c r="B114" s="238"/>
      <c r="C114" s="215" t="s">
        <v>761</v>
      </c>
      <c r="D114" s="215"/>
      <c r="E114" s="215"/>
      <c r="F114" s="236" t="s">
        <v>719</v>
      </c>
      <c r="G114" s="215"/>
      <c r="H114" s="215" t="s">
        <v>762</v>
      </c>
      <c r="I114" s="215" t="s">
        <v>721</v>
      </c>
      <c r="J114" s="215">
        <v>120</v>
      </c>
      <c r="K114" s="227"/>
    </row>
    <row r="115" spans="2:11" s="1" customFormat="1" ht="15" customHeight="1">
      <c r="B115" s="238"/>
      <c r="C115" s="215" t="s">
        <v>39</v>
      </c>
      <c r="D115" s="215"/>
      <c r="E115" s="215"/>
      <c r="F115" s="236" t="s">
        <v>719</v>
      </c>
      <c r="G115" s="215"/>
      <c r="H115" s="215" t="s">
        <v>763</v>
      </c>
      <c r="I115" s="215" t="s">
        <v>754</v>
      </c>
      <c r="J115" s="215"/>
      <c r="K115" s="227"/>
    </row>
    <row r="116" spans="2:11" s="1" customFormat="1" ht="15" customHeight="1">
      <c r="B116" s="238"/>
      <c r="C116" s="215" t="s">
        <v>49</v>
      </c>
      <c r="D116" s="215"/>
      <c r="E116" s="215"/>
      <c r="F116" s="236" t="s">
        <v>719</v>
      </c>
      <c r="G116" s="215"/>
      <c r="H116" s="215" t="s">
        <v>764</v>
      </c>
      <c r="I116" s="215" t="s">
        <v>754</v>
      </c>
      <c r="J116" s="215"/>
      <c r="K116" s="227"/>
    </row>
    <row r="117" spans="2:11" s="1" customFormat="1" ht="15" customHeight="1">
      <c r="B117" s="238"/>
      <c r="C117" s="215" t="s">
        <v>58</v>
      </c>
      <c r="D117" s="215"/>
      <c r="E117" s="215"/>
      <c r="F117" s="236" t="s">
        <v>719</v>
      </c>
      <c r="G117" s="215"/>
      <c r="H117" s="215" t="s">
        <v>765</v>
      </c>
      <c r="I117" s="215" t="s">
        <v>766</v>
      </c>
      <c r="J117" s="215"/>
      <c r="K117" s="227"/>
    </row>
    <row r="118" spans="2:11" s="1" customFormat="1" ht="15" customHeight="1">
      <c r="B118" s="241"/>
      <c r="C118" s="247"/>
      <c r="D118" s="247"/>
      <c r="E118" s="247"/>
      <c r="F118" s="247"/>
      <c r="G118" s="247"/>
      <c r="H118" s="247"/>
      <c r="I118" s="247"/>
      <c r="J118" s="247"/>
      <c r="K118" s="243"/>
    </row>
    <row r="119" spans="2:11" s="1" customFormat="1" ht="18.75" customHeight="1">
      <c r="B119" s="248"/>
      <c r="C119" s="249"/>
      <c r="D119" s="249"/>
      <c r="E119" s="249"/>
      <c r="F119" s="250"/>
      <c r="G119" s="249"/>
      <c r="H119" s="249"/>
      <c r="I119" s="249"/>
      <c r="J119" s="249"/>
      <c r="K119" s="248"/>
    </row>
    <row r="120" spans="2:11" s="1" customFormat="1" ht="18.75" customHeight="1"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</row>
    <row r="121" spans="2:11" s="1" customFormat="1" ht="7.5" customHeight="1">
      <c r="B121" s="251"/>
      <c r="C121" s="252"/>
      <c r="D121" s="252"/>
      <c r="E121" s="252"/>
      <c r="F121" s="252"/>
      <c r="G121" s="252"/>
      <c r="H121" s="252"/>
      <c r="I121" s="252"/>
      <c r="J121" s="252"/>
      <c r="K121" s="253"/>
    </row>
    <row r="122" spans="2:11" s="1" customFormat="1" ht="45" customHeight="1">
      <c r="B122" s="254"/>
      <c r="C122" s="327" t="s">
        <v>767</v>
      </c>
      <c r="D122" s="327"/>
      <c r="E122" s="327"/>
      <c r="F122" s="327"/>
      <c r="G122" s="327"/>
      <c r="H122" s="327"/>
      <c r="I122" s="327"/>
      <c r="J122" s="327"/>
      <c r="K122" s="255"/>
    </row>
    <row r="123" spans="2:11" s="1" customFormat="1" ht="17.25" customHeight="1">
      <c r="B123" s="256"/>
      <c r="C123" s="228" t="s">
        <v>713</v>
      </c>
      <c r="D123" s="228"/>
      <c r="E123" s="228"/>
      <c r="F123" s="228" t="s">
        <v>714</v>
      </c>
      <c r="G123" s="229"/>
      <c r="H123" s="228" t="s">
        <v>55</v>
      </c>
      <c r="I123" s="228" t="s">
        <v>58</v>
      </c>
      <c r="J123" s="228" t="s">
        <v>715</v>
      </c>
      <c r="K123" s="257"/>
    </row>
    <row r="124" spans="2:11" s="1" customFormat="1" ht="17.25" customHeight="1">
      <c r="B124" s="256"/>
      <c r="C124" s="230" t="s">
        <v>716</v>
      </c>
      <c r="D124" s="230"/>
      <c r="E124" s="230"/>
      <c r="F124" s="231" t="s">
        <v>717</v>
      </c>
      <c r="G124" s="232"/>
      <c r="H124" s="230"/>
      <c r="I124" s="230"/>
      <c r="J124" s="230" t="s">
        <v>718</v>
      </c>
      <c r="K124" s="257"/>
    </row>
    <row r="125" spans="2:11" s="1" customFormat="1" ht="5.25" customHeight="1">
      <c r="B125" s="258"/>
      <c r="C125" s="233"/>
      <c r="D125" s="233"/>
      <c r="E125" s="233"/>
      <c r="F125" s="233"/>
      <c r="G125" s="259"/>
      <c r="H125" s="233"/>
      <c r="I125" s="233"/>
      <c r="J125" s="233"/>
      <c r="K125" s="260"/>
    </row>
    <row r="126" spans="2:11" s="1" customFormat="1" ht="15" customHeight="1">
      <c r="B126" s="258"/>
      <c r="C126" s="215" t="s">
        <v>722</v>
      </c>
      <c r="D126" s="235"/>
      <c r="E126" s="235"/>
      <c r="F126" s="236" t="s">
        <v>719</v>
      </c>
      <c r="G126" s="215"/>
      <c r="H126" s="215" t="s">
        <v>759</v>
      </c>
      <c r="I126" s="215" t="s">
        <v>721</v>
      </c>
      <c r="J126" s="215">
        <v>120</v>
      </c>
      <c r="K126" s="261"/>
    </row>
    <row r="127" spans="2:11" s="1" customFormat="1" ht="15" customHeight="1">
      <c r="B127" s="258"/>
      <c r="C127" s="215" t="s">
        <v>768</v>
      </c>
      <c r="D127" s="215"/>
      <c r="E127" s="215"/>
      <c r="F127" s="236" t="s">
        <v>719</v>
      </c>
      <c r="G127" s="215"/>
      <c r="H127" s="215" t="s">
        <v>769</v>
      </c>
      <c r="I127" s="215" t="s">
        <v>721</v>
      </c>
      <c r="J127" s="215" t="s">
        <v>770</v>
      </c>
      <c r="K127" s="261"/>
    </row>
    <row r="128" spans="2:11" s="1" customFormat="1" ht="15" customHeight="1">
      <c r="B128" s="258"/>
      <c r="C128" s="215" t="s">
        <v>667</v>
      </c>
      <c r="D128" s="215"/>
      <c r="E128" s="215"/>
      <c r="F128" s="236" t="s">
        <v>719</v>
      </c>
      <c r="G128" s="215"/>
      <c r="H128" s="215" t="s">
        <v>771</v>
      </c>
      <c r="I128" s="215" t="s">
        <v>721</v>
      </c>
      <c r="J128" s="215" t="s">
        <v>770</v>
      </c>
      <c r="K128" s="261"/>
    </row>
    <row r="129" spans="2:11" s="1" customFormat="1" ht="15" customHeight="1">
      <c r="B129" s="258"/>
      <c r="C129" s="215" t="s">
        <v>730</v>
      </c>
      <c r="D129" s="215"/>
      <c r="E129" s="215"/>
      <c r="F129" s="236" t="s">
        <v>725</v>
      </c>
      <c r="G129" s="215"/>
      <c r="H129" s="215" t="s">
        <v>731</v>
      </c>
      <c r="I129" s="215" t="s">
        <v>721</v>
      </c>
      <c r="J129" s="215">
        <v>15</v>
      </c>
      <c r="K129" s="261"/>
    </row>
    <row r="130" spans="2:11" s="1" customFormat="1" ht="15" customHeight="1">
      <c r="B130" s="258"/>
      <c r="C130" s="239" t="s">
        <v>732</v>
      </c>
      <c r="D130" s="239"/>
      <c r="E130" s="239"/>
      <c r="F130" s="240" t="s">
        <v>725</v>
      </c>
      <c r="G130" s="239"/>
      <c r="H130" s="239" t="s">
        <v>733</v>
      </c>
      <c r="I130" s="239" t="s">
        <v>721</v>
      </c>
      <c r="J130" s="239">
        <v>15</v>
      </c>
      <c r="K130" s="261"/>
    </row>
    <row r="131" spans="2:11" s="1" customFormat="1" ht="15" customHeight="1">
      <c r="B131" s="258"/>
      <c r="C131" s="239" t="s">
        <v>734</v>
      </c>
      <c r="D131" s="239"/>
      <c r="E131" s="239"/>
      <c r="F131" s="240" t="s">
        <v>725</v>
      </c>
      <c r="G131" s="239"/>
      <c r="H131" s="239" t="s">
        <v>735</v>
      </c>
      <c r="I131" s="239" t="s">
        <v>721</v>
      </c>
      <c r="J131" s="239">
        <v>20</v>
      </c>
      <c r="K131" s="261"/>
    </row>
    <row r="132" spans="2:11" s="1" customFormat="1" ht="15" customHeight="1">
      <c r="B132" s="258"/>
      <c r="C132" s="239" t="s">
        <v>736</v>
      </c>
      <c r="D132" s="239"/>
      <c r="E132" s="239"/>
      <c r="F132" s="240" t="s">
        <v>725</v>
      </c>
      <c r="G132" s="239"/>
      <c r="H132" s="239" t="s">
        <v>737</v>
      </c>
      <c r="I132" s="239" t="s">
        <v>721</v>
      </c>
      <c r="J132" s="239">
        <v>20</v>
      </c>
      <c r="K132" s="261"/>
    </row>
    <row r="133" spans="2:11" s="1" customFormat="1" ht="15" customHeight="1">
      <c r="B133" s="258"/>
      <c r="C133" s="215" t="s">
        <v>724</v>
      </c>
      <c r="D133" s="215"/>
      <c r="E133" s="215"/>
      <c r="F133" s="236" t="s">
        <v>725</v>
      </c>
      <c r="G133" s="215"/>
      <c r="H133" s="215" t="s">
        <v>759</v>
      </c>
      <c r="I133" s="215" t="s">
        <v>721</v>
      </c>
      <c r="J133" s="215">
        <v>50</v>
      </c>
      <c r="K133" s="261"/>
    </row>
    <row r="134" spans="2:11" s="1" customFormat="1" ht="15" customHeight="1">
      <c r="B134" s="258"/>
      <c r="C134" s="215" t="s">
        <v>738</v>
      </c>
      <c r="D134" s="215"/>
      <c r="E134" s="215"/>
      <c r="F134" s="236" t="s">
        <v>725</v>
      </c>
      <c r="G134" s="215"/>
      <c r="H134" s="215" t="s">
        <v>759</v>
      </c>
      <c r="I134" s="215" t="s">
        <v>721</v>
      </c>
      <c r="J134" s="215">
        <v>50</v>
      </c>
      <c r="K134" s="261"/>
    </row>
    <row r="135" spans="2:11" s="1" customFormat="1" ht="15" customHeight="1">
      <c r="B135" s="258"/>
      <c r="C135" s="215" t="s">
        <v>744</v>
      </c>
      <c r="D135" s="215"/>
      <c r="E135" s="215"/>
      <c r="F135" s="236" t="s">
        <v>725</v>
      </c>
      <c r="G135" s="215"/>
      <c r="H135" s="215" t="s">
        <v>759</v>
      </c>
      <c r="I135" s="215" t="s">
        <v>721</v>
      </c>
      <c r="J135" s="215">
        <v>50</v>
      </c>
      <c r="K135" s="261"/>
    </row>
    <row r="136" spans="2:11" s="1" customFormat="1" ht="15" customHeight="1">
      <c r="B136" s="258"/>
      <c r="C136" s="215" t="s">
        <v>746</v>
      </c>
      <c r="D136" s="215"/>
      <c r="E136" s="215"/>
      <c r="F136" s="236" t="s">
        <v>725</v>
      </c>
      <c r="G136" s="215"/>
      <c r="H136" s="215" t="s">
        <v>759</v>
      </c>
      <c r="I136" s="215" t="s">
        <v>721</v>
      </c>
      <c r="J136" s="215">
        <v>50</v>
      </c>
      <c r="K136" s="261"/>
    </row>
    <row r="137" spans="2:11" s="1" customFormat="1" ht="15" customHeight="1">
      <c r="B137" s="258"/>
      <c r="C137" s="215" t="s">
        <v>747</v>
      </c>
      <c r="D137" s="215"/>
      <c r="E137" s="215"/>
      <c r="F137" s="236" t="s">
        <v>725</v>
      </c>
      <c r="G137" s="215"/>
      <c r="H137" s="215" t="s">
        <v>772</v>
      </c>
      <c r="I137" s="215" t="s">
        <v>721</v>
      </c>
      <c r="J137" s="215">
        <v>255</v>
      </c>
      <c r="K137" s="261"/>
    </row>
    <row r="138" spans="2:11" s="1" customFormat="1" ht="15" customHeight="1">
      <c r="B138" s="258"/>
      <c r="C138" s="215" t="s">
        <v>749</v>
      </c>
      <c r="D138" s="215"/>
      <c r="E138" s="215"/>
      <c r="F138" s="236" t="s">
        <v>719</v>
      </c>
      <c r="G138" s="215"/>
      <c r="H138" s="215" t="s">
        <v>773</v>
      </c>
      <c r="I138" s="215" t="s">
        <v>751</v>
      </c>
      <c r="J138" s="215"/>
      <c r="K138" s="261"/>
    </row>
    <row r="139" spans="2:11" s="1" customFormat="1" ht="15" customHeight="1">
      <c r="B139" s="258"/>
      <c r="C139" s="215" t="s">
        <v>752</v>
      </c>
      <c r="D139" s="215"/>
      <c r="E139" s="215"/>
      <c r="F139" s="236" t="s">
        <v>719</v>
      </c>
      <c r="G139" s="215"/>
      <c r="H139" s="215" t="s">
        <v>774</v>
      </c>
      <c r="I139" s="215" t="s">
        <v>754</v>
      </c>
      <c r="J139" s="215"/>
      <c r="K139" s="261"/>
    </row>
    <row r="140" spans="2:11" s="1" customFormat="1" ht="15" customHeight="1">
      <c r="B140" s="258"/>
      <c r="C140" s="215" t="s">
        <v>755</v>
      </c>
      <c r="D140" s="215"/>
      <c r="E140" s="215"/>
      <c r="F140" s="236" t="s">
        <v>719</v>
      </c>
      <c r="G140" s="215"/>
      <c r="H140" s="215" t="s">
        <v>755</v>
      </c>
      <c r="I140" s="215" t="s">
        <v>754</v>
      </c>
      <c r="J140" s="215"/>
      <c r="K140" s="261"/>
    </row>
    <row r="141" spans="2:11" s="1" customFormat="1" ht="15" customHeight="1">
      <c r="B141" s="258"/>
      <c r="C141" s="215" t="s">
        <v>39</v>
      </c>
      <c r="D141" s="215"/>
      <c r="E141" s="215"/>
      <c r="F141" s="236" t="s">
        <v>719</v>
      </c>
      <c r="G141" s="215"/>
      <c r="H141" s="215" t="s">
        <v>775</v>
      </c>
      <c r="I141" s="215" t="s">
        <v>754</v>
      </c>
      <c r="J141" s="215"/>
      <c r="K141" s="261"/>
    </row>
    <row r="142" spans="2:11" s="1" customFormat="1" ht="15" customHeight="1">
      <c r="B142" s="258"/>
      <c r="C142" s="215" t="s">
        <v>776</v>
      </c>
      <c r="D142" s="215"/>
      <c r="E142" s="215"/>
      <c r="F142" s="236" t="s">
        <v>719</v>
      </c>
      <c r="G142" s="215"/>
      <c r="H142" s="215" t="s">
        <v>777</v>
      </c>
      <c r="I142" s="215" t="s">
        <v>754</v>
      </c>
      <c r="J142" s="215"/>
      <c r="K142" s="261"/>
    </row>
    <row r="143" spans="2:11" s="1" customFormat="1" ht="15" customHeight="1">
      <c r="B143" s="262"/>
      <c r="C143" s="263"/>
      <c r="D143" s="263"/>
      <c r="E143" s="263"/>
      <c r="F143" s="263"/>
      <c r="G143" s="263"/>
      <c r="H143" s="263"/>
      <c r="I143" s="263"/>
      <c r="J143" s="263"/>
      <c r="K143" s="264"/>
    </row>
    <row r="144" spans="2:11" s="1" customFormat="1" ht="18.75" customHeight="1">
      <c r="B144" s="249"/>
      <c r="C144" s="249"/>
      <c r="D144" s="249"/>
      <c r="E144" s="249"/>
      <c r="F144" s="250"/>
      <c r="G144" s="249"/>
      <c r="H144" s="249"/>
      <c r="I144" s="249"/>
      <c r="J144" s="249"/>
      <c r="K144" s="249"/>
    </row>
    <row r="145" spans="2:11" s="1" customFormat="1" ht="18.75" customHeight="1"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</row>
    <row r="146" spans="2:11" s="1" customFormat="1" ht="7.5" customHeight="1">
      <c r="B146" s="223"/>
      <c r="C146" s="224"/>
      <c r="D146" s="224"/>
      <c r="E146" s="224"/>
      <c r="F146" s="224"/>
      <c r="G146" s="224"/>
      <c r="H146" s="224"/>
      <c r="I146" s="224"/>
      <c r="J146" s="224"/>
      <c r="K146" s="225"/>
    </row>
    <row r="147" spans="2:11" s="1" customFormat="1" ht="45" customHeight="1">
      <c r="B147" s="226"/>
      <c r="C147" s="329" t="s">
        <v>778</v>
      </c>
      <c r="D147" s="329"/>
      <c r="E147" s="329"/>
      <c r="F147" s="329"/>
      <c r="G147" s="329"/>
      <c r="H147" s="329"/>
      <c r="I147" s="329"/>
      <c r="J147" s="329"/>
      <c r="K147" s="227"/>
    </row>
    <row r="148" spans="2:11" s="1" customFormat="1" ht="17.25" customHeight="1">
      <c r="B148" s="226"/>
      <c r="C148" s="228" t="s">
        <v>713</v>
      </c>
      <c r="D148" s="228"/>
      <c r="E148" s="228"/>
      <c r="F148" s="228" t="s">
        <v>714</v>
      </c>
      <c r="G148" s="229"/>
      <c r="H148" s="228" t="s">
        <v>55</v>
      </c>
      <c r="I148" s="228" t="s">
        <v>58</v>
      </c>
      <c r="J148" s="228" t="s">
        <v>715</v>
      </c>
      <c r="K148" s="227"/>
    </row>
    <row r="149" spans="2:11" s="1" customFormat="1" ht="17.25" customHeight="1">
      <c r="B149" s="226"/>
      <c r="C149" s="230" t="s">
        <v>716</v>
      </c>
      <c r="D149" s="230"/>
      <c r="E149" s="230"/>
      <c r="F149" s="231" t="s">
        <v>717</v>
      </c>
      <c r="G149" s="232"/>
      <c r="H149" s="230"/>
      <c r="I149" s="230"/>
      <c r="J149" s="230" t="s">
        <v>718</v>
      </c>
      <c r="K149" s="227"/>
    </row>
    <row r="150" spans="2:11" s="1" customFormat="1" ht="5.25" customHeight="1">
      <c r="B150" s="238"/>
      <c r="C150" s="233"/>
      <c r="D150" s="233"/>
      <c r="E150" s="233"/>
      <c r="F150" s="233"/>
      <c r="G150" s="234"/>
      <c r="H150" s="233"/>
      <c r="I150" s="233"/>
      <c r="J150" s="233"/>
      <c r="K150" s="261"/>
    </row>
    <row r="151" spans="2:11" s="1" customFormat="1" ht="15" customHeight="1">
      <c r="B151" s="238"/>
      <c r="C151" s="265" t="s">
        <v>722</v>
      </c>
      <c r="D151" s="215"/>
      <c r="E151" s="215"/>
      <c r="F151" s="266" t="s">
        <v>719</v>
      </c>
      <c r="G151" s="215"/>
      <c r="H151" s="265" t="s">
        <v>759</v>
      </c>
      <c r="I151" s="265" t="s">
        <v>721</v>
      </c>
      <c r="J151" s="265">
        <v>120</v>
      </c>
      <c r="K151" s="261"/>
    </row>
    <row r="152" spans="2:11" s="1" customFormat="1" ht="15" customHeight="1">
      <c r="B152" s="238"/>
      <c r="C152" s="265" t="s">
        <v>768</v>
      </c>
      <c r="D152" s="215"/>
      <c r="E152" s="215"/>
      <c r="F152" s="266" t="s">
        <v>719</v>
      </c>
      <c r="G152" s="215"/>
      <c r="H152" s="265" t="s">
        <v>779</v>
      </c>
      <c r="I152" s="265" t="s">
        <v>721</v>
      </c>
      <c r="J152" s="265" t="s">
        <v>770</v>
      </c>
      <c r="K152" s="261"/>
    </row>
    <row r="153" spans="2:11" s="1" customFormat="1" ht="15" customHeight="1">
      <c r="B153" s="238"/>
      <c r="C153" s="265" t="s">
        <v>667</v>
      </c>
      <c r="D153" s="215"/>
      <c r="E153" s="215"/>
      <c r="F153" s="266" t="s">
        <v>719</v>
      </c>
      <c r="G153" s="215"/>
      <c r="H153" s="265" t="s">
        <v>780</v>
      </c>
      <c r="I153" s="265" t="s">
        <v>721</v>
      </c>
      <c r="J153" s="265" t="s">
        <v>770</v>
      </c>
      <c r="K153" s="261"/>
    </row>
    <row r="154" spans="2:11" s="1" customFormat="1" ht="15" customHeight="1">
      <c r="B154" s="238"/>
      <c r="C154" s="265" t="s">
        <v>724</v>
      </c>
      <c r="D154" s="215"/>
      <c r="E154" s="215"/>
      <c r="F154" s="266" t="s">
        <v>725</v>
      </c>
      <c r="G154" s="215"/>
      <c r="H154" s="265" t="s">
        <v>759</v>
      </c>
      <c r="I154" s="265" t="s">
        <v>721</v>
      </c>
      <c r="J154" s="265">
        <v>50</v>
      </c>
      <c r="K154" s="261"/>
    </row>
    <row r="155" spans="2:11" s="1" customFormat="1" ht="15" customHeight="1">
      <c r="B155" s="238"/>
      <c r="C155" s="265" t="s">
        <v>727</v>
      </c>
      <c r="D155" s="215"/>
      <c r="E155" s="215"/>
      <c r="F155" s="266" t="s">
        <v>719</v>
      </c>
      <c r="G155" s="215"/>
      <c r="H155" s="265" t="s">
        <v>759</v>
      </c>
      <c r="I155" s="265" t="s">
        <v>729</v>
      </c>
      <c r="J155" s="265"/>
      <c r="K155" s="261"/>
    </row>
    <row r="156" spans="2:11" s="1" customFormat="1" ht="15" customHeight="1">
      <c r="B156" s="238"/>
      <c r="C156" s="265" t="s">
        <v>738</v>
      </c>
      <c r="D156" s="215"/>
      <c r="E156" s="215"/>
      <c r="F156" s="266" t="s">
        <v>725</v>
      </c>
      <c r="G156" s="215"/>
      <c r="H156" s="265" t="s">
        <v>759</v>
      </c>
      <c r="I156" s="265" t="s">
        <v>721</v>
      </c>
      <c r="J156" s="265">
        <v>50</v>
      </c>
      <c r="K156" s="261"/>
    </row>
    <row r="157" spans="2:11" s="1" customFormat="1" ht="15" customHeight="1">
      <c r="B157" s="238"/>
      <c r="C157" s="265" t="s">
        <v>746</v>
      </c>
      <c r="D157" s="215"/>
      <c r="E157" s="215"/>
      <c r="F157" s="266" t="s">
        <v>725</v>
      </c>
      <c r="G157" s="215"/>
      <c r="H157" s="265" t="s">
        <v>759</v>
      </c>
      <c r="I157" s="265" t="s">
        <v>721</v>
      </c>
      <c r="J157" s="265">
        <v>50</v>
      </c>
      <c r="K157" s="261"/>
    </row>
    <row r="158" spans="2:11" s="1" customFormat="1" ht="15" customHeight="1">
      <c r="B158" s="238"/>
      <c r="C158" s="265" t="s">
        <v>744</v>
      </c>
      <c r="D158" s="215"/>
      <c r="E158" s="215"/>
      <c r="F158" s="266" t="s">
        <v>725</v>
      </c>
      <c r="G158" s="215"/>
      <c r="H158" s="265" t="s">
        <v>759</v>
      </c>
      <c r="I158" s="265" t="s">
        <v>721</v>
      </c>
      <c r="J158" s="265">
        <v>50</v>
      </c>
      <c r="K158" s="261"/>
    </row>
    <row r="159" spans="2:11" s="1" customFormat="1" ht="15" customHeight="1">
      <c r="B159" s="238"/>
      <c r="C159" s="265" t="s">
        <v>91</v>
      </c>
      <c r="D159" s="215"/>
      <c r="E159" s="215"/>
      <c r="F159" s="266" t="s">
        <v>719</v>
      </c>
      <c r="G159" s="215"/>
      <c r="H159" s="265" t="s">
        <v>781</v>
      </c>
      <c r="I159" s="265" t="s">
        <v>721</v>
      </c>
      <c r="J159" s="265" t="s">
        <v>782</v>
      </c>
      <c r="K159" s="261"/>
    </row>
    <row r="160" spans="2:11" s="1" customFormat="1" ht="15" customHeight="1">
      <c r="B160" s="238"/>
      <c r="C160" s="265" t="s">
        <v>783</v>
      </c>
      <c r="D160" s="215"/>
      <c r="E160" s="215"/>
      <c r="F160" s="266" t="s">
        <v>719</v>
      </c>
      <c r="G160" s="215"/>
      <c r="H160" s="265" t="s">
        <v>784</v>
      </c>
      <c r="I160" s="265" t="s">
        <v>754</v>
      </c>
      <c r="J160" s="265"/>
      <c r="K160" s="261"/>
    </row>
    <row r="161" spans="2:11" s="1" customFormat="1" ht="15" customHeight="1">
      <c r="B161" s="267"/>
      <c r="C161" s="247"/>
      <c r="D161" s="247"/>
      <c r="E161" s="247"/>
      <c r="F161" s="247"/>
      <c r="G161" s="247"/>
      <c r="H161" s="247"/>
      <c r="I161" s="247"/>
      <c r="J161" s="247"/>
      <c r="K161" s="268"/>
    </row>
    <row r="162" spans="2:11" s="1" customFormat="1" ht="18.75" customHeight="1">
      <c r="B162" s="249"/>
      <c r="C162" s="259"/>
      <c r="D162" s="259"/>
      <c r="E162" s="259"/>
      <c r="F162" s="269"/>
      <c r="G162" s="259"/>
      <c r="H162" s="259"/>
      <c r="I162" s="259"/>
      <c r="J162" s="259"/>
      <c r="K162" s="249"/>
    </row>
    <row r="163" spans="2:11" s="1" customFormat="1" ht="18.75" customHeight="1"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</row>
    <row r="164" spans="2:11" s="1" customFormat="1" ht="7.5" customHeight="1">
      <c r="B164" s="204"/>
      <c r="C164" s="205"/>
      <c r="D164" s="205"/>
      <c r="E164" s="205"/>
      <c r="F164" s="205"/>
      <c r="G164" s="205"/>
      <c r="H164" s="205"/>
      <c r="I164" s="205"/>
      <c r="J164" s="205"/>
      <c r="K164" s="206"/>
    </row>
    <row r="165" spans="2:11" s="1" customFormat="1" ht="45" customHeight="1">
      <c r="B165" s="207"/>
      <c r="C165" s="327" t="s">
        <v>785</v>
      </c>
      <c r="D165" s="327"/>
      <c r="E165" s="327"/>
      <c r="F165" s="327"/>
      <c r="G165" s="327"/>
      <c r="H165" s="327"/>
      <c r="I165" s="327"/>
      <c r="J165" s="327"/>
      <c r="K165" s="208"/>
    </row>
    <row r="166" spans="2:11" s="1" customFormat="1" ht="17.25" customHeight="1">
      <c r="B166" s="207"/>
      <c r="C166" s="228" t="s">
        <v>713</v>
      </c>
      <c r="D166" s="228"/>
      <c r="E166" s="228"/>
      <c r="F166" s="228" t="s">
        <v>714</v>
      </c>
      <c r="G166" s="270"/>
      <c r="H166" s="271" t="s">
        <v>55</v>
      </c>
      <c r="I166" s="271" t="s">
        <v>58</v>
      </c>
      <c r="J166" s="228" t="s">
        <v>715</v>
      </c>
      <c r="K166" s="208"/>
    </row>
    <row r="167" spans="2:11" s="1" customFormat="1" ht="17.25" customHeight="1">
      <c r="B167" s="209"/>
      <c r="C167" s="230" t="s">
        <v>716</v>
      </c>
      <c r="D167" s="230"/>
      <c r="E167" s="230"/>
      <c r="F167" s="231" t="s">
        <v>717</v>
      </c>
      <c r="G167" s="272"/>
      <c r="H167" s="273"/>
      <c r="I167" s="273"/>
      <c r="J167" s="230" t="s">
        <v>718</v>
      </c>
      <c r="K167" s="210"/>
    </row>
    <row r="168" spans="2:11" s="1" customFormat="1" ht="5.25" customHeight="1">
      <c r="B168" s="238"/>
      <c r="C168" s="233"/>
      <c r="D168" s="233"/>
      <c r="E168" s="233"/>
      <c r="F168" s="233"/>
      <c r="G168" s="234"/>
      <c r="H168" s="233"/>
      <c r="I168" s="233"/>
      <c r="J168" s="233"/>
      <c r="K168" s="261"/>
    </row>
    <row r="169" spans="2:11" s="1" customFormat="1" ht="15" customHeight="1">
      <c r="B169" s="238"/>
      <c r="C169" s="215" t="s">
        <v>722</v>
      </c>
      <c r="D169" s="215"/>
      <c r="E169" s="215"/>
      <c r="F169" s="236" t="s">
        <v>719</v>
      </c>
      <c r="G169" s="215"/>
      <c r="H169" s="215" t="s">
        <v>759</v>
      </c>
      <c r="I169" s="215" t="s">
        <v>721</v>
      </c>
      <c r="J169" s="215">
        <v>120</v>
      </c>
      <c r="K169" s="261"/>
    </row>
    <row r="170" spans="2:11" s="1" customFormat="1" ht="15" customHeight="1">
      <c r="B170" s="238"/>
      <c r="C170" s="215" t="s">
        <v>768</v>
      </c>
      <c r="D170" s="215"/>
      <c r="E170" s="215"/>
      <c r="F170" s="236" t="s">
        <v>719</v>
      </c>
      <c r="G170" s="215"/>
      <c r="H170" s="215" t="s">
        <v>769</v>
      </c>
      <c r="I170" s="215" t="s">
        <v>721</v>
      </c>
      <c r="J170" s="215" t="s">
        <v>770</v>
      </c>
      <c r="K170" s="261"/>
    </row>
    <row r="171" spans="2:11" s="1" customFormat="1" ht="15" customHeight="1">
      <c r="B171" s="238"/>
      <c r="C171" s="215" t="s">
        <v>667</v>
      </c>
      <c r="D171" s="215"/>
      <c r="E171" s="215"/>
      <c r="F171" s="236" t="s">
        <v>719</v>
      </c>
      <c r="G171" s="215"/>
      <c r="H171" s="215" t="s">
        <v>786</v>
      </c>
      <c r="I171" s="215" t="s">
        <v>721</v>
      </c>
      <c r="J171" s="215" t="s">
        <v>770</v>
      </c>
      <c r="K171" s="261"/>
    </row>
    <row r="172" spans="2:11" s="1" customFormat="1" ht="15" customHeight="1">
      <c r="B172" s="238"/>
      <c r="C172" s="215" t="s">
        <v>724</v>
      </c>
      <c r="D172" s="215"/>
      <c r="E172" s="215"/>
      <c r="F172" s="236" t="s">
        <v>725</v>
      </c>
      <c r="G172" s="215"/>
      <c r="H172" s="215" t="s">
        <v>786</v>
      </c>
      <c r="I172" s="215" t="s">
        <v>721</v>
      </c>
      <c r="J172" s="215">
        <v>50</v>
      </c>
      <c r="K172" s="261"/>
    </row>
    <row r="173" spans="2:11" s="1" customFormat="1" ht="15" customHeight="1">
      <c r="B173" s="238"/>
      <c r="C173" s="215" t="s">
        <v>727</v>
      </c>
      <c r="D173" s="215"/>
      <c r="E173" s="215"/>
      <c r="F173" s="236" t="s">
        <v>719</v>
      </c>
      <c r="G173" s="215"/>
      <c r="H173" s="215" t="s">
        <v>786</v>
      </c>
      <c r="I173" s="215" t="s">
        <v>729</v>
      </c>
      <c r="J173" s="215"/>
      <c r="K173" s="261"/>
    </row>
    <row r="174" spans="2:11" s="1" customFormat="1" ht="15" customHeight="1">
      <c r="B174" s="238"/>
      <c r="C174" s="215" t="s">
        <v>738</v>
      </c>
      <c r="D174" s="215"/>
      <c r="E174" s="215"/>
      <c r="F174" s="236" t="s">
        <v>725</v>
      </c>
      <c r="G174" s="215"/>
      <c r="H174" s="215" t="s">
        <v>786</v>
      </c>
      <c r="I174" s="215" t="s">
        <v>721</v>
      </c>
      <c r="J174" s="215">
        <v>50</v>
      </c>
      <c r="K174" s="261"/>
    </row>
    <row r="175" spans="2:11" s="1" customFormat="1" ht="15" customHeight="1">
      <c r="B175" s="238"/>
      <c r="C175" s="215" t="s">
        <v>746</v>
      </c>
      <c r="D175" s="215"/>
      <c r="E175" s="215"/>
      <c r="F175" s="236" t="s">
        <v>725</v>
      </c>
      <c r="G175" s="215"/>
      <c r="H175" s="215" t="s">
        <v>786</v>
      </c>
      <c r="I175" s="215" t="s">
        <v>721</v>
      </c>
      <c r="J175" s="215">
        <v>50</v>
      </c>
      <c r="K175" s="261"/>
    </row>
    <row r="176" spans="2:11" s="1" customFormat="1" ht="15" customHeight="1">
      <c r="B176" s="238"/>
      <c r="C176" s="215" t="s">
        <v>744</v>
      </c>
      <c r="D176" s="215"/>
      <c r="E176" s="215"/>
      <c r="F176" s="236" t="s">
        <v>725</v>
      </c>
      <c r="G176" s="215"/>
      <c r="H176" s="215" t="s">
        <v>786</v>
      </c>
      <c r="I176" s="215" t="s">
        <v>721</v>
      </c>
      <c r="J176" s="215">
        <v>50</v>
      </c>
      <c r="K176" s="261"/>
    </row>
    <row r="177" spans="2:11" s="1" customFormat="1" ht="15" customHeight="1">
      <c r="B177" s="238"/>
      <c r="C177" s="215" t="s">
        <v>108</v>
      </c>
      <c r="D177" s="215"/>
      <c r="E177" s="215"/>
      <c r="F177" s="236" t="s">
        <v>719</v>
      </c>
      <c r="G177" s="215"/>
      <c r="H177" s="215" t="s">
        <v>787</v>
      </c>
      <c r="I177" s="215" t="s">
        <v>788</v>
      </c>
      <c r="J177" s="215"/>
      <c r="K177" s="261"/>
    </row>
    <row r="178" spans="2:11" s="1" customFormat="1" ht="15" customHeight="1">
      <c r="B178" s="238"/>
      <c r="C178" s="215" t="s">
        <v>58</v>
      </c>
      <c r="D178" s="215"/>
      <c r="E178" s="215"/>
      <c r="F178" s="236" t="s">
        <v>719</v>
      </c>
      <c r="G178" s="215"/>
      <c r="H178" s="215" t="s">
        <v>789</v>
      </c>
      <c r="I178" s="215" t="s">
        <v>790</v>
      </c>
      <c r="J178" s="215">
        <v>1</v>
      </c>
      <c r="K178" s="261"/>
    </row>
    <row r="179" spans="2:11" s="1" customFormat="1" ht="15" customHeight="1">
      <c r="B179" s="238"/>
      <c r="C179" s="215" t="s">
        <v>54</v>
      </c>
      <c r="D179" s="215"/>
      <c r="E179" s="215"/>
      <c r="F179" s="236" t="s">
        <v>719</v>
      </c>
      <c r="G179" s="215"/>
      <c r="H179" s="215" t="s">
        <v>791</v>
      </c>
      <c r="I179" s="215" t="s">
        <v>721</v>
      </c>
      <c r="J179" s="215">
        <v>20</v>
      </c>
      <c r="K179" s="261"/>
    </row>
    <row r="180" spans="2:11" s="1" customFormat="1" ht="15" customHeight="1">
      <c r="B180" s="238"/>
      <c r="C180" s="215" t="s">
        <v>55</v>
      </c>
      <c r="D180" s="215"/>
      <c r="E180" s="215"/>
      <c r="F180" s="236" t="s">
        <v>719</v>
      </c>
      <c r="G180" s="215"/>
      <c r="H180" s="215" t="s">
        <v>792</v>
      </c>
      <c r="I180" s="215" t="s">
        <v>721</v>
      </c>
      <c r="J180" s="215">
        <v>255</v>
      </c>
      <c r="K180" s="261"/>
    </row>
    <row r="181" spans="2:11" s="1" customFormat="1" ht="15" customHeight="1">
      <c r="B181" s="238"/>
      <c r="C181" s="215" t="s">
        <v>109</v>
      </c>
      <c r="D181" s="215"/>
      <c r="E181" s="215"/>
      <c r="F181" s="236" t="s">
        <v>719</v>
      </c>
      <c r="G181" s="215"/>
      <c r="H181" s="215" t="s">
        <v>683</v>
      </c>
      <c r="I181" s="215" t="s">
        <v>721</v>
      </c>
      <c r="J181" s="215">
        <v>10</v>
      </c>
      <c r="K181" s="261"/>
    </row>
    <row r="182" spans="2:11" s="1" customFormat="1" ht="15" customHeight="1">
      <c r="B182" s="238"/>
      <c r="C182" s="215" t="s">
        <v>110</v>
      </c>
      <c r="D182" s="215"/>
      <c r="E182" s="215"/>
      <c r="F182" s="236" t="s">
        <v>719</v>
      </c>
      <c r="G182" s="215"/>
      <c r="H182" s="215" t="s">
        <v>793</v>
      </c>
      <c r="I182" s="215" t="s">
        <v>754</v>
      </c>
      <c r="J182" s="215"/>
      <c r="K182" s="261"/>
    </row>
    <row r="183" spans="2:11" s="1" customFormat="1" ht="15" customHeight="1">
      <c r="B183" s="238"/>
      <c r="C183" s="215" t="s">
        <v>794</v>
      </c>
      <c r="D183" s="215"/>
      <c r="E183" s="215"/>
      <c r="F183" s="236" t="s">
        <v>719</v>
      </c>
      <c r="G183" s="215"/>
      <c r="H183" s="215" t="s">
        <v>795</v>
      </c>
      <c r="I183" s="215" t="s">
        <v>754</v>
      </c>
      <c r="J183" s="215"/>
      <c r="K183" s="261"/>
    </row>
    <row r="184" spans="2:11" s="1" customFormat="1" ht="15" customHeight="1">
      <c r="B184" s="238"/>
      <c r="C184" s="215" t="s">
        <v>783</v>
      </c>
      <c r="D184" s="215"/>
      <c r="E184" s="215"/>
      <c r="F184" s="236" t="s">
        <v>719</v>
      </c>
      <c r="G184" s="215"/>
      <c r="H184" s="215" t="s">
        <v>796</v>
      </c>
      <c r="I184" s="215" t="s">
        <v>754</v>
      </c>
      <c r="J184" s="215"/>
      <c r="K184" s="261"/>
    </row>
    <row r="185" spans="2:11" s="1" customFormat="1" ht="15" customHeight="1">
      <c r="B185" s="238"/>
      <c r="C185" s="215" t="s">
        <v>112</v>
      </c>
      <c r="D185" s="215"/>
      <c r="E185" s="215"/>
      <c r="F185" s="236" t="s">
        <v>725</v>
      </c>
      <c r="G185" s="215"/>
      <c r="H185" s="215" t="s">
        <v>797</v>
      </c>
      <c r="I185" s="215" t="s">
        <v>721</v>
      </c>
      <c r="J185" s="215">
        <v>50</v>
      </c>
      <c r="K185" s="261"/>
    </row>
    <row r="186" spans="2:11" s="1" customFormat="1" ht="15" customHeight="1">
      <c r="B186" s="238"/>
      <c r="C186" s="215" t="s">
        <v>798</v>
      </c>
      <c r="D186" s="215"/>
      <c r="E186" s="215"/>
      <c r="F186" s="236" t="s">
        <v>725</v>
      </c>
      <c r="G186" s="215"/>
      <c r="H186" s="215" t="s">
        <v>799</v>
      </c>
      <c r="I186" s="215" t="s">
        <v>800</v>
      </c>
      <c r="J186" s="215"/>
      <c r="K186" s="261"/>
    </row>
    <row r="187" spans="2:11" s="1" customFormat="1" ht="15" customHeight="1">
      <c r="B187" s="238"/>
      <c r="C187" s="215" t="s">
        <v>801</v>
      </c>
      <c r="D187" s="215"/>
      <c r="E187" s="215"/>
      <c r="F187" s="236" t="s">
        <v>725</v>
      </c>
      <c r="G187" s="215"/>
      <c r="H187" s="215" t="s">
        <v>802</v>
      </c>
      <c r="I187" s="215" t="s">
        <v>800</v>
      </c>
      <c r="J187" s="215"/>
      <c r="K187" s="261"/>
    </row>
    <row r="188" spans="2:11" s="1" customFormat="1" ht="15" customHeight="1">
      <c r="B188" s="238"/>
      <c r="C188" s="215" t="s">
        <v>803</v>
      </c>
      <c r="D188" s="215"/>
      <c r="E188" s="215"/>
      <c r="F188" s="236" t="s">
        <v>725</v>
      </c>
      <c r="G188" s="215"/>
      <c r="H188" s="215" t="s">
        <v>804</v>
      </c>
      <c r="I188" s="215" t="s">
        <v>800</v>
      </c>
      <c r="J188" s="215"/>
      <c r="K188" s="261"/>
    </row>
    <row r="189" spans="2:11" s="1" customFormat="1" ht="15" customHeight="1">
      <c r="B189" s="238"/>
      <c r="C189" s="274" t="s">
        <v>805</v>
      </c>
      <c r="D189" s="215"/>
      <c r="E189" s="215"/>
      <c r="F189" s="236" t="s">
        <v>725</v>
      </c>
      <c r="G189" s="215"/>
      <c r="H189" s="215" t="s">
        <v>806</v>
      </c>
      <c r="I189" s="215" t="s">
        <v>807</v>
      </c>
      <c r="J189" s="275" t="s">
        <v>808</v>
      </c>
      <c r="K189" s="261"/>
    </row>
    <row r="190" spans="2:11" s="1" customFormat="1" ht="15" customHeight="1">
      <c r="B190" s="238"/>
      <c r="C190" s="274" t="s">
        <v>43</v>
      </c>
      <c r="D190" s="215"/>
      <c r="E190" s="215"/>
      <c r="F190" s="236" t="s">
        <v>719</v>
      </c>
      <c r="G190" s="215"/>
      <c r="H190" s="212" t="s">
        <v>809</v>
      </c>
      <c r="I190" s="215" t="s">
        <v>810</v>
      </c>
      <c r="J190" s="215"/>
      <c r="K190" s="261"/>
    </row>
    <row r="191" spans="2:11" s="1" customFormat="1" ht="15" customHeight="1">
      <c r="B191" s="238"/>
      <c r="C191" s="274" t="s">
        <v>811</v>
      </c>
      <c r="D191" s="215"/>
      <c r="E191" s="215"/>
      <c r="F191" s="236" t="s">
        <v>719</v>
      </c>
      <c r="G191" s="215"/>
      <c r="H191" s="215" t="s">
        <v>812</v>
      </c>
      <c r="I191" s="215" t="s">
        <v>754</v>
      </c>
      <c r="J191" s="215"/>
      <c r="K191" s="261"/>
    </row>
    <row r="192" spans="2:11" s="1" customFormat="1" ht="15" customHeight="1">
      <c r="B192" s="238"/>
      <c r="C192" s="274" t="s">
        <v>813</v>
      </c>
      <c r="D192" s="215"/>
      <c r="E192" s="215"/>
      <c r="F192" s="236" t="s">
        <v>719</v>
      </c>
      <c r="G192" s="215"/>
      <c r="H192" s="215" t="s">
        <v>814</v>
      </c>
      <c r="I192" s="215" t="s">
        <v>754</v>
      </c>
      <c r="J192" s="215"/>
      <c r="K192" s="261"/>
    </row>
    <row r="193" spans="2:11" s="1" customFormat="1" ht="15" customHeight="1">
      <c r="B193" s="238"/>
      <c r="C193" s="274" t="s">
        <v>815</v>
      </c>
      <c r="D193" s="215"/>
      <c r="E193" s="215"/>
      <c r="F193" s="236" t="s">
        <v>725</v>
      </c>
      <c r="G193" s="215"/>
      <c r="H193" s="215" t="s">
        <v>816</v>
      </c>
      <c r="I193" s="215" t="s">
        <v>754</v>
      </c>
      <c r="J193" s="215"/>
      <c r="K193" s="261"/>
    </row>
    <row r="194" spans="2:11" s="1" customFormat="1" ht="15" customHeight="1">
      <c r="B194" s="267"/>
      <c r="C194" s="276"/>
      <c r="D194" s="247"/>
      <c r="E194" s="247"/>
      <c r="F194" s="247"/>
      <c r="G194" s="247"/>
      <c r="H194" s="247"/>
      <c r="I194" s="247"/>
      <c r="J194" s="247"/>
      <c r="K194" s="268"/>
    </row>
    <row r="195" spans="2:11" s="1" customFormat="1" ht="18.75" customHeight="1">
      <c r="B195" s="249"/>
      <c r="C195" s="259"/>
      <c r="D195" s="259"/>
      <c r="E195" s="259"/>
      <c r="F195" s="269"/>
      <c r="G195" s="259"/>
      <c r="H195" s="259"/>
      <c r="I195" s="259"/>
      <c r="J195" s="259"/>
      <c r="K195" s="249"/>
    </row>
    <row r="196" spans="2:11" s="1" customFormat="1" ht="18.75" customHeight="1">
      <c r="B196" s="249"/>
      <c r="C196" s="259"/>
      <c r="D196" s="259"/>
      <c r="E196" s="259"/>
      <c r="F196" s="269"/>
      <c r="G196" s="259"/>
      <c r="H196" s="259"/>
      <c r="I196" s="259"/>
      <c r="J196" s="259"/>
      <c r="K196" s="249"/>
    </row>
    <row r="197" spans="2:11" s="1" customFormat="1" ht="18.75" customHeight="1">
      <c r="B197" s="222"/>
      <c r="C197" s="222"/>
      <c r="D197" s="222"/>
      <c r="E197" s="222"/>
      <c r="F197" s="222"/>
      <c r="G197" s="222"/>
      <c r="H197" s="222"/>
      <c r="I197" s="222"/>
      <c r="J197" s="222"/>
      <c r="K197" s="222"/>
    </row>
    <row r="198" spans="2:11" s="1" customFormat="1" ht="13.5">
      <c r="B198" s="204"/>
      <c r="C198" s="205"/>
      <c r="D198" s="205"/>
      <c r="E198" s="205"/>
      <c r="F198" s="205"/>
      <c r="G198" s="205"/>
      <c r="H198" s="205"/>
      <c r="I198" s="205"/>
      <c r="J198" s="205"/>
      <c r="K198" s="206"/>
    </row>
    <row r="199" spans="2:11" s="1" customFormat="1" ht="21">
      <c r="B199" s="207"/>
      <c r="C199" s="327" t="s">
        <v>817</v>
      </c>
      <c r="D199" s="327"/>
      <c r="E199" s="327"/>
      <c r="F199" s="327"/>
      <c r="G199" s="327"/>
      <c r="H199" s="327"/>
      <c r="I199" s="327"/>
      <c r="J199" s="327"/>
      <c r="K199" s="208"/>
    </row>
    <row r="200" spans="2:11" s="1" customFormat="1" ht="25.5" customHeight="1">
      <c r="B200" s="207"/>
      <c r="C200" s="277" t="s">
        <v>818</v>
      </c>
      <c r="D200" s="277"/>
      <c r="E200" s="277"/>
      <c r="F200" s="277" t="s">
        <v>819</v>
      </c>
      <c r="G200" s="278"/>
      <c r="H200" s="333" t="s">
        <v>820</v>
      </c>
      <c r="I200" s="333"/>
      <c r="J200" s="333"/>
      <c r="K200" s="208"/>
    </row>
    <row r="201" spans="2:11" s="1" customFormat="1" ht="5.25" customHeight="1">
      <c r="B201" s="238"/>
      <c r="C201" s="233"/>
      <c r="D201" s="233"/>
      <c r="E201" s="233"/>
      <c r="F201" s="233"/>
      <c r="G201" s="259"/>
      <c r="H201" s="233"/>
      <c r="I201" s="233"/>
      <c r="J201" s="233"/>
      <c r="K201" s="261"/>
    </row>
    <row r="202" spans="2:11" s="1" customFormat="1" ht="15" customHeight="1">
      <c r="B202" s="238"/>
      <c r="C202" s="215" t="s">
        <v>810</v>
      </c>
      <c r="D202" s="215"/>
      <c r="E202" s="215"/>
      <c r="F202" s="236" t="s">
        <v>44</v>
      </c>
      <c r="G202" s="215"/>
      <c r="H202" s="332" t="s">
        <v>821</v>
      </c>
      <c r="I202" s="332"/>
      <c r="J202" s="332"/>
      <c r="K202" s="261"/>
    </row>
    <row r="203" spans="2:11" s="1" customFormat="1" ht="15" customHeight="1">
      <c r="B203" s="238"/>
      <c r="C203" s="215"/>
      <c r="D203" s="215"/>
      <c r="E203" s="215"/>
      <c r="F203" s="236" t="s">
        <v>45</v>
      </c>
      <c r="G203" s="215"/>
      <c r="H203" s="332" t="s">
        <v>822</v>
      </c>
      <c r="I203" s="332"/>
      <c r="J203" s="332"/>
      <c r="K203" s="261"/>
    </row>
    <row r="204" spans="2:11" s="1" customFormat="1" ht="15" customHeight="1">
      <c r="B204" s="238"/>
      <c r="C204" s="215"/>
      <c r="D204" s="215"/>
      <c r="E204" s="215"/>
      <c r="F204" s="236" t="s">
        <v>48</v>
      </c>
      <c r="G204" s="215"/>
      <c r="H204" s="332" t="s">
        <v>823</v>
      </c>
      <c r="I204" s="332"/>
      <c r="J204" s="332"/>
      <c r="K204" s="261"/>
    </row>
    <row r="205" spans="2:11" s="1" customFormat="1" ht="15" customHeight="1">
      <c r="B205" s="238"/>
      <c r="C205" s="215"/>
      <c r="D205" s="215"/>
      <c r="E205" s="215"/>
      <c r="F205" s="236" t="s">
        <v>46</v>
      </c>
      <c r="G205" s="215"/>
      <c r="H205" s="332" t="s">
        <v>824</v>
      </c>
      <c r="I205" s="332"/>
      <c r="J205" s="332"/>
      <c r="K205" s="261"/>
    </row>
    <row r="206" spans="2:11" s="1" customFormat="1" ht="15" customHeight="1">
      <c r="B206" s="238"/>
      <c r="C206" s="215"/>
      <c r="D206" s="215"/>
      <c r="E206" s="215"/>
      <c r="F206" s="236" t="s">
        <v>47</v>
      </c>
      <c r="G206" s="215"/>
      <c r="H206" s="332" t="s">
        <v>825</v>
      </c>
      <c r="I206" s="332"/>
      <c r="J206" s="332"/>
      <c r="K206" s="261"/>
    </row>
    <row r="207" spans="2:11" s="1" customFormat="1" ht="15" customHeight="1">
      <c r="B207" s="238"/>
      <c r="C207" s="215"/>
      <c r="D207" s="215"/>
      <c r="E207" s="215"/>
      <c r="F207" s="236"/>
      <c r="G207" s="215"/>
      <c r="H207" s="215"/>
      <c r="I207" s="215"/>
      <c r="J207" s="215"/>
      <c r="K207" s="261"/>
    </row>
    <row r="208" spans="2:11" s="1" customFormat="1" ht="15" customHeight="1">
      <c r="B208" s="238"/>
      <c r="C208" s="215" t="s">
        <v>766</v>
      </c>
      <c r="D208" s="215"/>
      <c r="E208" s="215"/>
      <c r="F208" s="236" t="s">
        <v>80</v>
      </c>
      <c r="G208" s="215"/>
      <c r="H208" s="332" t="s">
        <v>826</v>
      </c>
      <c r="I208" s="332"/>
      <c r="J208" s="332"/>
      <c r="K208" s="261"/>
    </row>
    <row r="209" spans="2:11" s="1" customFormat="1" ht="15" customHeight="1">
      <c r="B209" s="238"/>
      <c r="C209" s="215"/>
      <c r="D209" s="215"/>
      <c r="E209" s="215"/>
      <c r="F209" s="236" t="s">
        <v>663</v>
      </c>
      <c r="G209" s="215"/>
      <c r="H209" s="332" t="s">
        <v>664</v>
      </c>
      <c r="I209" s="332"/>
      <c r="J209" s="332"/>
      <c r="K209" s="261"/>
    </row>
    <row r="210" spans="2:11" s="1" customFormat="1" ht="15" customHeight="1">
      <c r="B210" s="238"/>
      <c r="C210" s="215"/>
      <c r="D210" s="215"/>
      <c r="E210" s="215"/>
      <c r="F210" s="236" t="s">
        <v>661</v>
      </c>
      <c r="G210" s="215"/>
      <c r="H210" s="332" t="s">
        <v>827</v>
      </c>
      <c r="I210" s="332"/>
      <c r="J210" s="332"/>
      <c r="K210" s="261"/>
    </row>
    <row r="211" spans="2:11" s="1" customFormat="1" ht="15" customHeight="1">
      <c r="B211" s="279"/>
      <c r="C211" s="215"/>
      <c r="D211" s="215"/>
      <c r="E211" s="215"/>
      <c r="F211" s="236" t="s">
        <v>665</v>
      </c>
      <c r="G211" s="274"/>
      <c r="H211" s="331" t="s">
        <v>666</v>
      </c>
      <c r="I211" s="331"/>
      <c r="J211" s="331"/>
      <c r="K211" s="280"/>
    </row>
    <row r="212" spans="2:11" s="1" customFormat="1" ht="15" customHeight="1">
      <c r="B212" s="279"/>
      <c r="C212" s="215"/>
      <c r="D212" s="215"/>
      <c r="E212" s="215"/>
      <c r="F212" s="236" t="s">
        <v>606</v>
      </c>
      <c r="G212" s="274"/>
      <c r="H212" s="331" t="s">
        <v>828</v>
      </c>
      <c r="I212" s="331"/>
      <c r="J212" s="331"/>
      <c r="K212" s="280"/>
    </row>
    <row r="213" spans="2:11" s="1" customFormat="1" ht="15" customHeight="1">
      <c r="B213" s="279"/>
      <c r="C213" s="215"/>
      <c r="D213" s="215"/>
      <c r="E213" s="215"/>
      <c r="F213" s="236"/>
      <c r="G213" s="274"/>
      <c r="H213" s="265"/>
      <c r="I213" s="265"/>
      <c r="J213" s="265"/>
      <c r="K213" s="280"/>
    </row>
    <row r="214" spans="2:11" s="1" customFormat="1" ht="15" customHeight="1">
      <c r="B214" s="279"/>
      <c r="C214" s="215" t="s">
        <v>790</v>
      </c>
      <c r="D214" s="215"/>
      <c r="E214" s="215"/>
      <c r="F214" s="236">
        <v>1</v>
      </c>
      <c r="G214" s="274"/>
      <c r="H214" s="331" t="s">
        <v>829</v>
      </c>
      <c r="I214" s="331"/>
      <c r="J214" s="331"/>
      <c r="K214" s="280"/>
    </row>
    <row r="215" spans="2:11" s="1" customFormat="1" ht="15" customHeight="1">
      <c r="B215" s="279"/>
      <c r="C215" s="215"/>
      <c r="D215" s="215"/>
      <c r="E215" s="215"/>
      <c r="F215" s="236">
        <v>2</v>
      </c>
      <c r="G215" s="274"/>
      <c r="H215" s="331" t="s">
        <v>830</v>
      </c>
      <c r="I215" s="331"/>
      <c r="J215" s="331"/>
      <c r="K215" s="280"/>
    </row>
    <row r="216" spans="2:11" s="1" customFormat="1" ht="15" customHeight="1">
      <c r="B216" s="279"/>
      <c r="C216" s="215"/>
      <c r="D216" s="215"/>
      <c r="E216" s="215"/>
      <c r="F216" s="236">
        <v>3</v>
      </c>
      <c r="G216" s="274"/>
      <c r="H216" s="331" t="s">
        <v>831</v>
      </c>
      <c r="I216" s="331"/>
      <c r="J216" s="331"/>
      <c r="K216" s="280"/>
    </row>
    <row r="217" spans="2:11" s="1" customFormat="1" ht="15" customHeight="1">
      <c r="B217" s="279"/>
      <c r="C217" s="215"/>
      <c r="D217" s="215"/>
      <c r="E217" s="215"/>
      <c r="F217" s="236">
        <v>4</v>
      </c>
      <c r="G217" s="274"/>
      <c r="H217" s="331" t="s">
        <v>832</v>
      </c>
      <c r="I217" s="331"/>
      <c r="J217" s="331"/>
      <c r="K217" s="280"/>
    </row>
    <row r="218" spans="2:11" s="1" customFormat="1" ht="12.75" customHeight="1">
      <c r="B218" s="281"/>
      <c r="C218" s="282"/>
      <c r="D218" s="282"/>
      <c r="E218" s="282"/>
      <c r="F218" s="282"/>
      <c r="G218" s="282"/>
      <c r="H218" s="282"/>
      <c r="I218" s="282"/>
      <c r="J218" s="282"/>
      <c r="K218" s="283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1 - OPRAVA FASÁDY</vt:lpstr>
      <vt:lpstr>2 - VEDLEJŠÍ ROZPOČTOVÉ N...</vt:lpstr>
      <vt:lpstr>Pokyny pro vyplnění</vt:lpstr>
      <vt:lpstr>'1 - OPRAVA FASÁDY'!Názvy_tisku</vt:lpstr>
      <vt:lpstr>'2 - VEDLEJŠÍ ROZPOČTOVÉ N...'!Názvy_tisku</vt:lpstr>
      <vt:lpstr>'Rekapitulace stavby'!Názvy_tisku</vt:lpstr>
      <vt:lpstr>'1 - OPRAVA FASÁDY'!Oblast_tisku</vt:lpstr>
      <vt:lpstr>'2 - VEDLEJŠÍ ROZPOČTOVÉ N...'!Oblast_tisku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RENCOVA-TOSH\Renčová</dc:creator>
  <cp:lastModifiedBy>Jana Nečadová</cp:lastModifiedBy>
  <dcterms:created xsi:type="dcterms:W3CDTF">2020-09-16T12:48:04Z</dcterms:created>
  <dcterms:modified xsi:type="dcterms:W3CDTF">2020-10-09T09:25:13Z</dcterms:modified>
</cp:coreProperties>
</file>