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9029"/>
  <workbookPr/>
  <mc:AlternateContent xmlns:mc="http://schemas.openxmlformats.org/markup-compatibility/2006">
    <mc:Choice Requires="x15">
      <x15ac:absPath xmlns:x15ac="http://schemas.microsoft.com/office/spreadsheetml/2010/11/ac" url="C:\KrosData\Export\"/>
    </mc:Choice>
  </mc:AlternateContent>
  <bookViews>
    <workbookView xWindow="0" yWindow="0" windowWidth="17256" windowHeight="8028" xr2:uid="{00000000-000D-0000-FFFF-FFFF00000000}"/>
  </bookViews>
  <sheets>
    <sheet name="Rekapitulace stavby" sheetId="1" r:id="rId1"/>
    <sheet name="SO 001 - Příprava území, ..." sheetId="2" r:id="rId2"/>
    <sheet name="SO 101 - Rozšíření komuni..." sheetId="3" r:id="rId3"/>
    <sheet name="SO 102 - Rozšíření místní..." sheetId="4" r:id="rId4"/>
    <sheet name="SO 103a - Chodníky a rampy" sheetId="5" r:id="rId5"/>
    <sheet name="SO 103b - Sjezd" sheetId="6" r:id="rId6"/>
    <sheet name="SO 104 - Dešťové přípojky..." sheetId="7" r:id="rId7"/>
    <sheet name="SO 105 - Parkoviště" sheetId="8" r:id="rId8"/>
    <sheet name="SO 106 - Manipulační plocha" sheetId="9" r:id="rId9"/>
    <sheet name="SO 107 - Plocha pro podél..." sheetId="10" r:id="rId10"/>
    <sheet name="SO 191 - Dopravní značení..." sheetId="11" r:id="rId11"/>
    <sheet name="SO 192 - Dopravní značení..." sheetId="12" r:id="rId12"/>
    <sheet name="SO 201 - Doplnění stávají..." sheetId="13" r:id="rId13"/>
    <sheet name="SO 401 - Rozvody VO" sheetId="14" r:id="rId14"/>
    <sheet name="SO 701 - Nové drátěné opl..." sheetId="15" r:id="rId15"/>
    <sheet name="SO 1000 - Ostatní náklady" sheetId="16" r:id="rId16"/>
    <sheet name="SO 1020 - VRN" sheetId="17" r:id="rId17"/>
    <sheet name="Pokyny pro vyplnění" sheetId="18" r:id="rId18"/>
  </sheets>
  <definedNames>
    <definedName name="_xlnm._FilterDatabase" localSheetId="1" hidden="1">'SO 001 - Příprava území, ...'!$C$79:$K$268</definedName>
    <definedName name="_xlnm._FilterDatabase" localSheetId="15" hidden="1">'SO 1000 - Ostatní náklady'!$C$77:$K$105</definedName>
    <definedName name="_xlnm._FilterDatabase" localSheetId="2" hidden="1">'SO 101 - Rozšíření komuni...'!$C$81:$K$142</definedName>
    <definedName name="_xlnm._FilterDatabase" localSheetId="3" hidden="1">'SO 102 - Rozšíření místní...'!$C$80:$K$130</definedName>
    <definedName name="_xlnm._FilterDatabase" localSheetId="16" hidden="1">'SO 1020 - VRN'!$C$77:$K$82</definedName>
    <definedName name="_xlnm._FilterDatabase" localSheetId="4" hidden="1">'SO 103a - Chodníky a rampy'!$C$83:$K$252</definedName>
    <definedName name="_xlnm._FilterDatabase" localSheetId="5" hidden="1">'SO 103b - Sjezd'!$C$81:$K$135</definedName>
    <definedName name="_xlnm._FilterDatabase" localSheetId="6" hidden="1">'SO 104 - Dešťové přípojky...'!$C$81:$K$165</definedName>
    <definedName name="_xlnm._FilterDatabase" localSheetId="7" hidden="1">'SO 105 - Parkoviště'!$C$81:$K$149</definedName>
    <definedName name="_xlnm._FilterDatabase" localSheetId="8" hidden="1">'SO 106 - Manipulační plocha'!$C$81:$K$127</definedName>
    <definedName name="_xlnm._FilterDatabase" localSheetId="9" hidden="1">'SO 107 - Plocha pro podél...'!$C$81:$K$125</definedName>
    <definedName name="_xlnm._FilterDatabase" localSheetId="10" hidden="1">'SO 191 - Dopravní značení...'!$C$78:$K$151</definedName>
    <definedName name="_xlnm._FilterDatabase" localSheetId="11" hidden="1">'SO 192 - Dopravní značení...'!$C$77:$K$92</definedName>
    <definedName name="_xlnm._FilterDatabase" localSheetId="12" hidden="1">'SO 201 - Doplnění stávají...'!$C$77:$K$84</definedName>
    <definedName name="_xlnm._FilterDatabase" localSheetId="13" hidden="1">'SO 401 - Rozvody VO'!$C$76:$K$203</definedName>
    <definedName name="_xlnm._FilterDatabase" localSheetId="14" hidden="1">'SO 701 - Nové drátěné opl...'!$C$79:$K$127</definedName>
    <definedName name="_xlnm.Print_Titles" localSheetId="0">'Rekapitulace stavby'!$49:$49</definedName>
    <definedName name="_xlnm.Print_Titles" localSheetId="1">'SO 001 - Příprava území, ...'!$79:$79</definedName>
    <definedName name="_xlnm.Print_Titles" localSheetId="15">'SO 1000 - Ostatní náklady'!$77:$77</definedName>
    <definedName name="_xlnm.Print_Titles" localSheetId="2">'SO 101 - Rozšíření komuni...'!$81:$81</definedName>
    <definedName name="_xlnm.Print_Titles" localSheetId="3">'SO 102 - Rozšíření místní...'!$80:$80</definedName>
    <definedName name="_xlnm.Print_Titles" localSheetId="16">'SO 1020 - VRN'!$77:$77</definedName>
    <definedName name="_xlnm.Print_Titles" localSheetId="4">'SO 103a - Chodníky a rampy'!$83:$83</definedName>
    <definedName name="_xlnm.Print_Titles" localSheetId="5">'SO 103b - Sjezd'!$81:$81</definedName>
    <definedName name="_xlnm.Print_Titles" localSheetId="6">'SO 104 - Dešťové přípojky...'!$81:$81</definedName>
    <definedName name="_xlnm.Print_Titles" localSheetId="7">'SO 105 - Parkoviště'!$81:$81</definedName>
    <definedName name="_xlnm.Print_Titles" localSheetId="8">'SO 106 - Manipulační plocha'!$81:$81</definedName>
    <definedName name="_xlnm.Print_Titles" localSheetId="9">'SO 107 - Plocha pro podél...'!$81:$81</definedName>
    <definedName name="_xlnm.Print_Titles" localSheetId="10">'SO 191 - Dopravní značení...'!$78:$78</definedName>
    <definedName name="_xlnm.Print_Titles" localSheetId="11">'SO 192 - Dopravní značení...'!$77:$77</definedName>
    <definedName name="_xlnm.Print_Titles" localSheetId="12">'SO 201 - Doplnění stávají...'!$77:$77</definedName>
    <definedName name="_xlnm.Print_Titles" localSheetId="13">'SO 401 - Rozvody VO'!$76:$76</definedName>
    <definedName name="_xlnm.Print_Titles" localSheetId="14">'SO 701 - Nové drátěné opl...'!$79:$79</definedName>
    <definedName name="_xlnm.Print_Area" localSheetId="17">'Pokyny pro vyplnění'!$B$2:$K$69,'Pokyny pro vyplnění'!$B$72:$K$116,'Pokyny pro vyplnění'!$B$119:$K$188,'Pokyny pro vyplnění'!$B$196:$K$216</definedName>
    <definedName name="_xlnm.Print_Area" localSheetId="0">'Rekapitulace stavby'!$D$4:$AO$33,'Rekapitulace stavby'!$C$39:$AQ$68</definedName>
    <definedName name="_xlnm.Print_Area" localSheetId="1">'SO 001 - Příprava území, ...'!$C$4:$J$36,'SO 001 - Příprava území, ...'!$C$42:$J$61,'SO 001 - Příprava území, ...'!$C$67:$K$268</definedName>
    <definedName name="_xlnm.Print_Area" localSheetId="15">'SO 1000 - Ostatní náklady'!$C$4:$J$36,'SO 1000 - Ostatní náklady'!$C$42:$J$59,'SO 1000 - Ostatní náklady'!$C$65:$K$105</definedName>
    <definedName name="_xlnm.Print_Area" localSheetId="2">'SO 101 - Rozšíření komuni...'!$C$4:$J$36,'SO 101 - Rozšíření komuni...'!$C$42:$J$63,'SO 101 - Rozšíření komuni...'!$C$69:$K$142</definedName>
    <definedName name="_xlnm.Print_Area" localSheetId="3">'SO 102 - Rozšíření místní...'!$C$4:$J$36,'SO 102 - Rozšíření místní...'!$C$42:$J$62,'SO 102 - Rozšíření místní...'!$C$68:$K$130</definedName>
    <definedName name="_xlnm.Print_Area" localSheetId="16">'SO 1020 - VRN'!$C$4:$J$36,'SO 1020 - VRN'!$C$42:$J$59,'SO 1020 - VRN'!$C$65:$K$82</definedName>
    <definedName name="_xlnm.Print_Area" localSheetId="4">'SO 103a - Chodníky a rampy'!$C$4:$J$36,'SO 103a - Chodníky a rampy'!$C$42:$J$65,'SO 103a - Chodníky a rampy'!$C$71:$K$252</definedName>
    <definedName name="_xlnm.Print_Area" localSheetId="5">'SO 103b - Sjezd'!$C$4:$J$36,'SO 103b - Sjezd'!$C$42:$J$63,'SO 103b - Sjezd'!$C$69:$K$135</definedName>
    <definedName name="_xlnm.Print_Area" localSheetId="6">'SO 104 - Dešťové přípojky...'!$C$4:$J$36,'SO 104 - Dešťové přípojky...'!$C$42:$J$63,'SO 104 - Dešťové přípojky...'!$C$69:$K$165</definedName>
    <definedName name="_xlnm.Print_Area" localSheetId="7">'SO 105 - Parkoviště'!$C$4:$J$36,'SO 105 - Parkoviště'!$C$42:$J$63,'SO 105 - Parkoviště'!$C$69:$K$149</definedName>
    <definedName name="_xlnm.Print_Area" localSheetId="8">'SO 106 - Manipulační plocha'!$C$4:$J$36,'SO 106 - Manipulační plocha'!$C$42:$J$63,'SO 106 - Manipulační plocha'!$C$69:$K$127</definedName>
    <definedName name="_xlnm.Print_Area" localSheetId="9">'SO 107 - Plocha pro podél...'!$C$4:$J$36,'SO 107 - Plocha pro podél...'!$C$42:$J$63,'SO 107 - Plocha pro podél...'!$C$69:$K$125</definedName>
    <definedName name="_xlnm.Print_Area" localSheetId="10">'SO 191 - Dopravní značení...'!$C$4:$J$36,'SO 191 - Dopravní značení...'!$C$42:$J$60,'SO 191 - Dopravní značení...'!$C$66:$K$151</definedName>
    <definedName name="_xlnm.Print_Area" localSheetId="11">'SO 192 - Dopravní značení...'!$C$4:$J$36,'SO 192 - Dopravní značení...'!$C$42:$J$59,'SO 192 - Dopravní značení...'!$C$65:$K$92</definedName>
    <definedName name="_xlnm.Print_Area" localSheetId="12">'SO 201 - Doplnění stávají...'!$C$4:$J$36,'SO 201 - Doplnění stávají...'!$C$42:$J$59,'SO 201 - Doplnění stávají...'!$C$65:$K$84</definedName>
    <definedName name="_xlnm.Print_Area" localSheetId="13">'SO 401 - Rozvody VO'!$C$4:$J$36,'SO 401 - Rozvody VO'!$C$42:$J$58,'SO 401 - Rozvody VO'!$C$64:$K$203</definedName>
    <definedName name="_xlnm.Print_Area" localSheetId="14">'SO 701 - Nové drátěné opl...'!$C$4:$J$36,'SO 701 - Nové drátěné opl...'!$C$42:$J$61,'SO 701 - Nové drátěné opl...'!$C$67:$K$127</definedName>
  </definedNames>
  <calcPr calcId="171027"/>
</workbook>
</file>

<file path=xl/calcChain.xml><?xml version="1.0" encoding="utf-8"?>
<calcChain xmlns="http://schemas.openxmlformats.org/spreadsheetml/2006/main">
  <c r="AY67" i="1" l="1"/>
  <c r="AX67" i="1"/>
  <c r="BI82" i="17"/>
  <c r="BH82" i="17"/>
  <c r="BG82" i="17"/>
  <c r="BF82" i="17"/>
  <c r="BE82" i="17"/>
  <c r="T82" i="17"/>
  <c r="R82" i="17"/>
  <c r="P82" i="17"/>
  <c r="BK82" i="17"/>
  <c r="J82" i="17"/>
  <c r="BI81" i="17"/>
  <c r="F34" i="17" s="1"/>
  <c r="BD67" i="1" s="1"/>
  <c r="BH81" i="17"/>
  <c r="F33" i="17" s="1"/>
  <c r="BC67" i="1" s="1"/>
  <c r="BG81" i="17"/>
  <c r="F32" i="17" s="1"/>
  <c r="BB67" i="1" s="1"/>
  <c r="BF81" i="17"/>
  <c r="F31" i="17" s="1"/>
  <c r="BA67" i="1" s="1"/>
  <c r="BE81" i="17"/>
  <c r="J30" i="17" s="1"/>
  <c r="AV67" i="1" s="1"/>
  <c r="T81" i="17"/>
  <c r="T80" i="17" s="1"/>
  <c r="T79" i="17" s="1"/>
  <c r="T78" i="17" s="1"/>
  <c r="R81" i="17"/>
  <c r="R80" i="17" s="1"/>
  <c r="R79" i="17" s="1"/>
  <c r="R78" i="17" s="1"/>
  <c r="P81" i="17"/>
  <c r="P80" i="17" s="1"/>
  <c r="P79" i="17" s="1"/>
  <c r="P78" i="17" s="1"/>
  <c r="AU67" i="1" s="1"/>
  <c r="BK81" i="17"/>
  <c r="BK80" i="17" s="1"/>
  <c r="J81" i="17"/>
  <c r="J74" i="17"/>
  <c r="F74" i="17"/>
  <c r="F72" i="17"/>
  <c r="E70" i="17"/>
  <c r="J51" i="17"/>
  <c r="F51" i="17"/>
  <c r="F49" i="17"/>
  <c r="E47" i="17"/>
  <c r="E45" i="17"/>
  <c r="J18" i="17"/>
  <c r="E18" i="17"/>
  <c r="F52" i="17" s="1"/>
  <c r="J17" i="17"/>
  <c r="J12" i="17"/>
  <c r="J72" i="17" s="1"/>
  <c r="E7" i="17"/>
  <c r="E68" i="17" s="1"/>
  <c r="AY66" i="1"/>
  <c r="AX66" i="1"/>
  <c r="BI101" i="16"/>
  <c r="BH101" i="16"/>
  <c r="BG101" i="16"/>
  <c r="BF101" i="16"/>
  <c r="T101" i="16"/>
  <c r="R101" i="16"/>
  <c r="P101" i="16"/>
  <c r="BK101" i="16"/>
  <c r="J101" i="16"/>
  <c r="BE101" i="16" s="1"/>
  <c r="BI98" i="16"/>
  <c r="BH98" i="16"/>
  <c r="BG98" i="16"/>
  <c r="BF98" i="16"/>
  <c r="BE98" i="16"/>
  <c r="T98" i="16"/>
  <c r="R98" i="16"/>
  <c r="P98" i="16"/>
  <c r="BK98" i="16"/>
  <c r="J98" i="16"/>
  <c r="BI93" i="16"/>
  <c r="BH93" i="16"/>
  <c r="BG93" i="16"/>
  <c r="BF93" i="16"/>
  <c r="T93" i="16"/>
  <c r="R93" i="16"/>
  <c r="P93" i="16"/>
  <c r="BK93" i="16"/>
  <c r="J93" i="16"/>
  <c r="BE93" i="16" s="1"/>
  <c r="BI89" i="16"/>
  <c r="BH89" i="16"/>
  <c r="BG89" i="16"/>
  <c r="BF89" i="16"/>
  <c r="BE89" i="16"/>
  <c r="T89" i="16"/>
  <c r="R89" i="16"/>
  <c r="P89" i="16"/>
  <c r="BK89" i="16"/>
  <c r="J89" i="16"/>
  <c r="BI85" i="16"/>
  <c r="BH85" i="16"/>
  <c r="BG85" i="16"/>
  <c r="BF85" i="16"/>
  <c r="T85" i="16"/>
  <c r="R85" i="16"/>
  <c r="P85" i="16"/>
  <c r="BK85" i="16"/>
  <c r="J85" i="16"/>
  <c r="BE85" i="16" s="1"/>
  <c r="BI82" i="16"/>
  <c r="F34" i="16" s="1"/>
  <c r="BD66" i="1" s="1"/>
  <c r="BH82" i="16"/>
  <c r="BG82" i="16"/>
  <c r="BF82" i="16"/>
  <c r="F31" i="16" s="1"/>
  <c r="BA66" i="1" s="1"/>
  <c r="BE82" i="16"/>
  <c r="T82" i="16"/>
  <c r="R82" i="16"/>
  <c r="P82" i="16"/>
  <c r="BK82" i="16"/>
  <c r="BK80" i="16" s="1"/>
  <c r="J82" i="16"/>
  <c r="BI81" i="16"/>
  <c r="BH81" i="16"/>
  <c r="F33" i="16" s="1"/>
  <c r="BC66" i="1" s="1"/>
  <c r="BG81" i="16"/>
  <c r="F32" i="16" s="1"/>
  <c r="BB66" i="1" s="1"/>
  <c r="BF81" i="16"/>
  <c r="J31" i="16" s="1"/>
  <c r="AW66" i="1" s="1"/>
  <c r="T81" i="16"/>
  <c r="T80" i="16" s="1"/>
  <c r="T79" i="16" s="1"/>
  <c r="T78" i="16" s="1"/>
  <c r="R81" i="16"/>
  <c r="R80" i="16" s="1"/>
  <c r="R79" i="16" s="1"/>
  <c r="R78" i="16" s="1"/>
  <c r="P81" i="16"/>
  <c r="P80" i="16" s="1"/>
  <c r="P79" i="16" s="1"/>
  <c r="P78" i="16" s="1"/>
  <c r="AU66" i="1" s="1"/>
  <c r="BK81" i="16"/>
  <c r="J81" i="16"/>
  <c r="BE81" i="16" s="1"/>
  <c r="J74" i="16"/>
  <c r="F74" i="16"/>
  <c r="F72" i="16"/>
  <c r="E70" i="16"/>
  <c r="E68" i="16"/>
  <c r="J51" i="16"/>
  <c r="F51" i="16"/>
  <c r="F49" i="16"/>
  <c r="E47" i="16"/>
  <c r="E45" i="16"/>
  <c r="J18" i="16"/>
  <c r="E18" i="16"/>
  <c r="F75" i="16" s="1"/>
  <c r="J17" i="16"/>
  <c r="J12" i="16"/>
  <c r="J49" i="16" s="1"/>
  <c r="E7" i="16"/>
  <c r="R126" i="15"/>
  <c r="P126" i="15"/>
  <c r="AY65" i="1"/>
  <c r="AX65" i="1"/>
  <c r="BI127" i="15"/>
  <c r="BH127" i="15"/>
  <c r="BG127" i="15"/>
  <c r="BF127" i="15"/>
  <c r="BE127" i="15"/>
  <c r="T127" i="15"/>
  <c r="T126" i="15" s="1"/>
  <c r="R127" i="15"/>
  <c r="P127" i="15"/>
  <c r="BK127" i="15"/>
  <c r="BK126" i="15" s="1"/>
  <c r="J126" i="15" s="1"/>
  <c r="J60" i="15" s="1"/>
  <c r="J127" i="15"/>
  <c r="BI122" i="15"/>
  <c r="BH122" i="15"/>
  <c r="BG122" i="15"/>
  <c r="BF122" i="15"/>
  <c r="T122" i="15"/>
  <c r="R122" i="15"/>
  <c r="P122" i="15"/>
  <c r="BK122" i="15"/>
  <c r="J122" i="15"/>
  <c r="BE122" i="15" s="1"/>
  <c r="BI118" i="15"/>
  <c r="BH118" i="15"/>
  <c r="BG118" i="15"/>
  <c r="BF118" i="15"/>
  <c r="BE118" i="15"/>
  <c r="T118" i="15"/>
  <c r="R118" i="15"/>
  <c r="P118" i="15"/>
  <c r="BK118" i="15"/>
  <c r="J118" i="15"/>
  <c r="BI113" i="15"/>
  <c r="BH113" i="15"/>
  <c r="BG113" i="15"/>
  <c r="BF113" i="15"/>
  <c r="T113" i="15"/>
  <c r="R113" i="15"/>
  <c r="P113" i="15"/>
  <c r="BK113" i="15"/>
  <c r="J113" i="15"/>
  <c r="BE113" i="15" s="1"/>
  <c r="BI108" i="15"/>
  <c r="BH108" i="15"/>
  <c r="BG108" i="15"/>
  <c r="BF108" i="15"/>
  <c r="BE108" i="15"/>
  <c r="T108" i="15"/>
  <c r="R108" i="15"/>
  <c r="P108" i="15"/>
  <c r="BK108" i="15"/>
  <c r="BK100" i="15" s="1"/>
  <c r="J100" i="15" s="1"/>
  <c r="J59" i="15" s="1"/>
  <c r="J108" i="15"/>
  <c r="BI101" i="15"/>
  <c r="BH101" i="15"/>
  <c r="BG101" i="15"/>
  <c r="BF101" i="15"/>
  <c r="T101" i="15"/>
  <c r="T100" i="15" s="1"/>
  <c r="R101" i="15"/>
  <c r="R100" i="15" s="1"/>
  <c r="P101" i="15"/>
  <c r="P100" i="15" s="1"/>
  <c r="BK101" i="15"/>
  <c r="J101" i="15"/>
  <c r="BE101" i="15" s="1"/>
  <c r="BI95" i="15"/>
  <c r="BH95" i="15"/>
  <c r="BG95" i="15"/>
  <c r="BF95" i="15"/>
  <c r="T95" i="15"/>
  <c r="R95" i="15"/>
  <c r="P95" i="15"/>
  <c r="BK95" i="15"/>
  <c r="J95" i="15"/>
  <c r="BE95" i="15" s="1"/>
  <c r="BI90" i="15"/>
  <c r="BH90" i="15"/>
  <c r="BG90" i="15"/>
  <c r="BF90" i="15"/>
  <c r="BE90" i="15"/>
  <c r="T90" i="15"/>
  <c r="R90" i="15"/>
  <c r="P90" i="15"/>
  <c r="BK90" i="15"/>
  <c r="J90" i="15"/>
  <c r="BI83" i="15"/>
  <c r="F34" i="15" s="1"/>
  <c r="BD65" i="1" s="1"/>
  <c r="BH83" i="15"/>
  <c r="F33" i="15" s="1"/>
  <c r="BC65" i="1" s="1"/>
  <c r="BG83" i="15"/>
  <c r="F32" i="15" s="1"/>
  <c r="BB65" i="1" s="1"/>
  <c r="BF83" i="15"/>
  <c r="J31" i="15" s="1"/>
  <c r="AW65" i="1" s="1"/>
  <c r="BE83" i="15"/>
  <c r="F30" i="15" s="1"/>
  <c r="AZ65" i="1" s="1"/>
  <c r="T83" i="15"/>
  <c r="T82" i="15" s="1"/>
  <c r="R83" i="15"/>
  <c r="R82" i="15" s="1"/>
  <c r="R81" i="15" s="1"/>
  <c r="R80" i="15" s="1"/>
  <c r="P83" i="15"/>
  <c r="P82" i="15" s="1"/>
  <c r="BK83" i="15"/>
  <c r="BK82" i="15" s="1"/>
  <c r="J83" i="15"/>
  <c r="J76" i="15"/>
  <c r="F76" i="15"/>
  <c r="F74" i="15"/>
  <c r="E72" i="15"/>
  <c r="E70" i="15"/>
  <c r="F52" i="15"/>
  <c r="J51" i="15"/>
  <c r="F51" i="15"/>
  <c r="F49" i="15"/>
  <c r="E47" i="15"/>
  <c r="J18" i="15"/>
  <c r="E18" i="15"/>
  <c r="F77" i="15" s="1"/>
  <c r="J17" i="15"/>
  <c r="J12" i="15"/>
  <c r="J49" i="15" s="1"/>
  <c r="E7" i="15"/>
  <c r="E45" i="15" s="1"/>
  <c r="AY64" i="1"/>
  <c r="AX64" i="1"/>
  <c r="BI203" i="14"/>
  <c r="BH203" i="14"/>
  <c r="BG203" i="14"/>
  <c r="BF203" i="14"/>
  <c r="BE203" i="14"/>
  <c r="T203" i="14"/>
  <c r="R203" i="14"/>
  <c r="P203" i="14"/>
  <c r="BK203" i="14"/>
  <c r="J203" i="14"/>
  <c r="BI202" i="14"/>
  <c r="BH202" i="14"/>
  <c r="BG202" i="14"/>
  <c r="BF202" i="14"/>
  <c r="BE202" i="14"/>
  <c r="T202" i="14"/>
  <c r="R202" i="14"/>
  <c r="P202" i="14"/>
  <c r="BK202" i="14"/>
  <c r="J202" i="14"/>
  <c r="BI201" i="14"/>
  <c r="BH201" i="14"/>
  <c r="BG201" i="14"/>
  <c r="BF201" i="14"/>
  <c r="BE201" i="14"/>
  <c r="T201" i="14"/>
  <c r="R201" i="14"/>
  <c r="P201" i="14"/>
  <c r="BK201" i="14"/>
  <c r="J201" i="14"/>
  <c r="BI200" i="14"/>
  <c r="BH200" i="14"/>
  <c r="BG200" i="14"/>
  <c r="BF200" i="14"/>
  <c r="BE200" i="14"/>
  <c r="T200" i="14"/>
  <c r="R200" i="14"/>
  <c r="P200" i="14"/>
  <c r="BK200" i="14"/>
  <c r="J200" i="14"/>
  <c r="BI199" i="14"/>
  <c r="BH199" i="14"/>
  <c r="BG199" i="14"/>
  <c r="BF199" i="14"/>
  <c r="BE199" i="14"/>
  <c r="T199" i="14"/>
  <c r="R199" i="14"/>
  <c r="P199" i="14"/>
  <c r="BK199" i="14"/>
  <c r="J199" i="14"/>
  <c r="BI198" i="14"/>
  <c r="BH198" i="14"/>
  <c r="BG198" i="14"/>
  <c r="BF198" i="14"/>
  <c r="BE198" i="14"/>
  <c r="T198" i="14"/>
  <c r="R198" i="14"/>
  <c r="P198" i="14"/>
  <c r="BK198" i="14"/>
  <c r="J198" i="14"/>
  <c r="BI197" i="14"/>
  <c r="BH197" i="14"/>
  <c r="BG197" i="14"/>
  <c r="BF197" i="14"/>
  <c r="BE197" i="14"/>
  <c r="T197" i="14"/>
  <c r="R197" i="14"/>
  <c r="P197" i="14"/>
  <c r="BK197" i="14"/>
  <c r="J197" i="14"/>
  <c r="BI196" i="14"/>
  <c r="BH196" i="14"/>
  <c r="BG196" i="14"/>
  <c r="BF196" i="14"/>
  <c r="BE196" i="14"/>
  <c r="T196" i="14"/>
  <c r="R196" i="14"/>
  <c r="P196" i="14"/>
  <c r="BK196" i="14"/>
  <c r="J196" i="14"/>
  <c r="BI195" i="14"/>
  <c r="BH195" i="14"/>
  <c r="BG195" i="14"/>
  <c r="BF195" i="14"/>
  <c r="BE195" i="14"/>
  <c r="T195" i="14"/>
  <c r="R195" i="14"/>
  <c r="P195" i="14"/>
  <c r="BK195" i="14"/>
  <c r="J195" i="14"/>
  <c r="BI194" i="14"/>
  <c r="BH194" i="14"/>
  <c r="BG194" i="14"/>
  <c r="BF194" i="14"/>
  <c r="BE194" i="14"/>
  <c r="T194" i="14"/>
  <c r="R194" i="14"/>
  <c r="P194" i="14"/>
  <c r="BK194" i="14"/>
  <c r="J194" i="14"/>
  <c r="BI193" i="14"/>
  <c r="BH193" i="14"/>
  <c r="BG193" i="14"/>
  <c r="BF193" i="14"/>
  <c r="BE193" i="14"/>
  <c r="T193" i="14"/>
  <c r="R193" i="14"/>
  <c r="P193" i="14"/>
  <c r="BK193" i="14"/>
  <c r="J193" i="14"/>
  <c r="BI192" i="14"/>
  <c r="BH192" i="14"/>
  <c r="BG192" i="14"/>
  <c r="BF192" i="14"/>
  <c r="BE192" i="14"/>
  <c r="T192" i="14"/>
  <c r="R192" i="14"/>
  <c r="P192" i="14"/>
  <c r="BK192" i="14"/>
  <c r="J192" i="14"/>
  <c r="BI191" i="14"/>
  <c r="BH191" i="14"/>
  <c r="BG191" i="14"/>
  <c r="BF191" i="14"/>
  <c r="BE191" i="14"/>
  <c r="T191" i="14"/>
  <c r="R191" i="14"/>
  <c r="P191" i="14"/>
  <c r="BK191" i="14"/>
  <c r="J191" i="14"/>
  <c r="BI190" i="14"/>
  <c r="BH190" i="14"/>
  <c r="BG190" i="14"/>
  <c r="BF190" i="14"/>
  <c r="BE190" i="14"/>
  <c r="T190" i="14"/>
  <c r="R190" i="14"/>
  <c r="P190" i="14"/>
  <c r="BK190" i="14"/>
  <c r="J190" i="14"/>
  <c r="BI189" i="14"/>
  <c r="BH189" i="14"/>
  <c r="BG189" i="14"/>
  <c r="BF189" i="14"/>
  <c r="BE189" i="14"/>
  <c r="T189" i="14"/>
  <c r="R189" i="14"/>
  <c r="P189" i="14"/>
  <c r="BK189" i="14"/>
  <c r="J189" i="14"/>
  <c r="BI188" i="14"/>
  <c r="BH188" i="14"/>
  <c r="BG188" i="14"/>
  <c r="BF188" i="14"/>
  <c r="BE188" i="14"/>
  <c r="T188" i="14"/>
  <c r="R188" i="14"/>
  <c r="P188" i="14"/>
  <c r="BK188" i="14"/>
  <c r="J188" i="14"/>
  <c r="BI187" i="14"/>
  <c r="BH187" i="14"/>
  <c r="BG187" i="14"/>
  <c r="BF187" i="14"/>
  <c r="BE187" i="14"/>
  <c r="T187" i="14"/>
  <c r="R187" i="14"/>
  <c r="P187" i="14"/>
  <c r="BK187" i="14"/>
  <c r="J187" i="14"/>
  <c r="BI186" i="14"/>
  <c r="BH186" i="14"/>
  <c r="BG186" i="14"/>
  <c r="BF186" i="14"/>
  <c r="BE186" i="14"/>
  <c r="T186" i="14"/>
  <c r="R186" i="14"/>
  <c r="P186" i="14"/>
  <c r="BK186" i="14"/>
  <c r="J186" i="14"/>
  <c r="BI185" i="14"/>
  <c r="BH185" i="14"/>
  <c r="BG185" i="14"/>
  <c r="BF185" i="14"/>
  <c r="BE185" i="14"/>
  <c r="T185" i="14"/>
  <c r="R185" i="14"/>
  <c r="P185" i="14"/>
  <c r="BK185" i="14"/>
  <c r="J185" i="14"/>
  <c r="BI184" i="14"/>
  <c r="BH184" i="14"/>
  <c r="BG184" i="14"/>
  <c r="BF184" i="14"/>
  <c r="BE184" i="14"/>
  <c r="T184" i="14"/>
  <c r="R184" i="14"/>
  <c r="P184" i="14"/>
  <c r="BK184" i="14"/>
  <c r="J184" i="14"/>
  <c r="BI183" i="14"/>
  <c r="BH183" i="14"/>
  <c r="BG183" i="14"/>
  <c r="BF183" i="14"/>
  <c r="BE183" i="14"/>
  <c r="T183" i="14"/>
  <c r="R183" i="14"/>
  <c r="P183" i="14"/>
  <c r="BK183" i="14"/>
  <c r="J183" i="14"/>
  <c r="BI182" i="14"/>
  <c r="BH182" i="14"/>
  <c r="BG182" i="14"/>
  <c r="BF182" i="14"/>
  <c r="BE182" i="14"/>
  <c r="T182" i="14"/>
  <c r="R182" i="14"/>
  <c r="P182" i="14"/>
  <c r="BK182" i="14"/>
  <c r="J182" i="14"/>
  <c r="BI181" i="14"/>
  <c r="BH181" i="14"/>
  <c r="BG181" i="14"/>
  <c r="BF181" i="14"/>
  <c r="BE181" i="14"/>
  <c r="T181" i="14"/>
  <c r="R181" i="14"/>
  <c r="P181" i="14"/>
  <c r="BK181" i="14"/>
  <c r="J181" i="14"/>
  <c r="BI180" i="14"/>
  <c r="BH180" i="14"/>
  <c r="BG180" i="14"/>
  <c r="BF180" i="14"/>
  <c r="BE180" i="14"/>
  <c r="T180" i="14"/>
  <c r="R180" i="14"/>
  <c r="P180" i="14"/>
  <c r="BK180" i="14"/>
  <c r="J180" i="14"/>
  <c r="BI179" i="14"/>
  <c r="BH179" i="14"/>
  <c r="BG179" i="14"/>
  <c r="BF179" i="14"/>
  <c r="BE179" i="14"/>
  <c r="T179" i="14"/>
  <c r="R179" i="14"/>
  <c r="P179" i="14"/>
  <c r="BK179" i="14"/>
  <c r="J179" i="14"/>
  <c r="BI178" i="14"/>
  <c r="BH178" i="14"/>
  <c r="BG178" i="14"/>
  <c r="BF178" i="14"/>
  <c r="BE178" i="14"/>
  <c r="T178" i="14"/>
  <c r="R178" i="14"/>
  <c r="P178" i="14"/>
  <c r="BK178" i="14"/>
  <c r="J178" i="14"/>
  <c r="BI177" i="14"/>
  <c r="BH177" i="14"/>
  <c r="BG177" i="14"/>
  <c r="BF177" i="14"/>
  <c r="BE177" i="14"/>
  <c r="T177" i="14"/>
  <c r="R177" i="14"/>
  <c r="P177" i="14"/>
  <c r="BK177" i="14"/>
  <c r="J177" i="14"/>
  <c r="BI176" i="14"/>
  <c r="BH176" i="14"/>
  <c r="BG176" i="14"/>
  <c r="BF176" i="14"/>
  <c r="BE176" i="14"/>
  <c r="T176" i="14"/>
  <c r="R176" i="14"/>
  <c r="P176" i="14"/>
  <c r="BK176" i="14"/>
  <c r="J176" i="14"/>
  <c r="BI175" i="14"/>
  <c r="BH175" i="14"/>
  <c r="BG175" i="14"/>
  <c r="BF175" i="14"/>
  <c r="BE175" i="14"/>
  <c r="T175" i="14"/>
  <c r="R175" i="14"/>
  <c r="P175" i="14"/>
  <c r="BK175" i="14"/>
  <c r="J175" i="14"/>
  <c r="BI174" i="14"/>
  <c r="BH174" i="14"/>
  <c r="BG174" i="14"/>
  <c r="BF174" i="14"/>
  <c r="BE174" i="14"/>
  <c r="T174" i="14"/>
  <c r="R174" i="14"/>
  <c r="P174" i="14"/>
  <c r="BK174" i="14"/>
  <c r="J174" i="14"/>
  <c r="BI173" i="14"/>
  <c r="BH173" i="14"/>
  <c r="BG173" i="14"/>
  <c r="BF173" i="14"/>
  <c r="BE173" i="14"/>
  <c r="T173" i="14"/>
  <c r="R173" i="14"/>
  <c r="P173" i="14"/>
  <c r="BK173" i="14"/>
  <c r="J173" i="14"/>
  <c r="BI172" i="14"/>
  <c r="BH172" i="14"/>
  <c r="BG172" i="14"/>
  <c r="BF172" i="14"/>
  <c r="BE172" i="14"/>
  <c r="T172" i="14"/>
  <c r="R172" i="14"/>
  <c r="P172" i="14"/>
  <c r="BK172" i="14"/>
  <c r="J172" i="14"/>
  <c r="BI171" i="14"/>
  <c r="BH171" i="14"/>
  <c r="BG171" i="14"/>
  <c r="BF171" i="14"/>
  <c r="BE171" i="14"/>
  <c r="T171" i="14"/>
  <c r="R171" i="14"/>
  <c r="P171" i="14"/>
  <c r="BK171" i="14"/>
  <c r="J171" i="14"/>
  <c r="BI170" i="14"/>
  <c r="BH170" i="14"/>
  <c r="BG170" i="14"/>
  <c r="BF170" i="14"/>
  <c r="BE170" i="14"/>
  <c r="T170" i="14"/>
  <c r="R170" i="14"/>
  <c r="P170" i="14"/>
  <c r="BK170" i="14"/>
  <c r="J170" i="14"/>
  <c r="BI169" i="14"/>
  <c r="BH169" i="14"/>
  <c r="BG169" i="14"/>
  <c r="BF169" i="14"/>
  <c r="BE169" i="14"/>
  <c r="T169" i="14"/>
  <c r="R169" i="14"/>
  <c r="P169" i="14"/>
  <c r="BK169" i="14"/>
  <c r="J169" i="14"/>
  <c r="BI168" i="14"/>
  <c r="BH168" i="14"/>
  <c r="BG168" i="14"/>
  <c r="BF168" i="14"/>
  <c r="BE168" i="14"/>
  <c r="T168" i="14"/>
  <c r="R168" i="14"/>
  <c r="P168" i="14"/>
  <c r="BK168" i="14"/>
  <c r="J168" i="14"/>
  <c r="BI167" i="14"/>
  <c r="BH167" i="14"/>
  <c r="BG167" i="14"/>
  <c r="BF167" i="14"/>
  <c r="BE167" i="14"/>
  <c r="T167" i="14"/>
  <c r="R167" i="14"/>
  <c r="P167" i="14"/>
  <c r="BK167" i="14"/>
  <c r="J167" i="14"/>
  <c r="BI166" i="14"/>
  <c r="BH166" i="14"/>
  <c r="BG166" i="14"/>
  <c r="BF166" i="14"/>
  <c r="BE166" i="14"/>
  <c r="T166" i="14"/>
  <c r="R166" i="14"/>
  <c r="P166" i="14"/>
  <c r="BK166" i="14"/>
  <c r="J166" i="14"/>
  <c r="BI165" i="14"/>
  <c r="BH165" i="14"/>
  <c r="BG165" i="14"/>
  <c r="BF165" i="14"/>
  <c r="BE165" i="14"/>
  <c r="T165" i="14"/>
  <c r="R165" i="14"/>
  <c r="P165" i="14"/>
  <c r="BK165" i="14"/>
  <c r="J165" i="14"/>
  <c r="BI164" i="14"/>
  <c r="BH164" i="14"/>
  <c r="BG164" i="14"/>
  <c r="BF164" i="14"/>
  <c r="BE164" i="14"/>
  <c r="T164" i="14"/>
  <c r="R164" i="14"/>
  <c r="P164" i="14"/>
  <c r="BK164" i="14"/>
  <c r="J164" i="14"/>
  <c r="BI163" i="14"/>
  <c r="BH163" i="14"/>
  <c r="BG163" i="14"/>
  <c r="BF163" i="14"/>
  <c r="BE163" i="14"/>
  <c r="T163" i="14"/>
  <c r="R163" i="14"/>
  <c r="P163" i="14"/>
  <c r="BK163" i="14"/>
  <c r="J163" i="14"/>
  <c r="BI162" i="14"/>
  <c r="BH162" i="14"/>
  <c r="BG162" i="14"/>
  <c r="BF162" i="14"/>
  <c r="BE162" i="14"/>
  <c r="T162" i="14"/>
  <c r="R162" i="14"/>
  <c r="P162" i="14"/>
  <c r="BK162" i="14"/>
  <c r="J162" i="14"/>
  <c r="BI161" i="14"/>
  <c r="BH161" i="14"/>
  <c r="BG161" i="14"/>
  <c r="BF161" i="14"/>
  <c r="BE161" i="14"/>
  <c r="T161" i="14"/>
  <c r="R161" i="14"/>
  <c r="P161" i="14"/>
  <c r="BK161" i="14"/>
  <c r="J161" i="14"/>
  <c r="BI160" i="14"/>
  <c r="BH160" i="14"/>
  <c r="BG160" i="14"/>
  <c r="BF160" i="14"/>
  <c r="BE160" i="14"/>
  <c r="T160" i="14"/>
  <c r="R160" i="14"/>
  <c r="P160" i="14"/>
  <c r="BK160" i="14"/>
  <c r="J160" i="14"/>
  <c r="BI159" i="14"/>
  <c r="BH159" i="14"/>
  <c r="BG159" i="14"/>
  <c r="BF159" i="14"/>
  <c r="BE159" i="14"/>
  <c r="T159" i="14"/>
  <c r="R159" i="14"/>
  <c r="P159" i="14"/>
  <c r="BK159" i="14"/>
  <c r="J159" i="14"/>
  <c r="BI158" i="14"/>
  <c r="BH158" i="14"/>
  <c r="BG158" i="14"/>
  <c r="BF158" i="14"/>
  <c r="BE158" i="14"/>
  <c r="T158" i="14"/>
  <c r="R158" i="14"/>
  <c r="P158" i="14"/>
  <c r="BK158" i="14"/>
  <c r="J158" i="14"/>
  <c r="BI157" i="14"/>
  <c r="BH157" i="14"/>
  <c r="BG157" i="14"/>
  <c r="BF157" i="14"/>
  <c r="BE157" i="14"/>
  <c r="T157" i="14"/>
  <c r="R157" i="14"/>
  <c r="P157" i="14"/>
  <c r="BK157" i="14"/>
  <c r="J157" i="14"/>
  <c r="BI156" i="14"/>
  <c r="BH156" i="14"/>
  <c r="BG156" i="14"/>
  <c r="BF156" i="14"/>
  <c r="BE156" i="14"/>
  <c r="T156" i="14"/>
  <c r="R156" i="14"/>
  <c r="P156" i="14"/>
  <c r="BK156" i="14"/>
  <c r="J156" i="14"/>
  <c r="BI155" i="14"/>
  <c r="BH155" i="14"/>
  <c r="BG155" i="14"/>
  <c r="BF155" i="14"/>
  <c r="BE155" i="14"/>
  <c r="T155" i="14"/>
  <c r="R155" i="14"/>
  <c r="P155" i="14"/>
  <c r="BK155" i="14"/>
  <c r="J155" i="14"/>
  <c r="BI154" i="14"/>
  <c r="BH154" i="14"/>
  <c r="BG154" i="14"/>
  <c r="BF154" i="14"/>
  <c r="BE154" i="14"/>
  <c r="T154" i="14"/>
  <c r="R154" i="14"/>
  <c r="P154" i="14"/>
  <c r="BK154" i="14"/>
  <c r="J154" i="14"/>
  <c r="BI153" i="14"/>
  <c r="BH153" i="14"/>
  <c r="BG153" i="14"/>
  <c r="BF153" i="14"/>
  <c r="BE153" i="14"/>
  <c r="T153" i="14"/>
  <c r="R153" i="14"/>
  <c r="P153" i="14"/>
  <c r="BK153" i="14"/>
  <c r="J153" i="14"/>
  <c r="BI152" i="14"/>
  <c r="BH152" i="14"/>
  <c r="BG152" i="14"/>
  <c r="BF152" i="14"/>
  <c r="BE152" i="14"/>
  <c r="T152" i="14"/>
  <c r="R152" i="14"/>
  <c r="P152" i="14"/>
  <c r="BK152" i="14"/>
  <c r="J152" i="14"/>
  <c r="BI151" i="14"/>
  <c r="BH151" i="14"/>
  <c r="BG151" i="14"/>
  <c r="BF151" i="14"/>
  <c r="BE151" i="14"/>
  <c r="T151" i="14"/>
  <c r="R151" i="14"/>
  <c r="P151" i="14"/>
  <c r="BK151" i="14"/>
  <c r="J151" i="14"/>
  <c r="BI150" i="14"/>
  <c r="BH150" i="14"/>
  <c r="BG150" i="14"/>
  <c r="BF150" i="14"/>
  <c r="BE150" i="14"/>
  <c r="T150" i="14"/>
  <c r="R150" i="14"/>
  <c r="P150" i="14"/>
  <c r="BK150" i="14"/>
  <c r="J150" i="14"/>
  <c r="BI149" i="14"/>
  <c r="BH149" i="14"/>
  <c r="BG149" i="14"/>
  <c r="BF149" i="14"/>
  <c r="BE149" i="14"/>
  <c r="T149" i="14"/>
  <c r="R149" i="14"/>
  <c r="P149" i="14"/>
  <c r="BK149" i="14"/>
  <c r="J149" i="14"/>
  <c r="BI148" i="14"/>
  <c r="BH148" i="14"/>
  <c r="BG148" i="14"/>
  <c r="BF148" i="14"/>
  <c r="BE148" i="14"/>
  <c r="T148" i="14"/>
  <c r="R148" i="14"/>
  <c r="P148" i="14"/>
  <c r="BK148" i="14"/>
  <c r="J148" i="14"/>
  <c r="BI147" i="14"/>
  <c r="BH147" i="14"/>
  <c r="BG147" i="14"/>
  <c r="BF147" i="14"/>
  <c r="BE147" i="14"/>
  <c r="T147" i="14"/>
  <c r="R147" i="14"/>
  <c r="P147" i="14"/>
  <c r="BK147" i="14"/>
  <c r="J147" i="14"/>
  <c r="BI146" i="14"/>
  <c r="BH146" i="14"/>
  <c r="BG146" i="14"/>
  <c r="BF146" i="14"/>
  <c r="BE146" i="14"/>
  <c r="T146" i="14"/>
  <c r="R146" i="14"/>
  <c r="P146" i="14"/>
  <c r="BK146" i="14"/>
  <c r="J146" i="14"/>
  <c r="BI145" i="14"/>
  <c r="BH145" i="14"/>
  <c r="BG145" i="14"/>
  <c r="BF145" i="14"/>
  <c r="BE145" i="14"/>
  <c r="T145" i="14"/>
  <c r="R145" i="14"/>
  <c r="P145" i="14"/>
  <c r="BK145" i="14"/>
  <c r="J145" i="14"/>
  <c r="BI144" i="14"/>
  <c r="BH144" i="14"/>
  <c r="BG144" i="14"/>
  <c r="BF144" i="14"/>
  <c r="BE144" i="14"/>
  <c r="T144" i="14"/>
  <c r="R144" i="14"/>
  <c r="P144" i="14"/>
  <c r="BK144" i="14"/>
  <c r="J144" i="14"/>
  <c r="BI143" i="14"/>
  <c r="BH143" i="14"/>
  <c r="BG143" i="14"/>
  <c r="BF143" i="14"/>
  <c r="BE143" i="14"/>
  <c r="T143" i="14"/>
  <c r="R143" i="14"/>
  <c r="P143" i="14"/>
  <c r="BK143" i="14"/>
  <c r="J143" i="14"/>
  <c r="BI142" i="14"/>
  <c r="BH142" i="14"/>
  <c r="BG142" i="14"/>
  <c r="BF142" i="14"/>
  <c r="BE142" i="14"/>
  <c r="T142" i="14"/>
  <c r="R142" i="14"/>
  <c r="P142" i="14"/>
  <c r="BK142" i="14"/>
  <c r="J142" i="14"/>
  <c r="BI141" i="14"/>
  <c r="BH141" i="14"/>
  <c r="BG141" i="14"/>
  <c r="BF141" i="14"/>
  <c r="BE141" i="14"/>
  <c r="T141" i="14"/>
  <c r="R141" i="14"/>
  <c r="P141" i="14"/>
  <c r="BK141" i="14"/>
  <c r="J141" i="14"/>
  <c r="BI140" i="14"/>
  <c r="BH140" i="14"/>
  <c r="BG140" i="14"/>
  <c r="BF140" i="14"/>
  <c r="BE140" i="14"/>
  <c r="T140" i="14"/>
  <c r="R140" i="14"/>
  <c r="P140" i="14"/>
  <c r="BK140" i="14"/>
  <c r="J140" i="14"/>
  <c r="BI139" i="14"/>
  <c r="BH139" i="14"/>
  <c r="BG139" i="14"/>
  <c r="BF139" i="14"/>
  <c r="BE139" i="14"/>
  <c r="T139" i="14"/>
  <c r="R139" i="14"/>
  <c r="P139" i="14"/>
  <c r="BK139" i="14"/>
  <c r="J139" i="14"/>
  <c r="BI138" i="14"/>
  <c r="BH138" i="14"/>
  <c r="BG138" i="14"/>
  <c r="BF138" i="14"/>
  <c r="BE138" i="14"/>
  <c r="T138" i="14"/>
  <c r="R138" i="14"/>
  <c r="P138" i="14"/>
  <c r="BK138" i="14"/>
  <c r="J138" i="14"/>
  <c r="BI137" i="14"/>
  <c r="BH137" i="14"/>
  <c r="BG137" i="14"/>
  <c r="BF137" i="14"/>
  <c r="BE137" i="14"/>
  <c r="T137" i="14"/>
  <c r="R137" i="14"/>
  <c r="P137" i="14"/>
  <c r="BK137" i="14"/>
  <c r="J137" i="14"/>
  <c r="BI136" i="14"/>
  <c r="BH136" i="14"/>
  <c r="BG136" i="14"/>
  <c r="BF136" i="14"/>
  <c r="BE136" i="14"/>
  <c r="T136" i="14"/>
  <c r="R136" i="14"/>
  <c r="P136" i="14"/>
  <c r="BK136" i="14"/>
  <c r="J136" i="14"/>
  <c r="BI135" i="14"/>
  <c r="BH135" i="14"/>
  <c r="BG135" i="14"/>
  <c r="BF135" i="14"/>
  <c r="BE135" i="14"/>
  <c r="T135" i="14"/>
  <c r="R135" i="14"/>
  <c r="P135" i="14"/>
  <c r="BK135" i="14"/>
  <c r="J135" i="14"/>
  <c r="BI134" i="14"/>
  <c r="BH134" i="14"/>
  <c r="BG134" i="14"/>
  <c r="BF134" i="14"/>
  <c r="BE134" i="14"/>
  <c r="T134" i="14"/>
  <c r="R134" i="14"/>
  <c r="P134" i="14"/>
  <c r="BK134" i="14"/>
  <c r="J134" i="14"/>
  <c r="BI133" i="14"/>
  <c r="BH133" i="14"/>
  <c r="BG133" i="14"/>
  <c r="BF133" i="14"/>
  <c r="BE133" i="14"/>
  <c r="T133" i="14"/>
  <c r="R133" i="14"/>
  <c r="P133" i="14"/>
  <c r="BK133" i="14"/>
  <c r="J133" i="14"/>
  <c r="BI132" i="14"/>
  <c r="BH132" i="14"/>
  <c r="BG132" i="14"/>
  <c r="BF132" i="14"/>
  <c r="BE132" i="14"/>
  <c r="T132" i="14"/>
  <c r="R132" i="14"/>
  <c r="P132" i="14"/>
  <c r="BK132" i="14"/>
  <c r="J132" i="14"/>
  <c r="BI131" i="14"/>
  <c r="BH131" i="14"/>
  <c r="BG131" i="14"/>
  <c r="BF131" i="14"/>
  <c r="BE131" i="14"/>
  <c r="T131" i="14"/>
  <c r="R131" i="14"/>
  <c r="P131" i="14"/>
  <c r="BK131" i="14"/>
  <c r="J131" i="14"/>
  <c r="BI130" i="14"/>
  <c r="BH130" i="14"/>
  <c r="BG130" i="14"/>
  <c r="BF130" i="14"/>
  <c r="BE130" i="14"/>
  <c r="T130" i="14"/>
  <c r="R130" i="14"/>
  <c r="P130" i="14"/>
  <c r="BK130" i="14"/>
  <c r="J130" i="14"/>
  <c r="BI129" i="14"/>
  <c r="BH129" i="14"/>
  <c r="BG129" i="14"/>
  <c r="BF129" i="14"/>
  <c r="BE129" i="14"/>
  <c r="T129" i="14"/>
  <c r="R129" i="14"/>
  <c r="P129" i="14"/>
  <c r="BK129" i="14"/>
  <c r="J129" i="14"/>
  <c r="BI128" i="14"/>
  <c r="BH128" i="14"/>
  <c r="BG128" i="14"/>
  <c r="BF128" i="14"/>
  <c r="BE128" i="14"/>
  <c r="T128" i="14"/>
  <c r="R128" i="14"/>
  <c r="P128" i="14"/>
  <c r="BK128" i="14"/>
  <c r="J128" i="14"/>
  <c r="BI127" i="14"/>
  <c r="BH127" i="14"/>
  <c r="BG127" i="14"/>
  <c r="BF127" i="14"/>
  <c r="BE127" i="14"/>
  <c r="T127" i="14"/>
  <c r="R127" i="14"/>
  <c r="P127" i="14"/>
  <c r="BK127" i="14"/>
  <c r="J127" i="14"/>
  <c r="BI126" i="14"/>
  <c r="BH126" i="14"/>
  <c r="BG126" i="14"/>
  <c r="BF126" i="14"/>
  <c r="BE126" i="14"/>
  <c r="T126" i="14"/>
  <c r="R126" i="14"/>
  <c r="P126" i="14"/>
  <c r="BK126" i="14"/>
  <c r="J126" i="14"/>
  <c r="BI125" i="14"/>
  <c r="BH125" i="14"/>
  <c r="BG125" i="14"/>
  <c r="BF125" i="14"/>
  <c r="BE125" i="14"/>
  <c r="T125" i="14"/>
  <c r="R125" i="14"/>
  <c r="P125" i="14"/>
  <c r="BK125" i="14"/>
  <c r="J125" i="14"/>
  <c r="BI124" i="14"/>
  <c r="BH124" i="14"/>
  <c r="BG124" i="14"/>
  <c r="BF124" i="14"/>
  <c r="BE124" i="14"/>
  <c r="T124" i="14"/>
  <c r="R124" i="14"/>
  <c r="P124" i="14"/>
  <c r="BK124" i="14"/>
  <c r="J124" i="14"/>
  <c r="BI123" i="14"/>
  <c r="BH123" i="14"/>
  <c r="BG123" i="14"/>
  <c r="BF123" i="14"/>
  <c r="BE123" i="14"/>
  <c r="T123" i="14"/>
  <c r="R123" i="14"/>
  <c r="P123" i="14"/>
  <c r="BK123" i="14"/>
  <c r="J123" i="14"/>
  <c r="BI122" i="14"/>
  <c r="BH122" i="14"/>
  <c r="BG122" i="14"/>
  <c r="BF122" i="14"/>
  <c r="BE122" i="14"/>
  <c r="T122" i="14"/>
  <c r="R122" i="14"/>
  <c r="P122" i="14"/>
  <c r="BK122" i="14"/>
  <c r="J122" i="14"/>
  <c r="BI121" i="14"/>
  <c r="BH121" i="14"/>
  <c r="BG121" i="14"/>
  <c r="BF121" i="14"/>
  <c r="BE121" i="14"/>
  <c r="T121" i="14"/>
  <c r="R121" i="14"/>
  <c r="P121" i="14"/>
  <c r="BK121" i="14"/>
  <c r="J121" i="14"/>
  <c r="BI120" i="14"/>
  <c r="BH120" i="14"/>
  <c r="BG120" i="14"/>
  <c r="BF120" i="14"/>
  <c r="BE120" i="14"/>
  <c r="T120" i="14"/>
  <c r="R120" i="14"/>
  <c r="P120" i="14"/>
  <c r="BK120" i="14"/>
  <c r="J120" i="14"/>
  <c r="BI119" i="14"/>
  <c r="BH119" i="14"/>
  <c r="BG119" i="14"/>
  <c r="BF119" i="14"/>
  <c r="BE119" i="14"/>
  <c r="T119" i="14"/>
  <c r="R119" i="14"/>
  <c r="P119" i="14"/>
  <c r="BK119" i="14"/>
  <c r="J119" i="14"/>
  <c r="BI118" i="14"/>
  <c r="BH118" i="14"/>
  <c r="BG118" i="14"/>
  <c r="BF118" i="14"/>
  <c r="BE118" i="14"/>
  <c r="T118" i="14"/>
  <c r="R118" i="14"/>
  <c r="P118" i="14"/>
  <c r="BK118" i="14"/>
  <c r="J118" i="14"/>
  <c r="BI117" i="14"/>
  <c r="BH117" i="14"/>
  <c r="BG117" i="14"/>
  <c r="BF117" i="14"/>
  <c r="BE117" i="14"/>
  <c r="T117" i="14"/>
  <c r="R117" i="14"/>
  <c r="P117" i="14"/>
  <c r="BK117" i="14"/>
  <c r="J117" i="14"/>
  <c r="BI116" i="14"/>
  <c r="BH116" i="14"/>
  <c r="BG116" i="14"/>
  <c r="BF116" i="14"/>
  <c r="BE116" i="14"/>
  <c r="T116" i="14"/>
  <c r="R116" i="14"/>
  <c r="P116" i="14"/>
  <c r="BK116" i="14"/>
  <c r="J116" i="14"/>
  <c r="BI115" i="14"/>
  <c r="BH115" i="14"/>
  <c r="BG115" i="14"/>
  <c r="BF115" i="14"/>
  <c r="BE115" i="14"/>
  <c r="T115" i="14"/>
  <c r="R115" i="14"/>
  <c r="P115" i="14"/>
  <c r="BK115" i="14"/>
  <c r="J115" i="14"/>
  <c r="BI114" i="14"/>
  <c r="BH114" i="14"/>
  <c r="BG114" i="14"/>
  <c r="BF114" i="14"/>
  <c r="BE114" i="14"/>
  <c r="T114" i="14"/>
  <c r="R114" i="14"/>
  <c r="P114" i="14"/>
  <c r="BK114" i="14"/>
  <c r="J114" i="14"/>
  <c r="BI113" i="14"/>
  <c r="BH113" i="14"/>
  <c r="BG113" i="14"/>
  <c r="BF113" i="14"/>
  <c r="BE113" i="14"/>
  <c r="T113" i="14"/>
  <c r="R113" i="14"/>
  <c r="P113" i="14"/>
  <c r="BK113" i="14"/>
  <c r="J113" i="14"/>
  <c r="BI112" i="14"/>
  <c r="BH112" i="14"/>
  <c r="BG112" i="14"/>
  <c r="BF112" i="14"/>
  <c r="BE112" i="14"/>
  <c r="T112" i="14"/>
  <c r="R112" i="14"/>
  <c r="P112" i="14"/>
  <c r="BK112" i="14"/>
  <c r="J112" i="14"/>
  <c r="BI111" i="14"/>
  <c r="BH111" i="14"/>
  <c r="BG111" i="14"/>
  <c r="BF111" i="14"/>
  <c r="BE111" i="14"/>
  <c r="T111" i="14"/>
  <c r="R111" i="14"/>
  <c r="P111" i="14"/>
  <c r="BK111" i="14"/>
  <c r="J111" i="14"/>
  <c r="BI110" i="14"/>
  <c r="BH110" i="14"/>
  <c r="BG110" i="14"/>
  <c r="BF110" i="14"/>
  <c r="BE110" i="14"/>
  <c r="T110" i="14"/>
  <c r="R110" i="14"/>
  <c r="P110" i="14"/>
  <c r="BK110" i="14"/>
  <c r="J110" i="14"/>
  <c r="BI109" i="14"/>
  <c r="BH109" i="14"/>
  <c r="BG109" i="14"/>
  <c r="BF109" i="14"/>
  <c r="BE109" i="14"/>
  <c r="T109" i="14"/>
  <c r="R109" i="14"/>
  <c r="P109" i="14"/>
  <c r="BK109" i="14"/>
  <c r="J109" i="14"/>
  <c r="BI108" i="14"/>
  <c r="BH108" i="14"/>
  <c r="BG108" i="14"/>
  <c r="BF108" i="14"/>
  <c r="BE108" i="14"/>
  <c r="T108" i="14"/>
  <c r="R108" i="14"/>
  <c r="P108" i="14"/>
  <c r="BK108" i="14"/>
  <c r="J108" i="14"/>
  <c r="BI107" i="14"/>
  <c r="BH107" i="14"/>
  <c r="BG107" i="14"/>
  <c r="BF107" i="14"/>
  <c r="BE107" i="14"/>
  <c r="T107" i="14"/>
  <c r="R107" i="14"/>
  <c r="P107" i="14"/>
  <c r="BK107" i="14"/>
  <c r="J107" i="14"/>
  <c r="BI106" i="14"/>
  <c r="BH106" i="14"/>
  <c r="BG106" i="14"/>
  <c r="BF106" i="14"/>
  <c r="BE106" i="14"/>
  <c r="T106" i="14"/>
  <c r="R106" i="14"/>
  <c r="P106" i="14"/>
  <c r="BK106" i="14"/>
  <c r="J106" i="14"/>
  <c r="BI105" i="14"/>
  <c r="BH105" i="14"/>
  <c r="BG105" i="14"/>
  <c r="BF105" i="14"/>
  <c r="BE105" i="14"/>
  <c r="T105" i="14"/>
  <c r="R105" i="14"/>
  <c r="P105" i="14"/>
  <c r="BK105" i="14"/>
  <c r="J105" i="14"/>
  <c r="BI104" i="14"/>
  <c r="BH104" i="14"/>
  <c r="BG104" i="14"/>
  <c r="BF104" i="14"/>
  <c r="BE104" i="14"/>
  <c r="T104" i="14"/>
  <c r="R104" i="14"/>
  <c r="P104" i="14"/>
  <c r="BK104" i="14"/>
  <c r="J104" i="14"/>
  <c r="BI103" i="14"/>
  <c r="BH103" i="14"/>
  <c r="BG103" i="14"/>
  <c r="BF103" i="14"/>
  <c r="BE103" i="14"/>
  <c r="T103" i="14"/>
  <c r="R103" i="14"/>
  <c r="P103" i="14"/>
  <c r="BK103" i="14"/>
  <c r="J103" i="14"/>
  <c r="BI102" i="14"/>
  <c r="BH102" i="14"/>
  <c r="BG102" i="14"/>
  <c r="BF102" i="14"/>
  <c r="BE102" i="14"/>
  <c r="T102" i="14"/>
  <c r="R102" i="14"/>
  <c r="P102" i="14"/>
  <c r="BK102" i="14"/>
  <c r="J102" i="14"/>
  <c r="BI101" i="14"/>
  <c r="BH101" i="14"/>
  <c r="BG101" i="14"/>
  <c r="BF101" i="14"/>
  <c r="BE101" i="14"/>
  <c r="T101" i="14"/>
  <c r="R101" i="14"/>
  <c r="P101" i="14"/>
  <c r="BK101" i="14"/>
  <c r="J101" i="14"/>
  <c r="BI100" i="14"/>
  <c r="BH100" i="14"/>
  <c r="BG100" i="14"/>
  <c r="BF100" i="14"/>
  <c r="BE100" i="14"/>
  <c r="T100" i="14"/>
  <c r="R100" i="14"/>
  <c r="P100" i="14"/>
  <c r="BK100" i="14"/>
  <c r="J100" i="14"/>
  <c r="BI99" i="14"/>
  <c r="BH99" i="14"/>
  <c r="BG99" i="14"/>
  <c r="BF99" i="14"/>
  <c r="BE99" i="14"/>
  <c r="T99" i="14"/>
  <c r="R99" i="14"/>
  <c r="P99" i="14"/>
  <c r="BK99" i="14"/>
  <c r="J99" i="14"/>
  <c r="BI98" i="14"/>
  <c r="BH98" i="14"/>
  <c r="BG98" i="14"/>
  <c r="BF98" i="14"/>
  <c r="BE98" i="14"/>
  <c r="T98" i="14"/>
  <c r="R98" i="14"/>
  <c r="P98" i="14"/>
  <c r="BK98" i="14"/>
  <c r="J98" i="14"/>
  <c r="BI97" i="14"/>
  <c r="BH97" i="14"/>
  <c r="BG97" i="14"/>
  <c r="BF97" i="14"/>
  <c r="BE97" i="14"/>
  <c r="T97" i="14"/>
  <c r="R97" i="14"/>
  <c r="P97" i="14"/>
  <c r="BK97" i="14"/>
  <c r="J97" i="14"/>
  <c r="BI96" i="14"/>
  <c r="BH96" i="14"/>
  <c r="BG96" i="14"/>
  <c r="BF96" i="14"/>
  <c r="BE96" i="14"/>
  <c r="T96" i="14"/>
  <c r="R96" i="14"/>
  <c r="P96" i="14"/>
  <c r="BK96" i="14"/>
  <c r="J96" i="14"/>
  <c r="BI95" i="14"/>
  <c r="BH95" i="14"/>
  <c r="BG95" i="14"/>
  <c r="BF95" i="14"/>
  <c r="BE95" i="14"/>
  <c r="T95" i="14"/>
  <c r="R95" i="14"/>
  <c r="P95" i="14"/>
  <c r="BK95" i="14"/>
  <c r="J95" i="14"/>
  <c r="BI94" i="14"/>
  <c r="BH94" i="14"/>
  <c r="BG94" i="14"/>
  <c r="BF94" i="14"/>
  <c r="BE94" i="14"/>
  <c r="T94" i="14"/>
  <c r="R94" i="14"/>
  <c r="P94" i="14"/>
  <c r="BK94" i="14"/>
  <c r="J94" i="14"/>
  <c r="BI93" i="14"/>
  <c r="BH93" i="14"/>
  <c r="BG93" i="14"/>
  <c r="BF93" i="14"/>
  <c r="BE93" i="14"/>
  <c r="T93" i="14"/>
  <c r="R93" i="14"/>
  <c r="P93" i="14"/>
  <c r="BK93" i="14"/>
  <c r="J93" i="14"/>
  <c r="BI92" i="14"/>
  <c r="BH92" i="14"/>
  <c r="BG92" i="14"/>
  <c r="BF92" i="14"/>
  <c r="BE92" i="14"/>
  <c r="T92" i="14"/>
  <c r="R92" i="14"/>
  <c r="P92" i="14"/>
  <c r="BK92" i="14"/>
  <c r="J92" i="14"/>
  <c r="BI91" i="14"/>
  <c r="BH91" i="14"/>
  <c r="BG91" i="14"/>
  <c r="BF91" i="14"/>
  <c r="BE91" i="14"/>
  <c r="T91" i="14"/>
  <c r="R91" i="14"/>
  <c r="P91" i="14"/>
  <c r="BK91" i="14"/>
  <c r="J91" i="14"/>
  <c r="BI90" i="14"/>
  <c r="BH90" i="14"/>
  <c r="BG90" i="14"/>
  <c r="BF90" i="14"/>
  <c r="BE90" i="14"/>
  <c r="T90" i="14"/>
  <c r="R90" i="14"/>
  <c r="P90" i="14"/>
  <c r="BK90" i="14"/>
  <c r="J90" i="14"/>
  <c r="BI89" i="14"/>
  <c r="BH89" i="14"/>
  <c r="BG89" i="14"/>
  <c r="BF89" i="14"/>
  <c r="BE89" i="14"/>
  <c r="T89" i="14"/>
  <c r="R89" i="14"/>
  <c r="P89" i="14"/>
  <c r="BK89" i="14"/>
  <c r="J89" i="14"/>
  <c r="BI88" i="14"/>
  <c r="BH88" i="14"/>
  <c r="BG88" i="14"/>
  <c r="BF88" i="14"/>
  <c r="BE88" i="14"/>
  <c r="T88" i="14"/>
  <c r="R88" i="14"/>
  <c r="P88" i="14"/>
  <c r="BK88" i="14"/>
  <c r="J88" i="14"/>
  <c r="BI87" i="14"/>
  <c r="BH87" i="14"/>
  <c r="BG87" i="14"/>
  <c r="BF87" i="14"/>
  <c r="BE87" i="14"/>
  <c r="T87" i="14"/>
  <c r="R87" i="14"/>
  <c r="P87" i="14"/>
  <c r="BK87" i="14"/>
  <c r="J87" i="14"/>
  <c r="BI86" i="14"/>
  <c r="BH86" i="14"/>
  <c r="BG86" i="14"/>
  <c r="BF86" i="14"/>
  <c r="BE86" i="14"/>
  <c r="T86" i="14"/>
  <c r="R86" i="14"/>
  <c r="P86" i="14"/>
  <c r="BK86" i="14"/>
  <c r="J86" i="14"/>
  <c r="BI85" i="14"/>
  <c r="BH85" i="14"/>
  <c r="BG85" i="14"/>
  <c r="BF85" i="14"/>
  <c r="BE85" i="14"/>
  <c r="T85" i="14"/>
  <c r="R85" i="14"/>
  <c r="P85" i="14"/>
  <c r="BK85" i="14"/>
  <c r="J85" i="14"/>
  <c r="BI84" i="14"/>
  <c r="BH84" i="14"/>
  <c r="BG84" i="14"/>
  <c r="BF84" i="14"/>
  <c r="BE84" i="14"/>
  <c r="T84" i="14"/>
  <c r="R84" i="14"/>
  <c r="P84" i="14"/>
  <c r="BK84" i="14"/>
  <c r="J84" i="14"/>
  <c r="BI83" i="14"/>
  <c r="BH83" i="14"/>
  <c r="BG83" i="14"/>
  <c r="BF83" i="14"/>
  <c r="BE83" i="14"/>
  <c r="T83" i="14"/>
  <c r="R83" i="14"/>
  <c r="P83" i="14"/>
  <c r="BK83" i="14"/>
  <c r="J83" i="14"/>
  <c r="BI82" i="14"/>
  <c r="BH82" i="14"/>
  <c r="BG82" i="14"/>
  <c r="BF82" i="14"/>
  <c r="BE82" i="14"/>
  <c r="T82" i="14"/>
  <c r="R82" i="14"/>
  <c r="P82" i="14"/>
  <c r="BK82" i="14"/>
  <c r="J82" i="14"/>
  <c r="BI81" i="14"/>
  <c r="BH81" i="14"/>
  <c r="BG81" i="14"/>
  <c r="BF81" i="14"/>
  <c r="BE81" i="14"/>
  <c r="T81" i="14"/>
  <c r="R81" i="14"/>
  <c r="P81" i="14"/>
  <c r="BK81" i="14"/>
  <c r="J81" i="14"/>
  <c r="BI80" i="14"/>
  <c r="BH80" i="14"/>
  <c r="BG80" i="14"/>
  <c r="BF80" i="14"/>
  <c r="BE80" i="14"/>
  <c r="T80" i="14"/>
  <c r="R80" i="14"/>
  <c r="P80" i="14"/>
  <c r="BK80" i="14"/>
  <c r="J80" i="14"/>
  <c r="BI79" i="14"/>
  <c r="F34" i="14" s="1"/>
  <c r="BD64" i="1" s="1"/>
  <c r="BH79" i="14"/>
  <c r="F33" i="14" s="1"/>
  <c r="BC64" i="1" s="1"/>
  <c r="BG79" i="14"/>
  <c r="F32" i="14" s="1"/>
  <c r="BB64" i="1" s="1"/>
  <c r="BF79" i="14"/>
  <c r="J31" i="14" s="1"/>
  <c r="AW64" i="1" s="1"/>
  <c r="BE79" i="14"/>
  <c r="F30" i="14" s="1"/>
  <c r="AZ64" i="1" s="1"/>
  <c r="T79" i="14"/>
  <c r="T78" i="14" s="1"/>
  <c r="T77" i="14" s="1"/>
  <c r="R79" i="14"/>
  <c r="R78" i="14" s="1"/>
  <c r="R77" i="14" s="1"/>
  <c r="P79" i="14"/>
  <c r="P78" i="14" s="1"/>
  <c r="P77" i="14" s="1"/>
  <c r="AU64" i="1" s="1"/>
  <c r="BK79" i="14"/>
  <c r="BK78" i="14" s="1"/>
  <c r="J79" i="14"/>
  <c r="F71" i="14"/>
  <c r="E69" i="14"/>
  <c r="F49" i="14"/>
  <c r="E47" i="14"/>
  <c r="J21" i="14"/>
  <c r="E21" i="14"/>
  <c r="J51" i="14" s="1"/>
  <c r="J20" i="14"/>
  <c r="J18" i="14"/>
  <c r="E18" i="14"/>
  <c r="F74" i="14" s="1"/>
  <c r="J17" i="14"/>
  <c r="J15" i="14"/>
  <c r="E15" i="14"/>
  <c r="F51" i="14" s="1"/>
  <c r="J14" i="14"/>
  <c r="J12" i="14"/>
  <c r="J49" i="14" s="1"/>
  <c r="E7" i="14"/>
  <c r="E45" i="14" s="1"/>
  <c r="AY63" i="1"/>
  <c r="AX63" i="1"/>
  <c r="F33" i="13"/>
  <c r="BC63" i="1" s="1"/>
  <c r="BI84" i="13"/>
  <c r="BH84" i="13"/>
  <c r="BG84" i="13"/>
  <c r="BF84" i="13"/>
  <c r="T84" i="13"/>
  <c r="T80" i="13" s="1"/>
  <c r="T79" i="13" s="1"/>
  <c r="T78" i="13" s="1"/>
  <c r="R84" i="13"/>
  <c r="R80" i="13" s="1"/>
  <c r="R79" i="13" s="1"/>
  <c r="R78" i="13" s="1"/>
  <c r="P84" i="13"/>
  <c r="BK84" i="13"/>
  <c r="J84" i="13"/>
  <c r="BE84" i="13" s="1"/>
  <c r="BI81" i="13"/>
  <c r="F34" i="13" s="1"/>
  <c r="BD63" i="1" s="1"/>
  <c r="BH81" i="13"/>
  <c r="BG81" i="13"/>
  <c r="F32" i="13" s="1"/>
  <c r="BB63" i="1" s="1"/>
  <c r="BF81" i="13"/>
  <c r="J31" i="13" s="1"/>
  <c r="AW63" i="1" s="1"/>
  <c r="BE81" i="13"/>
  <c r="F30" i="13" s="1"/>
  <c r="AZ63" i="1" s="1"/>
  <c r="T81" i="13"/>
  <c r="R81" i="13"/>
  <c r="P81" i="13"/>
  <c r="P80" i="13" s="1"/>
  <c r="P79" i="13" s="1"/>
  <c r="P78" i="13" s="1"/>
  <c r="AU63" i="1" s="1"/>
  <c r="BK81" i="13"/>
  <c r="BK80" i="13" s="1"/>
  <c r="J81" i="13"/>
  <c r="J74" i="13"/>
  <c r="F74" i="13"/>
  <c r="J72" i="13"/>
  <c r="F72" i="13"/>
  <c r="E70" i="13"/>
  <c r="J51" i="13"/>
  <c r="F51" i="13"/>
  <c r="F49" i="13"/>
  <c r="E47" i="13"/>
  <c r="J18" i="13"/>
  <c r="E18" i="13"/>
  <c r="F52" i="13" s="1"/>
  <c r="J17" i="13"/>
  <c r="J12" i="13"/>
  <c r="J49" i="13" s="1"/>
  <c r="E7" i="13"/>
  <c r="E45" i="13" s="1"/>
  <c r="BK80" i="12"/>
  <c r="AY62" i="1"/>
  <c r="AX62" i="1"/>
  <c r="F34" i="12"/>
  <c r="BD62" i="1" s="1"/>
  <c r="F32" i="12"/>
  <c r="BB62" i="1" s="1"/>
  <c r="J31" i="12"/>
  <c r="AW62" i="1" s="1"/>
  <c r="F31" i="12"/>
  <c r="BA62" i="1" s="1"/>
  <c r="BI81" i="12"/>
  <c r="BH81" i="12"/>
  <c r="F33" i="12" s="1"/>
  <c r="BC62" i="1" s="1"/>
  <c r="BG81" i="12"/>
  <c r="BF81" i="12"/>
  <c r="T81" i="12"/>
  <c r="T80" i="12" s="1"/>
  <c r="T79" i="12" s="1"/>
  <c r="T78" i="12" s="1"/>
  <c r="R81" i="12"/>
  <c r="R80" i="12" s="1"/>
  <c r="R79" i="12" s="1"/>
  <c r="R78" i="12" s="1"/>
  <c r="P81" i="12"/>
  <c r="P80" i="12" s="1"/>
  <c r="P79" i="12" s="1"/>
  <c r="P78" i="12" s="1"/>
  <c r="AU62" i="1" s="1"/>
  <c r="BK81" i="12"/>
  <c r="J81" i="12"/>
  <c r="BE81" i="12" s="1"/>
  <c r="J74" i="12"/>
  <c r="F74" i="12"/>
  <c r="J72" i="12"/>
  <c r="F72" i="12"/>
  <c r="E70" i="12"/>
  <c r="J51" i="12"/>
  <c r="F51" i="12"/>
  <c r="F49" i="12"/>
  <c r="E47" i="12"/>
  <c r="E45" i="12"/>
  <c r="J18" i="12"/>
  <c r="E18" i="12"/>
  <c r="F52" i="12" s="1"/>
  <c r="J17" i="12"/>
  <c r="J12" i="12"/>
  <c r="J49" i="12" s="1"/>
  <c r="E7" i="12"/>
  <c r="E68" i="12" s="1"/>
  <c r="T150" i="11"/>
  <c r="R150" i="11"/>
  <c r="AY61" i="1"/>
  <c r="AX61" i="1"/>
  <c r="BI151" i="11"/>
  <c r="BH151" i="11"/>
  <c r="BG151" i="11"/>
  <c r="BF151" i="11"/>
  <c r="BE151" i="11"/>
  <c r="T151" i="11"/>
  <c r="R151" i="11"/>
  <c r="P151" i="11"/>
  <c r="P150" i="11" s="1"/>
  <c r="BK151" i="11"/>
  <c r="BK150" i="11" s="1"/>
  <c r="J150" i="11" s="1"/>
  <c r="J59" i="11" s="1"/>
  <c r="J151" i="11"/>
  <c r="BI145" i="11"/>
  <c r="BH145" i="11"/>
  <c r="BG145" i="11"/>
  <c r="BF145" i="11"/>
  <c r="T145" i="11"/>
  <c r="T81" i="11" s="1"/>
  <c r="T80" i="11" s="1"/>
  <c r="T79" i="11" s="1"/>
  <c r="R145" i="11"/>
  <c r="P145" i="11"/>
  <c r="BK145" i="11"/>
  <c r="J145" i="11"/>
  <c r="BE145" i="11" s="1"/>
  <c r="BI141" i="11"/>
  <c r="BH141" i="11"/>
  <c r="BG141" i="11"/>
  <c r="BF141" i="11"/>
  <c r="J31" i="11" s="1"/>
  <c r="AW61" i="1" s="1"/>
  <c r="BE141" i="11"/>
  <c r="T141" i="11"/>
  <c r="R141" i="11"/>
  <c r="P141" i="11"/>
  <c r="BK141" i="11"/>
  <c r="J141" i="11"/>
  <c r="BI134" i="11"/>
  <c r="BH134" i="11"/>
  <c r="BG134" i="11"/>
  <c r="BF134" i="11"/>
  <c r="T134" i="11"/>
  <c r="R134" i="11"/>
  <c r="P134" i="11"/>
  <c r="BK134" i="11"/>
  <c r="J134" i="11"/>
  <c r="BE134" i="11" s="1"/>
  <c r="BI130" i="11"/>
  <c r="BH130" i="11"/>
  <c r="BG130" i="11"/>
  <c r="BF130" i="11"/>
  <c r="BE130" i="11"/>
  <c r="T130" i="11"/>
  <c r="R130" i="11"/>
  <c r="P130" i="11"/>
  <c r="BK130" i="11"/>
  <c r="J130" i="11"/>
  <c r="BI125" i="11"/>
  <c r="BH125" i="11"/>
  <c r="BG125" i="11"/>
  <c r="BF125" i="11"/>
  <c r="BE125" i="11"/>
  <c r="T125" i="11"/>
  <c r="R125" i="11"/>
  <c r="P125" i="11"/>
  <c r="BK125" i="11"/>
  <c r="J125" i="11"/>
  <c r="BI120" i="11"/>
  <c r="BH120" i="11"/>
  <c r="BG120" i="11"/>
  <c r="BF120" i="11"/>
  <c r="BE120" i="11"/>
  <c r="T120" i="11"/>
  <c r="R120" i="11"/>
  <c r="P120" i="11"/>
  <c r="BK120" i="11"/>
  <c r="J120" i="11"/>
  <c r="BI117" i="11"/>
  <c r="BH117" i="11"/>
  <c r="BG117" i="11"/>
  <c r="BF117" i="11"/>
  <c r="BE117" i="11"/>
  <c r="T117" i="11"/>
  <c r="R117" i="11"/>
  <c r="P117" i="11"/>
  <c r="BK117" i="11"/>
  <c r="J117" i="11"/>
  <c r="BI116" i="11"/>
  <c r="BH116" i="11"/>
  <c r="BG116" i="11"/>
  <c r="BF116" i="11"/>
  <c r="BE116" i="11"/>
  <c r="T116" i="11"/>
  <c r="R116" i="11"/>
  <c r="P116" i="11"/>
  <c r="BK116" i="11"/>
  <c r="J116" i="11"/>
  <c r="BI111" i="11"/>
  <c r="BH111" i="11"/>
  <c r="BG111" i="11"/>
  <c r="BF111" i="11"/>
  <c r="BE111" i="11"/>
  <c r="T111" i="11"/>
  <c r="R111" i="11"/>
  <c r="P111" i="11"/>
  <c r="BK111" i="11"/>
  <c r="J111" i="11"/>
  <c r="BI110" i="11"/>
  <c r="BH110" i="11"/>
  <c r="BG110" i="11"/>
  <c r="BF110" i="11"/>
  <c r="BE110" i="11"/>
  <c r="T110" i="11"/>
  <c r="R110" i="11"/>
  <c r="P110" i="11"/>
  <c r="BK110" i="11"/>
  <c r="J110" i="11"/>
  <c r="BI98" i="11"/>
  <c r="BH98" i="11"/>
  <c r="BG98" i="11"/>
  <c r="BF98" i="11"/>
  <c r="BE98" i="11"/>
  <c r="T98" i="11"/>
  <c r="R98" i="11"/>
  <c r="P98" i="11"/>
  <c r="BK98" i="11"/>
  <c r="J98" i="11"/>
  <c r="BI90" i="11"/>
  <c r="BH90" i="11"/>
  <c r="BG90" i="11"/>
  <c r="BF90" i="11"/>
  <c r="F31" i="11" s="1"/>
  <c r="BA61" i="1" s="1"/>
  <c r="BE90" i="11"/>
  <c r="T90" i="11"/>
  <c r="R90" i="11"/>
  <c r="P90" i="11"/>
  <c r="BK90" i="11"/>
  <c r="J90" i="11"/>
  <c r="BI82" i="11"/>
  <c r="F34" i="11" s="1"/>
  <c r="BD61" i="1" s="1"/>
  <c r="BH82" i="11"/>
  <c r="BG82" i="11"/>
  <c r="F32" i="11" s="1"/>
  <c r="BB61" i="1" s="1"/>
  <c r="BF82" i="11"/>
  <c r="BE82" i="11"/>
  <c r="T82" i="11"/>
  <c r="R82" i="11"/>
  <c r="R81" i="11" s="1"/>
  <c r="R80" i="11" s="1"/>
  <c r="R79" i="11" s="1"/>
  <c r="P82" i="11"/>
  <c r="BK82" i="11"/>
  <c r="BK81" i="11" s="1"/>
  <c r="J82" i="11"/>
  <c r="J75" i="11"/>
  <c r="F75" i="11"/>
  <c r="F73" i="11"/>
  <c r="E71" i="11"/>
  <c r="J51" i="11"/>
  <c r="F51" i="11"/>
  <c r="F49" i="11"/>
  <c r="E47" i="11"/>
  <c r="E45" i="11"/>
  <c r="J18" i="11"/>
  <c r="E18" i="11"/>
  <c r="F52" i="11" s="1"/>
  <c r="J17" i="11"/>
  <c r="J12" i="11"/>
  <c r="J73" i="11" s="1"/>
  <c r="E7" i="11"/>
  <c r="E69" i="11" s="1"/>
  <c r="BK114" i="10"/>
  <c r="J114" i="10" s="1"/>
  <c r="J61" i="10" s="1"/>
  <c r="BK93" i="10"/>
  <c r="J93" i="10" s="1"/>
  <c r="J59" i="10" s="1"/>
  <c r="AY60" i="1"/>
  <c r="AX60" i="1"/>
  <c r="BI125" i="10"/>
  <c r="BH125" i="10"/>
  <c r="BG125" i="10"/>
  <c r="BF125" i="10"/>
  <c r="BE125" i="10"/>
  <c r="T125" i="10"/>
  <c r="T124" i="10" s="1"/>
  <c r="R125" i="10"/>
  <c r="R124" i="10" s="1"/>
  <c r="P125" i="10"/>
  <c r="P124" i="10" s="1"/>
  <c r="BK125" i="10"/>
  <c r="BK124" i="10" s="1"/>
  <c r="J124" i="10" s="1"/>
  <c r="J62" i="10" s="1"/>
  <c r="J125" i="10"/>
  <c r="BI120" i="10"/>
  <c r="BH120" i="10"/>
  <c r="BG120" i="10"/>
  <c r="BF120" i="10"/>
  <c r="T120" i="10"/>
  <c r="R120" i="10"/>
  <c r="P120" i="10"/>
  <c r="BK120" i="10"/>
  <c r="J120" i="10"/>
  <c r="BE120" i="10" s="1"/>
  <c r="BI115" i="10"/>
  <c r="BH115" i="10"/>
  <c r="F33" i="10" s="1"/>
  <c r="BC60" i="1" s="1"/>
  <c r="BG115" i="10"/>
  <c r="BF115" i="10"/>
  <c r="T115" i="10"/>
  <c r="T114" i="10" s="1"/>
  <c r="R115" i="10"/>
  <c r="R114" i="10" s="1"/>
  <c r="P115" i="10"/>
  <c r="P114" i="10" s="1"/>
  <c r="BK115" i="10"/>
  <c r="J115" i="10"/>
  <c r="BE115" i="10" s="1"/>
  <c r="BI110" i="10"/>
  <c r="BH110" i="10"/>
  <c r="BG110" i="10"/>
  <c r="BF110" i="10"/>
  <c r="BE110" i="10"/>
  <c r="T110" i="10"/>
  <c r="R110" i="10"/>
  <c r="P110" i="10"/>
  <c r="BK110" i="10"/>
  <c r="J110" i="10"/>
  <c r="BI105" i="10"/>
  <c r="BH105" i="10"/>
  <c r="BG105" i="10"/>
  <c r="BF105" i="10"/>
  <c r="BE105" i="10"/>
  <c r="T105" i="10"/>
  <c r="R105" i="10"/>
  <c r="P105" i="10"/>
  <c r="BK105" i="10"/>
  <c r="J105" i="10"/>
  <c r="BI100" i="10"/>
  <c r="BH100" i="10"/>
  <c r="BG100" i="10"/>
  <c r="BF100" i="10"/>
  <c r="BE100" i="10"/>
  <c r="T100" i="10"/>
  <c r="T99" i="10" s="1"/>
  <c r="R100" i="10"/>
  <c r="R99" i="10" s="1"/>
  <c r="P100" i="10"/>
  <c r="P99" i="10" s="1"/>
  <c r="BK100" i="10"/>
  <c r="BK99" i="10" s="1"/>
  <c r="J99" i="10" s="1"/>
  <c r="J60" i="10" s="1"/>
  <c r="J100" i="10"/>
  <c r="BI94" i="10"/>
  <c r="BH94" i="10"/>
  <c r="BG94" i="10"/>
  <c r="BF94" i="10"/>
  <c r="J31" i="10" s="1"/>
  <c r="AW60" i="1" s="1"/>
  <c r="T94" i="10"/>
  <c r="T93" i="10" s="1"/>
  <c r="R94" i="10"/>
  <c r="R93" i="10" s="1"/>
  <c r="P94" i="10"/>
  <c r="P93" i="10" s="1"/>
  <c r="BK94" i="10"/>
  <c r="J94" i="10"/>
  <c r="BE94" i="10" s="1"/>
  <c r="BI89" i="10"/>
  <c r="BH89" i="10"/>
  <c r="BG89" i="10"/>
  <c r="BF89" i="10"/>
  <c r="BE89" i="10"/>
  <c r="T89" i="10"/>
  <c r="R89" i="10"/>
  <c r="P89" i="10"/>
  <c r="BK89" i="10"/>
  <c r="J89" i="10"/>
  <c r="BI85" i="10"/>
  <c r="F34" i="10" s="1"/>
  <c r="BD60" i="1" s="1"/>
  <c r="BH85" i="10"/>
  <c r="BG85" i="10"/>
  <c r="F32" i="10" s="1"/>
  <c r="BB60" i="1" s="1"/>
  <c r="BF85" i="10"/>
  <c r="F31" i="10" s="1"/>
  <c r="BA60" i="1" s="1"/>
  <c r="BE85" i="10"/>
  <c r="T85" i="10"/>
  <c r="T84" i="10" s="1"/>
  <c r="T83" i="10" s="1"/>
  <c r="T82" i="10" s="1"/>
  <c r="R85" i="10"/>
  <c r="R84" i="10" s="1"/>
  <c r="R83" i="10" s="1"/>
  <c r="R82" i="10" s="1"/>
  <c r="P85" i="10"/>
  <c r="P84" i="10" s="1"/>
  <c r="P83" i="10" s="1"/>
  <c r="P82" i="10" s="1"/>
  <c r="AU60" i="1" s="1"/>
  <c r="BK85" i="10"/>
  <c r="BK84" i="10" s="1"/>
  <c r="J85" i="10"/>
  <c r="J78" i="10"/>
  <c r="F78" i="10"/>
  <c r="F76" i="10"/>
  <c r="E74" i="10"/>
  <c r="E72" i="10"/>
  <c r="J51" i="10"/>
  <c r="F51" i="10"/>
  <c r="F49" i="10"/>
  <c r="E47" i="10"/>
  <c r="J18" i="10"/>
  <c r="E18" i="10"/>
  <c r="F52" i="10" s="1"/>
  <c r="J17" i="10"/>
  <c r="J12" i="10"/>
  <c r="J76" i="10" s="1"/>
  <c r="E7" i="10"/>
  <c r="E45" i="10" s="1"/>
  <c r="BK126" i="9"/>
  <c r="J126" i="9" s="1"/>
  <c r="J62" i="9" s="1"/>
  <c r="BK99" i="9"/>
  <c r="J99" i="9" s="1"/>
  <c r="J60" i="9" s="1"/>
  <c r="BK84" i="9"/>
  <c r="J84" i="9" s="1"/>
  <c r="J58" i="9" s="1"/>
  <c r="AY59" i="1"/>
  <c r="AX59" i="1"/>
  <c r="BI127" i="9"/>
  <c r="BH127" i="9"/>
  <c r="BG127" i="9"/>
  <c r="BF127" i="9"/>
  <c r="T127" i="9"/>
  <c r="T126" i="9" s="1"/>
  <c r="R127" i="9"/>
  <c r="R126" i="9" s="1"/>
  <c r="P127" i="9"/>
  <c r="P126" i="9" s="1"/>
  <c r="BK127" i="9"/>
  <c r="J127" i="9"/>
  <c r="BE127" i="9" s="1"/>
  <c r="BI122" i="9"/>
  <c r="BH122" i="9"/>
  <c r="BG122" i="9"/>
  <c r="BF122" i="9"/>
  <c r="BE122" i="9"/>
  <c r="T122" i="9"/>
  <c r="R122" i="9"/>
  <c r="P122" i="9"/>
  <c r="BK122" i="9"/>
  <c r="J122" i="9"/>
  <c r="BI119" i="9"/>
  <c r="BH119" i="9"/>
  <c r="BG119" i="9"/>
  <c r="BF119" i="9"/>
  <c r="BE119" i="9"/>
  <c r="T119" i="9"/>
  <c r="R119" i="9"/>
  <c r="R114" i="9" s="1"/>
  <c r="P119" i="9"/>
  <c r="BK119" i="9"/>
  <c r="J119" i="9"/>
  <c r="BI115" i="9"/>
  <c r="BH115" i="9"/>
  <c r="BG115" i="9"/>
  <c r="BF115" i="9"/>
  <c r="BE115" i="9"/>
  <c r="T115" i="9"/>
  <c r="T114" i="9" s="1"/>
  <c r="R115" i="9"/>
  <c r="P115" i="9"/>
  <c r="P114" i="9" s="1"/>
  <c r="BK115" i="9"/>
  <c r="BK114" i="9" s="1"/>
  <c r="J114" i="9" s="1"/>
  <c r="J61" i="9" s="1"/>
  <c r="J115" i="9"/>
  <c r="BI110" i="9"/>
  <c r="BH110" i="9"/>
  <c r="BG110" i="9"/>
  <c r="BF110" i="9"/>
  <c r="T110" i="9"/>
  <c r="R110" i="9"/>
  <c r="P110" i="9"/>
  <c r="BK110" i="9"/>
  <c r="J110" i="9"/>
  <c r="BE110" i="9" s="1"/>
  <c r="BI105" i="9"/>
  <c r="BH105" i="9"/>
  <c r="BG105" i="9"/>
  <c r="BF105" i="9"/>
  <c r="T105" i="9"/>
  <c r="R105" i="9"/>
  <c r="P105" i="9"/>
  <c r="BK105" i="9"/>
  <c r="J105" i="9"/>
  <c r="BE105" i="9" s="1"/>
  <c r="BI100" i="9"/>
  <c r="BH100" i="9"/>
  <c r="BG100" i="9"/>
  <c r="BF100" i="9"/>
  <c r="T100" i="9"/>
  <c r="T99" i="9" s="1"/>
  <c r="R100" i="9"/>
  <c r="R99" i="9" s="1"/>
  <c r="P100" i="9"/>
  <c r="P99" i="9" s="1"/>
  <c r="BK100" i="9"/>
  <c r="J100" i="9"/>
  <c r="BE100" i="9" s="1"/>
  <c r="BI94" i="9"/>
  <c r="F34" i="9" s="1"/>
  <c r="BD59" i="1" s="1"/>
  <c r="BH94" i="9"/>
  <c r="BG94" i="9"/>
  <c r="F32" i="9" s="1"/>
  <c r="BB59" i="1" s="1"/>
  <c r="BF94" i="9"/>
  <c r="BE94" i="9"/>
  <c r="T94" i="9"/>
  <c r="T93" i="9" s="1"/>
  <c r="R94" i="9"/>
  <c r="R93" i="9" s="1"/>
  <c r="P94" i="9"/>
  <c r="P93" i="9" s="1"/>
  <c r="BK94" i="9"/>
  <c r="BK93" i="9" s="1"/>
  <c r="J93" i="9" s="1"/>
  <c r="J59" i="9" s="1"/>
  <c r="J94" i="9"/>
  <c r="BI89" i="9"/>
  <c r="BH89" i="9"/>
  <c r="BG89" i="9"/>
  <c r="BF89" i="9"/>
  <c r="T89" i="9"/>
  <c r="R89" i="9"/>
  <c r="P89" i="9"/>
  <c r="P84" i="9" s="1"/>
  <c r="BK89" i="9"/>
  <c r="J89" i="9"/>
  <c r="BE89" i="9" s="1"/>
  <c r="BI85" i="9"/>
  <c r="BH85" i="9"/>
  <c r="F33" i="9" s="1"/>
  <c r="BC59" i="1" s="1"/>
  <c r="BG85" i="9"/>
  <c r="BF85" i="9"/>
  <c r="J31" i="9" s="1"/>
  <c r="AW59" i="1" s="1"/>
  <c r="T85" i="9"/>
  <c r="T84" i="9" s="1"/>
  <c r="T83" i="9" s="1"/>
  <c r="T82" i="9" s="1"/>
  <c r="R85" i="9"/>
  <c r="R84" i="9" s="1"/>
  <c r="P85" i="9"/>
  <c r="BK85" i="9"/>
  <c r="J85" i="9"/>
  <c r="BE85" i="9" s="1"/>
  <c r="J78" i="9"/>
  <c r="F78" i="9"/>
  <c r="J76" i="9"/>
  <c r="F76" i="9"/>
  <c r="E74" i="9"/>
  <c r="F52" i="9"/>
  <c r="J51" i="9"/>
  <c r="F51" i="9"/>
  <c r="F49" i="9"/>
  <c r="E47" i="9"/>
  <c r="E45" i="9"/>
  <c r="J18" i="9"/>
  <c r="E18" i="9"/>
  <c r="F79" i="9" s="1"/>
  <c r="J17" i="9"/>
  <c r="J12" i="9"/>
  <c r="J49" i="9" s="1"/>
  <c r="E7" i="9"/>
  <c r="E72" i="9" s="1"/>
  <c r="R148" i="8"/>
  <c r="BK127" i="8"/>
  <c r="J127" i="8" s="1"/>
  <c r="J61" i="8" s="1"/>
  <c r="P93" i="8"/>
  <c r="AY58" i="1"/>
  <c r="AX58" i="1"/>
  <c r="BI149" i="8"/>
  <c r="BH149" i="8"/>
  <c r="BG149" i="8"/>
  <c r="BF149" i="8"/>
  <c r="BE149" i="8"/>
  <c r="T149" i="8"/>
  <c r="T148" i="8" s="1"/>
  <c r="R149" i="8"/>
  <c r="P149" i="8"/>
  <c r="P148" i="8" s="1"/>
  <c r="BK149" i="8"/>
  <c r="BK148" i="8" s="1"/>
  <c r="J148" i="8" s="1"/>
  <c r="J62" i="8" s="1"/>
  <c r="J149" i="8"/>
  <c r="BI144" i="8"/>
  <c r="BH144" i="8"/>
  <c r="BG144" i="8"/>
  <c r="BF144" i="8"/>
  <c r="T144" i="8"/>
  <c r="R144" i="8"/>
  <c r="P144" i="8"/>
  <c r="BK144" i="8"/>
  <c r="J144" i="8"/>
  <c r="BE144" i="8" s="1"/>
  <c r="BI141" i="8"/>
  <c r="BH141" i="8"/>
  <c r="BG141" i="8"/>
  <c r="BF141" i="8"/>
  <c r="T141" i="8"/>
  <c r="R141" i="8"/>
  <c r="P141" i="8"/>
  <c r="BK141" i="8"/>
  <c r="J141" i="8"/>
  <c r="BE141" i="8" s="1"/>
  <c r="BI137" i="8"/>
  <c r="BH137" i="8"/>
  <c r="BG137" i="8"/>
  <c r="BF137" i="8"/>
  <c r="T137" i="8"/>
  <c r="R137" i="8"/>
  <c r="P137" i="8"/>
  <c r="BK137" i="8"/>
  <c r="J137" i="8"/>
  <c r="BE137" i="8" s="1"/>
  <c r="BI133" i="8"/>
  <c r="BH133" i="8"/>
  <c r="BG133" i="8"/>
  <c r="BF133" i="8"/>
  <c r="T133" i="8"/>
  <c r="T127" i="8" s="1"/>
  <c r="T83" i="8" s="1"/>
  <c r="T82" i="8" s="1"/>
  <c r="R133" i="8"/>
  <c r="P133" i="8"/>
  <c r="BK133" i="8"/>
  <c r="J133" i="8"/>
  <c r="BE133" i="8" s="1"/>
  <c r="BI128" i="8"/>
  <c r="BH128" i="8"/>
  <c r="BG128" i="8"/>
  <c r="BF128" i="8"/>
  <c r="T128" i="8"/>
  <c r="R128" i="8"/>
  <c r="R127" i="8" s="1"/>
  <c r="P128" i="8"/>
  <c r="BK128" i="8"/>
  <c r="J128" i="8"/>
  <c r="BE128" i="8" s="1"/>
  <c r="BI123" i="8"/>
  <c r="BH123" i="8"/>
  <c r="BG123" i="8"/>
  <c r="BF123" i="8"/>
  <c r="BE123" i="8"/>
  <c r="T123" i="8"/>
  <c r="R123" i="8"/>
  <c r="P123" i="8"/>
  <c r="BK123" i="8"/>
  <c r="J123" i="8"/>
  <c r="BI118" i="8"/>
  <c r="BH118" i="8"/>
  <c r="BG118" i="8"/>
  <c r="BF118" i="8"/>
  <c r="BE118" i="8"/>
  <c r="T118" i="8"/>
  <c r="R118" i="8"/>
  <c r="P118" i="8"/>
  <c r="BK118" i="8"/>
  <c r="J118" i="8"/>
  <c r="BI114" i="8"/>
  <c r="BH114" i="8"/>
  <c r="BG114" i="8"/>
  <c r="BF114" i="8"/>
  <c r="BE114" i="8"/>
  <c r="T114" i="8"/>
  <c r="R114" i="8"/>
  <c r="P114" i="8"/>
  <c r="BK114" i="8"/>
  <c r="J114" i="8"/>
  <c r="BI110" i="8"/>
  <c r="BH110" i="8"/>
  <c r="BG110" i="8"/>
  <c r="BF110" i="8"/>
  <c r="BE110" i="8"/>
  <c r="T110" i="8"/>
  <c r="R110" i="8"/>
  <c r="P110" i="8"/>
  <c r="BK110" i="8"/>
  <c r="J110" i="8"/>
  <c r="BI100" i="8"/>
  <c r="BH100" i="8"/>
  <c r="BG100" i="8"/>
  <c r="BF100" i="8"/>
  <c r="BE100" i="8"/>
  <c r="T100" i="8"/>
  <c r="T99" i="8" s="1"/>
  <c r="R100" i="8"/>
  <c r="P100" i="8"/>
  <c r="P99" i="8" s="1"/>
  <c r="BK100" i="8"/>
  <c r="BK99" i="8" s="1"/>
  <c r="J99" i="8" s="1"/>
  <c r="J60" i="8" s="1"/>
  <c r="J100" i="8"/>
  <c r="BI94" i="8"/>
  <c r="BH94" i="8"/>
  <c r="F33" i="8" s="1"/>
  <c r="BC58" i="1" s="1"/>
  <c r="BG94" i="8"/>
  <c r="BF94" i="8"/>
  <c r="T94" i="8"/>
  <c r="T93" i="8" s="1"/>
  <c r="R94" i="8"/>
  <c r="R93" i="8" s="1"/>
  <c r="P94" i="8"/>
  <c r="BK94" i="8"/>
  <c r="BK93" i="8" s="1"/>
  <c r="J93" i="8" s="1"/>
  <c r="J59" i="8" s="1"/>
  <c r="J94" i="8"/>
  <c r="BE94" i="8" s="1"/>
  <c r="BI89" i="8"/>
  <c r="BH89" i="8"/>
  <c r="BG89" i="8"/>
  <c r="BF89" i="8"/>
  <c r="BE89" i="8"/>
  <c r="T89" i="8"/>
  <c r="R89" i="8"/>
  <c r="R84" i="8" s="1"/>
  <c r="P89" i="8"/>
  <c r="BK89" i="8"/>
  <c r="J89" i="8"/>
  <c r="BI85" i="8"/>
  <c r="BH85" i="8"/>
  <c r="BG85" i="8"/>
  <c r="F32" i="8" s="1"/>
  <c r="BB58" i="1" s="1"/>
  <c r="BF85" i="8"/>
  <c r="J31" i="8" s="1"/>
  <c r="AW58" i="1" s="1"/>
  <c r="BE85" i="8"/>
  <c r="T85" i="8"/>
  <c r="T84" i="8" s="1"/>
  <c r="R85" i="8"/>
  <c r="P85" i="8"/>
  <c r="P84" i="8" s="1"/>
  <c r="BK85" i="8"/>
  <c r="BK84" i="8" s="1"/>
  <c r="J84" i="8" s="1"/>
  <c r="J58" i="8" s="1"/>
  <c r="J85" i="8"/>
  <c r="F79" i="8"/>
  <c r="J78" i="8"/>
  <c r="F78" i="8"/>
  <c r="F76" i="8"/>
  <c r="E74" i="8"/>
  <c r="E72" i="8"/>
  <c r="J51" i="8"/>
  <c r="F51" i="8"/>
  <c r="F49" i="8"/>
  <c r="E47" i="8"/>
  <c r="J18" i="8"/>
  <c r="E18" i="8"/>
  <c r="F52" i="8" s="1"/>
  <c r="J17" i="8"/>
  <c r="J12" i="8"/>
  <c r="J49" i="8" s="1"/>
  <c r="E7" i="8"/>
  <c r="E45" i="8" s="1"/>
  <c r="BK163" i="7"/>
  <c r="J163" i="7" s="1"/>
  <c r="J62" i="7" s="1"/>
  <c r="P125" i="7"/>
  <c r="BK84" i="7"/>
  <c r="AY57" i="1"/>
  <c r="AX57" i="1"/>
  <c r="BI164" i="7"/>
  <c r="BH164" i="7"/>
  <c r="BG164" i="7"/>
  <c r="BF164" i="7"/>
  <c r="T164" i="7"/>
  <c r="T163" i="7" s="1"/>
  <c r="R164" i="7"/>
  <c r="R163" i="7" s="1"/>
  <c r="P164" i="7"/>
  <c r="P163" i="7" s="1"/>
  <c r="BK164" i="7"/>
  <c r="J164" i="7"/>
  <c r="BE164" i="7" s="1"/>
  <c r="BI160" i="7"/>
  <c r="BH160" i="7"/>
  <c r="BG160" i="7"/>
  <c r="BF160" i="7"/>
  <c r="BE160" i="7"/>
  <c r="T160" i="7"/>
  <c r="R160" i="7"/>
  <c r="P160" i="7"/>
  <c r="BK160" i="7"/>
  <c r="J160" i="7"/>
  <c r="BI157" i="7"/>
  <c r="BH157" i="7"/>
  <c r="BG157" i="7"/>
  <c r="BF157" i="7"/>
  <c r="BE157" i="7"/>
  <c r="T157" i="7"/>
  <c r="R157" i="7"/>
  <c r="P157" i="7"/>
  <c r="BK157" i="7"/>
  <c r="J157" i="7"/>
  <c r="BI154" i="7"/>
  <c r="BH154" i="7"/>
  <c r="BG154" i="7"/>
  <c r="BF154" i="7"/>
  <c r="BE154" i="7"/>
  <c r="T154" i="7"/>
  <c r="R154" i="7"/>
  <c r="P154" i="7"/>
  <c r="BK154" i="7"/>
  <c r="J154" i="7"/>
  <c r="BI151" i="7"/>
  <c r="BH151" i="7"/>
  <c r="BG151" i="7"/>
  <c r="BF151" i="7"/>
  <c r="BE151" i="7"/>
  <c r="T151" i="7"/>
  <c r="R151" i="7"/>
  <c r="P151" i="7"/>
  <c r="BK151" i="7"/>
  <c r="J151" i="7"/>
  <c r="BI148" i="7"/>
  <c r="BH148" i="7"/>
  <c r="BG148" i="7"/>
  <c r="BF148" i="7"/>
  <c r="BE148" i="7"/>
  <c r="T148" i="7"/>
  <c r="R148" i="7"/>
  <c r="P148" i="7"/>
  <c r="BK148" i="7"/>
  <c r="J148" i="7"/>
  <c r="BI145" i="7"/>
  <c r="BH145" i="7"/>
  <c r="BG145" i="7"/>
  <c r="BF145" i="7"/>
  <c r="BE145" i="7"/>
  <c r="T145" i="7"/>
  <c r="R145" i="7"/>
  <c r="P145" i="7"/>
  <c r="BK145" i="7"/>
  <c r="J145" i="7"/>
  <c r="BI142" i="7"/>
  <c r="BH142" i="7"/>
  <c r="BG142" i="7"/>
  <c r="BF142" i="7"/>
  <c r="BE142" i="7"/>
  <c r="T142" i="7"/>
  <c r="R142" i="7"/>
  <c r="P142" i="7"/>
  <c r="BK142" i="7"/>
  <c r="J142" i="7"/>
  <c r="BI139" i="7"/>
  <c r="BH139" i="7"/>
  <c r="BG139" i="7"/>
  <c r="BF139" i="7"/>
  <c r="BE139" i="7"/>
  <c r="T139" i="7"/>
  <c r="R139" i="7"/>
  <c r="P139" i="7"/>
  <c r="BK139" i="7"/>
  <c r="J139" i="7"/>
  <c r="BI135" i="7"/>
  <c r="BH135" i="7"/>
  <c r="BG135" i="7"/>
  <c r="BF135" i="7"/>
  <c r="BE135" i="7"/>
  <c r="T135" i="7"/>
  <c r="R135" i="7"/>
  <c r="P135" i="7"/>
  <c r="BK135" i="7"/>
  <c r="J135" i="7"/>
  <c r="BI131" i="7"/>
  <c r="F34" i="7" s="1"/>
  <c r="BD57" i="1" s="1"/>
  <c r="BH131" i="7"/>
  <c r="BG131" i="7"/>
  <c r="BF131" i="7"/>
  <c r="BE131" i="7"/>
  <c r="T131" i="7"/>
  <c r="T130" i="7" s="1"/>
  <c r="R131" i="7"/>
  <c r="P131" i="7"/>
  <c r="P130" i="7" s="1"/>
  <c r="BK131" i="7"/>
  <c r="BK130" i="7" s="1"/>
  <c r="J130" i="7" s="1"/>
  <c r="J61" i="7" s="1"/>
  <c r="J131" i="7"/>
  <c r="BI126" i="7"/>
  <c r="BH126" i="7"/>
  <c r="BG126" i="7"/>
  <c r="BF126" i="7"/>
  <c r="T126" i="7"/>
  <c r="T125" i="7" s="1"/>
  <c r="R126" i="7"/>
  <c r="R125" i="7" s="1"/>
  <c r="P126" i="7"/>
  <c r="BK126" i="7"/>
  <c r="BK125" i="7" s="1"/>
  <c r="J125" i="7" s="1"/>
  <c r="J60" i="7" s="1"/>
  <c r="J126" i="7"/>
  <c r="BE126" i="7" s="1"/>
  <c r="BI121" i="7"/>
  <c r="BH121" i="7"/>
  <c r="BG121" i="7"/>
  <c r="BF121" i="7"/>
  <c r="BE121" i="7"/>
  <c r="T121" i="7"/>
  <c r="T120" i="7" s="1"/>
  <c r="R121" i="7"/>
  <c r="R120" i="7" s="1"/>
  <c r="P121" i="7"/>
  <c r="P120" i="7" s="1"/>
  <c r="BK121" i="7"/>
  <c r="BK120" i="7" s="1"/>
  <c r="J120" i="7" s="1"/>
  <c r="J59" i="7" s="1"/>
  <c r="J121" i="7"/>
  <c r="BI115" i="7"/>
  <c r="BH115" i="7"/>
  <c r="BG115" i="7"/>
  <c r="BF115" i="7"/>
  <c r="T115" i="7"/>
  <c r="R115" i="7"/>
  <c r="P115" i="7"/>
  <c r="BK115" i="7"/>
  <c r="J115" i="7"/>
  <c r="BE115" i="7" s="1"/>
  <c r="BI110" i="7"/>
  <c r="BH110" i="7"/>
  <c r="BG110" i="7"/>
  <c r="BF110" i="7"/>
  <c r="T110" i="7"/>
  <c r="R110" i="7"/>
  <c r="P110" i="7"/>
  <c r="BK110" i="7"/>
  <c r="J110" i="7"/>
  <c r="BE110" i="7" s="1"/>
  <c r="BI106" i="7"/>
  <c r="BH106" i="7"/>
  <c r="BG106" i="7"/>
  <c r="BF106" i="7"/>
  <c r="T106" i="7"/>
  <c r="R106" i="7"/>
  <c r="P106" i="7"/>
  <c r="BK106" i="7"/>
  <c r="J106" i="7"/>
  <c r="BE106" i="7" s="1"/>
  <c r="BI102" i="7"/>
  <c r="BH102" i="7"/>
  <c r="BG102" i="7"/>
  <c r="BF102" i="7"/>
  <c r="T102" i="7"/>
  <c r="R102" i="7"/>
  <c r="P102" i="7"/>
  <c r="BK102" i="7"/>
  <c r="J102" i="7"/>
  <c r="BE102" i="7" s="1"/>
  <c r="BI97" i="7"/>
  <c r="BH97" i="7"/>
  <c r="BG97" i="7"/>
  <c r="BF97" i="7"/>
  <c r="T97" i="7"/>
  <c r="R97" i="7"/>
  <c r="P97" i="7"/>
  <c r="BK97" i="7"/>
  <c r="J97" i="7"/>
  <c r="BE97" i="7" s="1"/>
  <c r="BI92" i="7"/>
  <c r="BH92" i="7"/>
  <c r="BG92" i="7"/>
  <c r="BF92" i="7"/>
  <c r="T92" i="7"/>
  <c r="R92" i="7"/>
  <c r="P92" i="7"/>
  <c r="BK92" i="7"/>
  <c r="J92" i="7"/>
  <c r="BE92" i="7" s="1"/>
  <c r="BI89" i="7"/>
  <c r="BH89" i="7"/>
  <c r="BG89" i="7"/>
  <c r="BF89" i="7"/>
  <c r="F31" i="7" s="1"/>
  <c r="BA57" i="1" s="1"/>
  <c r="T89" i="7"/>
  <c r="R89" i="7"/>
  <c r="P89" i="7"/>
  <c r="BK89" i="7"/>
  <c r="J89" i="7"/>
  <c r="BE89" i="7" s="1"/>
  <c r="BI85" i="7"/>
  <c r="BH85" i="7"/>
  <c r="BG85" i="7"/>
  <c r="BF85" i="7"/>
  <c r="J31" i="7" s="1"/>
  <c r="AW57" i="1" s="1"/>
  <c r="T85" i="7"/>
  <c r="T84" i="7" s="1"/>
  <c r="T83" i="7" s="1"/>
  <c r="T82" i="7" s="1"/>
  <c r="R85" i="7"/>
  <c r="R84" i="7" s="1"/>
  <c r="P85" i="7"/>
  <c r="BK85" i="7"/>
  <c r="J85" i="7"/>
  <c r="BE85" i="7" s="1"/>
  <c r="J78" i="7"/>
  <c r="F78" i="7"/>
  <c r="F76" i="7"/>
  <c r="E74" i="7"/>
  <c r="J51" i="7"/>
  <c r="F51" i="7"/>
  <c r="F49" i="7"/>
  <c r="E47" i="7"/>
  <c r="E45" i="7"/>
  <c r="J18" i="7"/>
  <c r="E18" i="7"/>
  <c r="F52" i="7" s="1"/>
  <c r="J17" i="7"/>
  <c r="J12" i="7"/>
  <c r="J49" i="7" s="1"/>
  <c r="E7" i="7"/>
  <c r="E72" i="7" s="1"/>
  <c r="AY56" i="1"/>
  <c r="AX56" i="1"/>
  <c r="BI135" i="6"/>
  <c r="BH135" i="6"/>
  <c r="BG135" i="6"/>
  <c r="BF135" i="6"/>
  <c r="T135" i="6"/>
  <c r="T134" i="6" s="1"/>
  <c r="R135" i="6"/>
  <c r="R134" i="6" s="1"/>
  <c r="P135" i="6"/>
  <c r="P134" i="6" s="1"/>
  <c r="BK135" i="6"/>
  <c r="BK134" i="6" s="1"/>
  <c r="J134" i="6" s="1"/>
  <c r="J135" i="6"/>
  <c r="BE135" i="6" s="1"/>
  <c r="J62" i="6"/>
  <c r="BI130" i="6"/>
  <c r="BH130" i="6"/>
  <c r="BG130" i="6"/>
  <c r="BF130" i="6"/>
  <c r="BE130" i="6"/>
  <c r="T130" i="6"/>
  <c r="R130" i="6"/>
  <c r="P130" i="6"/>
  <c r="BK130" i="6"/>
  <c r="J130" i="6"/>
  <c r="BI127" i="6"/>
  <c r="BH127" i="6"/>
  <c r="BG127" i="6"/>
  <c r="BF127" i="6"/>
  <c r="T127" i="6"/>
  <c r="R127" i="6"/>
  <c r="P127" i="6"/>
  <c r="BK127" i="6"/>
  <c r="J127" i="6"/>
  <c r="BE127" i="6" s="1"/>
  <c r="BI123" i="6"/>
  <c r="BH123" i="6"/>
  <c r="BG123" i="6"/>
  <c r="BF123" i="6"/>
  <c r="BE123" i="6"/>
  <c r="T123" i="6"/>
  <c r="R123" i="6"/>
  <c r="P123" i="6"/>
  <c r="BK123" i="6"/>
  <c r="J123" i="6"/>
  <c r="BI119" i="6"/>
  <c r="BH119" i="6"/>
  <c r="BG119" i="6"/>
  <c r="BF119" i="6"/>
  <c r="T119" i="6"/>
  <c r="T113" i="6" s="1"/>
  <c r="R119" i="6"/>
  <c r="P119" i="6"/>
  <c r="BK119" i="6"/>
  <c r="J119" i="6"/>
  <c r="BE119" i="6" s="1"/>
  <c r="BI114" i="6"/>
  <c r="BH114" i="6"/>
  <c r="BG114" i="6"/>
  <c r="BF114" i="6"/>
  <c r="BE114" i="6"/>
  <c r="T114" i="6"/>
  <c r="R114" i="6"/>
  <c r="R113" i="6" s="1"/>
  <c r="P114" i="6"/>
  <c r="P113" i="6" s="1"/>
  <c r="BK114" i="6"/>
  <c r="BK113" i="6" s="1"/>
  <c r="J113" i="6" s="1"/>
  <c r="J61" i="6" s="1"/>
  <c r="J114" i="6"/>
  <c r="BI109" i="6"/>
  <c r="BH109" i="6"/>
  <c r="BG109" i="6"/>
  <c r="BF109" i="6"/>
  <c r="BE109" i="6"/>
  <c r="T109" i="6"/>
  <c r="R109" i="6"/>
  <c r="P109" i="6"/>
  <c r="BK109" i="6"/>
  <c r="J109" i="6"/>
  <c r="BI105" i="6"/>
  <c r="BH105" i="6"/>
  <c r="BG105" i="6"/>
  <c r="BF105" i="6"/>
  <c r="T105" i="6"/>
  <c r="R105" i="6"/>
  <c r="P105" i="6"/>
  <c r="BK105" i="6"/>
  <c r="J105" i="6"/>
  <c r="BE105" i="6" s="1"/>
  <c r="BI100" i="6"/>
  <c r="BH100" i="6"/>
  <c r="BG100" i="6"/>
  <c r="BF100" i="6"/>
  <c r="BE100" i="6"/>
  <c r="T100" i="6"/>
  <c r="R100" i="6"/>
  <c r="P100" i="6"/>
  <c r="P99" i="6" s="1"/>
  <c r="BK100" i="6"/>
  <c r="BK99" i="6" s="1"/>
  <c r="J99" i="6" s="1"/>
  <c r="J60" i="6" s="1"/>
  <c r="J100" i="6"/>
  <c r="BI94" i="6"/>
  <c r="BH94" i="6"/>
  <c r="BG94" i="6"/>
  <c r="BF94" i="6"/>
  <c r="T94" i="6"/>
  <c r="T93" i="6" s="1"/>
  <c r="R94" i="6"/>
  <c r="R93" i="6" s="1"/>
  <c r="P94" i="6"/>
  <c r="P93" i="6" s="1"/>
  <c r="BK94" i="6"/>
  <c r="BK93" i="6" s="1"/>
  <c r="J93" i="6" s="1"/>
  <c r="J59" i="6" s="1"/>
  <c r="J94" i="6"/>
  <c r="BE94" i="6" s="1"/>
  <c r="BI89" i="6"/>
  <c r="BH89" i="6"/>
  <c r="F33" i="6" s="1"/>
  <c r="BC56" i="1" s="1"/>
  <c r="BG89" i="6"/>
  <c r="F32" i="6" s="1"/>
  <c r="BB56" i="1" s="1"/>
  <c r="BF89" i="6"/>
  <c r="T89" i="6"/>
  <c r="R89" i="6"/>
  <c r="R84" i="6" s="1"/>
  <c r="P89" i="6"/>
  <c r="BK89" i="6"/>
  <c r="J89" i="6"/>
  <c r="BE89" i="6" s="1"/>
  <c r="BI85" i="6"/>
  <c r="F34" i="6" s="1"/>
  <c r="BD56" i="1" s="1"/>
  <c r="BH85" i="6"/>
  <c r="BG85" i="6"/>
  <c r="BF85" i="6"/>
  <c r="F31" i="6" s="1"/>
  <c r="BA56" i="1" s="1"/>
  <c r="BE85" i="6"/>
  <c r="T85" i="6"/>
  <c r="T84" i="6" s="1"/>
  <c r="R85" i="6"/>
  <c r="P85" i="6"/>
  <c r="P84" i="6" s="1"/>
  <c r="P83" i="6" s="1"/>
  <c r="P82" i="6" s="1"/>
  <c r="AU56" i="1" s="1"/>
  <c r="BK85" i="6"/>
  <c r="BK84" i="6" s="1"/>
  <c r="J85" i="6"/>
  <c r="J78" i="6"/>
  <c r="F78" i="6"/>
  <c r="J76" i="6"/>
  <c r="F76" i="6"/>
  <c r="E74" i="6"/>
  <c r="J51" i="6"/>
  <c r="F51" i="6"/>
  <c r="F49" i="6"/>
  <c r="E47" i="6"/>
  <c r="J18" i="6"/>
  <c r="E18" i="6"/>
  <c r="F52" i="6" s="1"/>
  <c r="J17" i="6"/>
  <c r="J12" i="6"/>
  <c r="J49" i="6" s="1"/>
  <c r="E7" i="6"/>
  <c r="E45" i="6" s="1"/>
  <c r="T251" i="5"/>
  <c r="BK251" i="5"/>
  <c r="J251" i="5" s="1"/>
  <c r="J64" i="5" s="1"/>
  <c r="AY55" i="1"/>
  <c r="AX55" i="1"/>
  <c r="BI252" i="5"/>
  <c r="BH252" i="5"/>
  <c r="BG252" i="5"/>
  <c r="BF252" i="5"/>
  <c r="BE252" i="5"/>
  <c r="T252" i="5"/>
  <c r="R252" i="5"/>
  <c r="R251" i="5" s="1"/>
  <c r="P252" i="5"/>
  <c r="P251" i="5" s="1"/>
  <c r="BK252" i="5"/>
  <c r="J252" i="5"/>
  <c r="BI241" i="5"/>
  <c r="BH241" i="5"/>
  <c r="BG241" i="5"/>
  <c r="BF241" i="5"/>
  <c r="BE241" i="5"/>
  <c r="T241" i="5"/>
  <c r="R241" i="5"/>
  <c r="P241" i="5"/>
  <c r="BK241" i="5"/>
  <c r="J241" i="5"/>
  <c r="BI238" i="5"/>
  <c r="BH238" i="5"/>
  <c r="BG238" i="5"/>
  <c r="BF238" i="5"/>
  <c r="T238" i="5"/>
  <c r="R238" i="5"/>
  <c r="P238" i="5"/>
  <c r="BK238" i="5"/>
  <c r="J238" i="5"/>
  <c r="BE238" i="5" s="1"/>
  <c r="BI234" i="5"/>
  <c r="BH234" i="5"/>
  <c r="BG234" i="5"/>
  <c r="BF234" i="5"/>
  <c r="BE234" i="5"/>
  <c r="T234" i="5"/>
  <c r="R234" i="5"/>
  <c r="P234" i="5"/>
  <c r="BK234" i="5"/>
  <c r="J234" i="5"/>
  <c r="BI230" i="5"/>
  <c r="BH230" i="5"/>
  <c r="BG230" i="5"/>
  <c r="BF230" i="5"/>
  <c r="T230" i="5"/>
  <c r="R230" i="5"/>
  <c r="P230" i="5"/>
  <c r="BK230" i="5"/>
  <c r="J230" i="5"/>
  <c r="BE230" i="5" s="1"/>
  <c r="BI226" i="5"/>
  <c r="BH226" i="5"/>
  <c r="BG226" i="5"/>
  <c r="BF226" i="5"/>
  <c r="BE226" i="5"/>
  <c r="T226" i="5"/>
  <c r="R226" i="5"/>
  <c r="P226" i="5"/>
  <c r="BK226" i="5"/>
  <c r="J226" i="5"/>
  <c r="BI223" i="5"/>
  <c r="BH223" i="5"/>
  <c r="BG223" i="5"/>
  <c r="BF223" i="5"/>
  <c r="T223" i="5"/>
  <c r="R223" i="5"/>
  <c r="P223" i="5"/>
  <c r="BK223" i="5"/>
  <c r="J223" i="5"/>
  <c r="BE223" i="5" s="1"/>
  <c r="BI215" i="5"/>
  <c r="BH215" i="5"/>
  <c r="BG215" i="5"/>
  <c r="BF215" i="5"/>
  <c r="BE215" i="5"/>
  <c r="T215" i="5"/>
  <c r="R215" i="5"/>
  <c r="P215" i="5"/>
  <c r="BK215" i="5"/>
  <c r="J215" i="5"/>
  <c r="BI210" i="5"/>
  <c r="BH210" i="5"/>
  <c r="BG210" i="5"/>
  <c r="BF210" i="5"/>
  <c r="T210" i="5"/>
  <c r="R210" i="5"/>
  <c r="P210" i="5"/>
  <c r="BK210" i="5"/>
  <c r="J210" i="5"/>
  <c r="BE210" i="5" s="1"/>
  <c r="BI206" i="5"/>
  <c r="BH206" i="5"/>
  <c r="BG206" i="5"/>
  <c r="BF206" i="5"/>
  <c r="BE206" i="5"/>
  <c r="T206" i="5"/>
  <c r="R206" i="5"/>
  <c r="P206" i="5"/>
  <c r="BK206" i="5"/>
  <c r="J206" i="5"/>
  <c r="BI203" i="5"/>
  <c r="BH203" i="5"/>
  <c r="BG203" i="5"/>
  <c r="BF203" i="5"/>
  <c r="T203" i="5"/>
  <c r="T202" i="5" s="1"/>
  <c r="R203" i="5"/>
  <c r="P203" i="5"/>
  <c r="P202" i="5" s="1"/>
  <c r="BK203" i="5"/>
  <c r="J203" i="5"/>
  <c r="BE203" i="5" s="1"/>
  <c r="BI199" i="5"/>
  <c r="BH199" i="5"/>
  <c r="BG199" i="5"/>
  <c r="BF199" i="5"/>
  <c r="BE199" i="5"/>
  <c r="T199" i="5"/>
  <c r="T198" i="5" s="1"/>
  <c r="R199" i="5"/>
  <c r="R198" i="5" s="1"/>
  <c r="P199" i="5"/>
  <c r="P198" i="5" s="1"/>
  <c r="BK199" i="5"/>
  <c r="BK198" i="5" s="1"/>
  <c r="J198" i="5" s="1"/>
  <c r="J62" i="5" s="1"/>
  <c r="J199" i="5"/>
  <c r="BI194" i="5"/>
  <c r="BH194" i="5"/>
  <c r="BG194" i="5"/>
  <c r="BF194" i="5"/>
  <c r="BE194" i="5"/>
  <c r="T194" i="5"/>
  <c r="R194" i="5"/>
  <c r="P194" i="5"/>
  <c r="BK194" i="5"/>
  <c r="J194" i="5"/>
  <c r="BI190" i="5"/>
  <c r="BH190" i="5"/>
  <c r="BG190" i="5"/>
  <c r="BF190" i="5"/>
  <c r="T190" i="5"/>
  <c r="R190" i="5"/>
  <c r="P190" i="5"/>
  <c r="BK190" i="5"/>
  <c r="J190" i="5"/>
  <c r="BE190" i="5" s="1"/>
  <c r="BI185" i="5"/>
  <c r="BH185" i="5"/>
  <c r="BG185" i="5"/>
  <c r="BF185" i="5"/>
  <c r="BE185" i="5"/>
  <c r="T185" i="5"/>
  <c r="R185" i="5"/>
  <c r="P185" i="5"/>
  <c r="BK185" i="5"/>
  <c r="J185" i="5"/>
  <c r="BI180" i="5"/>
  <c r="BH180" i="5"/>
  <c r="BG180" i="5"/>
  <c r="BF180" i="5"/>
  <c r="T180" i="5"/>
  <c r="R180" i="5"/>
  <c r="P180" i="5"/>
  <c r="BK180" i="5"/>
  <c r="J180" i="5"/>
  <c r="BE180" i="5" s="1"/>
  <c r="BI175" i="5"/>
  <c r="BH175" i="5"/>
  <c r="BG175" i="5"/>
  <c r="BF175" i="5"/>
  <c r="BE175" i="5"/>
  <c r="T175" i="5"/>
  <c r="R175" i="5"/>
  <c r="P175" i="5"/>
  <c r="BK175" i="5"/>
  <c r="J175" i="5"/>
  <c r="BI171" i="5"/>
  <c r="BH171" i="5"/>
  <c r="BG171" i="5"/>
  <c r="BF171" i="5"/>
  <c r="T171" i="5"/>
  <c r="R171" i="5"/>
  <c r="P171" i="5"/>
  <c r="BK171" i="5"/>
  <c r="J171" i="5"/>
  <c r="BE171" i="5" s="1"/>
  <c r="BI163" i="5"/>
  <c r="BH163" i="5"/>
  <c r="BG163" i="5"/>
  <c r="BF163" i="5"/>
  <c r="BE163" i="5"/>
  <c r="T163" i="5"/>
  <c r="T162" i="5" s="1"/>
  <c r="R163" i="5"/>
  <c r="P163" i="5"/>
  <c r="P162" i="5" s="1"/>
  <c r="BK163" i="5"/>
  <c r="J163" i="5"/>
  <c r="BI153" i="5"/>
  <c r="BH153" i="5"/>
  <c r="BG153" i="5"/>
  <c r="BF153" i="5"/>
  <c r="BE153" i="5"/>
  <c r="T153" i="5"/>
  <c r="T152" i="5" s="1"/>
  <c r="R153" i="5"/>
  <c r="R152" i="5" s="1"/>
  <c r="P153" i="5"/>
  <c r="P152" i="5" s="1"/>
  <c r="BK153" i="5"/>
  <c r="BK152" i="5" s="1"/>
  <c r="J152" i="5" s="1"/>
  <c r="J60" i="5" s="1"/>
  <c r="J153" i="5"/>
  <c r="BI148" i="5"/>
  <c r="BH148" i="5"/>
  <c r="BG148" i="5"/>
  <c r="BF148" i="5"/>
  <c r="T148" i="5"/>
  <c r="R148" i="5"/>
  <c r="P148" i="5"/>
  <c r="BK148" i="5"/>
  <c r="J148" i="5"/>
  <c r="BE148" i="5" s="1"/>
  <c r="BI143" i="5"/>
  <c r="BH143" i="5"/>
  <c r="BG143" i="5"/>
  <c r="BF143" i="5"/>
  <c r="T143" i="5"/>
  <c r="R143" i="5"/>
  <c r="P143" i="5"/>
  <c r="BK143" i="5"/>
  <c r="BK138" i="5" s="1"/>
  <c r="J138" i="5" s="1"/>
  <c r="J59" i="5" s="1"/>
  <c r="J143" i="5"/>
  <c r="BE143" i="5" s="1"/>
  <c r="BI139" i="5"/>
  <c r="BH139" i="5"/>
  <c r="BG139" i="5"/>
  <c r="BF139" i="5"/>
  <c r="T139" i="5"/>
  <c r="R139" i="5"/>
  <c r="P139" i="5"/>
  <c r="P138" i="5" s="1"/>
  <c r="BK139" i="5"/>
  <c r="J139" i="5"/>
  <c r="BE139" i="5" s="1"/>
  <c r="BI136" i="5"/>
  <c r="BH136" i="5"/>
  <c r="BG136" i="5"/>
  <c r="BF136" i="5"/>
  <c r="BE136" i="5"/>
  <c r="T136" i="5"/>
  <c r="R136" i="5"/>
  <c r="P136" i="5"/>
  <c r="BK136" i="5"/>
  <c r="J136" i="5"/>
  <c r="BI133" i="5"/>
  <c r="BH133" i="5"/>
  <c r="BG133" i="5"/>
  <c r="BF133" i="5"/>
  <c r="BE133" i="5"/>
  <c r="T133" i="5"/>
  <c r="R133" i="5"/>
  <c r="P133" i="5"/>
  <c r="BK133" i="5"/>
  <c r="J133" i="5"/>
  <c r="BI129" i="5"/>
  <c r="BH129" i="5"/>
  <c r="BG129" i="5"/>
  <c r="BF129" i="5"/>
  <c r="BE129" i="5"/>
  <c r="T129" i="5"/>
  <c r="R129" i="5"/>
  <c r="P129" i="5"/>
  <c r="BK129" i="5"/>
  <c r="J129" i="5"/>
  <c r="BI128" i="5"/>
  <c r="BH128" i="5"/>
  <c r="BG128" i="5"/>
  <c r="BF128" i="5"/>
  <c r="BE128" i="5"/>
  <c r="T128" i="5"/>
  <c r="R128" i="5"/>
  <c r="P128" i="5"/>
  <c r="BK128" i="5"/>
  <c r="J128" i="5"/>
  <c r="BI123" i="5"/>
  <c r="BH123" i="5"/>
  <c r="BG123" i="5"/>
  <c r="BF123" i="5"/>
  <c r="BE123" i="5"/>
  <c r="T123" i="5"/>
  <c r="R123" i="5"/>
  <c r="P123" i="5"/>
  <c r="BK123" i="5"/>
  <c r="J123" i="5"/>
  <c r="BI118" i="5"/>
  <c r="BH118" i="5"/>
  <c r="BG118" i="5"/>
  <c r="BF118" i="5"/>
  <c r="BE118" i="5"/>
  <c r="T118" i="5"/>
  <c r="R118" i="5"/>
  <c r="P118" i="5"/>
  <c r="BK118" i="5"/>
  <c r="J118" i="5"/>
  <c r="BI113" i="5"/>
  <c r="BH113" i="5"/>
  <c r="BG113" i="5"/>
  <c r="BF113" i="5"/>
  <c r="BE113" i="5"/>
  <c r="T113" i="5"/>
  <c r="R113" i="5"/>
  <c r="P113" i="5"/>
  <c r="BK113" i="5"/>
  <c r="J113" i="5"/>
  <c r="BI104" i="5"/>
  <c r="BH104" i="5"/>
  <c r="BG104" i="5"/>
  <c r="BF104" i="5"/>
  <c r="BE104" i="5"/>
  <c r="T104" i="5"/>
  <c r="R104" i="5"/>
  <c r="P104" i="5"/>
  <c r="BK104" i="5"/>
  <c r="J104" i="5"/>
  <c r="BI95" i="5"/>
  <c r="BH95" i="5"/>
  <c r="BG95" i="5"/>
  <c r="BF95" i="5"/>
  <c r="BE95" i="5"/>
  <c r="T95" i="5"/>
  <c r="R95" i="5"/>
  <c r="P95" i="5"/>
  <c r="BK95" i="5"/>
  <c r="J95" i="5"/>
  <c r="BI91" i="5"/>
  <c r="BH91" i="5"/>
  <c r="BG91" i="5"/>
  <c r="BF91" i="5"/>
  <c r="BE91" i="5"/>
  <c r="T91" i="5"/>
  <c r="R91" i="5"/>
  <c r="P91" i="5"/>
  <c r="BK91" i="5"/>
  <c r="J91" i="5"/>
  <c r="BI87" i="5"/>
  <c r="F34" i="5" s="1"/>
  <c r="BD55" i="1" s="1"/>
  <c r="BH87" i="5"/>
  <c r="BG87" i="5"/>
  <c r="BF87" i="5"/>
  <c r="BE87" i="5"/>
  <c r="T87" i="5"/>
  <c r="T86" i="5" s="1"/>
  <c r="R87" i="5"/>
  <c r="P87" i="5"/>
  <c r="P86" i="5" s="1"/>
  <c r="BK87" i="5"/>
  <c r="BK86" i="5" s="1"/>
  <c r="J87" i="5"/>
  <c r="F81" i="5"/>
  <c r="J80" i="5"/>
  <c r="F80" i="5"/>
  <c r="F78" i="5"/>
  <c r="E76" i="5"/>
  <c r="J51" i="5"/>
  <c r="F51" i="5"/>
  <c r="J49" i="5"/>
  <c r="F49" i="5"/>
  <c r="E47" i="5"/>
  <c r="J18" i="5"/>
  <c r="E18" i="5"/>
  <c r="F52" i="5" s="1"/>
  <c r="J17" i="5"/>
  <c r="J12" i="5"/>
  <c r="J78" i="5" s="1"/>
  <c r="E7" i="5"/>
  <c r="E45" i="5" s="1"/>
  <c r="P129" i="4"/>
  <c r="T92" i="4"/>
  <c r="P92" i="4"/>
  <c r="AY54" i="1"/>
  <c r="AX54" i="1"/>
  <c r="BI130" i="4"/>
  <c r="BH130" i="4"/>
  <c r="BG130" i="4"/>
  <c r="BF130" i="4"/>
  <c r="BE130" i="4"/>
  <c r="T130" i="4"/>
  <c r="T129" i="4" s="1"/>
  <c r="R130" i="4"/>
  <c r="R129" i="4" s="1"/>
  <c r="P130" i="4"/>
  <c r="BK130" i="4"/>
  <c r="BK129" i="4" s="1"/>
  <c r="J129" i="4" s="1"/>
  <c r="J61" i="4" s="1"/>
  <c r="J130" i="4"/>
  <c r="BI126" i="4"/>
  <c r="BH126" i="4"/>
  <c r="BG126" i="4"/>
  <c r="BF126" i="4"/>
  <c r="T126" i="4"/>
  <c r="R126" i="4"/>
  <c r="P126" i="4"/>
  <c r="BK126" i="4"/>
  <c r="J126" i="4"/>
  <c r="BE126" i="4" s="1"/>
  <c r="BI120" i="4"/>
  <c r="BH120" i="4"/>
  <c r="BG120" i="4"/>
  <c r="BF120" i="4"/>
  <c r="BE120" i="4"/>
  <c r="T120" i="4"/>
  <c r="R120" i="4"/>
  <c r="P120" i="4"/>
  <c r="BK120" i="4"/>
  <c r="J120" i="4"/>
  <c r="BI116" i="4"/>
  <c r="BH116" i="4"/>
  <c r="BG116" i="4"/>
  <c r="BF116" i="4"/>
  <c r="T116" i="4"/>
  <c r="R116" i="4"/>
  <c r="P116" i="4"/>
  <c r="P97" i="4" s="1"/>
  <c r="BK116" i="4"/>
  <c r="J116" i="4"/>
  <c r="BE116" i="4" s="1"/>
  <c r="BI112" i="4"/>
  <c r="BH112" i="4"/>
  <c r="BG112" i="4"/>
  <c r="BF112" i="4"/>
  <c r="T112" i="4"/>
  <c r="R112" i="4"/>
  <c r="P112" i="4"/>
  <c r="BK112" i="4"/>
  <c r="J112" i="4"/>
  <c r="BE112" i="4" s="1"/>
  <c r="BI108" i="4"/>
  <c r="BH108" i="4"/>
  <c r="BG108" i="4"/>
  <c r="BF108" i="4"/>
  <c r="T108" i="4"/>
  <c r="R108" i="4"/>
  <c r="P108" i="4"/>
  <c r="BK108" i="4"/>
  <c r="J108" i="4"/>
  <c r="BE108" i="4" s="1"/>
  <c r="BI103" i="4"/>
  <c r="BH103" i="4"/>
  <c r="BG103" i="4"/>
  <c r="BF103" i="4"/>
  <c r="BE103" i="4"/>
  <c r="T103" i="4"/>
  <c r="R103" i="4"/>
  <c r="P103" i="4"/>
  <c r="BK103" i="4"/>
  <c r="J103" i="4"/>
  <c r="BI98" i="4"/>
  <c r="BH98" i="4"/>
  <c r="BG98" i="4"/>
  <c r="BF98" i="4"/>
  <c r="T98" i="4"/>
  <c r="T97" i="4" s="1"/>
  <c r="R98" i="4"/>
  <c r="R97" i="4" s="1"/>
  <c r="P98" i="4"/>
  <c r="BK98" i="4"/>
  <c r="J98" i="4"/>
  <c r="BE98" i="4" s="1"/>
  <c r="BI93" i="4"/>
  <c r="BH93" i="4"/>
  <c r="BG93" i="4"/>
  <c r="BF93" i="4"/>
  <c r="BE93" i="4"/>
  <c r="T93" i="4"/>
  <c r="R93" i="4"/>
  <c r="R92" i="4" s="1"/>
  <c r="P93" i="4"/>
  <c r="BK93" i="4"/>
  <c r="BK92" i="4" s="1"/>
  <c r="J92" i="4" s="1"/>
  <c r="J59" i="4" s="1"/>
  <c r="J93" i="4"/>
  <c r="BI88" i="4"/>
  <c r="F34" i="4" s="1"/>
  <c r="BD54" i="1" s="1"/>
  <c r="BH88" i="4"/>
  <c r="BG88" i="4"/>
  <c r="BF88" i="4"/>
  <c r="T88" i="4"/>
  <c r="T83" i="4" s="1"/>
  <c r="T82" i="4" s="1"/>
  <c r="T81" i="4" s="1"/>
  <c r="R88" i="4"/>
  <c r="P88" i="4"/>
  <c r="BK88" i="4"/>
  <c r="BK83" i="4" s="1"/>
  <c r="J88" i="4"/>
  <c r="BE88" i="4" s="1"/>
  <c r="BI84" i="4"/>
  <c r="BH84" i="4"/>
  <c r="F33" i="4" s="1"/>
  <c r="BC54" i="1" s="1"/>
  <c r="BG84" i="4"/>
  <c r="BF84" i="4"/>
  <c r="J31" i="4" s="1"/>
  <c r="AW54" i="1" s="1"/>
  <c r="T84" i="4"/>
  <c r="R84" i="4"/>
  <c r="R83" i="4" s="1"/>
  <c r="P84" i="4"/>
  <c r="BK84" i="4"/>
  <c r="J84" i="4"/>
  <c r="BE84" i="4" s="1"/>
  <c r="J77" i="4"/>
  <c r="F77" i="4"/>
  <c r="J75" i="4"/>
  <c r="F75" i="4"/>
  <c r="E73" i="4"/>
  <c r="F52" i="4"/>
  <c r="J51" i="4"/>
  <c r="F51" i="4"/>
  <c r="F49" i="4"/>
  <c r="E47" i="4"/>
  <c r="J18" i="4"/>
  <c r="E18" i="4"/>
  <c r="F78" i="4" s="1"/>
  <c r="J17" i="4"/>
  <c r="J12" i="4"/>
  <c r="J49" i="4" s="1"/>
  <c r="E7" i="4"/>
  <c r="E45" i="4" s="1"/>
  <c r="P141" i="3"/>
  <c r="T98" i="3"/>
  <c r="AY53" i="1"/>
  <c r="AX53" i="1"/>
  <c r="BI142" i="3"/>
  <c r="BH142" i="3"/>
  <c r="BG142" i="3"/>
  <c r="BF142" i="3"/>
  <c r="BE142" i="3"/>
  <c r="T142" i="3"/>
  <c r="T141" i="3" s="1"/>
  <c r="R142" i="3"/>
  <c r="R141" i="3" s="1"/>
  <c r="P142" i="3"/>
  <c r="BK142" i="3"/>
  <c r="BK141" i="3" s="1"/>
  <c r="J141" i="3" s="1"/>
  <c r="J62" i="3" s="1"/>
  <c r="J142" i="3"/>
  <c r="BI137" i="3"/>
  <c r="BH137" i="3"/>
  <c r="BG137" i="3"/>
  <c r="BF137" i="3"/>
  <c r="T137" i="3"/>
  <c r="R137" i="3"/>
  <c r="P137" i="3"/>
  <c r="BK137" i="3"/>
  <c r="J137" i="3"/>
  <c r="BE137" i="3" s="1"/>
  <c r="BI131" i="3"/>
  <c r="BH131" i="3"/>
  <c r="F33" i="3" s="1"/>
  <c r="BC53" i="1" s="1"/>
  <c r="BG131" i="3"/>
  <c r="BF131" i="3"/>
  <c r="T131" i="3"/>
  <c r="T130" i="3" s="1"/>
  <c r="R131" i="3"/>
  <c r="R130" i="3" s="1"/>
  <c r="P131" i="3"/>
  <c r="P130" i="3" s="1"/>
  <c r="BK131" i="3"/>
  <c r="BK130" i="3" s="1"/>
  <c r="J130" i="3" s="1"/>
  <c r="J61" i="3" s="1"/>
  <c r="J131" i="3"/>
  <c r="BE131" i="3" s="1"/>
  <c r="BI127" i="3"/>
  <c r="BH127" i="3"/>
  <c r="BG127" i="3"/>
  <c r="BF127" i="3"/>
  <c r="BE127" i="3"/>
  <c r="T127" i="3"/>
  <c r="R127" i="3"/>
  <c r="P127" i="3"/>
  <c r="BK127" i="3"/>
  <c r="J127" i="3"/>
  <c r="BI121" i="3"/>
  <c r="BH121" i="3"/>
  <c r="BG121" i="3"/>
  <c r="BF121" i="3"/>
  <c r="BE121" i="3"/>
  <c r="T121" i="3"/>
  <c r="R121" i="3"/>
  <c r="P121" i="3"/>
  <c r="BK121" i="3"/>
  <c r="J121" i="3"/>
  <c r="BI117" i="3"/>
  <c r="BH117" i="3"/>
  <c r="BG117" i="3"/>
  <c r="BF117" i="3"/>
  <c r="BE117" i="3"/>
  <c r="T117" i="3"/>
  <c r="R117" i="3"/>
  <c r="P117" i="3"/>
  <c r="BK117" i="3"/>
  <c r="J117" i="3"/>
  <c r="BI113" i="3"/>
  <c r="BH113" i="3"/>
  <c r="BG113" i="3"/>
  <c r="BF113" i="3"/>
  <c r="BE113" i="3"/>
  <c r="T113" i="3"/>
  <c r="R113" i="3"/>
  <c r="P113" i="3"/>
  <c r="BK113" i="3"/>
  <c r="J113" i="3"/>
  <c r="BI109" i="3"/>
  <c r="BH109" i="3"/>
  <c r="BG109" i="3"/>
  <c r="BF109" i="3"/>
  <c r="BE109" i="3"/>
  <c r="T109" i="3"/>
  <c r="R109" i="3"/>
  <c r="P109" i="3"/>
  <c r="BK109" i="3"/>
  <c r="J109" i="3"/>
  <c r="BI104" i="3"/>
  <c r="BH104" i="3"/>
  <c r="BG104" i="3"/>
  <c r="BF104" i="3"/>
  <c r="BE104" i="3"/>
  <c r="T104" i="3"/>
  <c r="R104" i="3"/>
  <c r="P104" i="3"/>
  <c r="BK104" i="3"/>
  <c r="J104" i="3"/>
  <c r="BI99" i="3"/>
  <c r="BH99" i="3"/>
  <c r="BG99" i="3"/>
  <c r="BF99" i="3"/>
  <c r="BE99" i="3"/>
  <c r="T99" i="3"/>
  <c r="R99" i="3"/>
  <c r="R98" i="3" s="1"/>
  <c r="P99" i="3"/>
  <c r="P98" i="3" s="1"/>
  <c r="BK99" i="3"/>
  <c r="BK98" i="3" s="1"/>
  <c r="J98" i="3" s="1"/>
  <c r="J60" i="3" s="1"/>
  <c r="J99" i="3"/>
  <c r="BI94" i="3"/>
  <c r="BH94" i="3"/>
  <c r="BG94" i="3"/>
  <c r="BF94" i="3"/>
  <c r="T94" i="3"/>
  <c r="T93" i="3" s="1"/>
  <c r="R94" i="3"/>
  <c r="R93" i="3" s="1"/>
  <c r="P94" i="3"/>
  <c r="P93" i="3" s="1"/>
  <c r="BK94" i="3"/>
  <c r="BK93" i="3" s="1"/>
  <c r="J93" i="3" s="1"/>
  <c r="J59" i="3" s="1"/>
  <c r="J94" i="3"/>
  <c r="BE94" i="3" s="1"/>
  <c r="BI89" i="3"/>
  <c r="BH89" i="3"/>
  <c r="BG89" i="3"/>
  <c r="BF89" i="3"/>
  <c r="BE89" i="3"/>
  <c r="T89" i="3"/>
  <c r="R89" i="3"/>
  <c r="P89" i="3"/>
  <c r="BK89" i="3"/>
  <c r="J89" i="3"/>
  <c r="BI85" i="3"/>
  <c r="F34" i="3" s="1"/>
  <c r="BD53" i="1" s="1"/>
  <c r="BH85" i="3"/>
  <c r="BG85" i="3"/>
  <c r="F32" i="3" s="1"/>
  <c r="BB53" i="1" s="1"/>
  <c r="BF85" i="3"/>
  <c r="J31" i="3" s="1"/>
  <c r="AW53" i="1" s="1"/>
  <c r="BE85" i="3"/>
  <c r="T85" i="3"/>
  <c r="R85" i="3"/>
  <c r="R84" i="3" s="1"/>
  <c r="R83" i="3" s="1"/>
  <c r="R82" i="3" s="1"/>
  <c r="P85" i="3"/>
  <c r="P84" i="3" s="1"/>
  <c r="P83" i="3" s="1"/>
  <c r="P82" i="3" s="1"/>
  <c r="AU53" i="1" s="1"/>
  <c r="BK85" i="3"/>
  <c r="BK84" i="3" s="1"/>
  <c r="J85" i="3"/>
  <c r="J78" i="3"/>
  <c r="F78" i="3"/>
  <c r="F76" i="3"/>
  <c r="E74" i="3"/>
  <c r="E72" i="3"/>
  <c r="J51" i="3"/>
  <c r="F51" i="3"/>
  <c r="F49" i="3"/>
  <c r="E47" i="3"/>
  <c r="J18" i="3"/>
  <c r="E18" i="3"/>
  <c r="F52" i="3" s="1"/>
  <c r="J17" i="3"/>
  <c r="J12" i="3"/>
  <c r="J49" i="3" s="1"/>
  <c r="E7" i="3"/>
  <c r="E45" i="3" s="1"/>
  <c r="AY52" i="1"/>
  <c r="AX52" i="1"/>
  <c r="BI265" i="2"/>
  <c r="BH265" i="2"/>
  <c r="BG265" i="2"/>
  <c r="BF265" i="2"/>
  <c r="T265" i="2"/>
  <c r="R265" i="2"/>
  <c r="P265" i="2"/>
  <c r="BK265" i="2"/>
  <c r="J265" i="2"/>
  <c r="BE265" i="2" s="1"/>
  <c r="BI260" i="2"/>
  <c r="BH260" i="2"/>
  <c r="BG260" i="2"/>
  <c r="BF260" i="2"/>
  <c r="T260" i="2"/>
  <c r="R260" i="2"/>
  <c r="P260" i="2"/>
  <c r="BK260" i="2"/>
  <c r="J260" i="2"/>
  <c r="BE260" i="2" s="1"/>
  <c r="BI250" i="2"/>
  <c r="BH250" i="2"/>
  <c r="BG250" i="2"/>
  <c r="BF250" i="2"/>
  <c r="T250" i="2"/>
  <c r="R250" i="2"/>
  <c r="P250" i="2"/>
  <c r="BK250" i="2"/>
  <c r="J250" i="2"/>
  <c r="BE250" i="2" s="1"/>
  <c r="BI238" i="2"/>
  <c r="BH238" i="2"/>
  <c r="BG238" i="2"/>
  <c r="BF238" i="2"/>
  <c r="T238" i="2"/>
  <c r="R238" i="2"/>
  <c r="P238" i="2"/>
  <c r="BK238" i="2"/>
  <c r="J238" i="2"/>
  <c r="BE238" i="2" s="1"/>
  <c r="BI235" i="2"/>
  <c r="BH235" i="2"/>
  <c r="BG235" i="2"/>
  <c r="BF235" i="2"/>
  <c r="T235" i="2"/>
  <c r="R235" i="2"/>
  <c r="P235" i="2"/>
  <c r="BK235" i="2"/>
  <c r="J235" i="2"/>
  <c r="BE235" i="2" s="1"/>
  <c r="BI227" i="2"/>
  <c r="BH227" i="2"/>
  <c r="BG227" i="2"/>
  <c r="BF227" i="2"/>
  <c r="T227" i="2"/>
  <c r="R227" i="2"/>
  <c r="P227" i="2"/>
  <c r="BK227" i="2"/>
  <c r="J227" i="2"/>
  <c r="BE227" i="2" s="1"/>
  <c r="BI224" i="2"/>
  <c r="BH224" i="2"/>
  <c r="BG224" i="2"/>
  <c r="BF224" i="2"/>
  <c r="T224" i="2"/>
  <c r="R224" i="2"/>
  <c r="P224" i="2"/>
  <c r="BK224" i="2"/>
  <c r="J224" i="2"/>
  <c r="BE224" i="2" s="1"/>
  <c r="BI216" i="2"/>
  <c r="BH216" i="2"/>
  <c r="BG216" i="2"/>
  <c r="BF216" i="2"/>
  <c r="T216" i="2"/>
  <c r="T215" i="2" s="1"/>
  <c r="R216" i="2"/>
  <c r="R215" i="2" s="1"/>
  <c r="P216" i="2"/>
  <c r="P215" i="2" s="1"/>
  <c r="BK216" i="2"/>
  <c r="BK215" i="2" s="1"/>
  <c r="J215" i="2" s="1"/>
  <c r="J60" i="2" s="1"/>
  <c r="J216" i="2"/>
  <c r="BE216" i="2" s="1"/>
  <c r="BI210" i="2"/>
  <c r="BH210" i="2"/>
  <c r="BG210" i="2"/>
  <c r="BF210" i="2"/>
  <c r="BE210" i="2"/>
  <c r="T210" i="2"/>
  <c r="R210" i="2"/>
  <c r="P210" i="2"/>
  <c r="BK210" i="2"/>
  <c r="J210" i="2"/>
  <c r="BI205" i="2"/>
  <c r="BH205" i="2"/>
  <c r="BG205" i="2"/>
  <c r="BF205" i="2"/>
  <c r="BE205" i="2"/>
  <c r="T205" i="2"/>
  <c r="T204" i="2" s="1"/>
  <c r="R205" i="2"/>
  <c r="R204" i="2" s="1"/>
  <c r="P205" i="2"/>
  <c r="P204" i="2" s="1"/>
  <c r="BK205" i="2"/>
  <c r="BK204" i="2" s="1"/>
  <c r="J204" i="2" s="1"/>
  <c r="J59" i="2" s="1"/>
  <c r="J205" i="2"/>
  <c r="BI199" i="2"/>
  <c r="BH199" i="2"/>
  <c r="BG199" i="2"/>
  <c r="BF199" i="2"/>
  <c r="T199" i="2"/>
  <c r="R199" i="2"/>
  <c r="P199" i="2"/>
  <c r="BK199" i="2"/>
  <c r="J199" i="2"/>
  <c r="BE199" i="2" s="1"/>
  <c r="BI194" i="2"/>
  <c r="BH194" i="2"/>
  <c r="BG194" i="2"/>
  <c r="BF194" i="2"/>
  <c r="T194" i="2"/>
  <c r="R194" i="2"/>
  <c r="P194" i="2"/>
  <c r="BK194" i="2"/>
  <c r="J194" i="2"/>
  <c r="BE194" i="2" s="1"/>
  <c r="BI192" i="2"/>
  <c r="BH192" i="2"/>
  <c r="BG192" i="2"/>
  <c r="BF192" i="2"/>
  <c r="T192" i="2"/>
  <c r="R192" i="2"/>
  <c r="P192" i="2"/>
  <c r="BK192" i="2"/>
  <c r="J192" i="2"/>
  <c r="BE192" i="2" s="1"/>
  <c r="BI190" i="2"/>
  <c r="BH190" i="2"/>
  <c r="BG190" i="2"/>
  <c r="BF190" i="2"/>
  <c r="T190" i="2"/>
  <c r="R190" i="2"/>
  <c r="P190" i="2"/>
  <c r="BK190" i="2"/>
  <c r="J190" i="2"/>
  <c r="BE190" i="2" s="1"/>
  <c r="BI188" i="2"/>
  <c r="BH188" i="2"/>
  <c r="BG188" i="2"/>
  <c r="BF188" i="2"/>
  <c r="BE188" i="2"/>
  <c r="T188" i="2"/>
  <c r="R188" i="2"/>
  <c r="P188" i="2"/>
  <c r="BK188" i="2"/>
  <c r="J188" i="2"/>
  <c r="BI184" i="2"/>
  <c r="BH184" i="2"/>
  <c r="BG184" i="2"/>
  <c r="BF184" i="2"/>
  <c r="T184" i="2"/>
  <c r="R184" i="2"/>
  <c r="P184" i="2"/>
  <c r="BK184" i="2"/>
  <c r="J184" i="2"/>
  <c r="BE184" i="2" s="1"/>
  <c r="BI156" i="2"/>
  <c r="BH156" i="2"/>
  <c r="BG156" i="2"/>
  <c r="BF156" i="2"/>
  <c r="BE156" i="2"/>
  <c r="T156" i="2"/>
  <c r="R156" i="2"/>
  <c r="P156" i="2"/>
  <c r="BK156" i="2"/>
  <c r="J156" i="2"/>
  <c r="BI151" i="2"/>
  <c r="BH151" i="2"/>
  <c r="BG151" i="2"/>
  <c r="BF151" i="2"/>
  <c r="T151" i="2"/>
  <c r="R151" i="2"/>
  <c r="P151" i="2"/>
  <c r="BK151" i="2"/>
  <c r="J151" i="2"/>
  <c r="BE151" i="2" s="1"/>
  <c r="BI144" i="2"/>
  <c r="BH144" i="2"/>
  <c r="BG144" i="2"/>
  <c r="BF144" i="2"/>
  <c r="BE144" i="2"/>
  <c r="T144" i="2"/>
  <c r="R144" i="2"/>
  <c r="P144" i="2"/>
  <c r="BK144" i="2"/>
  <c r="J144" i="2"/>
  <c r="BI135" i="2"/>
  <c r="BH135" i="2"/>
  <c r="BG135" i="2"/>
  <c r="BF135" i="2"/>
  <c r="T135" i="2"/>
  <c r="R135" i="2"/>
  <c r="P135" i="2"/>
  <c r="BK135" i="2"/>
  <c r="J135" i="2"/>
  <c r="BE135" i="2" s="1"/>
  <c r="BI130" i="2"/>
  <c r="BH130" i="2"/>
  <c r="BG130" i="2"/>
  <c r="BF130" i="2"/>
  <c r="BE130" i="2"/>
  <c r="T130" i="2"/>
  <c r="R130" i="2"/>
  <c r="P130" i="2"/>
  <c r="BK130" i="2"/>
  <c r="J130" i="2"/>
  <c r="BI125" i="2"/>
  <c r="BH125" i="2"/>
  <c r="BG125" i="2"/>
  <c r="BF125" i="2"/>
  <c r="T125" i="2"/>
  <c r="R125" i="2"/>
  <c r="P125" i="2"/>
  <c r="BK125" i="2"/>
  <c r="J125" i="2"/>
  <c r="BE125" i="2" s="1"/>
  <c r="BI120" i="2"/>
  <c r="BH120" i="2"/>
  <c r="BG120" i="2"/>
  <c r="BF120" i="2"/>
  <c r="BE120" i="2"/>
  <c r="T120" i="2"/>
  <c r="R120" i="2"/>
  <c r="P120" i="2"/>
  <c r="BK120" i="2"/>
  <c r="J120" i="2"/>
  <c r="BI115" i="2"/>
  <c r="BH115" i="2"/>
  <c r="BG115" i="2"/>
  <c r="BF115" i="2"/>
  <c r="T115" i="2"/>
  <c r="R115" i="2"/>
  <c r="P115" i="2"/>
  <c r="BK115" i="2"/>
  <c r="J115" i="2"/>
  <c r="BE115" i="2" s="1"/>
  <c r="BI110" i="2"/>
  <c r="BH110" i="2"/>
  <c r="BG110" i="2"/>
  <c r="BF110" i="2"/>
  <c r="BE110" i="2"/>
  <c r="T110" i="2"/>
  <c r="R110" i="2"/>
  <c r="P110" i="2"/>
  <c r="BK110" i="2"/>
  <c r="J110" i="2"/>
  <c r="BI106" i="2"/>
  <c r="BH106" i="2"/>
  <c r="BG106" i="2"/>
  <c r="BF106" i="2"/>
  <c r="T106" i="2"/>
  <c r="R106" i="2"/>
  <c r="P106" i="2"/>
  <c r="BK106" i="2"/>
  <c r="J106" i="2"/>
  <c r="BE106" i="2" s="1"/>
  <c r="BI101" i="2"/>
  <c r="BH101" i="2"/>
  <c r="BG101" i="2"/>
  <c r="BF101" i="2"/>
  <c r="BE101" i="2"/>
  <c r="T101" i="2"/>
  <c r="R101" i="2"/>
  <c r="P101" i="2"/>
  <c r="BK101" i="2"/>
  <c r="J101" i="2"/>
  <c r="BI96" i="2"/>
  <c r="BH96" i="2"/>
  <c r="BG96" i="2"/>
  <c r="BF96" i="2"/>
  <c r="T96" i="2"/>
  <c r="R96" i="2"/>
  <c r="P96" i="2"/>
  <c r="BK96" i="2"/>
  <c r="J96" i="2"/>
  <c r="BE96" i="2" s="1"/>
  <c r="BI91" i="2"/>
  <c r="BH91" i="2"/>
  <c r="BG91" i="2"/>
  <c r="BF91" i="2"/>
  <c r="BE91" i="2"/>
  <c r="T91" i="2"/>
  <c r="R91" i="2"/>
  <c r="P91" i="2"/>
  <c r="BK91" i="2"/>
  <c r="J91" i="2"/>
  <c r="BI88" i="2"/>
  <c r="BH88" i="2"/>
  <c r="BG88" i="2"/>
  <c r="BF88" i="2"/>
  <c r="T88" i="2"/>
  <c r="R88" i="2"/>
  <c r="P88" i="2"/>
  <c r="BK88" i="2"/>
  <c r="J88" i="2"/>
  <c r="BE88" i="2" s="1"/>
  <c r="BI85" i="2"/>
  <c r="F34" i="2" s="1"/>
  <c r="BD52" i="1" s="1"/>
  <c r="BH85" i="2"/>
  <c r="BG85" i="2"/>
  <c r="BF85" i="2"/>
  <c r="BE85" i="2"/>
  <c r="T85" i="2"/>
  <c r="R85" i="2"/>
  <c r="P85" i="2"/>
  <c r="BK85" i="2"/>
  <c r="BK82" i="2" s="1"/>
  <c r="J85" i="2"/>
  <c r="BI83" i="2"/>
  <c r="BH83" i="2"/>
  <c r="F33" i="2" s="1"/>
  <c r="BC52" i="1" s="1"/>
  <c r="BG83" i="2"/>
  <c r="F32" i="2" s="1"/>
  <c r="BB52" i="1" s="1"/>
  <c r="BF83" i="2"/>
  <c r="F31" i="2" s="1"/>
  <c r="BA52" i="1" s="1"/>
  <c r="T83" i="2"/>
  <c r="T82" i="2" s="1"/>
  <c r="T81" i="2" s="1"/>
  <c r="T80" i="2" s="1"/>
  <c r="R83" i="2"/>
  <c r="R82" i="2" s="1"/>
  <c r="P83" i="2"/>
  <c r="P82" i="2" s="1"/>
  <c r="P81" i="2" s="1"/>
  <c r="P80" i="2" s="1"/>
  <c r="AU52" i="1" s="1"/>
  <c r="BK83" i="2"/>
  <c r="J83" i="2"/>
  <c r="BE83" i="2" s="1"/>
  <c r="J76" i="2"/>
  <c r="F76" i="2"/>
  <c r="F74" i="2"/>
  <c r="E72" i="2"/>
  <c r="E70" i="2"/>
  <c r="F52" i="2"/>
  <c r="J51" i="2"/>
  <c r="F51" i="2"/>
  <c r="F49" i="2"/>
  <c r="E47" i="2"/>
  <c r="E45" i="2"/>
  <c r="J18" i="2"/>
  <c r="E18" i="2"/>
  <c r="F77" i="2" s="1"/>
  <c r="J17" i="2"/>
  <c r="J12" i="2"/>
  <c r="J49" i="2" s="1"/>
  <c r="E7" i="2"/>
  <c r="AS51" i="1"/>
  <c r="L47" i="1"/>
  <c r="AM46" i="1"/>
  <c r="L46" i="1"/>
  <c r="AM44" i="1"/>
  <c r="L44" i="1"/>
  <c r="L42" i="1"/>
  <c r="L41" i="1"/>
  <c r="R81" i="2" l="1"/>
  <c r="R80" i="2" s="1"/>
  <c r="J83" i="4"/>
  <c r="J58" i="4" s="1"/>
  <c r="BK81" i="2"/>
  <c r="J82" i="2"/>
  <c r="J58" i="2" s="1"/>
  <c r="J30" i="2"/>
  <c r="AV52" i="1" s="1"/>
  <c r="F30" i="2"/>
  <c r="AZ52" i="1" s="1"/>
  <c r="BK83" i="3"/>
  <c r="J84" i="3"/>
  <c r="J58" i="3" s="1"/>
  <c r="J30" i="3"/>
  <c r="AV53" i="1" s="1"/>
  <c r="AT53" i="1" s="1"/>
  <c r="R82" i="4"/>
  <c r="R81" i="4" s="1"/>
  <c r="J31" i="2"/>
  <c r="AW52" i="1" s="1"/>
  <c r="T84" i="3"/>
  <c r="T83" i="3" s="1"/>
  <c r="T82" i="3" s="1"/>
  <c r="F31" i="3"/>
  <c r="BA53" i="1" s="1"/>
  <c r="BA51" i="1" s="1"/>
  <c r="E71" i="4"/>
  <c r="F30" i="4"/>
  <c r="AZ54" i="1" s="1"/>
  <c r="BK97" i="4"/>
  <c r="J97" i="4" s="1"/>
  <c r="J60" i="4" s="1"/>
  <c r="J30" i="4"/>
  <c r="AV54" i="1" s="1"/>
  <c r="AT54" i="1" s="1"/>
  <c r="P85" i="5"/>
  <c r="P84" i="5" s="1"/>
  <c r="AU55" i="1" s="1"/>
  <c r="J31" i="5"/>
  <c r="AW55" i="1" s="1"/>
  <c r="F31" i="5"/>
  <c r="BA55" i="1" s="1"/>
  <c r="F33" i="5"/>
  <c r="BC55" i="1" s="1"/>
  <c r="BC51" i="1" s="1"/>
  <c r="R138" i="5"/>
  <c r="BK162" i="5"/>
  <c r="J162" i="5" s="1"/>
  <c r="J61" i="5" s="1"/>
  <c r="R162" i="5"/>
  <c r="R202" i="5"/>
  <c r="J74" i="2"/>
  <c r="F79" i="3"/>
  <c r="F31" i="4"/>
  <c r="BA54" i="1" s="1"/>
  <c r="E74" i="5"/>
  <c r="R86" i="5"/>
  <c r="R85" i="5" s="1"/>
  <c r="R84" i="5" s="1"/>
  <c r="F32" i="5"/>
  <c r="BB55" i="1" s="1"/>
  <c r="T138" i="5"/>
  <c r="BK83" i="6"/>
  <c r="J84" i="6"/>
  <c r="J58" i="6" s="1"/>
  <c r="J30" i="6"/>
  <c r="AV56" i="1" s="1"/>
  <c r="J76" i="3"/>
  <c r="F30" i="3"/>
  <c r="AZ53" i="1" s="1"/>
  <c r="P83" i="4"/>
  <c r="P82" i="4" s="1"/>
  <c r="P81" i="4" s="1"/>
  <c r="AU54" i="1" s="1"/>
  <c r="AU51" i="1" s="1"/>
  <c r="F32" i="4"/>
  <c r="BB54" i="1" s="1"/>
  <c r="BB51" i="1" s="1"/>
  <c r="T85" i="5"/>
  <c r="T84" i="5" s="1"/>
  <c r="J86" i="5"/>
  <c r="J58" i="5" s="1"/>
  <c r="J30" i="5"/>
  <c r="AV55" i="1" s="1"/>
  <c r="F30" i="5"/>
  <c r="AZ55" i="1" s="1"/>
  <c r="BK202" i="5"/>
  <c r="J202" i="5" s="1"/>
  <c r="J63" i="5" s="1"/>
  <c r="E72" i="6"/>
  <c r="R99" i="6"/>
  <c r="R83" i="6" s="1"/>
  <c r="R82" i="6" s="1"/>
  <c r="J31" i="6"/>
  <c r="AW56" i="1" s="1"/>
  <c r="R83" i="7"/>
  <c r="R82" i="7" s="1"/>
  <c r="F33" i="7"/>
  <c r="BC57" i="1" s="1"/>
  <c r="R130" i="7"/>
  <c r="R99" i="8"/>
  <c r="R83" i="8" s="1"/>
  <c r="R82" i="8" s="1"/>
  <c r="J84" i="10"/>
  <c r="J58" i="10" s="1"/>
  <c r="BK83" i="10"/>
  <c r="F30" i="10"/>
  <c r="AZ60" i="1" s="1"/>
  <c r="T99" i="6"/>
  <c r="T83" i="6" s="1"/>
  <c r="T82" i="6" s="1"/>
  <c r="F30" i="6"/>
  <c r="AZ56" i="1" s="1"/>
  <c r="J30" i="7"/>
  <c r="AV57" i="1" s="1"/>
  <c r="AT57" i="1" s="1"/>
  <c r="F30" i="7"/>
  <c r="AZ57" i="1" s="1"/>
  <c r="F30" i="8"/>
  <c r="AZ58" i="1" s="1"/>
  <c r="F34" i="8"/>
  <c r="BD58" i="1" s="1"/>
  <c r="BD51" i="1" s="1"/>
  <c r="W30" i="1" s="1"/>
  <c r="P127" i="8"/>
  <c r="P83" i="8" s="1"/>
  <c r="P82" i="8" s="1"/>
  <c r="AU58" i="1" s="1"/>
  <c r="R83" i="9"/>
  <c r="R82" i="9" s="1"/>
  <c r="P83" i="9"/>
  <c r="P82" i="9" s="1"/>
  <c r="AU59" i="1" s="1"/>
  <c r="BK80" i="11"/>
  <c r="J81" i="11"/>
  <c r="J58" i="11" s="1"/>
  <c r="J30" i="12"/>
  <c r="AV62" i="1" s="1"/>
  <c r="AT62" i="1" s="1"/>
  <c r="F30" i="12"/>
  <c r="AZ62" i="1" s="1"/>
  <c r="F79" i="6"/>
  <c r="BK83" i="7"/>
  <c r="J84" i="7"/>
  <c r="J58" i="7" s="1"/>
  <c r="BK83" i="8"/>
  <c r="J30" i="9"/>
  <c r="AV59" i="1" s="1"/>
  <c r="AT59" i="1" s="1"/>
  <c r="F30" i="9"/>
  <c r="AZ59" i="1" s="1"/>
  <c r="J30" i="10"/>
  <c r="AV60" i="1" s="1"/>
  <c r="AT60" i="1" s="1"/>
  <c r="P84" i="7"/>
  <c r="P83" i="7" s="1"/>
  <c r="P82" i="7" s="1"/>
  <c r="AU57" i="1" s="1"/>
  <c r="F32" i="7"/>
  <c r="BB57" i="1" s="1"/>
  <c r="J30" i="8"/>
  <c r="AV58" i="1" s="1"/>
  <c r="AT58" i="1" s="1"/>
  <c r="J49" i="10"/>
  <c r="BK79" i="12"/>
  <c r="J80" i="12"/>
  <c r="J58" i="12" s="1"/>
  <c r="J80" i="13"/>
  <c r="J58" i="13" s="1"/>
  <c r="BK79" i="13"/>
  <c r="J82" i="15"/>
  <c r="J58" i="15" s="1"/>
  <c r="BK81" i="15"/>
  <c r="J30" i="16"/>
  <c r="AV66" i="1" s="1"/>
  <c r="AT66" i="1" s="1"/>
  <c r="F30" i="16"/>
  <c r="AZ66" i="1" s="1"/>
  <c r="F79" i="7"/>
  <c r="J76" i="8"/>
  <c r="F31" i="8"/>
  <c r="BA58" i="1" s="1"/>
  <c r="BK83" i="9"/>
  <c r="F33" i="11"/>
  <c r="BC61" i="1" s="1"/>
  <c r="BK77" i="14"/>
  <c r="J77" i="14" s="1"/>
  <c r="J78" i="14"/>
  <c r="J57" i="14" s="1"/>
  <c r="P81" i="15"/>
  <c r="P80" i="15" s="1"/>
  <c r="AU65" i="1" s="1"/>
  <c r="J76" i="7"/>
  <c r="F31" i="9"/>
  <c r="BA59" i="1" s="1"/>
  <c r="F79" i="10"/>
  <c r="J30" i="11"/>
  <c r="AV61" i="1" s="1"/>
  <c r="AT61" i="1" s="1"/>
  <c r="F30" i="11"/>
  <c r="AZ61" i="1" s="1"/>
  <c r="J80" i="16"/>
  <c r="J58" i="16" s="1"/>
  <c r="BK79" i="16"/>
  <c r="J49" i="11"/>
  <c r="F76" i="11"/>
  <c r="P81" i="11"/>
  <c r="P80" i="11" s="1"/>
  <c r="P79" i="11" s="1"/>
  <c r="AU61" i="1" s="1"/>
  <c r="F75" i="12"/>
  <c r="T81" i="15"/>
  <c r="T80" i="15" s="1"/>
  <c r="BK79" i="17"/>
  <c r="J80" i="17"/>
  <c r="J58" i="17" s="1"/>
  <c r="F75" i="13"/>
  <c r="J30" i="13"/>
  <c r="AV63" i="1" s="1"/>
  <c r="AT63" i="1" s="1"/>
  <c r="F52" i="14"/>
  <c r="J71" i="14"/>
  <c r="J30" i="14"/>
  <c r="AV64" i="1" s="1"/>
  <c r="AT64" i="1" s="1"/>
  <c r="J30" i="15"/>
  <c r="AV65" i="1" s="1"/>
  <c r="AT65" i="1" s="1"/>
  <c r="F52" i="16"/>
  <c r="J72" i="16"/>
  <c r="J49" i="17"/>
  <c r="J31" i="17"/>
  <c r="AW67" i="1" s="1"/>
  <c r="AT67" i="1" s="1"/>
  <c r="F31" i="13"/>
  <c r="BA63" i="1" s="1"/>
  <c r="E67" i="14"/>
  <c r="F73" i="14"/>
  <c r="F31" i="14"/>
  <c r="BA64" i="1" s="1"/>
  <c r="J74" i="15"/>
  <c r="F31" i="15"/>
  <c r="BA65" i="1" s="1"/>
  <c r="F30" i="17"/>
  <c r="AZ67" i="1" s="1"/>
  <c r="E68" i="13"/>
  <c r="J73" i="14"/>
  <c r="F75" i="17"/>
  <c r="W28" i="1" l="1"/>
  <c r="AX51" i="1"/>
  <c r="W29" i="1"/>
  <c r="AY51" i="1"/>
  <c r="AW51" i="1"/>
  <c r="AK27" i="1" s="1"/>
  <c r="W27" i="1"/>
  <c r="BK78" i="12"/>
  <c r="J78" i="12" s="1"/>
  <c r="J79" i="12"/>
  <c r="J57" i="12" s="1"/>
  <c r="J79" i="16"/>
  <c r="J57" i="16" s="1"/>
  <c r="BK78" i="16"/>
  <c r="J78" i="16" s="1"/>
  <c r="AT55" i="1"/>
  <c r="J56" i="14"/>
  <c r="J27" i="14"/>
  <c r="BK80" i="15"/>
  <c r="J80" i="15" s="1"/>
  <c r="J81" i="15"/>
  <c r="J57" i="15" s="1"/>
  <c r="BK82" i="7"/>
  <c r="J82" i="7" s="1"/>
  <c r="J83" i="7"/>
  <c r="J57" i="7" s="1"/>
  <c r="BK82" i="10"/>
  <c r="J82" i="10" s="1"/>
  <c r="J83" i="10"/>
  <c r="J57" i="10" s="1"/>
  <c r="AT56" i="1"/>
  <c r="BK82" i="3"/>
  <c r="J82" i="3" s="1"/>
  <c r="J83" i="3"/>
  <c r="J57" i="3" s="1"/>
  <c r="J81" i="2"/>
  <c r="J57" i="2" s="1"/>
  <c r="BK80" i="2"/>
  <c r="J80" i="2" s="1"/>
  <c r="BK82" i="8"/>
  <c r="J82" i="8" s="1"/>
  <c r="J83" i="8"/>
  <c r="J57" i="8" s="1"/>
  <c r="BK85" i="5"/>
  <c r="AZ51" i="1"/>
  <c r="J79" i="17"/>
  <c r="J57" i="17" s="1"/>
  <c r="BK78" i="17"/>
  <c r="J78" i="17" s="1"/>
  <c r="BK79" i="11"/>
  <c r="J79" i="11" s="1"/>
  <c r="J80" i="11"/>
  <c r="J57" i="11" s="1"/>
  <c r="J83" i="9"/>
  <c r="J57" i="9" s="1"/>
  <c r="BK82" i="9"/>
  <c r="J82" i="9" s="1"/>
  <c r="BK78" i="13"/>
  <c r="J78" i="13" s="1"/>
  <c r="J79" i="13"/>
  <c r="J57" i="13" s="1"/>
  <c r="J83" i="6"/>
  <c r="J57" i="6" s="1"/>
  <c r="BK82" i="6"/>
  <c r="J82" i="6" s="1"/>
  <c r="AT52" i="1"/>
  <c r="BK82" i="4"/>
  <c r="J56" i="13" l="1"/>
  <c r="J27" i="13"/>
  <c r="BK84" i="5"/>
  <c r="J84" i="5" s="1"/>
  <c r="J85" i="5"/>
  <c r="J57" i="5" s="1"/>
  <c r="J56" i="12"/>
  <c r="J27" i="12"/>
  <c r="J56" i="6"/>
  <c r="J27" i="6"/>
  <c r="J27" i="9"/>
  <c r="J56" i="9"/>
  <c r="J56" i="10"/>
  <c r="J27" i="10"/>
  <c r="J27" i="16"/>
  <c r="J56" i="16"/>
  <c r="J56" i="8"/>
  <c r="J27" i="8"/>
  <c r="J56" i="3"/>
  <c r="J27" i="3"/>
  <c r="J36" i="14"/>
  <c r="AG64" i="1"/>
  <c r="AN64" i="1" s="1"/>
  <c r="BK81" i="4"/>
  <c r="J81" i="4" s="1"/>
  <c r="J82" i="4"/>
  <c r="J57" i="4" s="1"/>
  <c r="W26" i="1"/>
  <c r="AV51" i="1"/>
  <c r="J56" i="2"/>
  <c r="J27" i="2"/>
  <c r="J56" i="7"/>
  <c r="J27" i="7"/>
  <c r="J56" i="11"/>
  <c r="J27" i="11"/>
  <c r="J56" i="17"/>
  <c r="J27" i="17"/>
  <c r="J56" i="15"/>
  <c r="J27" i="15"/>
  <c r="J56" i="5" l="1"/>
  <c r="J27" i="5"/>
  <c r="J36" i="15"/>
  <c r="AG65" i="1"/>
  <c r="AN65" i="1" s="1"/>
  <c r="AG61" i="1"/>
  <c r="AN61" i="1" s="1"/>
  <c r="J36" i="11"/>
  <c r="AG52" i="1"/>
  <c r="J36" i="2"/>
  <c r="AG53" i="1"/>
  <c r="AN53" i="1" s="1"/>
  <c r="J36" i="3"/>
  <c r="AG62" i="1"/>
  <c r="AN62" i="1" s="1"/>
  <c r="J36" i="12"/>
  <c r="J36" i="13"/>
  <c r="AG63" i="1"/>
  <c r="AN63" i="1" s="1"/>
  <c r="J56" i="4"/>
  <c r="J27" i="4"/>
  <c r="AG66" i="1"/>
  <c r="AN66" i="1" s="1"/>
  <c r="J36" i="16"/>
  <c r="J36" i="9"/>
  <c r="AG59" i="1"/>
  <c r="AN59" i="1" s="1"/>
  <c r="AG67" i="1"/>
  <c r="AN67" i="1" s="1"/>
  <c r="J36" i="17"/>
  <c r="AG57" i="1"/>
  <c r="AN57" i="1" s="1"/>
  <c r="J36" i="7"/>
  <c r="AK26" i="1"/>
  <c r="AT51" i="1"/>
  <c r="J36" i="8"/>
  <c r="AG58" i="1"/>
  <c r="AN58" i="1" s="1"/>
  <c r="AG60" i="1"/>
  <c r="AN60" i="1" s="1"/>
  <c r="J36" i="10"/>
  <c r="AG56" i="1"/>
  <c r="AN56" i="1" s="1"/>
  <c r="J36" i="6"/>
  <c r="AN52" i="1" l="1"/>
  <c r="AG55" i="1"/>
  <c r="AN55" i="1" s="1"/>
  <c r="J36" i="5"/>
  <c r="AG54" i="1"/>
  <c r="AN54" i="1" s="1"/>
  <c r="J36" i="4"/>
  <c r="AG51" i="1" l="1"/>
  <c r="AN51" i="1" l="1"/>
  <c r="AK23" i="1"/>
  <c r="AK32" i="1" s="1"/>
</calcChain>
</file>

<file path=xl/sharedStrings.xml><?xml version="1.0" encoding="utf-8"?>
<sst xmlns="http://schemas.openxmlformats.org/spreadsheetml/2006/main" count="13457" uniqueCount="1556">
  <si>
    <t>Export VZ</t>
  </si>
  <si>
    <t>List obsahuje:</t>
  </si>
  <si>
    <t>1) Rekapitulace stavby</t>
  </si>
  <si>
    <t>2) Rekapitulace objektů stavby a soupisů prací</t>
  </si>
  <si>
    <t>3.0</t>
  </si>
  <si>
    <t>ZAMOK</t>
  </si>
  <si>
    <t>False</t>
  </si>
  <si>
    <t>{4f7e57c4-9ee6-40c4-ab78-63e865893e7b}</t>
  </si>
  <si>
    <t>0,01</t>
  </si>
  <si>
    <t>21</t>
  </si>
  <si>
    <t>15</t>
  </si>
  <si>
    <t>REKAPITULACE STAVBY</t>
  </si>
  <si>
    <t>v ---  níže se nacházejí doplnkové a pomocné údaje k sestavám  --- v</t>
  </si>
  <si>
    <t>Návod na vyplnění</t>
  </si>
  <si>
    <t>0,001</t>
  </si>
  <si>
    <t>Kód:</t>
  </si>
  <si>
    <t>046</t>
  </si>
  <si>
    <t>Měnit lze pouze buňky se žlutým podbarvením!_x000D_
_x000D_
1) v Rekapitulaci stavby vyplňte údaje o Uchazeči (přenesou se do ostatních sestav i v jiných listech)_x000D_
_x000D_
2) na vybraných listech vyplňte v sestavě Soupis prací ceny u položek_x000D_
_x000D_
Podrobnosti k vyplnění naleznete na poslední záložce s Pokyny pro vyplnění</t>
  </si>
  <si>
    <t>Stavba:</t>
  </si>
  <si>
    <t>Revitalizace centra obce Vikýřovice</t>
  </si>
  <si>
    <t>KSO:</t>
  </si>
  <si>
    <t/>
  </si>
  <si>
    <t>CC-CZ:</t>
  </si>
  <si>
    <t>Místo:</t>
  </si>
  <si>
    <t>Vikýřovice</t>
  </si>
  <si>
    <t>Datum:</t>
  </si>
  <si>
    <t>20. 7. 2017</t>
  </si>
  <si>
    <t>Zadavatel:</t>
  </si>
  <si>
    <t>IČ:</t>
  </si>
  <si>
    <t>00635898</t>
  </si>
  <si>
    <t>Obec Vikýřovice, Petrovská č. 168</t>
  </si>
  <si>
    <t>DIČ:</t>
  </si>
  <si>
    <t>Uchazeč:</t>
  </si>
  <si>
    <t>Vyplň údaj</t>
  </si>
  <si>
    <t>Projektant:</t>
  </si>
  <si>
    <t>03938760</t>
  </si>
  <si>
    <t>Ing. Vitásek, U tenisu 2625/1, Šumperk</t>
  </si>
  <si>
    <t>True</t>
  </si>
  <si>
    <t>Poznámka:</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</si>
  <si>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</si>
  <si>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</si>
  <si>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</si>
  <si>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</si>
  <si>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</si>
  <si>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</si>
  <si>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</si>
  <si>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</si>
  <si>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</si>
  <si>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</si>
  <si>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</si>
  <si>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</si>
  <si>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</si>
  <si>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</si>
  <si>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</si>
  <si>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</si>
  <si>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Objekt, Soupis prací</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</si>
  <si>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</si>
  <si>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</si>
  <si>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</si>
  <si>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</si>
  <si>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</si>
  <si>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</si>
  <si>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</si>
  <si>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</si>
  <si>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</si>
  <si>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</si>
  <si>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</si>
  <si>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</si>
  <si>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</si>
  <si>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</si>
  <si>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</si>
  <si>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</si>
  <si>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</si>
  <si>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</si>
  <si>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</si>
  <si>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</si>
  <si>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</si>
  <si>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t>
  </si>
  <si>
    <t>SO 001</t>
  </si>
  <si>
    <t>Příprava území, demolice stávajících zpevněných ploch, obrus obrusné vrstvy vozovky</t>
  </si>
  <si>
    <t>STA</t>
  </si>
  <si>
    <t>1</t>
  </si>
  <si>
    <t>{792cf757-bcaa-49fc-a150-a675e6eb358f}</t>
  </si>
  <si>
    <t>2</t>
  </si>
  <si>
    <t>SO 101</t>
  </si>
  <si>
    <t>Rozšíření komunikace kolem silnice III/44637</t>
  </si>
  <si>
    <t>{7a1164d5-160b-491d-9739-609a397d994e}</t>
  </si>
  <si>
    <t>SO 102</t>
  </si>
  <si>
    <t xml:space="preserve">Rozšíření místní komunikace </t>
  </si>
  <si>
    <t>{8fbc1257-9307-409e-9cf3-396528c1141d}</t>
  </si>
  <si>
    <t>SO 103a</t>
  </si>
  <si>
    <t>Chodníky a rampy</t>
  </si>
  <si>
    <t>{d8a45174-03af-4989-babb-507d70f3f9a8}</t>
  </si>
  <si>
    <t>SO 103b</t>
  </si>
  <si>
    <t>Sjezd</t>
  </si>
  <si>
    <t>{2a042428-ce33-496a-8f83-77f3bb9fa17e}</t>
  </si>
  <si>
    <t>SO 104</t>
  </si>
  <si>
    <t>Dešťové přípojky DN 150 (propojení nových uličních vpustí do stávající kanalizace)</t>
  </si>
  <si>
    <t>{c9af00c4-f54a-4e99-9094-7ec7f49d4bbd}</t>
  </si>
  <si>
    <t>SO 105</t>
  </si>
  <si>
    <t>Parkoviště</t>
  </si>
  <si>
    <t>{38533d30-611b-47f3-b147-a9906cc259d0}</t>
  </si>
  <si>
    <t>SO 106</t>
  </si>
  <si>
    <t>Manipulační plocha</t>
  </si>
  <si>
    <t>{479bdcd6-825f-4d13-a078-ed75e9b882d3}</t>
  </si>
  <si>
    <t>SO 107</t>
  </si>
  <si>
    <t>Plocha pro podélné stání vozidel</t>
  </si>
  <si>
    <t>{047c20e3-1ff5-4e7a-bab0-8fd056849546}</t>
  </si>
  <si>
    <t>SO 191</t>
  </si>
  <si>
    <t>Dopravní značení konečné</t>
  </si>
  <si>
    <t>{696dba90-b809-4bae-96e7-8c71642e801d}</t>
  </si>
  <si>
    <t>SO 192</t>
  </si>
  <si>
    <t>Dopravní značení provizorní - DIO</t>
  </si>
  <si>
    <t>{55de31d5-e664-40f0-a09f-af998d59e5b5}</t>
  </si>
  <si>
    <t>SO 201</t>
  </si>
  <si>
    <t>Doplnění stávajícího mostního zábradlí - délka 1m</t>
  </si>
  <si>
    <t>{9f6c56e7-d64c-4b8d-908b-7f77417ef984}</t>
  </si>
  <si>
    <t>SO 401</t>
  </si>
  <si>
    <t>Rozvody VO</t>
  </si>
  <si>
    <t>{d0cbfa2b-d1a9-4c63-983a-62f2c723dd59}</t>
  </si>
  <si>
    <t>SO 701</t>
  </si>
  <si>
    <t>Nové drátěné oplocení, délka 40m, výška oplocení 1,6m, vzdálenost sloupků 2,5m</t>
  </si>
  <si>
    <t>{924d86ea-58aa-4317-ab34-3aa255bf6a30}</t>
  </si>
  <si>
    <t>SO 1000</t>
  </si>
  <si>
    <t>Ostatní náklady</t>
  </si>
  <si>
    <t>{d7386590-20b7-4a25-99aa-7d70ae411aec}</t>
  </si>
  <si>
    <t>SO 1020</t>
  </si>
  <si>
    <t>VRN</t>
  </si>
  <si>
    <t>{7723ee6d-a2bd-42b4-80cc-688c04774af1}</t>
  </si>
  <si>
    <t>1) Krycí list soupisu</t>
  </si>
  <si>
    <t>2) Rekapitulace</t>
  </si>
  <si>
    <t>3) Soupis prací</t>
  </si>
  <si>
    <t>Zpět na list:</t>
  </si>
  <si>
    <t>Rekapitulace stavby</t>
  </si>
  <si>
    <t>KRYCÍ LIST SOUPISU</t>
  </si>
  <si>
    <t>Objekt:</t>
  </si>
  <si>
    <t>SO 001 - Příprava území, demolice stávajících zpevněných ploch, obrus obrusné vrstvy vozovky</t>
  </si>
  <si>
    <t>REKAPITULACE ČLENĚNÍ SOUPISU PRACÍ</t>
  </si>
  <si>
    <t>Kód dílu - Popis</t>
  </si>
  <si>
    <t>Cena celkem [CZK]</t>
  </si>
  <si>
    <t>Náklady soupisu celkem</t>
  </si>
  <si>
    <t>-1</t>
  </si>
  <si>
    <t>HSV - Práce a dodávky HSV</t>
  </si>
  <si>
    <t xml:space="preserve">    1 - Zemní práce</t>
  </si>
  <si>
    <t xml:space="preserve">    9 - Ostatní konstrukce a práce, bourání</t>
  </si>
  <si>
    <t xml:space="preserve">    997 - Přesun sutě</t>
  </si>
  <si>
    <t>SOUPIS PRACÍ</t>
  </si>
  <si>
    <t>PČ</t>
  </si>
  <si>
    <t>Popis</t>
  </si>
  <si>
    <t>MJ</t>
  </si>
  <si>
    <t>Množství</t>
  </si>
  <si>
    <t>J.cena [CZK]</t>
  </si>
  <si>
    <t>Cenová soustava</t>
  </si>
  <si>
    <t>Poznámka</t>
  </si>
  <si>
    <t>J. Nh [h]</t>
  </si>
  <si>
    <t>Nh celkem [h]</t>
  </si>
  <si>
    <t>J. hmotnost_x000D_
[t]</t>
  </si>
  <si>
    <t>Hmotnost_x000D_
celkem [t]</t>
  </si>
  <si>
    <t>J. suť [t]</t>
  </si>
  <si>
    <t>Suť Celkem [t]</t>
  </si>
  <si>
    <t>HSV</t>
  </si>
  <si>
    <t>Práce a dodávky HSV</t>
  </si>
  <si>
    <t>ROZPOCET</t>
  </si>
  <si>
    <t>Zemní práce</t>
  </si>
  <si>
    <t>K</t>
  </si>
  <si>
    <t>11112 VD</t>
  </si>
  <si>
    <t>Ekologická likvidace pokácených křovin</t>
  </si>
  <si>
    <t>m2</t>
  </si>
  <si>
    <t>4</t>
  </si>
  <si>
    <t>159152675</t>
  </si>
  <si>
    <t>VV</t>
  </si>
  <si>
    <t>7</t>
  </si>
  <si>
    <t>11113 VD</t>
  </si>
  <si>
    <t>Ekologická likvidace větví z pokácených stromů</t>
  </si>
  <si>
    <t>ks</t>
  </si>
  <si>
    <t>1395854938</t>
  </si>
  <si>
    <t>Součet</t>
  </si>
  <si>
    <t>3</t>
  </si>
  <si>
    <t>11114 VD</t>
  </si>
  <si>
    <t>Ekologická likvidace pařezů D kmene do 900 mm z pokácených stromů</t>
  </si>
  <si>
    <t>1855641762</t>
  </si>
  <si>
    <t>111201101</t>
  </si>
  <si>
    <t>Odstranění křovin a stromů s odstraněním kořenů průměru kmene do 100 mm do sklonu terénu 1 : 5, při celkové ploše do 1 000 m2</t>
  </si>
  <si>
    <t>CS ÚRS 2017 01</t>
  </si>
  <si>
    <t>-835000349</t>
  </si>
  <si>
    <t>PSC</t>
  </si>
  <si>
    <t xml:space="preserve">Poznámka k souboru cen:_x000D_
1. Cenu -1104 lze použít jestliže se odstranění stromů a křovin neprovádí na holo. 2. Cena -1101 je určena i pro: a) odstraňování křovin a stromů o průměru kmene do 100 mm z ploch, jejichž celková výměra je větší než 1 000 m2 při sklonu terénu strmějším než 1 : 5; b) LTM při jakékoliv celkové ploše jednotlivě přes 30 m2. 3. V ceně jsou započteny i náklady na případné nutné odklizení křovin a stromů na hromady na vzdálenost do 50 m nebo naložení na dopravní prostředek. 4. Průměr kmenů stromů (křovin) se měří 0,15 m nad přilehlým terénem. 5. Množství jednotek se určí samostatně za každý objekt v m2 plochy rovné součtu půdorysných ploch omezených obalovými křivkami korun jednotlivých stromů a křovin, popř. skupin stromů a křovin, jejichž koruny se půdorysně překrývají. Jestliže by byl zmíněný součet ploch větší než půdorysná plocha staveniště, počítá se pouze s plochou staveniště. </t>
  </si>
  <si>
    <t>" náletové dřeviny"</t>
  </si>
  <si>
    <t>5</t>
  </si>
  <si>
    <t>112101121</t>
  </si>
  <si>
    <t>Kácení stromů s odřezáním kmene a s odvětvením jehličnatých bez odkornění, kmene průměru přes 100 do 300 mm</t>
  </si>
  <si>
    <t>kus</t>
  </si>
  <si>
    <t>2104270100</t>
  </si>
  <si>
    <t xml:space="preserve">Poznámka k souboru cen:_x000D_
1. Ceny lze použít i pro odstranění stromů ze sesuté zeminy, vývratů a polomů. 2. V ceně jsou započteny i náklady na případné nutné odklizení kmene a větví odděleně na vzdálenost do 50 m nebo s naložením na dopravní prostředek. 3. Průměr kmene se měří v místě řezu. 4. Ceny nelze užít v případě, kdy je nutné odstraňování stromu po částech; tyto práce lze oceňovat příslušnými cenami katalogu 823-1 Plochy a úprava území. 5. Počet stromů při kácení souvislého lesního porostu lze určit podle tabulky uvedené v příloze č. 2. 6. Práce jsou prováděné technikou volného kácení. O volné kácení se jedná v případě, kdy se kácí strom s volným kruhovým prostorem o poloměru minimálně 1,5 násobku výšky káceného stromu ve všech směrech. </t>
  </si>
  <si>
    <t>" jehličnaté stromy"</t>
  </si>
  <si>
    <t>6</t>
  </si>
  <si>
    <t>112201101</t>
  </si>
  <si>
    <t>Odstranění pařezů s jejich vykopáním, vytrháním nebo odstřelením, s přesekáním kořenů průměru přes 100 do 300 mm</t>
  </si>
  <si>
    <t>-1825395713</t>
  </si>
  <si>
    <t xml:space="preserve">Poznámka k souboru cen:_x000D_
1. Ceny lze použít i pro odstranění pařezů ze sesuté zeminy, vývratů a polomů. 2. V ceně jsou započteny i náklady na případné nutné odklizení pařezů na hromady na vzdálenost do 50 m nebo naložení na dopravní prostředek. 3. Mají-li se odstraňovat pařezy z pokáceného souvislého lesního porostu, lze počet pařezů stanovit s přihlédnutím k tabulce v příloze č. 1. 4. Zásyp jam po pařezech se oceňuje cenami souboru cen 174 20-12 této části katalogu. 5. Průměr pařezu se měří v místě řezu kmene na základě dvojího na sebe kolmého měření a následného zprůměrování naměřených hodnot. </t>
  </si>
  <si>
    <t>113106125</t>
  </si>
  <si>
    <t>Rozebrání dlažeb komunikací pro pěší z betonových dlaždic do betonu</t>
  </si>
  <si>
    <t>-1955552072</t>
  </si>
  <si>
    <t>" betonová přídlažba"</t>
  </si>
  <si>
    <t>20*0,5</t>
  </si>
  <si>
    <t>8</t>
  </si>
  <si>
    <t>113106271</t>
  </si>
  <si>
    <t>Rozebrání dlažeb a dílců komunikací pro pěší, vozovek a ploch s přemístěním hmot na skládku na vzdálenost do 3 m nebo s naložením na dopravní prostředek vozovek a ploch, s jakoukoliv výplní spár v ploše jednotlivě přes 50 m2 do 200 m2 ze zámkové dlažby s ložem z kameniva</t>
  </si>
  <si>
    <t>-126932934</t>
  </si>
  <si>
    <t xml:space="preserve">Poznámka k souboru cen:_x000D_
1. Ceny jsou určeny pro rozebrání dlažeb a dílců včetně odstranění lože. 2. Ceny nelze použít pro rozebrání dlažeb uložených do betonového lože nebo do cementové malty, které se oceňují cenami -7130, -7131, -7132, -7170, -7171, -7172, -7230, -7231 a -7232 Odstranění podkladů nebo krytů z betonu prostého; pro volbu těchto cen je rozhodující tloušťka bourané dlažby včetně lože nebo podkladu. 3. U komunikací pro pěší a u vozovek a ploch menších než 50 m2 jsou ceny určeny pro ruční rozebrání (kromě silničních dílců), u vozovek a ploch větších než 50 m2 pro rozebrání strojní. 4. V cenách nejsou započteny náklady na popř. nutné očištění: a) dlažebních nebo mozaikových kostek, které se oceňuje cenami souboru cen 979 07-11 Očištění vybouraných dlažebních kostek části C01 tohoto ceníku, b) betonových, kameninových nebo kamenných desek nebo dlaždic, které se oceňuje cenami souboru cen 979 0 . - . . Očištění vybouraných obrubníků, krajníků, desek nebo dílců části C01 tohoto ceníku. 5. Přemístění vybourané dlažby včetně materiálu z lože a spár na vzdálenost přes 3 m se oceňuje cenami souborů cen 997 22-1 Vodorovná doprava suti a vybouraných hmot. </t>
  </si>
  <si>
    <t>" stávající chodník"</t>
  </si>
  <si>
    <t>110</t>
  </si>
  <si>
    <t>9</t>
  </si>
  <si>
    <t>113107124</t>
  </si>
  <si>
    <t>Odstranění podkladů nebo krytů s přemístěním hmot na skládku na vzdálenost do 3 m nebo s naložením na dopravní prostředek v ploše jednotlivě do 50 m2 z kameniva hrubého drceného, o tl. vrstvy přes 300 do 400 mm</t>
  </si>
  <si>
    <t>-895498809</t>
  </si>
  <si>
    <t xml:space="preserve">Poznámka k souboru cen:_x000D_
1. Pro volbu cen z hlediska množství se uvažuje každá souvisle odstraňovaná plocha krytu nebo podkladu stejného druhu samostatně. Odstraňuje-li se několik vrstev vozovky najednou, jednotlivé vrstvy se oceňují každá samostatně. 2. U ploch menších než 50 m2 jsou ceny určeny pro ruční odstranění podkladu nebo krytu, u ploch větších než 50 m2 pro odstranění strojní. 3. Ceny a) –7111 až –7113, –7151 až -7153 a -7211 až -7213 lze použít i pro odstranění podkladů nebo krytů ze štěrkopísku, škváry, strusky nebo z mechanicky zpevněných zemin, b) –7121 až 7125, –7161 až -7165 a -7221 až -7225 lze použít i pro odstranění podkladů nebo krytů ze zemin stabilizovaných vápnem, c) –7130 až -7132, –7170 až -7172 a –7230 až -7232 lze použít i pro odstranění dlažeb uložených do betonového lože a dlažeb z mozaiky uložených do cementové malty nebo podkladu ze zemin stabilizovaných cementem. 4. Ceny lze použít i pro odstranění podkladů nebo krytů opatřených živičnými postřiky nebo nátěry. 5. Ceny odlišené podle tloušťky (např. do 100 mm, do 200 mm) jsou určeny vždy pro celou tloušťku jednotlivých konstrukcí. 6. V cenách nejsou započteny náklady na zarovnání styčných ploch betonových nebo živičných podkladů nebo krytů, které se oceňuje cenami souboru cen 919 73- Zarovnání styčné plochy části C 01 tohoto ceníku. Množství suti získané ze zarovnání styčných ploch podkladů nebo krytů se zvlášť nevykazuje. 7. Přemístění vybouraného materiálu na vzdálenost přes 3 m u cen –7111 až –7146 a přes 20 m u cen -7151 až –7246 se oceňuje cenami souborů cen 997 22-1 Vodorovná doprava suti. 8. Ceny -714 . , -718 . a –724 . nelze použít pro odstranění podkladu nebo krytu frézováním. </t>
  </si>
  <si>
    <t>" rampa"</t>
  </si>
  <si>
    <t>52*1,15</t>
  </si>
  <si>
    <t>10</t>
  </si>
  <si>
    <t>113107163</t>
  </si>
  <si>
    <t>Odstranění podkladů nebo krytů s přemístěním hmot na skládku na vzdálenost do 20 m nebo s naložením na dopravní prostředek v ploše jednotlivě přes 50 m2 do 200 m2 z kameniva hrubého drceného, o tl. vrstvy přes 200 do 300 mm</t>
  </si>
  <si>
    <t>1337728757</t>
  </si>
  <si>
    <t>110*1,05</t>
  </si>
  <si>
    <t>11</t>
  </si>
  <si>
    <t>113107224</t>
  </si>
  <si>
    <t>Odstranění podkladů nebo krytů s přemístěním hmot na skládku na vzdálenost do 20 m nebo s naložením na dopravní prostředek v ploše jednotlivě přes 200 m2 z kameniva hrubého drceného, o tl. vrstvy přes 300 do 400 mm</t>
  </si>
  <si>
    <t>1333649254</t>
  </si>
  <si>
    <t>" podkladní vrtvy"</t>
  </si>
  <si>
    <t>280*1,15</t>
  </si>
  <si>
    <t>12</t>
  </si>
  <si>
    <t>113151111</t>
  </si>
  <si>
    <t>Rozebírání zpevněných ploch s přemístěním na skládku na vzdálenost do 20 m nebo s naložením na dopravní prostředek ze silničních panelů</t>
  </si>
  <si>
    <t>-2131062004</t>
  </si>
  <si>
    <t xml:space="preserve">Poznámka k souboru cen:_x000D_
1. Cena je určena pro rozebírání silničních panelů jakýchkoliv rozměrů kladených do lože z kameniva včetně odstranění lože. </t>
  </si>
  <si>
    <t>" panelová plocha"</t>
  </si>
  <si>
    <t>(1,5*3)*20</t>
  </si>
  <si>
    <t>13</t>
  </si>
  <si>
    <t>113154123</t>
  </si>
  <si>
    <t>Frézování živičného podkladu nebo krytu s naložením na dopravní prostředek plochy do 500 m2 bez překážek v trase pruhu šířky přes 0,5 m do 1 m, tloušťky vrstvy 50 mm</t>
  </si>
  <si>
    <t>972393052</t>
  </si>
  <si>
    <t xml:space="preserve">Poznámka k souboru cen:_x000D_
1. V cenách jsou započteny i náklady na: a) vodu pro chlazení zubů frézy, b) opotřebování frézovacích nástrojů, c) naložení odfrézovaného materiálu na dopravní prostředek. 2. V cenách nejsou započteny náklady na: a) nutné ruční odstranění (vybourání) živičného krytu kolem překážek, které se oceňují cenami souboru cen 113 10-7 Odstranění podkladů nebo krytů této části katalogu, b) očištění povrchu odfrézované plochy, které se oceňují cenami souboru cen 938 90-9 Odstranění bláta, prachu z povrchu podkladu nebo krytu části C01 tohoto katalogu. 3. Množství měrných jednotek pro rozpočet určí projekt. Drobné překážky, např. vpusti, uzávěry, sloupy (plochy do 2 m2) se z celkové frézované plochy neodečítají. 4. Tloušťku frézované vrstvy určí projekt a měří se tloušťka jednotlivých záběrů v mm. 5. Cena s překážkami je určena v případech, kdy: a) na 200 m2 frézované plochy se vyskytne v průměru více než jedna vpusť nebo vstup inženýrských sítí, popř. stožár, vstupní ostrůvek apod., b) jsou-li podél frézované plochy osazeny obrubníky s výškovým rozdílem horní plochy obrubníku od frézované plochy větší než 250 mm. 6. Překážkami se rozumějí obrubníky nebo krajníky, pokud výškový rozdíl horní plochy obrubníku od frézované plochy je větší než 250 mm, vpusti nebo vstupy inženýrských sítí, stožáry, nástupní a ochranné ostrůvky apod. </t>
  </si>
  <si>
    <t>" vozovka"</t>
  </si>
  <si>
    <t>280*2</t>
  </si>
  <si>
    <t>52*2</t>
  </si>
  <si>
    <t>140</t>
  </si>
  <si>
    <t>14</t>
  </si>
  <si>
    <t>113202111</t>
  </si>
  <si>
    <t>Vytrhání obrub s vybouráním lože, s přemístěním hmot na skládku na vzdálenost do 3 m nebo s naložením na dopravní prostředek z krajníků nebo obrubníků stojatých</t>
  </si>
  <si>
    <t>m</t>
  </si>
  <si>
    <t>-1536066511</t>
  </si>
  <si>
    <t xml:space="preserve">Poznámka k souboru cen:_x000D_
1. Ceny jsou určeny: a) pro vytrhání obrub, obrubníků nebo krajníků jakéhokoliv druhu a velikosti uložených v jakémkoliv loži popř. i s opěrami a vyspárovaných jakýmkoliv materiálem, b) pro obruby z dlažebních kostek uložených v jedné řadě. 2. V cenách nejsou započteny náklady na popř. nutné očištění: a) vytrhaných obrubníků nebo krajníků, které se oceňuje cenami souboru cen 979 0 . - . . Očištění vybouraných obrubníků, krajníků, desek nebo dílců části C 01 tohoto ceníku, b) vytrhaných dlažebních kostek, které se oceňují cenami souboru cen 979 07-11 Očištění vybouraných dlažebních kostek části C 01 tohoto ceníku. 3. Vytrhání obrub ze dvou řad kostek se oceňuje jako dvojnásobné množství vytrhání obrub z jedné řady kostek. 4. Přemístění vybouraných obrub, krajníků nebo dlažebních kostek včetně materiálu z lože a spár na vzdálenost přes 3 m se oceňuje cenami souborů cen 997 22-1 Vodorovná doprava suti a vybouraných hmot. </t>
  </si>
  <si>
    <t>" silniční obrubník"</t>
  </si>
  <si>
    <t>55</t>
  </si>
  <si>
    <t>" chodníkový obrubník"</t>
  </si>
  <si>
    <t>122201101</t>
  </si>
  <si>
    <t>Odkopávky a prokopávky nezapažené s přehozením výkopku na vzdálenost do 3 m nebo s naložením na dopravní prostředek v hornině tř. 3 do 100 m3</t>
  </si>
  <si>
    <t>m3</t>
  </si>
  <si>
    <t>-891222655</t>
  </si>
  <si>
    <t xml:space="preserve">Poznámka k souboru cen:_x000D_
1. Odkopávky a prokopávky v roubených prostorech se oceňují podle čl. 3116 Všeobecných podmínek tohoto katalogu. 2. Odkopávky a prokopávky ve stržích při lesnicko-technických melioracích (LTM) se oceňují cenami do 100 m3 pro jakýkoliv skutečný objem výkopu; ostatní odkopávky a prokopávky při LTM se oceňují při jakémkoliv objemu výkopu přes 100 m3 cenami přes 100 do 1 000 m3. 3. Ceny lze použít i pro vykopávky odpadových jam. 4. Ceny lze použít i pro sejmutí podorničí. Přitom se přihlíží k ustanovení čl. 3112 Všeobecných podmínek tohoto katalogu. </t>
  </si>
  <si>
    <t>" odkop pro skladbu sjezdu"</t>
  </si>
  <si>
    <t>(25*0,37)*1,1</t>
  </si>
  <si>
    <t>16</t>
  </si>
  <si>
    <t>122201102</t>
  </si>
  <si>
    <t>Odkopávky a prokopávky nezapažené s přehozením výkopku na vzdálenost do 3 m nebo s naložením na dopravní prostředek v hornině tř. 3 přes 100 do 1 000 m3</t>
  </si>
  <si>
    <t>-1451803053</t>
  </si>
  <si>
    <t>" odkop pro skladbu chodníku"</t>
  </si>
  <si>
    <t>(375*0,35)*1,1</t>
  </si>
  <si>
    <t>" odkop pro skladbu parkoviště"</t>
  </si>
  <si>
    <t>(628*0,52)*1,15</t>
  </si>
  <si>
    <t>" odkop pro manipulační plochy"</t>
  </si>
  <si>
    <t>(230*0,52)*1,15</t>
  </si>
  <si>
    <t>" odkop pro podélné stání"</t>
  </si>
  <si>
    <t>(270*0,52)*1,15</t>
  </si>
  <si>
    <t>Mezisoučet</t>
  </si>
  <si>
    <t>" odkop pro aktivní zónu"</t>
  </si>
  <si>
    <t>" pro skladbu parkoviště"</t>
  </si>
  <si>
    <t>(628*0,5)*1,15</t>
  </si>
  <si>
    <t>" pro skladbu manipulační plochy"</t>
  </si>
  <si>
    <t>(230*0,5)*1,15</t>
  </si>
  <si>
    <t>" pro skladbu sjezdu"</t>
  </si>
  <si>
    <t>(25*0,5)*1,15</t>
  </si>
  <si>
    <t>" pro podélné stání"</t>
  </si>
  <si>
    <t>(270*0,5)*1,15</t>
  </si>
  <si>
    <t>" skladba nového chodníku šedá barva"</t>
  </si>
  <si>
    <t>462*0,3*1,1</t>
  </si>
  <si>
    <t>" skladba varovného pásu"</t>
  </si>
  <si>
    <t>15*0,3*1,1</t>
  </si>
  <si>
    <t>" skladba sjezdů"</t>
  </si>
  <si>
    <t>8*0,3*1,1</t>
  </si>
  <si>
    <t>17</t>
  </si>
  <si>
    <t>122201109</t>
  </si>
  <si>
    <t>Odkopávky a prokopávky nezapažené s přehozením výkopku na vzdálenost do 3 m nebo s naložením na dopravní prostředek v hornině tř. 3 Příplatek k cenám za lepivost horniny tř. 3</t>
  </si>
  <si>
    <t>1992034624</t>
  </si>
  <si>
    <t>1641,944*0,5</t>
  </si>
  <si>
    <t>18</t>
  </si>
  <si>
    <t>162301405</t>
  </si>
  <si>
    <t>Vodorovné přemístění větví, kmenů nebo pařezů s naložením, složením a dopravou do 5000 m větví stromů jehličnatých, průměru kmene přes 100 do 300 mm</t>
  </si>
  <si>
    <t>1684325376</t>
  </si>
  <si>
    <t xml:space="preserve">Poznámka k souboru cen:_x000D_
1. Průměr kmene i pařezu se měří v místě řezu. 2. Měrná jednotka je 1 strom. </t>
  </si>
  <si>
    <t>19</t>
  </si>
  <si>
    <t>162301415</t>
  </si>
  <si>
    <t>Vodorovné přemístění větví, kmenů nebo pařezů s naložením, složením a dopravou do 5000 m kmenů stromů jehličnatých, průměru přes 100 do 300 mm</t>
  </si>
  <si>
    <t>299094348</t>
  </si>
  <si>
    <t>20</t>
  </si>
  <si>
    <t>162301421</t>
  </si>
  <si>
    <t>Vodorovné přemístění větví, kmenů nebo pařezů s naložením, složením a dopravou do 5000 m pařezů kmenů, průměru přes 100 do 300 mm</t>
  </si>
  <si>
    <t>1030587915</t>
  </si>
  <si>
    <t>162601102</t>
  </si>
  <si>
    <t>Vodorovné přemístění výkopku nebo sypaniny po suchu na obvyklém dopravním prostředku, bez naložení výkopku, avšak se složením bez rozhrnutí z horniny tř. 1 až 4 na vzdálenost přes 4 000 do 5 000 m</t>
  </si>
  <si>
    <t>1330795120</t>
  </si>
  <si>
    <t xml:space="preserve">Poznámka k souboru cen:_x000D_
1. Ceny nelze použít, předepisuje-li projekt přemístit výkopek na místo nepřístupné obvyklým dopravním prostředkům; toto přemístění se oceňuje individuálně. 2. V cenách jsou započteny i náhrady za jízdu loženého vozidla v terénu ve výkopišti nebo na násypišti. 3. V cenách nejsou započteny náklady na rozhrnutí výkopku na násypišti; toto rozhrnutí se oceňuje cenami souboru cen 171 . 0- . . Uložení sypaniny do násypů a 171 20-1201Uložení sypaniny na skládky. 4. Je-li na dopravní dráze pro vodorovné přemístění nějaká překážka, pro kterou je nutno překládat výkopek z jednoho obvyklého dopravního prostředku na jiný obvyklý dopravní prostředek, oceňuje se toto lomené vodorovné přemístění výkopku v každém úseku samostatně příslušnou cenou tohoto souboru cen a překládání výkopku cenami souboru cen 167 10-3 . Nakládání neulehlého výkopku z hromad s ohledem na ustanovení pozn. číslo 5. 5. Přemísťuje-li se výkopek z dočasných skládek vzdálených do 50 m, neoceňuje se nakládání výkopku, i když se provádí. Toto ustanovení neplatí, vylučuje-li projekt použití dozeru. 6. V cenách vodorovného přemístění sypaniny nejsou započteny náklady na dodávku materiálu, tyto se oceňují ve specifikaci. </t>
  </si>
  <si>
    <t>" odvoz přebytečného výkopku na skládku"</t>
  </si>
  <si>
    <t>1641,944</t>
  </si>
  <si>
    <t>22</t>
  </si>
  <si>
    <t>171201211</t>
  </si>
  <si>
    <t>Uložení sypaniny poplatek za uložení sypaniny na skládce (skládkovné)</t>
  </si>
  <si>
    <t>t</t>
  </si>
  <si>
    <t>1183922036</t>
  </si>
  <si>
    <t xml:space="preserve">Poznámka k souboru cen:_x000D_
1. Cena -1201 je určena i pro: a) uložení výkopku nebo ornice na dočasné skládky předepsané projektem tak, že na 1 m2 projektem určené plochy této skládky připadá přes 2 m3 výkopku nebo ornice; v opačném případě se uložení neoceňuje. Množství výkopku nebo ornice připadající na 1 m2 skládky se určí jako podíl množství výkopku nebo ornice, měřeného v rostlém stavu a projektem určené plochy dočasné skládky; b) zasypání koryt vodotečí a prohlubní v terénu bez předepsaného zhutnění sypaniny; c) uložení výkopku pod vodou do prohlubní ve dně vodotečí nebo nádrží. 2. Cenu -1201 nelze použít pro uložení výkopku nebo ornice: a) při vykopávkách pro podzemní vedení podél hrany výkopu, z něhož byl výkopek získán, a to ani tehdy, jestliže se výkopek po vyhození z výkopu na povrch území ještě dále přemisťuje na hromady podél výkopu; b) na dočasné skládky, které nejsou předepsány projektem; c) na dočasné skládky předepsané projektem tak, že na 1 m2 projektem určené plochy této skládky připadají nejvýše 2 m3 výkopku nebo ornice (viz. též poznámku č. 1 a); d) na dočasné skládky, oceňuje-li se cenou 121 10-1101 Sejmutí ornice nebo lesní půdy do 50 m, nebo oceňuje-li se vodorovné přemístění výkopku do 20 m a 50 m cenami 162 20-1101, 162 20-1102, 162 20-1151 a 162 20-1152. V těchto případech se uložení výkopku nebo ornice na dočasnou skládku neoceňuje. e) na trvalé skládky s předepsaným zhutněním; toto uložení výkopku se oceňuje cenami souboru cen 171 . 0- . . Uložení sypaniny do násypů. 3. V ceně -1201 jsou započteny i náklady na rozprostření sypaniny ve vrstvách s hrubým urovnáním na skládce. 4. V ceně -1201 nejsou započteny náklady na získání skládek ani na poplatky za skládku. 5. Množství jednotek uložení výkopku (sypaniny) se určí v m3 uloženého výkopku (sypaniny),v rostlém stavu zpravidla ve výkopišti. 6. Cenu -1211 lze po dohodě upravit podle místních podmínek. </t>
  </si>
  <si>
    <t>1641,944*1,8</t>
  </si>
  <si>
    <t>Ostatní konstrukce a práce, bourání</t>
  </si>
  <si>
    <t>23</t>
  </si>
  <si>
    <t>919735112</t>
  </si>
  <si>
    <t>Řezání stávajícího živičného krytu nebo podkladu hloubky přes 50 do 100 mm</t>
  </si>
  <si>
    <t>-483789058</t>
  </si>
  <si>
    <t xml:space="preserve">Poznámka k souboru cen:_x000D_
1. V cenách jsou započteny i náklady na spotřebu vody. </t>
  </si>
  <si>
    <t>" řezání asfaltu"</t>
  </si>
  <si>
    <t>24</t>
  </si>
  <si>
    <t>962042320</t>
  </si>
  <si>
    <t>Bourání zdiva z betonu prostého nadzákladového objemu do 1 m3</t>
  </si>
  <si>
    <t>1947326226</t>
  </si>
  <si>
    <t xml:space="preserve">Poznámka k souboru cen:_x000D_
1. Bourání pilířů o průřezu přes 0,36 m2 se oceňuje cenami -2320 a - 2321 jako bourání zdiva nadzákladového z betonu prostého. </t>
  </si>
  <si>
    <t>" betonová podezdívka oplocení"</t>
  </si>
  <si>
    <t>(40*0,2)*0,8</t>
  </si>
  <si>
    <t>997</t>
  </si>
  <si>
    <t>Přesun sutě</t>
  </si>
  <si>
    <t>25</t>
  </si>
  <si>
    <t>997221551</t>
  </si>
  <si>
    <t>Vodorovná doprava suti ze sypkých materiálů do 1 km</t>
  </si>
  <si>
    <t>340525810</t>
  </si>
  <si>
    <t>" kamenivo"</t>
  </si>
  <si>
    <t>34,684+50,82+186,76</t>
  </si>
  <si>
    <t>" frézovaná živice"</t>
  </si>
  <si>
    <t>102,912</t>
  </si>
  <si>
    <t>" bouraný beton"</t>
  </si>
  <si>
    <t>14,08</t>
  </si>
  <si>
    <t>26</t>
  </si>
  <si>
    <t>997221559</t>
  </si>
  <si>
    <t>Příplatek ZKD 1 km u vodorovné dopravy suti ze sypkých materiálů</t>
  </si>
  <si>
    <t>574841028</t>
  </si>
  <si>
    <t>389,256*4</t>
  </si>
  <si>
    <t>27</t>
  </si>
  <si>
    <t>997221561</t>
  </si>
  <si>
    <t>Vodorovná doprava suti z kusových materiálů do 1 km</t>
  </si>
  <si>
    <t>1092598391</t>
  </si>
  <si>
    <t>" betonové obrubníky"</t>
  </si>
  <si>
    <t>22,55</t>
  </si>
  <si>
    <t>" betonová dlažba"</t>
  </si>
  <si>
    <t>2,35+32,45</t>
  </si>
  <si>
    <t>" silniční panely"</t>
  </si>
  <si>
    <t>31,95</t>
  </si>
  <si>
    <t>28</t>
  </si>
  <si>
    <t>997221569</t>
  </si>
  <si>
    <t>Příplatek ZKD 1 km u vodorovné dopravy suti z kusových materiálů</t>
  </si>
  <si>
    <t>1246724516</t>
  </si>
  <si>
    <t>89,3*4</t>
  </si>
  <si>
    <t>29</t>
  </si>
  <si>
    <t>997221611</t>
  </si>
  <si>
    <t>Nakládání suti na dopravní prostředky pro vodorovnou dopravu</t>
  </si>
  <si>
    <t>-1502701315</t>
  </si>
  <si>
    <t>30</t>
  </si>
  <si>
    <t>997221815</t>
  </si>
  <si>
    <t>Poplatek za uložení betonového odpadu na skládce (skládkovné)</t>
  </si>
  <si>
    <t>1493565233</t>
  </si>
  <si>
    <t>31</t>
  </si>
  <si>
    <t>997221845</t>
  </si>
  <si>
    <t>Poplatek za uložení stavebního odpadu na skládce (skládkovné) z asfaltových povrchů</t>
  </si>
  <si>
    <t>333592383</t>
  </si>
  <si>
    <t xml:space="preserve">Poznámka k souboru cen:_x000D_
1. Ceny uvedené v souboru cen lze po dohodě upravit podle místních podmínek. 2. Uložení odpadů neuvedených v souboru cen se oceňuje individuálně. 3. V cenách je započítán poplatek za ukládání odpadu dle zákona 185/2001 Sb. 4. Případné drcení stavebního odpadu lze ocenit cenami souboru cen 997 00-60 Drcení stavebního odpadu z katalogu 800-6 Demolice objektů. </t>
  </si>
  <si>
    <t>32</t>
  </si>
  <si>
    <t>997221855</t>
  </si>
  <si>
    <t>Poplatek za uložení odpadu z kameniva na skládce (skládkovné)</t>
  </si>
  <si>
    <t>-1726981555</t>
  </si>
  <si>
    <t>SO 101 - Rozšíření komunikace kolem silnice III/44637</t>
  </si>
  <si>
    <t xml:space="preserve">    2 - Zakládání</t>
  </si>
  <si>
    <t xml:space="preserve">    5 - Komunikace</t>
  </si>
  <si>
    <t xml:space="preserve">    998 - Přesun hmot</t>
  </si>
  <si>
    <t>171101101</t>
  </si>
  <si>
    <t>Uložení sypaniny z hornin soudržných do násypů zhutněných na 95 % PS</t>
  </si>
  <si>
    <t>71929700</t>
  </si>
  <si>
    <t>" aktivní zóna pro skladbu komunikace"</t>
  </si>
  <si>
    <t>70*0,5*1,2</t>
  </si>
  <si>
    <t>M</t>
  </si>
  <si>
    <t>583441970</t>
  </si>
  <si>
    <t>štěrkodrť frakce 0-63</t>
  </si>
  <si>
    <t>CS ÚRS 2014 01</t>
  </si>
  <si>
    <t>-1535437365</t>
  </si>
  <si>
    <t>70*0,5*1,2*1,96</t>
  </si>
  <si>
    <t>Zakládání</t>
  </si>
  <si>
    <t>215901101</t>
  </si>
  <si>
    <t>Zhutnění podloží z hornin soudržných do 92% PS nebo nesoudržných sypkých I(d) do 0,8</t>
  </si>
  <si>
    <t>CS ÚRS 2013 01</t>
  </si>
  <si>
    <t>1950023110</t>
  </si>
  <si>
    <t>" skladba komunikace"</t>
  </si>
  <si>
    <t>70*1,2</t>
  </si>
  <si>
    <t>Komunikace</t>
  </si>
  <si>
    <t>564861111</t>
  </si>
  <si>
    <t>Podklad ze štěrkodrti ŠD s rozprostřením a zhutněním, po zhutnění tl. 200 mm</t>
  </si>
  <si>
    <t>1659775435</t>
  </si>
  <si>
    <t>70*1,1</t>
  </si>
  <si>
    <t>70*1,15</t>
  </si>
  <si>
    <t>565135111</t>
  </si>
  <si>
    <t>Asfaltový beton vrstva podkladní ACP 16 (obalované kamenivo střednězrnné - OKS) s rozprostřením a zhutněním v pruhu šířky do 3 m, po zhutnění tl. 50 mm</t>
  </si>
  <si>
    <t>-1982103775</t>
  </si>
  <si>
    <t xml:space="preserve">Poznámka k souboru cen:_x000D_
1. ČSN EN 13108-1 připouští pro ACP 16 pouze tl. 50 až 80 mm. </t>
  </si>
  <si>
    <t>70*1,05</t>
  </si>
  <si>
    <t>573111112</t>
  </si>
  <si>
    <t>Postřik živičný infiltrační z asfaltu silničního s posypem kamenivem, v množství 1,00 kg/m2</t>
  </si>
  <si>
    <t>CS ÚRS 2016 01</t>
  </si>
  <si>
    <t>-1314086059</t>
  </si>
  <si>
    <t>573211107</t>
  </si>
  <si>
    <t>Postřik spojovací PS bez posypu kamenivem z asfaltu silničního, v množství 0,30 kg/m2</t>
  </si>
  <si>
    <t>2034202326</t>
  </si>
  <si>
    <t>" nová obrusná vrstva komunikace"</t>
  </si>
  <si>
    <t>573211109</t>
  </si>
  <si>
    <t>Postřik spojovací PS bez posypu kamenivem z asfaltu silničního, v množství 0,50 kg/m2</t>
  </si>
  <si>
    <t>395811669</t>
  </si>
  <si>
    <t>577144111</t>
  </si>
  <si>
    <t>Asfaltový beton vrstva obrusná ACO 11 (ABS) s rozprostřením a se zhutněním z nemodifikovaného asfaltu v pruhu šířky do 3 m tř. I, po zhutnění tl. 50 mm</t>
  </si>
  <si>
    <t>313941991</t>
  </si>
  <si>
    <t>70</t>
  </si>
  <si>
    <t>599141112</t>
  </si>
  <si>
    <t>Vyplnění spár mezi silničními dílci trvale pružnou živičnou zálivkou</t>
  </si>
  <si>
    <t>591580133</t>
  </si>
  <si>
    <t>915491211</t>
  </si>
  <si>
    <t>Osazení vodicího proužku z betonových prefabrikovaných desek tl. do 120 mm do lože z cementové malty tl. 20 mm, s vyplněním a zatřením spár cementovou maltou s podkladní vrstvou z betonu prostého tř. C 12/15 tl. 50 až 100 mm šířka proužku 250 mm</t>
  </si>
  <si>
    <t>600193624</t>
  </si>
  <si>
    <t xml:space="preserve">Poznámka k souboru cen:_x000D_
1. V cenách nejsou započteny náklady na: a) příp. nutné zemní práce, které se oceňují cenami katalogu 800-1 Zemní práce, b) příp. nutné bourání (rozebrání) vozovky, které se oceňuje cenami části B 01 tohoto katalogu, c) vyplnění spár mezi krytem vozovky a vodicím proužkem, které se oceňuje cenami souboru cen 599 . 4-11 Vyplnění spár mezi silničními dílci, d) dodání prefabrikovaných desek, které se oceňuje ve specifikaci. </t>
  </si>
  <si>
    <t>" přídlažba"</t>
  </si>
  <si>
    <t>592185830</t>
  </si>
  <si>
    <t>přídlažba silniční betonová ukončení vozovek 50x25x8 cm</t>
  </si>
  <si>
    <t>-764578914</t>
  </si>
  <si>
    <t>140*2*1,01</t>
  </si>
  <si>
    <t>998</t>
  </si>
  <si>
    <t>Přesun hmot</t>
  </si>
  <si>
    <t>998225111</t>
  </si>
  <si>
    <t>Přesun hmot pro pozemní komunikace s krytem z kamene, monolitickým betonovým nebo živičným</t>
  </si>
  <si>
    <t>725259465</t>
  </si>
  <si>
    <t xml:space="preserve">SO 102 - Rozšíření místní komunikace </t>
  </si>
  <si>
    <t>210*0,5*1,2</t>
  </si>
  <si>
    <t>210*0,5*1,2*1,96</t>
  </si>
  <si>
    <t>210*1,2</t>
  </si>
  <si>
    <t>210*1,1</t>
  </si>
  <si>
    <t>210*1,15</t>
  </si>
  <si>
    <t>210*1,05</t>
  </si>
  <si>
    <t>50</t>
  </si>
  <si>
    <t>210</t>
  </si>
  <si>
    <t>SO 103a - Chodníky a rampy</t>
  </si>
  <si>
    <t xml:space="preserve">    18 - Zemní práce - povrchové úpravy terénu</t>
  </si>
  <si>
    <t xml:space="preserve">    8 - Trubní vedení</t>
  </si>
  <si>
    <t xml:space="preserve">    9 - Ostatní konstrukce a práce-bourání</t>
  </si>
  <si>
    <t>111201106</t>
  </si>
  <si>
    <t>Nákup podorniční vrstvy zeminy</t>
  </si>
  <si>
    <t>-1175036973</t>
  </si>
  <si>
    <t>"  podorniční vrstvy"</t>
  </si>
  <si>
    <t>(150*0,5*0,15)</t>
  </si>
  <si>
    <t>162701101</t>
  </si>
  <si>
    <t>Vodorovné přemístění výkopku nebo sypaniny po suchu na obvyklém dopravním prostředku, bez naložení výkopku, avšak se složením bez rozhrnutí z horniny tř. 1 až 4 na vzdálenost přes 5 000 do 6 000 m</t>
  </si>
  <si>
    <t>-1958601043</t>
  </si>
  <si>
    <t>" dovoz podorniční vrstvy"</t>
  </si>
  <si>
    <t>560217079</t>
  </si>
  <si>
    <t>-617622642</t>
  </si>
  <si>
    <t>462*0,3*1,1*1,96</t>
  </si>
  <si>
    <t>15*0,3*1,1*1,96</t>
  </si>
  <si>
    <t>8*0,3*1,1*1,96</t>
  </si>
  <si>
    <t>181301102</t>
  </si>
  <si>
    <t>Rozprostření a urovnání ornice v rovině nebo ve svahu sklonu do 1:5 při souvislé ploše do 500 m2, tl. vrstvy přes 100 do 150 mm</t>
  </si>
  <si>
    <t>-16676192</t>
  </si>
  <si>
    <t>" úprava terénu za obrubníkem"</t>
  </si>
  <si>
    <t>" plocha zeleně tl. 15cm"</t>
  </si>
  <si>
    <t>(150*0,5)</t>
  </si>
  <si>
    <t>183101115</t>
  </si>
  <si>
    <t>Hloubení jamek pro vysazování rostlin v zemině tř.1 až 4 bez výměny půdy v rovině nebo na svahu do 1:5, objemu přes 0,125 do 0,40 m3</t>
  </si>
  <si>
    <t>1109324084</t>
  </si>
  <si>
    <t xml:space="preserve">Poznámka k souboru cen:_x000D_
1. V cenách jsou započteny i náklady na případné naložení přebytečných výkopků na dopravní prostředek, odvoz na vzdálenost do 20 km a složení výkopků. 2. V cenách nejsou započteny náklady na uložení odpadu na skládku. 3. V cenách o sklonu svahu přes 1:1 jsou uvažovány podmínky pro svahy běžně schůdné; bez použití lezeckých technik. V případě použití lezeckých technik se tyto náklady oceňují individuálně. </t>
  </si>
  <si>
    <t>" výkop pro výsadbu stromků"</t>
  </si>
  <si>
    <t>40</t>
  </si>
  <si>
    <t>184102114</t>
  </si>
  <si>
    <t>Výsadba dřeviny s balem do předem vyhloubené jamky se zalitím v rovině nebo na svahu do 1:5, při průměru balu přes 400 do 500 mm</t>
  </si>
  <si>
    <t>-914094701</t>
  </si>
  <si>
    <t xml:space="preserve">Poznámka k souboru cen:_x000D_
1. Ceny lze použít i pro dřeviny pěstované v nádobách. 2. V cenách nejsou započteny náklady na vysazované dřeviny, tyto se oceňují ve specifikaci. 3. V cenách o sklonu svahu přes 1:1 jsou uvažovány podmínky pro svahy běžně schůdné; bez použití lezeckých technik. V případě použití lezeckých technik se tyto náklady oceňují individuálně. </t>
  </si>
  <si>
    <t>" výsadba habru obecného výšky do 130cm"</t>
  </si>
  <si>
    <t>026504430</t>
  </si>
  <si>
    <t>Habr obecný /Carpinus betulus/ 120 - 150 cm, PK</t>
  </si>
  <si>
    <t>771459747</t>
  </si>
  <si>
    <t>184215112</t>
  </si>
  <si>
    <t>Ukotvení dřeviny kůly jedním kůlem, délky přes 1 do 2 m</t>
  </si>
  <si>
    <t>1645559340</t>
  </si>
  <si>
    <t xml:space="preserve">Poznámka k souboru cen:_x000D_
1. V cenách jsou započteny i náklady na ochranu proti poškození kmene v místě vzepření. 2. V cenách nejsou započteny náklady na dodání kůlů, tyto se oceňují ve specifikaci. 3. Ceny jsou určeny pro ukotvení dřevin kůly o průměru do 100 mm. </t>
  </si>
  <si>
    <t>052171080</t>
  </si>
  <si>
    <t>tyče dřevěné v kůře 6 m tl. 8 cm</t>
  </si>
  <si>
    <t>814554791</t>
  </si>
  <si>
    <t>(1,8*3,14*0,04*0,04)*40*1,1</t>
  </si>
  <si>
    <t>184801121</t>
  </si>
  <si>
    <t>Ošetření vysazených dřevin solitérních v rovině nebo na svahu do 1:5</t>
  </si>
  <si>
    <t>51787910</t>
  </si>
  <si>
    <t xml:space="preserve">Poznámka k souboru cen:_x000D_
1. V cenách jsou započteny i náklady na odplevelení s nakypřením nebo vypletí, odstranění poškozených částí dřeviny s případným složením odpadu na hromady, naložením na dopravní prostředek a odvozem do 20 km a s jeho složením. 2. Ceny jsou určeny pouze pro jednorázové ošetření. 3. V cenách nejsou započteny náklady na: a) zalití rostlin; zalití se oceňuje cenami části C02 souboru cen 185 80-43 Zalití rostlin vodou, b) chemické odplevelení; tyto práce se oceňují cenami části A02 souboru cen 184 80-26 Chemické odplevelení po založení kultury, c) hnojení; tyto práce se oceňují cenami části A02 souboru cen 184 85-11 Hnojení roztokem hnojiva nebo 185 80-21 Hnojení, d) řez; tyto práce se oceňují cenami části C02 souboru cen 184 80-61 Řez stromů nebo keřů. 4. V cenách o sklonu svahu přes 1:1 jsou uvažovány podmínky pro svahy běžně schůdné; bez použití lezeckých technik. V případě použití lezeckých technik se tyto náklady oceňují individuálně. </t>
  </si>
  <si>
    <t>Zemní práce - povrchové úpravy terénu</t>
  </si>
  <si>
    <t>167103101</t>
  </si>
  <si>
    <t>Nakládání výkopku ze zemin schopných zúrodnění</t>
  </si>
  <si>
    <t>-878620400</t>
  </si>
  <si>
    <t>" dovoz ornice ohumusování"</t>
  </si>
  <si>
    <t>(150*0,5)*0,15</t>
  </si>
  <si>
    <t>181411131</t>
  </si>
  <si>
    <t>Založení parkového trávníku výsevem plochy do 1000 m2 v rovině a ve svahu do 1:5</t>
  </si>
  <si>
    <t>-1596067147</t>
  </si>
  <si>
    <t>" plochy pro ozelenění  "</t>
  </si>
  <si>
    <t>005724100</t>
  </si>
  <si>
    <t>osivo směs travní parková</t>
  </si>
  <si>
    <t>kg</t>
  </si>
  <si>
    <t>1204623789</t>
  </si>
  <si>
    <t>(150*0,5)*0,05</t>
  </si>
  <si>
    <t>Zhutnění podloží pod násypy z rostlé horniny tř. 1 až 4 z hornin soudružných do 92 % PS a nesoudržných sypkých relativní ulehlosti I(d) do 0,8</t>
  </si>
  <si>
    <t>-1593676544</t>
  </si>
  <si>
    <t xml:space="preserve">Poznámka k souboru cen:_x000D_
1. Cena je určena pro zhutnění ploch vodorovných nebo ve sklonu do 1 : 5, je-li předepsáno zhutnění do hloubky 0,7 m od pláně. 2. Cenu nelze použít pro zhutnění podloží z hornin konzistence kašovité až tekoucí. 3. Míru zhutnění podloží předepisuje projekt. 4. Množství jednotek se určí v m2 půdorysné plochy zhutněného podloží. </t>
  </si>
  <si>
    <t>462*1,1</t>
  </si>
  <si>
    <t>15*1,1</t>
  </si>
  <si>
    <t>8*1,1</t>
  </si>
  <si>
    <t>564871111</t>
  </si>
  <si>
    <t>Podklad ze štěrkodrtě ŠD tl 250 mm</t>
  </si>
  <si>
    <t>-767206126</t>
  </si>
  <si>
    <t>462*1,05</t>
  </si>
  <si>
    <t>15*1,05</t>
  </si>
  <si>
    <t>8*1,05</t>
  </si>
  <si>
    <t>596211110</t>
  </si>
  <si>
    <t>Kladení dlažby z betonových zámkových dlaždic komunikací pro pěší s ložem z kameniva těženého nebo drceného tl. do 40 mm, s vyplněním spár s dvojitým hutněním, vibrováním a se smetením přebytečného materiálu na krajnici tl. 60 mm skupiny A, pro plochy do 50 m2</t>
  </si>
  <si>
    <t>1840251242</t>
  </si>
  <si>
    <t>592451190</t>
  </si>
  <si>
    <t>dlažba zámková slepecká 20x10x6 cm červená</t>
  </si>
  <si>
    <t>-1767755607</t>
  </si>
  <si>
    <t>P</t>
  </si>
  <si>
    <t>Poznámka k položce:
spotřeba: 50 kus/m2</t>
  </si>
  <si>
    <t>" plocha varovného pásu"</t>
  </si>
  <si>
    <t>15*1,02</t>
  </si>
  <si>
    <t>596211113</t>
  </si>
  <si>
    <t>Kladení dlažby z betonových zámkových dlaždic komunikací pro pěší s ložem z kameniva těženého nebo drceného tl. do 40 mm, s vyplněním spár s dvojitým hutněním, vibrováním a se smetením přebytečného materiálu na krajnici tl. 60 mm skupiny A, pro plochy přes 300 m2</t>
  </si>
  <si>
    <t>1901161745</t>
  </si>
  <si>
    <t xml:space="preserve">Poznámka k souboru cen:_x000D_
1. Pro volbu cen dlažeb platí toto rozdělení: Skupina A: dlažby z prvků stejného tvaru, Skupina B: dlažby z prvků dvou a více tvarů nebo z obrazců o ploše jednotlivě do 100 m2, Skupina C: dlažby obloukovitých tvarů (oblouky, kruhy, apod.). 2. V cenách jsou započteny i náklady na dodání hmot pro lože a na dodání materiálu na výplň spár. 3. V cenách nejsou započteny náklady na dodání zámkové dlažby, které se oceňuje ve specifikaci; ztratné lze dohodnout u plochy a) do 100 m2 ve výši 3 %, b) přes 100 do 300 m2 ve výši 2 %, c) přes 300 m2 ve výši 1 %. 4. Část lože přesahující tloušťku 40 mm se oceňuje cenami souboru cen 451 . . -9 . Příplatek za každých dalších 10 mm tloušťky podkladu nebo lože. </t>
  </si>
  <si>
    <t>" skladba nového chodníku"</t>
  </si>
  <si>
    <t>462</t>
  </si>
  <si>
    <t>592451141</t>
  </si>
  <si>
    <t>dlažba  zámková 20x10x6 cm tmavě šedá</t>
  </si>
  <si>
    <t>-595215128</t>
  </si>
  <si>
    <t>462*1,02</t>
  </si>
  <si>
    <t>596211210</t>
  </si>
  <si>
    <t>Kladení dlažby z betonových zámkových dlaždic komunikací pro pěší s ložem z kameniva těženého nebo drceného tl. do 40 mm, s vyplněním spár s dvojitým hutněním, vibrováním a se smetením přebytečného materiálu na krajnici tl. 80 mm skupiny A, pro plochy do 50 m2</t>
  </si>
  <si>
    <t>-1451918340</t>
  </si>
  <si>
    <t>" plocha sjezdů"</t>
  </si>
  <si>
    <t>592451080</t>
  </si>
  <si>
    <t>dlažba  skladebná betonová pro komunikace 20x10x8 cm červená</t>
  </si>
  <si>
    <t>-2012395829</t>
  </si>
  <si>
    <t>8*1,02</t>
  </si>
  <si>
    <t>Trubní vedení</t>
  </si>
  <si>
    <t>899431111</t>
  </si>
  <si>
    <t>Výšková úprava uličního vstupu nebo vpusti do 200 mm zvýšením krycího hrnce, šoupěte nebo hydrantu bez úpravy armatur</t>
  </si>
  <si>
    <t>2002073741</t>
  </si>
  <si>
    <t>Ostatní konstrukce a práce-bourání</t>
  </si>
  <si>
    <t>113451240</t>
  </si>
  <si>
    <t>Příplatek za řezání betonových obrubníků</t>
  </si>
  <si>
    <t>-280063989</t>
  </si>
  <si>
    <t>15+10</t>
  </si>
  <si>
    <t>916111123</t>
  </si>
  <si>
    <t>Osazení obruby z drobných kostek s boční opěrou do lože z betonu prostého</t>
  </si>
  <si>
    <t>-2031859981</t>
  </si>
  <si>
    <t>" přídlažba- dvojřádek"</t>
  </si>
  <si>
    <t>105</t>
  </si>
  <si>
    <t>583801200</t>
  </si>
  <si>
    <t>kostka dlažební drobná, žula velikost 8/10 cm</t>
  </si>
  <si>
    <t>-173738449</t>
  </si>
  <si>
    <t>Poznámka k položce:
1t = cca 5 m2</t>
  </si>
  <si>
    <t>" jednořádek"</t>
  </si>
  <si>
    <t>105*0,1/4,5*1,02</t>
  </si>
  <si>
    <t>916131213</t>
  </si>
  <si>
    <t>Osazení silničního obrubníku betonového se zřízením lože, s vyplněním a zatřením spár cementovou maltou stojatého s boční opěrou z betonu prostého tř. C 12/15, do lože z betonu prostého téže značky</t>
  </si>
  <si>
    <t>-280723154</t>
  </si>
  <si>
    <t>" obrubník silniční"</t>
  </si>
  <si>
    <t>87</t>
  </si>
  <si>
    <t>" silniční obrubník snížený"</t>
  </si>
  <si>
    <t xml:space="preserve">" obrubník silniční přechodový" </t>
  </si>
  <si>
    <t>592174680</t>
  </si>
  <si>
    <t>obrubník betonový silniční snížený 100x15x15 cm</t>
  </si>
  <si>
    <t>-335303355</t>
  </si>
  <si>
    <t>10*1,01</t>
  </si>
  <si>
    <t>592174650</t>
  </si>
  <si>
    <t>obrubník betonový silniční vibrolisovaný 100x15x25 cm</t>
  </si>
  <si>
    <t>211512654</t>
  </si>
  <si>
    <t>87*1,01</t>
  </si>
  <si>
    <t>592175150</t>
  </si>
  <si>
    <t>obrubník betonový silniční přechodový levý, pravý ,100x15x15/25 cm</t>
  </si>
  <si>
    <t>1675024799</t>
  </si>
  <si>
    <t>8*1,01</t>
  </si>
  <si>
    <t>916231213</t>
  </si>
  <si>
    <t>Osazení chodníkového obrubníku betonového stojatého s boční opěrou do lože z betonu prostého</t>
  </si>
  <si>
    <t>-861088779</t>
  </si>
  <si>
    <t>" obrubník chodníkový"</t>
  </si>
  <si>
    <t>395</t>
  </si>
  <si>
    <t>592174170</t>
  </si>
  <si>
    <t>obrubník betonový chodníkový vibrolisovaný 100x10x25 cm</t>
  </si>
  <si>
    <t>1105935653</t>
  </si>
  <si>
    <t>395*1,01</t>
  </si>
  <si>
    <t>33</t>
  </si>
  <si>
    <t>916991121</t>
  </si>
  <si>
    <t>Lože pod obrubníky, krajníky nebo obruby z dlažebních kostek z betonu prostého tř. C 12/15</t>
  </si>
  <si>
    <t>-891146135</t>
  </si>
  <si>
    <t>87*0,01</t>
  </si>
  <si>
    <t>395*0,01</t>
  </si>
  <si>
    <t>10*0,01</t>
  </si>
  <si>
    <t>8*0,01</t>
  </si>
  <si>
    <t>34</t>
  </si>
  <si>
    <t>998223011</t>
  </si>
  <si>
    <t>Přesun hmot pro pozemní komunikace s krytem dlážděným dopravní vzdálenost do 200 m jakékoliv délky objektu</t>
  </si>
  <si>
    <t>-942866774</t>
  </si>
  <si>
    <t>SO 103b - Sjezd</t>
  </si>
  <si>
    <t>983618706</t>
  </si>
  <si>
    <t>" aktivní zóna pro skladbu sjezdů"</t>
  </si>
  <si>
    <t>25*0,5*1,2</t>
  </si>
  <si>
    <t>-1385125251</t>
  </si>
  <si>
    <t>25*0,5*1,2*1,96</t>
  </si>
  <si>
    <t>-665054951</t>
  </si>
  <si>
    <t>" skladba sjezdu"</t>
  </si>
  <si>
    <t>25*1,15</t>
  </si>
  <si>
    <t>-890312697</t>
  </si>
  <si>
    <t>(25*1,05)</t>
  </si>
  <si>
    <t>(25*1,1)</t>
  </si>
  <si>
    <t>2121127618</t>
  </si>
  <si>
    <t>592452995</t>
  </si>
  <si>
    <t>dlažba zámková profilová základní rovná 20x16,5x8 cm přírodní</t>
  </si>
  <si>
    <t>-650032099</t>
  </si>
  <si>
    <t>25*1,02</t>
  </si>
  <si>
    <t>-330017172</t>
  </si>
  <si>
    <t>-370947052</t>
  </si>
  <si>
    <t>10*2*1,01</t>
  </si>
  <si>
    <t>-123375074</t>
  </si>
  <si>
    <t>-2005643254</t>
  </si>
  <si>
    <t>7*1,01</t>
  </si>
  <si>
    <t>795781752</t>
  </si>
  <si>
    <t>7*0,01</t>
  </si>
  <si>
    <t>-2105268354</t>
  </si>
  <si>
    <t>SO 104 - Dešťové přípojky DN 150 (propojení nových uličních vpustí do stávající kanalizace)</t>
  </si>
  <si>
    <t xml:space="preserve">    4 - Vodorovné konstrukce</t>
  </si>
  <si>
    <t>132201101</t>
  </si>
  <si>
    <t>Hloubení rýh š do 600 mm v hornině tř. 3 objemu do 100 m3</t>
  </si>
  <si>
    <t>1718643035</t>
  </si>
  <si>
    <t>"hloubení rýh pro kanalizační přípojky DN 150"</t>
  </si>
  <si>
    <t>(15*0,6)*1,2</t>
  </si>
  <si>
    <t>132201109</t>
  </si>
  <si>
    <t>Příplatek za lepivost k hloubení rýh š do 600 mm v hornině tř. 3</t>
  </si>
  <si>
    <t>289717727</t>
  </si>
  <si>
    <t>10,8*0,5</t>
  </si>
  <si>
    <t>162701105</t>
  </si>
  <si>
    <t>Vodorovné přemístění výkopku nebo sypaniny po suchu na obvyklém dopravním prostředku, bez naložení výkopku, avšak se složením bez rozhrnutí z horniny tř. 1 až 4 na vzdálenost přes 9 000 do 10 000 m</t>
  </si>
  <si>
    <t>756436305</t>
  </si>
  <si>
    <t>10,8</t>
  </si>
  <si>
    <t>-1869486137</t>
  </si>
  <si>
    <t>10,8*1,8</t>
  </si>
  <si>
    <t>174101101</t>
  </si>
  <si>
    <t>Zásyp jam, šachet rýh nebo kolem objektů sypaninou se zhutněním</t>
  </si>
  <si>
    <t>2082814001</t>
  </si>
  <si>
    <t>" zásyp kanalizačních přípojek kamenivem"</t>
  </si>
  <si>
    <t>(15*0,6)*0,5</t>
  </si>
  <si>
    <t>583439590</t>
  </si>
  <si>
    <t>kamenivo drcené hrubé frakce 32-63</t>
  </si>
  <si>
    <t>-1360199738</t>
  </si>
  <si>
    <t>(15*0,6)*0,5*1,96</t>
  </si>
  <si>
    <t>175111101</t>
  </si>
  <si>
    <t>Obsypání potrubí ručně sypaninou z vhodných hornin tř. 1 až 4 nebo materiálem připraveným podél výkopu ve vzdálenosti do 3 m od jeho kraje, pro jakoukoliv hloubku výkopu a míru zhutnění bez prohození sypaniny</t>
  </si>
  <si>
    <t>-1994021852</t>
  </si>
  <si>
    <t>" obsyp a zásyp kanalizačních přípojek štěrkopískem"</t>
  </si>
  <si>
    <t>(15*0,6)*0,45</t>
  </si>
  <si>
    <t>-(3,14*0,075*0,075)*15</t>
  </si>
  <si>
    <t>583373440</t>
  </si>
  <si>
    <t>Kamenivo přírodní těžené pro stavební účely  PTK  (drobné, hrubé, štěrkopísky) štěrkopísky frakce   0-32  pískovna Hulín</t>
  </si>
  <si>
    <t>-532322747</t>
  </si>
  <si>
    <t>(15*0,6)*0,45*2,02</t>
  </si>
  <si>
    <t>-(3,14*0,075*0,075)*15*2,02</t>
  </si>
  <si>
    <t>-2136493932</t>
  </si>
  <si>
    <t>" kanalizační přípojky"</t>
  </si>
  <si>
    <t>15*0,6</t>
  </si>
  <si>
    <t>Vodorovné konstrukce</t>
  </si>
  <si>
    <t>451573111</t>
  </si>
  <si>
    <t>Lože pod potrubí otevřený výkop ze štěrkopísku</t>
  </si>
  <si>
    <t>-109983592</t>
  </si>
  <si>
    <t>"přípojky k uličním vpustím"</t>
  </si>
  <si>
    <t>(15*0,6)*0,1</t>
  </si>
  <si>
    <t>871313121</t>
  </si>
  <si>
    <t>Montáž potrubí z kanalizačních trub z PVC otevřený výkop sklon do 20 % DN 150</t>
  </si>
  <si>
    <t>-1266567995</t>
  </si>
  <si>
    <t>286111200</t>
  </si>
  <si>
    <t>trubka kanalizační hladká hrdlovaná D 160 x 3,6 x 5000 mm</t>
  </si>
  <si>
    <t>-531233772</t>
  </si>
  <si>
    <t>15/5*1,05</t>
  </si>
  <si>
    <t>890102500</t>
  </si>
  <si>
    <t>Provedení napojení kanalizační přípojky na stávající kanalizační řad- vyvrtání otvoru do beton. potrubí+dod. a mont. manžety</t>
  </si>
  <si>
    <t>soubor</t>
  </si>
  <si>
    <t>624693776</t>
  </si>
  <si>
    <t>895941311</t>
  </si>
  <si>
    <t>Zřízení vpusti kanalizační uliční z betonových dílců typ UVB-50</t>
  </si>
  <si>
    <t>-776392376</t>
  </si>
  <si>
    <t>552423200</t>
  </si>
  <si>
    <t>mříž čtvercová D 400-, plochá 500x500mm</t>
  </si>
  <si>
    <t>2032781645</t>
  </si>
  <si>
    <t>592238500</t>
  </si>
  <si>
    <t>dno betonové pro uliční vpusť s výtokovým otvorem TBV-Q 450/330/1a 45x33x5 cm</t>
  </si>
  <si>
    <t>-1374487426</t>
  </si>
  <si>
    <t>2*1,01</t>
  </si>
  <si>
    <t>592238570</t>
  </si>
  <si>
    <t>skruž betonová pro uliční vpusť horní TBV-Q 450/295/5b, 45x30x5 cm</t>
  </si>
  <si>
    <t>-2120456813</t>
  </si>
  <si>
    <t>592238620</t>
  </si>
  <si>
    <t>skruž betonová pro uliční vpusť středová TBV-Q 450/295/6a 45x30x5 cm</t>
  </si>
  <si>
    <t>-1963418223</t>
  </si>
  <si>
    <t>592238660</t>
  </si>
  <si>
    <t>Prefabrikáty pro uliční vpusti dílce betonové pro uliční vpusti skruž přechodová TBV-Q 450-270/325/11     45-27/32,5/11</t>
  </si>
  <si>
    <t>1338895408</t>
  </si>
  <si>
    <t>592238740</t>
  </si>
  <si>
    <t>Prefabrikáty pro uliční vpusti dílce betonové pro uliční vpusti vpusť dešťová uliční s rámem koš pozink. C3 DIN 4052, vysoký, rám 500/300</t>
  </si>
  <si>
    <t>-695869992</t>
  </si>
  <si>
    <t>998276101</t>
  </si>
  <si>
    <t>Přesun hmot pro trubní vedení hloubené z trub z plastických hmot nebo sklolaminátových pro vodovody nebo kanalizace v otevřeném výkopu dopravní vzdálenost do 15 m</t>
  </si>
  <si>
    <t>1906251967</t>
  </si>
  <si>
    <t xml:space="preserve">Poznámka k souboru cen:_x000D_
1. Položky přesunu hmot nelze užít pro zeminu, sypaniny, štěrkopísek, kamenivo ap. Případná manipulace s tímto materiálem se oceňuje souborem cen 162 .0-11 Vodorovné přemístění výkopku nebo sypaniny katalogu 800-1 Zemní práce. </t>
  </si>
  <si>
    <t>SO 105 - Parkoviště</t>
  </si>
  <si>
    <t>1868828323</t>
  </si>
  <si>
    <t>" aktivní zóna pro skladbu parkoviště"</t>
  </si>
  <si>
    <t>600*0,5*1,2</t>
  </si>
  <si>
    <t>-544021016</t>
  </si>
  <si>
    <t>600*0,5*1,2*1,96</t>
  </si>
  <si>
    <t>97618095</t>
  </si>
  <si>
    <t>" skladba parkoviště"</t>
  </si>
  <si>
    <t>600*1,2</t>
  </si>
  <si>
    <t>1052864851</t>
  </si>
  <si>
    <t>(600*1,05)</t>
  </si>
  <si>
    <t>(600*1,1)</t>
  </si>
  <si>
    <t>" skladba pro imobilní"</t>
  </si>
  <si>
    <t>(28*1,05)</t>
  </si>
  <si>
    <t>(28*1,1)</t>
  </si>
  <si>
    <t>150974606</t>
  </si>
  <si>
    <t>" skladba imobilní"</t>
  </si>
  <si>
    <t>592452665</t>
  </si>
  <si>
    <t>dlažba skladebná betonová základní 20 x 10 x 8 cm barevná</t>
  </si>
  <si>
    <t>-1517759670</t>
  </si>
  <si>
    <t>28*1,02</t>
  </si>
  <si>
    <t>596212213</t>
  </si>
  <si>
    <t>Kladení dlažby z betonových zámkových dlaždic pozemních komunikací s ložem z kameniva těženého nebo drceného tl. do 50 mm, s vyplněním spár, s dvojitým hutněním vibrováním a se smetením přebytečného materiálu na krajnici tl. 80 mm skupiny A, pro plochy přes 300 m2</t>
  </si>
  <si>
    <t>1682872894</t>
  </si>
  <si>
    <t xml:space="preserve">Poznámka k souboru cen:_x000D_
1. Pro volbu cen dlažeb platí toto rozdělení: Skupina A: dlažby z prvků stejného tvaru, Skupina B: dlažby z prvků dvou a více tvarů, nebo z obrazců o ploše jednotlivě do 100 m2, Skupina C: dlažby obloukovitých tvarů (oblouky, kruhy, apod.). 2. V cenách jsou započteny i náklady na dodání hmot pro lože a na dodání materiálu na výplň spár. 3. V cenách nejsou započteny náklady na dodání zámkové dlažby, které se oceňuje ve specifikaci; ztratné lze dohodnout u plochy a) do 100 m2 ve výši 3 %, b) přes 100 do 300 m2 ve výši 2 %, c) přes 300 m2 ve výši 1 %. 4. Část lože přesahující tloušťku 50 mm se oceňuje cenami souboru cen 451 ..-9 Příplatek za každých dalších 10 mm tloušťky podkladu nebo lože. </t>
  </si>
  <si>
    <t>600</t>
  </si>
  <si>
    <t>1342912555</t>
  </si>
  <si>
    <t>600*1,02</t>
  </si>
  <si>
    <t>-1265684719</t>
  </si>
  <si>
    <t>-1965998642</t>
  </si>
  <si>
    <t>55*2*1,01</t>
  </si>
  <si>
    <t>860559749</t>
  </si>
  <si>
    <t>95</t>
  </si>
  <si>
    <t>-124289335</t>
  </si>
  <si>
    <t>95*1,01</t>
  </si>
  <si>
    <t>1008493555</t>
  </si>
  <si>
    <t>95*0,01</t>
  </si>
  <si>
    <t>416106155</t>
  </si>
  <si>
    <t>SO 106 - Manipulační plocha</t>
  </si>
  <si>
    <t>-871116358</t>
  </si>
  <si>
    <t>" aktivní zóna pro skladbu manipulační plochy"</t>
  </si>
  <si>
    <t>230*0,5*1,15</t>
  </si>
  <si>
    <t>253151112</t>
  </si>
  <si>
    <t>230*0,5*1,15*1,96</t>
  </si>
  <si>
    <t>-85788491</t>
  </si>
  <si>
    <t>" skladba manipulační plochy"</t>
  </si>
  <si>
    <t>230*1,15</t>
  </si>
  <si>
    <t>231734719</t>
  </si>
  <si>
    <t>230*1,1</t>
  </si>
  <si>
    <t>230*1,05</t>
  </si>
  <si>
    <t>596212212</t>
  </si>
  <si>
    <t>Kladení dlažby z betonových zámkových dlaždic pozemních komunikací s ložem z kameniva těženého nebo drceného tl. do 50 mm, s vyplněním spár, s dvojitým hutněním vibrováním a se smetením přebytečného materiálu na krajnici tl. 80 mm skupiny A, pro plochy přes 100 do 300 m2</t>
  </si>
  <si>
    <t>208658240</t>
  </si>
  <si>
    <t>230</t>
  </si>
  <si>
    <t>dlažba zámková pro vsak 21x14x8 cm šedá</t>
  </si>
  <si>
    <t>-268667968</t>
  </si>
  <si>
    <t>230*1,02</t>
  </si>
  <si>
    <t>-1440815933</t>
  </si>
  <si>
    <t>60</t>
  </si>
  <si>
    <t>-2021355038</t>
  </si>
  <si>
    <t>60*1,01</t>
  </si>
  <si>
    <t>-118302099</t>
  </si>
  <si>
    <t>60*0,01</t>
  </si>
  <si>
    <t>-703930911</t>
  </si>
  <si>
    <t>SO 107 - Plocha pro podélné stání vozidel</t>
  </si>
  <si>
    <t>772634193</t>
  </si>
  <si>
    <t>" aktivní zóna pro skladbu podélného stání"</t>
  </si>
  <si>
    <t>270*0,5*1,15</t>
  </si>
  <si>
    <t>-87761529</t>
  </si>
  <si>
    <t>270*0,5*1,15*1,96</t>
  </si>
  <si>
    <t>307770145</t>
  </si>
  <si>
    <t>" skladba podélného stání"</t>
  </si>
  <si>
    <t>270*1,15</t>
  </si>
  <si>
    <t>1659006035</t>
  </si>
  <si>
    <t>270*1,1</t>
  </si>
  <si>
    <t>270*1,05</t>
  </si>
  <si>
    <t>308768972</t>
  </si>
  <si>
    <t>270</t>
  </si>
  <si>
    <t>968878150</t>
  </si>
  <si>
    <t>270*1,02</t>
  </si>
  <si>
    <t>818738038</t>
  </si>
  <si>
    <t>160</t>
  </si>
  <si>
    <t>-862087697</t>
  </si>
  <si>
    <t>160*2*1,01</t>
  </si>
  <si>
    <t>1364886480</t>
  </si>
  <si>
    <t>SO 191 - Dopravní značení konečné</t>
  </si>
  <si>
    <t xml:space="preserve">      99 - Přesun hmot</t>
  </si>
  <si>
    <t>914111111</t>
  </si>
  <si>
    <t>Montáž svislé dopravní značky do velikosti 1 m2 objímkami na sloupek nebo konzolu</t>
  </si>
  <si>
    <t>1285215341</t>
  </si>
  <si>
    <t>" IP11c"</t>
  </si>
  <si>
    <t>" IP11a"</t>
  </si>
  <si>
    <t>" IP12"</t>
  </si>
  <si>
    <t>404443065</t>
  </si>
  <si>
    <t>značka svislá reflexní AL- NK</t>
  </si>
  <si>
    <t>-1390465399</t>
  </si>
  <si>
    <t>914511112</t>
  </si>
  <si>
    <t>Montáž sloupku dopravních značek délky do 3,5 m s betonovým základem a patkou</t>
  </si>
  <si>
    <t>1308121416</t>
  </si>
  <si>
    <t>" přemístění dopravní značky"</t>
  </si>
  <si>
    <t>404452300</t>
  </si>
  <si>
    <t>sloupek Zn 70 - 350</t>
  </si>
  <si>
    <t>1763676418</t>
  </si>
  <si>
    <t>404452410</t>
  </si>
  <si>
    <t>patka hliníková HP 70</t>
  </si>
  <si>
    <t>1893529580</t>
  </si>
  <si>
    <t>404452540</t>
  </si>
  <si>
    <t>víčko plastové na sloupek 70</t>
  </si>
  <si>
    <t>1035277857</t>
  </si>
  <si>
    <t>404452570</t>
  </si>
  <si>
    <t>upínací svorka na sloupek US 70</t>
  </si>
  <si>
    <t>-68958499</t>
  </si>
  <si>
    <t>4*2</t>
  </si>
  <si>
    <t>915111111</t>
  </si>
  <si>
    <t>Vodorovné dopravní značení stříkané barvou dělící čára šířky 125 mm souvislá bílá základní</t>
  </si>
  <si>
    <t>26964495</t>
  </si>
  <si>
    <t xml:space="preserve">Poznámka k souboru cen:_x000D_
1. Ceny jsou určeny pro dělící čáry bílé souvislé č. V1a, bílé přerušované č. V2a, žluté souvislé č. V12b, žluté přerušované č. V12c a vodící čáry bílé č. V4. 2. V cenách nejsou započteny náklady na: a) předznačení, tyto se oceňují cenami souboru cen 915 6.-11 Předznačení pro vodorovné značení, b) očištění vozovky, tyto se oceňují cenami souboru cen 938 90-9 . Odstranění bláta, prachu nebo hlinitého nánosu s povrchu podkladu nebo krytu části C 01 tohoto katalogu. 3. Množství měrných jednotek se určuje: a) u cen 915 11 a 915 12 v m délky dělící nebo vodící čáry (včetně mezer), b) u ceny 915 13 v m2 stříkané plochy bez mezer. </t>
  </si>
  <si>
    <t>" V10b"</t>
  </si>
  <si>
    <t>80</t>
  </si>
  <si>
    <t>915121121</t>
  </si>
  <si>
    <t>Vodorovné dopravní značení stříkané barvou vodící čára bílá šířky 250 mm přerušovaná základní</t>
  </si>
  <si>
    <t>30939732</t>
  </si>
  <si>
    <t>" V10d"</t>
  </si>
  <si>
    <t>915131111</t>
  </si>
  <si>
    <t>Vodorovné dopravní značení stříkané barvou přechody pro chodce, šipky, symboly bílé základní</t>
  </si>
  <si>
    <t>806249611</t>
  </si>
  <si>
    <t>" V10f"</t>
  </si>
  <si>
    <t>1,5*2</t>
  </si>
  <si>
    <t>915611111</t>
  </si>
  <si>
    <t>Předznačení pro vodorovné značení stříkané barvou nebo prováděné z nátěrových hmot liniové dělicí čáry, vodicí proužky</t>
  </si>
  <si>
    <t>-1669031360</t>
  </si>
  <si>
    <t xml:space="preserve">Poznámka k souboru cen:_x000D_
1. Množství měrných jednotek se určuje: a) pro cenu -1111 v m délky dělicí čáry nebo vodícího proužku (včetně mezer), b) pro cenu -1112 v m2 natírané nebo stříkané plochy. </t>
  </si>
  <si>
    <t>915621111</t>
  </si>
  <si>
    <t>Předznačení vodorovného plošného značení</t>
  </si>
  <si>
    <t>-2003172983</t>
  </si>
  <si>
    <t>966006132</t>
  </si>
  <si>
    <t>Odstranění dopravních nebo orientačních značek se sloupkem s uložením hmot na vzdálenost do 20 m nebo s naložením na dopravní prostředek, se zásypem jam a jeho zhutněním s betonovou patkou</t>
  </si>
  <si>
    <t>-580700702</t>
  </si>
  <si>
    <t xml:space="preserve">Poznámka k souboru cen:_x000D_
1. Ceny jsou určeny pro odstranění značek z jakéhokoliv materiálu. 2. V cenách -6131 a -6132 nejsou započteny náklady na demontáž tabulí (značek) od sloupků, tyto se oceňují cenou 966 00-6211 Odstranění svislých dopravních značek. 3. Přemístění vybouraných značek na vzdálenost přes 20 m se oceňuje cenami souboru cen 997 22-1 Vodorovná doprava vybouraných hmot. </t>
  </si>
  <si>
    <t>99</t>
  </si>
  <si>
    <t>998229111</t>
  </si>
  <si>
    <t>Přesun hmot ruční pro pozemní komunikace s krytem z kameniva, betonu,živice na vzdálenost do 50 m</t>
  </si>
  <si>
    <t>445045947</t>
  </si>
  <si>
    <t>SO 192 - Dopravní značení provizorní - DIO</t>
  </si>
  <si>
    <t>913911123h</t>
  </si>
  <si>
    <t>Montáž a demontáž  dočasného dopravního značení</t>
  </si>
  <si>
    <t>-2053393727</t>
  </si>
  <si>
    <t>" B20a+A15+1 výstražné světlo typu 1 + vlastní zdroj ""</t>
  </si>
  <si>
    <t>"  B26"</t>
  </si>
  <si>
    <t>" Z4a+ výstražné světlo typu 1 + vlastní zdroj ""</t>
  </si>
  <si>
    <t>" Z4a</t>
  </si>
  <si>
    <t>" Z2+E13+B1 výstražné světlo typu 1 + vlastní zdroj ""</t>
  </si>
  <si>
    <t>SO 201 - Doplnění stávajícího mostního zábradlí - délka 1m</t>
  </si>
  <si>
    <t>PSV - Práce a dodávky PSV</t>
  </si>
  <si>
    <t xml:space="preserve">    767 - Konstrukce zámečnické</t>
  </si>
  <si>
    <t>PSV</t>
  </si>
  <si>
    <t>Práce a dodávky PSV</t>
  </si>
  <si>
    <t>767</t>
  </si>
  <si>
    <t>Konstrukce zámečnické</t>
  </si>
  <si>
    <t>767856410</t>
  </si>
  <si>
    <t>Dodávka a osazení dvojmadlového ocel. zábradlí vč. výkopu a betonáže patek, povrchová úprava žárově zinkováno</t>
  </si>
  <si>
    <t>-863488542</t>
  </si>
  <si>
    <t>998767201</t>
  </si>
  <si>
    <t>Přesun hmot procentní pro zámečnické konstrukce v objektech v do 6 m</t>
  </si>
  <si>
    <t>%</t>
  </si>
  <si>
    <t>907083236</t>
  </si>
  <si>
    <t>SO 401 - Rozvody VO</t>
  </si>
  <si>
    <t xml:space="preserve"> </t>
  </si>
  <si>
    <t>D1 - Silnoproud - montáž</t>
  </si>
  <si>
    <t>D1</t>
  </si>
  <si>
    <t>Silnoproud - montáž</t>
  </si>
  <si>
    <t>210 01-0135</t>
  </si>
  <si>
    <t>Montáž trubek ochranných plastových tuhých D do 90 mm uložených pevně 2+4*2*2+2+2*2*2+2+2+2; chránička pro napojení svorkovnic stožárů</t>
  </si>
  <si>
    <t>210 01-0138</t>
  </si>
  <si>
    <t>Montáž trubek ochranných plastových tuhých D do 152 mm uložených pevně -stož. pouzdro VO 7*0,8+1*0,8+1*1,5</t>
  </si>
  <si>
    <t>210 02-0951</t>
  </si>
  <si>
    <t>Montáž tabulky výstražné smaltované formát A3 až A4 7+1</t>
  </si>
  <si>
    <t>210 02-1014</t>
  </si>
  <si>
    <t>Zhotovení otvorů v plechu/ plastu tl do 4 mm kruhových D do 100 mm 1+4*2+1+2*2+1+1+1</t>
  </si>
  <si>
    <t>210 04-0741</t>
  </si>
  <si>
    <t>Odmaštění ocelových součástí venkovního vedení nn na zemi (7+8)*0,25*2*(0,03+0,004)</t>
  </si>
  <si>
    <t>210 04-0751</t>
  </si>
  <si>
    <t>Očištění ocelových součástí venkovního vedení nn na zemi (7+8)*0,25*2*(0,03+0,004)</t>
  </si>
  <si>
    <t>210 04-0761</t>
  </si>
  <si>
    <t>Nátěr základní ocelových součástí venkovního vedení nn na zemi (7+8)*0,25*2*(0,03+0,004)</t>
  </si>
  <si>
    <t>210 04-0771</t>
  </si>
  <si>
    <t>Nátěr vrchní ocelových součástí venkovního vedení nn na zemi (7+8)*0,25*2*(0,03+0,004)</t>
  </si>
  <si>
    <t>210 05-0441</t>
  </si>
  <si>
    <t>Zajištění šroubu barvou</t>
  </si>
  <si>
    <t>soub</t>
  </si>
  <si>
    <t>210 10-0001</t>
  </si>
  <si>
    <t>Ukončení vodičů v rozváděči nebo na přístroji včetně zapojení průřezu žíly do 2,5 mm2 (7+1+1)*3</t>
  </si>
  <si>
    <t>210 10-0151</t>
  </si>
  <si>
    <t>Ukončení kabelů smršťovací záklopkou nebo páskou se zapojením bez letování žíly do 4x16 mm2 1+4*2+1+2*2+1+1+1</t>
  </si>
  <si>
    <t>210 12-0101</t>
  </si>
  <si>
    <t>Montáž pojistkových patron do 60 A se styčným kroužkem 7+1+1</t>
  </si>
  <si>
    <t>210 20-2013</t>
  </si>
  <si>
    <t>Montáž svítidel výbojkových průmyslových stropních závěsných na výložník 7+1+1</t>
  </si>
  <si>
    <t>210 20-4011</t>
  </si>
  <si>
    <t>Montáž stožárů osvětlení ocelových samostatně stojících délky do 12 m 7+1</t>
  </si>
  <si>
    <t>210 20-4103</t>
  </si>
  <si>
    <t>Montáž výložníků osvětlení jednoramenných sloupových hmotnosti do 35 kg 7+1</t>
  </si>
  <si>
    <t>210 20-4201</t>
  </si>
  <si>
    <t>Montáž elektrovýzbroje stožárů osvětlení 1 okruh 7+1</t>
  </si>
  <si>
    <t>210 22-0002</t>
  </si>
  <si>
    <t>Montáž uzemňovacích vedení vodičů FeZn pomocí svorek na povrchu drátem nebo lanem do 10 mm (7+1)*0,6</t>
  </si>
  <si>
    <t>210 22-0020</t>
  </si>
  <si>
    <t>Montáž uzemňovacího vedení vodičů FeZn pomocí svorek v zemi páskou do 120 mm2 ve městské zástavbě (103+75+26)*1,05+((4+1+1+1)*0,5)</t>
  </si>
  <si>
    <t>36</t>
  </si>
  <si>
    <t>210 22-0022</t>
  </si>
  <si>
    <t>Montáž uzemňovacího vedení vodičů FeZn pomocí svorek v zemi drátem do 10 mm ve městské zástavbě (7+1)*1,9</t>
  </si>
  <si>
    <t>38</t>
  </si>
  <si>
    <t>210 22-0301</t>
  </si>
  <si>
    <t>Montáž svorek hromosvodných typu SS, SR 03 se 2 šrouby (7+1)*2</t>
  </si>
  <si>
    <t>210 22-0302</t>
  </si>
  <si>
    <t>Montáž svorek hromosvodných typu ST, SJ, SK, SZ, SR 01, 02 se 3 a více šrouby 14+8</t>
  </si>
  <si>
    <t>42</t>
  </si>
  <si>
    <t>210 28-0001</t>
  </si>
  <si>
    <t>Zkoušky a prohlídky el rozvodů a zařízení celková prohlídka pro objem mtž prací do 100 000 Kč</t>
  </si>
  <si>
    <t>44</t>
  </si>
  <si>
    <t>210 29-2011</t>
  </si>
  <si>
    <t>Změření zemního odporu zkušební svorky</t>
  </si>
  <si>
    <t>46</t>
  </si>
  <si>
    <t>210 29-2012</t>
  </si>
  <si>
    <t>Zjištění izolačního stavu zemních kabelů a vedení jedno měření 4+3+1</t>
  </si>
  <si>
    <t>48</t>
  </si>
  <si>
    <t>210 29-2021</t>
  </si>
  <si>
    <t>Sfázovaní žil kabelů a vedení do 4 žil</t>
  </si>
  <si>
    <t>210 29-2022</t>
  </si>
  <si>
    <t>Vypnutí vedení se zajištěním proti nedovolenému zapnutí, vyzkoušením a s opětovným zapnutím</t>
  </si>
  <si>
    <t>52</t>
  </si>
  <si>
    <t>210 81-0014</t>
  </si>
  <si>
    <t>Montáž měděných kabelů CYKY, CYKYD, CYKYDY, NYM, NYY, YSLY 750 V 4x16mm2 uložených volně 2+4*2*2+2+2*2*2+2+2+2; kabel pro napojení svorkovnic stožárů (105+87+27)*1,05; kabel ve výkopu</t>
  </si>
  <si>
    <t>54</t>
  </si>
  <si>
    <t>210 81-0045</t>
  </si>
  <si>
    <t>Montáž měděných kabelů CYKY, CYKYD, CYKYDY, NYM, NYY, YSLY 750 V 3x1,5 mm2 uložených pevně 7*7,5+1*12+10; napojení svítidel na svorkovnici</t>
  </si>
  <si>
    <t>56</t>
  </si>
  <si>
    <t>210 95-0101</t>
  </si>
  <si>
    <t>Další štítek označovací na kabel 1+4*2+1+2*2+1+1+1</t>
  </si>
  <si>
    <t>58</t>
  </si>
  <si>
    <t>210 95-0201</t>
  </si>
  <si>
    <t>Příplatek na zatahování kabelů hmotnosti do 0,75 kg do tvárnicových tras a kolektorů 7*7,5+1*12+10; napojení svítidel na svorkovnici</t>
  </si>
  <si>
    <t>210 95-0202</t>
  </si>
  <si>
    <t>Příplatek na zatahování kabelů hmotnosti do 2 kg do tvárnicových tras a kolektorů Montáž měděných kabelů CYKY, CYKYD, CYKYDY, NYM, NYY, YSLY 750 V 4x16mm2 uložených volně 2+4*2*2+2+2*2*2+2+2+2; kabel pro napojení svorkovnic stožárů</t>
  </si>
  <si>
    <t>62</t>
  </si>
  <si>
    <t>230 08-0467</t>
  </si>
  <si>
    <t>(105+87+27)*1,05; kabel ve výkopu</t>
  </si>
  <si>
    <t>64</t>
  </si>
  <si>
    <t>250 06-0012</t>
  </si>
  <si>
    <t>Písmomalířské práce číslice a písmena výšky do 100 mm (7+1)*5</t>
  </si>
  <si>
    <t>66</t>
  </si>
  <si>
    <t>210100001D</t>
  </si>
  <si>
    <t>Odpojení vodičů v rozváděči nebo na přístroji včetně zapojení průřezu žíly do 2,5 mm2 3*3</t>
  </si>
  <si>
    <t>68</t>
  </si>
  <si>
    <t>35</t>
  </si>
  <si>
    <t>210100003D</t>
  </si>
  <si>
    <t>Demontáž vodičů v rozváděči nebo na přístroji včetně zapojení průřezu žíly do 16 mm2 (12+2)*4</t>
  </si>
  <si>
    <t>21020-2011D</t>
  </si>
  <si>
    <t>Demontáž svítidel výbojkových průmyslových stropních závěsných na výložník</t>
  </si>
  <si>
    <t>72</t>
  </si>
  <si>
    <t>37</t>
  </si>
  <si>
    <t>210204011D</t>
  </si>
  <si>
    <t>Demontáž stožárů osvětlení ocelových parkových</t>
  </si>
  <si>
    <t>74</t>
  </si>
  <si>
    <t>210204201D</t>
  </si>
  <si>
    <t>Demontáž elektrovýzbroje stožárů osvětlení 1 okruh</t>
  </si>
  <si>
    <t>76</t>
  </si>
  <si>
    <t>39</t>
  </si>
  <si>
    <t>210220002D</t>
  </si>
  <si>
    <t>Demontáž výložníků osvětlení jednoramenných  hmotnosti do 35 kg</t>
  </si>
  <si>
    <t>78</t>
  </si>
  <si>
    <t>210810014D</t>
  </si>
  <si>
    <t>Demontáž kabelu AYKY4x16 2*2+2*2</t>
  </si>
  <si>
    <t>41</t>
  </si>
  <si>
    <t>210810045D</t>
  </si>
  <si>
    <t>Demontáž měděných kabelů CYKY, CYKYD, CYKYDY, NYM, NYY, YSLY 750 V 3x1,5 mm2 uložených pevně 7+11+10</t>
  </si>
  <si>
    <t>82</t>
  </si>
  <si>
    <t>999 99-9914</t>
  </si>
  <si>
    <t>Zednické výpomoci 1,6%</t>
  </si>
  <si>
    <t>84</t>
  </si>
  <si>
    <t>43</t>
  </si>
  <si>
    <t>999 99-9915</t>
  </si>
  <si>
    <t>Podíl přidruž. výkonů - kabelová vedení 1% Silnoproud - materiál nosný</t>
  </si>
  <si>
    <t>86</t>
  </si>
  <si>
    <t>15 615 235</t>
  </si>
  <si>
    <t>Drát kulatý pozink měkký 11343 D10,0mm (7+1)*2,5*0,62</t>
  </si>
  <si>
    <t>88</t>
  </si>
  <si>
    <t>45</t>
  </si>
  <si>
    <t>24 620 651</t>
  </si>
  <si>
    <t>Email olejový písmomalířský černý O 2118 bal.1 kg</t>
  </si>
  <si>
    <t>90</t>
  </si>
  <si>
    <t>24 621 511</t>
  </si>
  <si>
    <t>Barva syntetická šedá 0110 S 2000</t>
  </si>
  <si>
    <t>92</t>
  </si>
  <si>
    <t>47</t>
  </si>
  <si>
    <t>24 642 030</t>
  </si>
  <si>
    <t>Ředidlo olejo-syntetické S6006</t>
  </si>
  <si>
    <t>94</t>
  </si>
  <si>
    <t>28 611 120</t>
  </si>
  <si>
    <t>Trubka PVC kanál hrd 160x3,6x5000 do zákl. VO (7*0,8)/5</t>
  </si>
  <si>
    <t>96</t>
  </si>
  <si>
    <t>49</t>
  </si>
  <si>
    <t>28 611 124</t>
  </si>
  <si>
    <t>Trubka PVC kanál hrd 250x6,1x5000 do zákl. VO 1,5/5</t>
  </si>
  <si>
    <t>98</t>
  </si>
  <si>
    <t>34 111 030</t>
  </si>
  <si>
    <t>Kabel Cu jádro CYKY 3 x 1,5 7*7,5+1*12; napojení svítidel na svorkovnici</t>
  </si>
  <si>
    <t>100</t>
  </si>
  <si>
    <t>51</t>
  </si>
  <si>
    <t>34 111 076</t>
  </si>
  <si>
    <t>Kabel Cu jádro CYKY 4 x 10 2+4*2*2+2+2*2*2+2+2+2; kabel pro napojení svorkovnic stožárů (105+87+27)*1,05; kabel ve výkopu</t>
  </si>
  <si>
    <t>102</t>
  </si>
  <si>
    <t>34 523 415</t>
  </si>
  <si>
    <t>Vložka poj E14  6A normální</t>
  </si>
  <si>
    <t>104</t>
  </si>
  <si>
    <t>53</t>
  </si>
  <si>
    <t>35 436 314</t>
  </si>
  <si>
    <t>Hlava rozděl ske-4F/1+2 4x 1,5-25 1+4*2+1+2*2+1+1+1</t>
  </si>
  <si>
    <t>106</t>
  </si>
  <si>
    <t>35 441 120</t>
  </si>
  <si>
    <t>Pásek uzemňovací 30x4 mm ((103+75+26)*1,05+((4+1+1+1)*0,5))*0,95</t>
  </si>
  <si>
    <t>108</t>
  </si>
  <si>
    <t>35 441 895</t>
  </si>
  <si>
    <t>Svorka přípoj SP1 FeZn</t>
  </si>
  <si>
    <t>35 441 986</t>
  </si>
  <si>
    <t>Svorka vodov SR 02 30x4mm pás-pás FeZn 7*2</t>
  </si>
  <si>
    <t>112</t>
  </si>
  <si>
    <t>57</t>
  </si>
  <si>
    <t>35 441 996</t>
  </si>
  <si>
    <t>Svorka vodov SR 03 vod D6-12 FeZn 8*2</t>
  </si>
  <si>
    <t>114</t>
  </si>
  <si>
    <t>73 534 514</t>
  </si>
  <si>
    <t>Štítek kabelový plast 1+4*2+1+2*2+1+1+1</t>
  </si>
  <si>
    <t>116</t>
  </si>
  <si>
    <t>59</t>
  </si>
  <si>
    <t>73 534 530</t>
  </si>
  <si>
    <t>Samolepka bezpečnostní  tisk 2bar A7 7+1</t>
  </si>
  <si>
    <t>118</t>
  </si>
  <si>
    <t>3415879666,00000</t>
  </si>
  <si>
    <t>Folie výstražná š 33 červená (103+75+26)*1,05</t>
  </si>
  <si>
    <t>120</t>
  </si>
  <si>
    <t>61</t>
  </si>
  <si>
    <t>354x00001</t>
  </si>
  <si>
    <t>Ochranná suspenze asfaltová (7+8)*0,2</t>
  </si>
  <si>
    <t>122</t>
  </si>
  <si>
    <t>354x00009</t>
  </si>
  <si>
    <t>Chránička  HDPE 63 2+4*2*2+2+2*2*2+2+2+2; chránička pro napojení svorkovnic stožárů (105+87+27)*1,05; chránička ve výkopu</t>
  </si>
  <si>
    <t>124</t>
  </si>
  <si>
    <t>63</t>
  </si>
  <si>
    <t>354x00010</t>
  </si>
  <si>
    <t>SPOJKA NASUVNA na HDPE 63</t>
  </si>
  <si>
    <t>126</t>
  </si>
  <si>
    <t>354x00011</t>
  </si>
  <si>
    <t>Svítidlo cloněné silniční LED 230V/28W/3500m-3000K s přep. ochranou., IP65</t>
  </si>
  <si>
    <t>128</t>
  </si>
  <si>
    <t>65</t>
  </si>
  <si>
    <t>354x00016</t>
  </si>
  <si>
    <t>Svítidlo cloněné silniční LED 230V/42W/4500lm-3000K  s přep. ochranou., IP65</t>
  </si>
  <si>
    <t>130</t>
  </si>
  <si>
    <t>354x00097</t>
  </si>
  <si>
    <t>Stožár sadový  6-133/89/60 oboustranný zinek+ochranná manžeta</t>
  </si>
  <si>
    <t>132</t>
  </si>
  <si>
    <t>67</t>
  </si>
  <si>
    <t>354x00100</t>
  </si>
  <si>
    <t>Stožár silniční 8-159/108/89 oboustranný zinek</t>
  </si>
  <si>
    <t>134</t>
  </si>
  <si>
    <t>354x00101</t>
  </si>
  <si>
    <t>Výložník obloukový 1-2000 na pr. 89 pozink</t>
  </si>
  <si>
    <t>136</t>
  </si>
  <si>
    <t>69</t>
  </si>
  <si>
    <t>354x001022</t>
  </si>
  <si>
    <t>Výložník lomený 1/60-500mm žárový pozink</t>
  </si>
  <si>
    <t>138</t>
  </si>
  <si>
    <t>354x00103</t>
  </si>
  <si>
    <t>Svorkovnice stožárová 1 pojistka  3x4x16, IP43 7+1</t>
  </si>
  <si>
    <t>71</t>
  </si>
  <si>
    <t>354x00105</t>
  </si>
  <si>
    <t>Smrštitelná trubice 19mm/6mm protikor ochrana 1metr zl/žl (7+1)*2</t>
  </si>
  <si>
    <t>142</t>
  </si>
  <si>
    <t>999 99-9910</t>
  </si>
  <si>
    <t>Přirážka na podružný materiál 3%</t>
  </si>
  <si>
    <t>144</t>
  </si>
  <si>
    <t>73</t>
  </si>
  <si>
    <t>999 99-9911</t>
  </si>
  <si>
    <t>Prořez materiálu 5%</t>
  </si>
  <si>
    <t>146</t>
  </si>
  <si>
    <t>999 99-9912</t>
  </si>
  <si>
    <t>Dopravné 3,6%</t>
  </si>
  <si>
    <t>148</t>
  </si>
  <si>
    <t>75</t>
  </si>
  <si>
    <t>999 99-9913</t>
  </si>
  <si>
    <t>Přesun hmot 1% Zemní práce pro montážní práce</t>
  </si>
  <si>
    <t>150</t>
  </si>
  <si>
    <t>181 30-1103</t>
  </si>
  <si>
    <t>Rozpr ornice 1:5 do500m2 20cm 105*0,35+21*0,8; výkopy zeleň 1*1,4*1,4+7*1,1*1,1;  základy stožárů</t>
  </si>
  <si>
    <t>152</t>
  </si>
  <si>
    <t>77</t>
  </si>
  <si>
    <t>460 01-0024</t>
  </si>
  <si>
    <t>Vytyčení trasy vedení kabelového podzemního v zastavěném prostoru (105+2+21+66+10)/1000</t>
  </si>
  <si>
    <t>km</t>
  </si>
  <si>
    <t>154</t>
  </si>
  <si>
    <t>460 03-0007</t>
  </si>
  <si>
    <t>Sejmutí ornice ručně v hornině třídy 2, vrstva tloušťky přes 15 cm 105*0,35*0,2+21*0.8*0,2; výkopy zeleň 1*1,4*1,4*0,2+7*1,1*1,1*0,2;  základy stožárů</t>
  </si>
  <si>
    <t>156</t>
  </si>
  <si>
    <t>79</t>
  </si>
  <si>
    <t>460 03-0011</t>
  </si>
  <si>
    <t>Sejmutí drnu jakékoliv tloušťky 105*0,35+21*0,8; výkopy zeleň 1*1,4*1,4+7*1,1*1,1;  základy stožárů</t>
  </si>
  <si>
    <t>158</t>
  </si>
  <si>
    <t>460 03-0031</t>
  </si>
  <si>
    <t>Rozebrání dlažeb ručně z kostek velkých do písku spáry nezalité 10*(0,3+0,8+0,3); komunikace</t>
  </si>
  <si>
    <t>81</t>
  </si>
  <si>
    <t>460 03-0143</t>
  </si>
  <si>
    <t>Odstranění podkladu nebo krytu komunikace z kameniva těženého tloušťky do 30 cm 2*(0,2+0.35+0,2)+66*(0,2+0,8+0,2)+10*(0,3+0,8+0,3); chodníky, komunikace stávající</t>
  </si>
  <si>
    <t>162</t>
  </si>
  <si>
    <t>460 03-0172</t>
  </si>
  <si>
    <t>Odstranění podkladu nebo krytu komunikace ze živice tloušťky do 10 cm 10*(0,3+0,8+0,3); komunikace</t>
  </si>
  <si>
    <t>164</t>
  </si>
  <si>
    <t>83</t>
  </si>
  <si>
    <t>460 03-0192</t>
  </si>
  <si>
    <t>Řezání podkladu nebo krytu živičného tloušťky do 10 cm 2*10+10*(0,3+0,8+0,3); stávající sjezdy a komunikace</t>
  </si>
  <si>
    <t>166</t>
  </si>
  <si>
    <t>460 05-0813</t>
  </si>
  <si>
    <t>Hloubení nezapažených jam pro stožáry strojně v hornině tř 3 7*1,45+1*3,33; základy stožárů</t>
  </si>
  <si>
    <t>168</t>
  </si>
  <si>
    <t>85</t>
  </si>
  <si>
    <t>460 08-0013</t>
  </si>
  <si>
    <t>Základové konstrukce z monolitického betonu C 12/15 bez bednění 7*0,28+1*1,02; základy stožárů</t>
  </si>
  <si>
    <t>170</t>
  </si>
  <si>
    <t>460 08-0112</t>
  </si>
  <si>
    <t>Bourání základu betonového se záhozem jámy sypaninou 1*0,5*0,5*1,2+1*0,8*0,8*1,7; bourání základů demont. stožárů</t>
  </si>
  <si>
    <t>172</t>
  </si>
  <si>
    <t>460 08-0201</t>
  </si>
  <si>
    <t>Zřízení nezabudovaného bednění základových konstrukcí 7*0,5*1,2+1*4*0,8*1,7; základy stožárů</t>
  </si>
  <si>
    <t>174</t>
  </si>
  <si>
    <t>460 08-0202</t>
  </si>
  <si>
    <t>Zřízení zabudovaného bednění základových konstrukcí 7*3,14*0,16*0,8+1*3,14*0,25*1,5</t>
  </si>
  <si>
    <t>176</t>
  </si>
  <si>
    <t>89</t>
  </si>
  <si>
    <t>460 08-0301</t>
  </si>
  <si>
    <t>Odstranění nezabudovaného bednění základových konstrukcí 7*0,5*1,2+1*4*0,8*1,7; základy stožárů</t>
  </si>
  <si>
    <t>178</t>
  </si>
  <si>
    <t>460 12-0019</t>
  </si>
  <si>
    <t>Naložení výkopku strojně z hornin třídy 1až4 7*0,3+1*1,09; základy stožárů 105*0,35*0,2+21*0,8*0,2; zeleň 2*0,35*0,55+66*0,8*0,55; chodník 10*0,8*1,2; komunikace - sjezdy</t>
  </si>
  <si>
    <t>180</t>
  </si>
  <si>
    <t>91</t>
  </si>
  <si>
    <t>460 12-0082</t>
  </si>
  <si>
    <t>Uložení sypaniny do násypů zhutněných z hornin třídy 3až4 7*0,3+1*1,09; základy stožárů 105*0,35*0,2+21*0,8*0,2; zeleň 2*0,35*0,55+66*0,8*0,55; chodník 10*0,8*1,2; komunikace - sjezdy</t>
  </si>
  <si>
    <t>182</t>
  </si>
  <si>
    <t>460 20-0843</t>
  </si>
  <si>
    <t>Hloubení kabelových nezapažených rýh ručně š 80 cm, hl 80 cm, v hornině tř 3 4+3+3+1+4+6; křížení sítí zeleň 14+2+21+2+21+4+2; křížení sítí chodník</t>
  </si>
  <si>
    <t>184</t>
  </si>
  <si>
    <t>93</t>
  </si>
  <si>
    <t>460 20-0883</t>
  </si>
  <si>
    <t>Hloubení kabelových nezapažených rýh ručně š 80 cm, hl 120 cm, v hornině tř 3 6+4; komunikace křížení sítí</t>
  </si>
  <si>
    <t>186</t>
  </si>
  <si>
    <t>460 20-2163</t>
  </si>
  <si>
    <t>Hloubení kabelových nezapažených rýh strojně š 35 cm, hl 80 cm, v hornině tř 3 18+1+1+8+21+40+16; zeleň 2;  chodník</t>
  </si>
  <si>
    <t>188</t>
  </si>
  <si>
    <t>460 23-0414</t>
  </si>
  <si>
    <t>Odkop zeminy ručně s vodorovným přemístěním do 50 m na skládku v hornině tř 3 a 4 1*4*0,8*0,3*1,7+1*4*0,8*0,3*1,2; odkop základy stáv. stožárů demontáže 2*0,8*0,8*0,8; odkop základy stáv. stožárů - napojení rozvodu</t>
  </si>
  <si>
    <t>190</t>
  </si>
  <si>
    <t>460 30-0002</t>
  </si>
  <si>
    <t>Zásyp jam nebo rýh strojně včetně zhutnění ve volném terénu 1*2,24+7*1,15; základy stožárů (21+66)*0,8*0,8+(105+2)*0,35*0,8+10*0,8*1,2; kabelové rýhy 1*4*0,8*0,3*1,7+1*4*0,8*0,3*1,2+2*0,8*0,8*0,8;  odkop stáv. stožárů</t>
  </si>
  <si>
    <t>192</t>
  </si>
  <si>
    <t>97</t>
  </si>
  <si>
    <t>460 42-1101</t>
  </si>
  <si>
    <t>Lože kabelů z písku nebo štěrkopísku tl 10 cm nad kabel, bez zakrytí, šířky lože do 65 cm 105+2+21+66+10</t>
  </si>
  <si>
    <t>194</t>
  </si>
  <si>
    <t>460 47-0001</t>
  </si>
  <si>
    <t>Provizorní zajištění potrubí ve výkopech při křížení s kabelem</t>
  </si>
  <si>
    <t>196</t>
  </si>
  <si>
    <t>460 47-0011</t>
  </si>
  <si>
    <t>Provizorní zajištění kabelů ve výkopech při jejich křížení</t>
  </si>
  <si>
    <t>198</t>
  </si>
  <si>
    <t>460 47-0012</t>
  </si>
  <si>
    <t>Provizorní zajištění kabelů ve výkopech při jejich souběhu 42+5</t>
  </si>
  <si>
    <t>200</t>
  </si>
  <si>
    <t>101</t>
  </si>
  <si>
    <t>460 49-0013</t>
  </si>
  <si>
    <t>Krytí kabelů výstražnou fólií šířky 34 cm (103+75+26)*1,05</t>
  </si>
  <si>
    <t>202</t>
  </si>
  <si>
    <t>460 51-0064</t>
  </si>
  <si>
    <t>Kabelové prostupy z trub plastových do rýhy s obsypem, průměru do 10 cm (105+87+27)*1,05-10,5; chránička ve výkopu</t>
  </si>
  <si>
    <t>204</t>
  </si>
  <si>
    <t>103</t>
  </si>
  <si>
    <t>460 51-0074</t>
  </si>
  <si>
    <t>Kabelové prostupy z trub plastových do rýhy s obetonováním, průměru do 10 cm (6+4)*1,05; sjezdy- komunikace</t>
  </si>
  <si>
    <t>206</t>
  </si>
  <si>
    <t>460 60-0022</t>
  </si>
  <si>
    <t>Vodorovné přemístění horniny jakékoliv třídy do 500 m 7*0,3+1*1,09; základy stožárů 105*0,35*0,2+21*0,8*0,2; zeleň 2*0,35*0,55+66*0,8*0,55; chodník 10*0,8*1,2; komunikace - sjezdy</t>
  </si>
  <si>
    <t>208</t>
  </si>
  <si>
    <t>460 60-0031</t>
  </si>
  <si>
    <t>Příplatek k vodorovnému přemístění horniny za každých dalších 1000 m 52,93*2</t>
  </si>
  <si>
    <t>460 62-0002</t>
  </si>
  <si>
    <t>Položení drnu včetně zalití vodou na rovině 105*0,35+21*0,8; výkopy zeleň 1*1,4*1,4+7*1,1*1,1;  základy stožárů</t>
  </si>
  <si>
    <t>212</t>
  </si>
  <si>
    <t>107</t>
  </si>
  <si>
    <t>460 62-0007</t>
  </si>
  <si>
    <t>Zatravnění včetně zalití vodou na rovině 105*0,35+21*0,8; výkopy zeleň 1*1,4*1,4+7*1,1*1,1;  základy stožárů</t>
  </si>
  <si>
    <t>214</t>
  </si>
  <si>
    <t>460 62-0013</t>
  </si>
  <si>
    <t>Provizorní úprava terénu se zhutněním, v hornině tř 3 105*0,7+2*(0,2+0,35+0,2)+21*1,6+66*(0,2+0,8+0,2)+10*(0,3+0,8+0,3)</t>
  </si>
  <si>
    <t>216</t>
  </si>
  <si>
    <t>109</t>
  </si>
  <si>
    <t>460 62-0032</t>
  </si>
  <si>
    <t>Vyčištění štěrkového lože při křížení kabelů za vyloučení provozu 2*(0,2+0,35+0,2)+66*(0,2*0,8+0,2)+10*(0,3+0,8+0,3)*0,25</t>
  </si>
  <si>
    <t>218</t>
  </si>
  <si>
    <t>460 65-0045</t>
  </si>
  <si>
    <t>Zřízení podkladní vrstvy vozovky a chodníku ze štěrkopísku se zhutněním tloušťky do 25 cm 2*(0,2+0,35+0,2)+66*(0,2+0,8+0,2)+10*(0,3+0,8+0,3); chodníky -komunikace</t>
  </si>
  <si>
    <t>220</t>
  </si>
  <si>
    <t>111</t>
  </si>
  <si>
    <t>460 65-0055</t>
  </si>
  <si>
    <t>Zřízení podkladní vrstvy vozovky a chodníku ze štěrkodrti se zhutněním tloušťky do 25 cm 10*0,8; komunikace</t>
  </si>
  <si>
    <t>222</t>
  </si>
  <si>
    <t>460 65-0064</t>
  </si>
  <si>
    <t>Zřízení podkladní vrstvy vozovky a chodníku z kameniva drceného se zhutněním tloušťky do 25 cm 10*0,8; komunikace</t>
  </si>
  <si>
    <t>224</t>
  </si>
  <si>
    <t>113</t>
  </si>
  <si>
    <t>460 65-0072</t>
  </si>
  <si>
    <t>Zřízení podkladní vrstvy vozovky a chodníku z kameniva obalovaného asfaltem se zhutněním tl do10 cm 10*0,8; komunikace</t>
  </si>
  <si>
    <t>226</t>
  </si>
  <si>
    <t>460 65-0171</t>
  </si>
  <si>
    <t>Očištění kostek kamenných velkých z rozebraných dlažeb 10*(0,3+0,8+0,3); komunikace</t>
  </si>
  <si>
    <t>228</t>
  </si>
  <si>
    <t>115</t>
  </si>
  <si>
    <t>460 65-0921</t>
  </si>
  <si>
    <t>Kladení dlažby po překopech z kostek kamenných velkých do lože z kameniva těženého 10*(0,3+0,8+0,3); komunikace</t>
  </si>
  <si>
    <t>460 68-0213</t>
  </si>
  <si>
    <t>Vybourání otvorů ve zdivu betonovém plochy do 0,09 m2, tloušťky do 45 cm 2; průchod přes základ stáv. stožáru při napojení rozvodu</t>
  </si>
  <si>
    <t>232</t>
  </si>
  <si>
    <t>117</t>
  </si>
  <si>
    <t>460 71-0101</t>
  </si>
  <si>
    <t>Zabetonování otvorů ve  plochy do 0,09 m2 a tloušťky do 10 cm</t>
  </si>
  <si>
    <t>234</t>
  </si>
  <si>
    <t>21x744444</t>
  </si>
  <si>
    <t>Poplatek za uložení na skládku 52,93*1,8</t>
  </si>
  <si>
    <t>T</t>
  </si>
  <si>
    <t>236</t>
  </si>
  <si>
    <t>119</t>
  </si>
  <si>
    <t>21x99993</t>
  </si>
  <si>
    <t>Zřízení provizorní lávky pro pěší</t>
  </si>
  <si>
    <t>238</t>
  </si>
  <si>
    <t>21x99994</t>
  </si>
  <si>
    <t>Zaměření stavby po pokládce+dokumentace skutečného provedení stavby 105+2+21+66+10</t>
  </si>
  <si>
    <t>240</t>
  </si>
  <si>
    <t>121</t>
  </si>
  <si>
    <t>21x99995</t>
  </si>
  <si>
    <t>Geodetické zaměření stavby 105+2+21+66+10</t>
  </si>
  <si>
    <t>242</t>
  </si>
  <si>
    <t>244</t>
  </si>
  <si>
    <t>123</t>
  </si>
  <si>
    <t>999 99-9915.1</t>
  </si>
  <si>
    <t>Podíl přidruž. výkonů - kabelová vedení 1% Vedlejší rozpočtové náklady</t>
  </si>
  <si>
    <t>246</t>
  </si>
  <si>
    <t>Zařízení staveniště</t>
  </si>
  <si>
    <t>248</t>
  </si>
  <si>
    <t>125</t>
  </si>
  <si>
    <t>Kompletační činnost</t>
  </si>
  <si>
    <t>250</t>
  </si>
  <si>
    <t>SO 701 - Nové drátěné oplocení, délka 40m, výška oplocení 1,6m, vzdálenost sloupků 2,5m</t>
  </si>
  <si>
    <t xml:space="preserve">    3 - Svislé a kompletní konstrukce</t>
  </si>
  <si>
    <t>119001313</t>
  </si>
  <si>
    <t>Ruční vrty pro plotové sloupky a sazenice průměru přes 200 do 300 mm</t>
  </si>
  <si>
    <t>90900650</t>
  </si>
  <si>
    <t>" nové oplocení"</t>
  </si>
  <si>
    <t>" sloupky"</t>
  </si>
  <si>
    <t>17*0,8</t>
  </si>
  <si>
    <t>" vzpěry"</t>
  </si>
  <si>
    <t>5*1</t>
  </si>
  <si>
    <t>-1181915988</t>
  </si>
  <si>
    <t>(0,8*3,14*0,15*0,15)*22</t>
  </si>
  <si>
    <t>1488042656</t>
  </si>
  <si>
    <t>1,243*1,8</t>
  </si>
  <si>
    <t>Svislé a kompletní konstrukce</t>
  </si>
  <si>
    <t>338171123</t>
  </si>
  <si>
    <t>Osazování sloupků a vzpěr plotových ocelových trubkových nebo profilovaných výšky do 2,60 m se zabetonováním (tř. C 25/30) do 0,08 m3 do připravených jamek</t>
  </si>
  <si>
    <t>1300866230</t>
  </si>
  <si>
    <t>553422545</t>
  </si>
  <si>
    <t>Příslušenství stavební kovové sloupky plotové pozinkované a komaxitové průběžný  38x1,5 mm včetně čepičky, úchytek 2250 mm</t>
  </si>
  <si>
    <t>1870202277</t>
  </si>
  <si>
    <t>553422725</t>
  </si>
  <si>
    <t>Příslušenství stavební kovové sloupky plotové pozinkované a komaxitové vzpěra  38x1,5 mm včetně krytky s uchem 2000 mm</t>
  </si>
  <si>
    <t>-1347395971</t>
  </si>
  <si>
    <t>348401120</t>
  </si>
  <si>
    <t>Osazení oplocení ze strojového pletiva s napínacími dráty do 15 st. sklonu svahu, výšky do 1,6 m</t>
  </si>
  <si>
    <t>-1981501227</t>
  </si>
  <si>
    <t>" nové oplocení z poplastovaného pletiva"</t>
  </si>
  <si>
    <t>313275120</t>
  </si>
  <si>
    <t>Pletivo drátěné plastifikované se čtvercovými oky PVC EXTRUDER role 25 m, barva zelená se zapleteným napínacím drátem SND oko 55 mm, drát 2,5 mm, výška 1500 mm</t>
  </si>
  <si>
    <t>-1077584428</t>
  </si>
  <si>
    <t>40*1,05</t>
  </si>
  <si>
    <t>998232111</t>
  </si>
  <si>
    <t>Přesun hmot pro oplocení se svislou nosnou konstrukcí zděnou z cihel, tvárnic, bloků, popř. kovovou nebo dřevěnou vodorovná dopravní vzdálenost do 50 m, pro oplocení výšky do 10 m</t>
  </si>
  <si>
    <t>-2040934949</t>
  </si>
  <si>
    <t>SO 1000 - Ostatní náklady</t>
  </si>
  <si>
    <t>OST - Ostatní</t>
  </si>
  <si>
    <t xml:space="preserve">    O01 - Ostatní</t>
  </si>
  <si>
    <t>OST</t>
  </si>
  <si>
    <t>Ostatní</t>
  </si>
  <si>
    <t>O01</t>
  </si>
  <si>
    <t>211500000</t>
  </si>
  <si>
    <t>Dokumentace skutečného provedení</t>
  </si>
  <si>
    <t>512</t>
  </si>
  <si>
    <t>-1413009064</t>
  </si>
  <si>
    <t>221500000</t>
  </si>
  <si>
    <t>Vytýčení stávajících sítí</t>
  </si>
  <si>
    <t>-126032874</t>
  </si>
  <si>
    <t>"  vytýčení  stávajících podzemních inženýrských sítí před zahájením zemních prací a přeložek"</t>
  </si>
  <si>
    <t>221600000</t>
  </si>
  <si>
    <t>Vytýčení hlavních bodů stavby autorizovaným geodetem</t>
  </si>
  <si>
    <t>1344104340</t>
  </si>
  <si>
    <t>" vytýčení hlavních bodů stavby před zahájením stavby autorizovaným geodetem vč. vypracování TZ"</t>
  </si>
  <si>
    <t>" včetně souřadnic a situace- ověřeno kulatým razítkem a dodatkem dle právních předpisů"</t>
  </si>
  <si>
    <t>231600000</t>
  </si>
  <si>
    <t>Geodetické práce</t>
  </si>
  <si>
    <t>-1513245224</t>
  </si>
  <si>
    <t>" vytýčení obvodu a hranic staveniště, objektů stavby a pevných vytyčovacích bodů vč. fixace a obnovení zhotovitelem"</t>
  </si>
  <si>
    <t>"  vyhotovení dokumentace v listinné a digitální podobě"</t>
  </si>
  <si>
    <t>241700000</t>
  </si>
  <si>
    <t>Pasportizace objektů</t>
  </si>
  <si>
    <t>786207783</t>
  </si>
  <si>
    <t>" pasportizace stávajících objektů v blízkosti  stavby před a po ukončení stavby"</t>
  </si>
  <si>
    <t>" pokud nebude prováděno nebude i fakturováno"</t>
  </si>
  <si>
    <t>711800000</t>
  </si>
  <si>
    <t>Průkazné a kontrolní zkoušky</t>
  </si>
  <si>
    <t>-1515552254</t>
  </si>
  <si>
    <t>" dle ČSN , TP,TPG, ostatních předpisů, kompletní revize, kompletní tlakové zkoušky"</t>
  </si>
  <si>
    <t>821800000</t>
  </si>
  <si>
    <t>Fotodokumentace stavby</t>
  </si>
  <si>
    <t>1419717105</t>
  </si>
  <si>
    <t>" fotodokumentace stavcby před a po stavbě- ucelené foto změny celé komunikace v jejím průběhu"</t>
  </si>
  <si>
    <t>" zařazení fotek do fotoalba v časové souslednosti s popisem činností a číslem objektu"</t>
  </si>
  <si>
    <t>" provedení v listinné a v digitální podobě"</t>
  </si>
  <si>
    <t>SO 1020 - VRN</t>
  </si>
  <si>
    <t>VRN - Vedlejší rozpočtové náklady</t>
  </si>
  <si>
    <t xml:space="preserve">    0 - Vedlejší rozpočtové náklady</t>
  </si>
  <si>
    <t>Vedlejší rozpočtové náklady</t>
  </si>
  <si>
    <t>030001000</t>
  </si>
  <si>
    <t>Kč</t>
  </si>
  <si>
    <t>1024</t>
  </si>
  <si>
    <t>-1168256242</t>
  </si>
  <si>
    <t>070001000</t>
  </si>
  <si>
    <t>Provozní vlivy</t>
  </si>
  <si>
    <t>-2142368125</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</si>
  <si>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</si>
  <si>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</si>
  <si>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</si>
  <si>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</si>
  <si>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i/>
        <sz val="9"/>
        <rFont val="Trebuchet MS"/>
        <charset val="238"/>
      </rPr>
      <t xml:space="preserve">Rekapitulace stavby </t>
    </r>
    <r>
      <rPr>
        <sz val="9"/>
        <rFont val="Trebuchet MS"/>
        <charset val="238"/>
      </rPr>
      <t>obsahuje sestavu Rekapitulace stavby a Rekapitulace objektů stavby a soupisů prací.</t>
    </r>
  </si>
  <si>
    <r>
      <rPr>
        <sz val="8"/>
        <rFont val="Trebuchet MS"/>
        <charset val="238"/>
      </rPr>
      <t xml:space="preserve">V sestavě </t>
    </r>
    <r>
      <rPr>
        <b/>
        <sz val="9"/>
        <rFont val="Trebuchet MS"/>
        <charset val="238"/>
      </rPr>
      <t>Rekapitulace stavby</t>
    </r>
    <r>
      <rPr>
        <sz val="9"/>
        <rFont val="Trebuchet MS"/>
        <charset val="238"/>
      </rPr>
      <t xml:space="preserve"> jsou uvedeny informace identifikující předmět veřejné zakázky na stavební práce, KSO, CC-CZ, CZ-CPV, CZ-CPA a rekapitulaci </t>
    </r>
  </si>
  <si>
    <t>celkové nabídkové ceny uchazeče.</t>
  </si>
  <si>
    <r>
      <rPr>
        <sz val="8"/>
        <rFont val="Trebuchet MS"/>
        <charset val="238"/>
      </rPr>
      <t xml:space="preserve">V sestavě </t>
    </r>
    <r>
      <rPr>
        <b/>
        <sz val="9"/>
        <rFont val="Trebuchet MS"/>
        <charset val="238"/>
      </rPr>
      <t>Rekapitulace objektů stavby a soupisů prací</t>
    </r>
    <r>
      <rPr>
        <sz val="9"/>
        <rFont val="Trebuchet MS"/>
        <charset val="238"/>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</si>
  <si>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</si>
  <si>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</si>
  <si>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</si>
  <si>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</si>
  <si>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</si>
  <si>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</si>
  <si>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</si>
  <si>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VON</t>
  </si>
  <si>
    <t>Vedlejší a ostatní náklady</t>
  </si>
  <si>
    <t>Soupis</t>
  </si>
  <si>
    <t>Soupis prací pro daný typ objektu</t>
  </si>
  <si>
    <r>
      <rPr>
        <i/>
        <sz val="9"/>
        <rFont val="Trebuchet MS"/>
        <charset val="238"/>
      </rPr>
      <t xml:space="preserve">Soupis prací </t>
    </r>
    <r>
      <rPr>
        <sz val="9"/>
        <rFont val="Trebuchet MS"/>
        <charset val="238"/>
      </rPr>
      <t>pro jednotlivé objekty obsahuje sestavy Krycí list soupisu, Rekapitulace členění soupisu prací, Soupis prací. Za soupis prací může být považován</t>
    </r>
  </si>
  <si>
    <t>i objekt stavby v případě, že neobsahuje podřízenou zakázku.</t>
  </si>
  <si>
    <r>
      <rPr>
        <b/>
        <sz val="9"/>
        <rFont val="Trebuchet MS"/>
        <charset val="238"/>
      </rPr>
      <t>Krycí list soupisu</t>
    </r>
    <r>
      <rPr>
        <sz val="9"/>
        <rFont val="Trebuchet MS"/>
        <charset val="238"/>
      </rPr>
      <t xml:space="preserve"> obsahuje rekapitulaci informací o předmětu veřejné zakázky ze sestavy Rekapitulace stavby, informaci o zařazení objektu do KSO, </t>
    </r>
  </si>
  <si>
    <t>CC-CZ, CZ-CPV, CZ-CPA a rekapitulaci celkové nabídkové ceny uchazeče za aktuální soupis prací.</t>
  </si>
  <si>
    <r>
      <rPr>
        <b/>
        <sz val="9"/>
        <rFont val="Trebuchet MS"/>
        <charset val="238"/>
      </rPr>
      <t>Rekapitulace členění soupisu prací</t>
    </r>
    <r>
      <rPr>
        <sz val="9"/>
        <rFont val="Trebuchet MS"/>
        <charset val="238"/>
      </rPr>
      <t xml:space="preserve"> obsahuje rekapitulaci soupisu prací ve všech úrovních členění soupisu tak, jak byla tato členění použita (např. </t>
    </r>
  </si>
  <si>
    <t>stavební díly, funkční díly, případně jiné členění) s rekapitulací nabídkové ceny.</t>
  </si>
  <si>
    <r>
      <rPr>
        <b/>
        <sz val="9"/>
        <rFont val="Trebuchet MS"/>
        <charset val="238"/>
      </rPr>
      <t xml:space="preserve">Soupis prací </t>
    </r>
    <r>
      <rPr>
        <sz val="9"/>
        <rFont val="Trebuchet MS"/>
        <charset val="238"/>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</si>
  <si>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</si>
  <si>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</si>
  <si>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</si>
  <si>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</si>
  <si>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Typ položky: K - konstrukce, M - materiál, PP - plný popis, PSC - poznámka k souboru cen,  P - poznámka k položce, VV - výkaz výměr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</si>
  <si>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</si>
  <si>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</si>
  <si>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</si>
  <si>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</si>
  <si>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</si>
  <si>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</si>
  <si>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</si>
  <si>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</si>
  <si>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</si>
  <si>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</si>
  <si>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</si>
  <si>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</si>
  <si>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</si>
  <si>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</si>
  <si>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</si>
  <si>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</si>
  <si>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</si>
  <si>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</si>
  <si>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</si>
  <si>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</si>
  <si>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</si>
  <si>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</si>
  <si>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</si>
  <si>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musí být všechna tato pole vyplněna nenulovými kladnými číslicemi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</si>
  <si>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</si>
  <si>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</si>
  <si>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</si>
  <si>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</si>
  <si>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je v tomto případě povinen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</si>
  <si>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</si>
  <si>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Není však přípustné, aby obě pole - J.materiál, J.Montáž byly u jedné položky vyplněny nulou.</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</si>
  <si>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</si>
  <si>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</si>
  <si>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</si>
  <si>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</si>
  <si>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</si>
  <si>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</si>
  <si>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</si>
  <si>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</si>
  <si>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</si>
  <si>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</si>
  <si>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</si>
  <si>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</si>
  <si>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</si>
  <si>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</si>
  <si>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</si>
  <si>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</si>
  <si>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</si>
  <si>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</si>
  <si>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</si>
  <si>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</si>
  <si>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</si>
  <si>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</si>
  <si>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</si>
  <si>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</si>
  <si>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</si>
  <si>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</si>
  <si>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</si>
  <si>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</si>
  <si>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</si>
  <si>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</si>
  <si>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</si>
  <si>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</si>
  <si>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</si>
  <si>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</si>
  <si>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</si>
  <si>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</si>
  <si>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</si>
  <si>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</si>
  <si>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</si>
  <si>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</si>
  <si>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</si>
  <si>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</si>
  <si>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</si>
  <si>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</si>
  <si>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</si>
  <si>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</si>
  <si>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</si>
  <si>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</si>
  <si>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</si>
  <si>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</si>
  <si>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</si>
  <si>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</si>
  <si>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</si>
  <si>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</si>
  <si>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</si>
  <si>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</si>
  <si>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</si>
  <si>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</si>
  <si>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</si>
  <si>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</si>
  <si>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</si>
  <si>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</si>
  <si>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</si>
  <si>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</si>
  <si>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</si>
  <si>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</si>
  <si>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</si>
  <si>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</si>
  <si>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</si>
  <si>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</si>
  <si>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</si>
  <si>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</si>
  <si>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</si>
  <si>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</si>
  <si>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</si>
  <si>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</si>
  <si>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</si>
  <si>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</si>
  <si>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</si>
  <si>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</si>
  <si>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</si>
  <si>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</si>
  <si>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</si>
  <si>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</si>
  <si>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</si>
  <si>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</si>
  <si>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</si>
  <si>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</si>
  <si>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</si>
  <si>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</si>
  <si>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</si>
  <si>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</si>
  <si>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</si>
  <si>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</si>
  <si>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</si>
  <si>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</si>
  <si>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</si>
  <si>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</si>
  <si>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</si>
  <si>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</si>
  <si>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</si>
  <si>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</si>
  <si>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</si>
  <si>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</si>
  <si>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</si>
  <si>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</si>
  <si>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</si>
  <si>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</si>
  <si>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</si>
  <si>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</si>
  <si>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</si>
  <si>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</si>
  <si>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</si>
  <si>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</si>
  <si>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Položka typu HSV</t>
  </si>
  <si>
    <t>Položka typu PSV</t>
  </si>
  <si>
    <t>Položka typu M</t>
  </si>
  <si>
    <t>Položka typu 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</si>
</sst>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numFmt numFmtId="165" formatCode="dd\.mm\.yyyy"/>
    <numFmt numFmtId="166" formatCode="#,##0.00000"/>
    <numFmt numFmtId="167" formatCode="#,##0.000"/>
  </numFmts>
  <fonts count="51">
    <font>
      <sz val="8"/>
      <name val="Trebuchet MS"/>
      <family val="2"/>
    </font>
    <font>
      <sz val="8"/>
      <color rgb="FF969696"/>
      <name val="Trebuchet MS"/>
    </font>
    <font>
      <sz val="9"/>
      <name val="Trebuchet MS"/>
    </font>
    <font>
      <b/>
      <sz val="12"/>
      <name val="Trebuchet MS"/>
    </font>
    <font>
      <sz val="11"/>
      <name val="Trebuchet MS"/>
    </font>
    <font>
      <sz val="12"/>
      <color rgb="FF003366"/>
      <name val="Trebuchet MS"/>
    </font>
    <font>
      <sz val="10"/>
      <color rgb="FF003366"/>
      <name val="Trebuchet MS"/>
    </font>
    <font>
      <sz val="8"/>
      <color rgb="FF003366"/>
      <name val="Trebuchet MS"/>
    </font>
    <font>
      <sz val="8"/>
      <color rgb="FF505050"/>
      <name val="Trebuchet MS"/>
    </font>
    <font>
      <sz val="8"/>
      <color rgb="FFFF0000"/>
      <name val="Trebuchet MS"/>
    </font>
    <font>
      <sz val="8"/>
      <color rgb="FF800080"/>
      <name val="Trebuchet MS"/>
    </font>
    <font>
      <sz val="8"/>
      <color rgb="FF0000A8"/>
      <name val="Trebuchet MS"/>
    </font>
    <font>
      <sz val="8"/>
      <name val="Trebuchet MS"/>
      <charset val="238"/>
    </font>
    <font>
      <sz val="8"/>
      <color rgb="FFFAE682"/>
      <name val="Trebuchet MS"/>
    </font>
    <font>
      <sz val="10"/>
      <name val="Trebuchet MS"/>
    </font>
    <font>
      <sz val="10"/>
      <color rgb="FF960000"/>
      <name val="Trebuchet MS"/>
    </font>
    <font>
      <u/>
      <sz val="10"/>
      <color theme="10"/>
      <name val="Trebuchet MS"/>
    </font>
    <font>
      <b/>
      <sz val="16"/>
      <name val="Trebuchet MS"/>
    </font>
    <font>
      <sz val="8"/>
      <color rgb="FF3366FF"/>
      <name val="Trebuchet MS"/>
    </font>
    <font>
      <b/>
      <sz val="12"/>
      <color rgb="FF969696"/>
      <name val="Trebuchet MS"/>
    </font>
    <font>
      <sz val="9"/>
      <color rgb="FF969696"/>
      <name val="Trebuchet MS"/>
    </font>
    <font>
      <b/>
      <sz val="8"/>
      <color rgb="FF969696"/>
      <name val="Trebuchet MS"/>
    </font>
    <font>
      <b/>
      <sz val="10"/>
      <name val="Trebuchet MS"/>
    </font>
    <font>
      <b/>
      <sz val="9"/>
      <name val="Trebuchet MS"/>
    </font>
    <font>
      <sz val="12"/>
      <color rgb="FF969696"/>
      <name val="Trebuchet MS"/>
    </font>
    <font>
      <b/>
      <sz val="12"/>
      <color rgb="FF960000"/>
      <name val="Trebuchet MS"/>
    </font>
    <font>
      <sz val="12"/>
      <name val="Trebuchet MS"/>
    </font>
    <font>
      <sz val="18"/>
      <color theme="10"/>
      <name val="Wingdings 2"/>
    </font>
    <font>
      <b/>
      <sz val="11"/>
      <color rgb="FF003366"/>
      <name val="Trebuchet MS"/>
    </font>
    <font>
      <sz val="11"/>
      <color rgb="FF003366"/>
      <name val="Trebuchet MS"/>
    </font>
    <font>
      <b/>
      <sz val="11"/>
      <name val="Trebuchet MS"/>
    </font>
    <font>
      <sz val="11"/>
      <color rgb="FF969696"/>
      <name val="Trebuchet MS"/>
    </font>
    <font>
      <sz val="10"/>
      <color theme="10"/>
      <name val="Trebuchet MS"/>
    </font>
    <font>
      <b/>
      <sz val="12"/>
      <color rgb="FF800000"/>
      <name val="Trebuchet MS"/>
    </font>
    <font>
      <sz val="9"/>
      <color rgb="FF000000"/>
      <name val="Trebuchet MS"/>
    </font>
    <font>
      <sz val="8"/>
      <color rgb="FF960000"/>
      <name val="Trebuchet MS"/>
    </font>
    <font>
      <b/>
      <sz val="8"/>
      <name val="Trebuchet MS"/>
    </font>
    <font>
      <sz val="7"/>
      <color rgb="FF969696"/>
      <name val="Trebuchet MS"/>
    </font>
    <font>
      <sz val="8"/>
      <color rgb="FFFF0000"/>
      <name val="Trebuchet MS"/>
    </font>
    <font>
      <i/>
      <sz val="7"/>
      <color rgb="FF969696"/>
      <name val="Trebuchet MS"/>
    </font>
    <font>
      <sz val="8"/>
      <color rgb="FF800080"/>
      <name val="Trebuchet MS"/>
    </font>
    <font>
      <i/>
      <sz val="8"/>
      <color rgb="FF0000FF"/>
      <name val="Trebuchet MS"/>
    </font>
    <font>
      <sz val="8"/>
      <name val="Trebuchet MS"/>
      <charset val="238"/>
    </font>
    <font>
      <b/>
      <sz val="16"/>
      <name val="Trebuchet MS"/>
      <charset val="238"/>
    </font>
    <font>
      <b/>
      <sz val="11"/>
      <name val="Trebuchet MS"/>
      <charset val="238"/>
    </font>
    <font>
      <sz val="9"/>
      <name val="Trebuchet MS"/>
      <charset val="238"/>
    </font>
    <font>
      <sz val="10"/>
      <name val="Trebuchet MS"/>
      <charset val="238"/>
    </font>
    <font>
      <sz val="11"/>
      <name val="Trebuchet MS"/>
      <charset val="238"/>
    </font>
    <font>
      <b/>
      <sz val="9"/>
      <name val="Trebuchet MS"/>
      <charset val="238"/>
    </font>
    <font>
      <u/>
      <sz val="11"/>
      <color theme="10"/>
      <name val="Calibri"/>
      <scheme val="minor"/>
    </font>
    <font>
      <i/>
      <sz val="9"/>
      <name val="Trebuchet MS"/>
      <charset val="238"/>
    </font>
  </fonts>
  <fills count="7">
    <fill>
      <patternFill patternType="none"/>
    </fill>
    <fill>
      <patternFill patternType="gray125"/>
    </fill>
    <fill>
      <patternFill patternType="none"/>
    </fill>
    <fill>
      <patternFill patternType="solid">
        <fgColor rgb="FFFAE682"/>
      </patternFill>
    </fill>
    <fill>
      <patternFill patternType="solid">
        <fgColor rgb="FFFFFFCC"/>
      </patternFill>
    </fill>
    <fill>
      <patternFill patternType="solid">
        <fgColor rgb="FFBEBEBE"/>
      </patternFill>
    </fill>
    <fill>
      <patternFill patternType="solid">
        <fgColor rgb="FFD2D2D2"/>
      </patternFill>
    </fill>
  </fills>
  <borders count="37">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right style="thin">
        <color rgb="FF000000"/>
      </right>
      <top style="hair">
        <color rgb="FF969696"/>
      </top>
      <bottom/>
      <diagonal/>
    </border>
    <border>
      <left/>
      <right style="thin">
        <color rgb="FF000000"/>
      </right>
      <top style="hair">
        <color rgb="FF000000"/>
      </top>
      <bottom style="hair">
        <color rgb="FF000000"/>
      </bottom>
      <diagonal/>
    </border>
    <border>
      <left style="hair">
        <color rgb="FF969696"/>
      </left>
      <right style="hair">
        <color rgb="FF969696"/>
      </right>
      <top style="hair">
        <color rgb="FF969696"/>
      </top>
      <bottom style="hair">
        <color rgb="FF96969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49" fillId="0" borderId="0" applyNumberFormat="0" applyFill="0" applyBorder="0" applyAlignment="0" applyProtection="0"/>
  </cellStyleXfs>
  <cellXfs count="417">
    <xf numFmtId="0" fontId="0" fillId="0" borderId="0" xfId="0"/>
    <xf numFmtId="0" fontId="0" fillId="0" borderId="0" xfId="0" applyFont="1"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0" fillId="0" borderId="0" xfId="0" applyFont="1" applyAlignment="1">
      <alignment vertical="center" wrapText="1"/>
    </xf>
    <xf numFmtId="0" fontId="5" fillId="0" borderId="0" xfId="0" applyFont="1" applyAlignment="1">
      <alignment vertical="center"/>
    </xf>
    <xf numFmtId="0" fontId="6" fillId="0" borderId="0" xfId="0" applyFont="1" applyAlignment="1">
      <alignment vertical="center"/>
    </xf>
    <xf numFmtId="0" fontId="0" fillId="0" borderId="0" xfId="0" applyFont="1" applyAlignment="1">
      <alignment horizontal="center" vertical="center" wrapText="1"/>
    </xf>
    <xf numFmtId="0" fontId="7" fillId="0" borderId="0" xfId="0" applyFont="1" applyAlignment="1"/>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0" fillId="0" borderId="0" xfId="0" applyAlignment="1" applyProtection="1">
      <alignment horizontal="center" vertical="center"/>
      <protection locked="0"/>
    </xf>
    <xf numFmtId="0" fontId="13" fillId="3" borderId="0" xfId="0" applyFont="1" applyFill="1" applyAlignment="1" applyProtection="1">
      <alignment horizontal="left" vertical="center"/>
    </xf>
    <xf numFmtId="0" fontId="14" fillId="3" borderId="0" xfId="0" applyFont="1" applyFill="1" applyAlignment="1" applyProtection="1">
      <alignment vertical="center"/>
    </xf>
    <xf numFmtId="0" fontId="15" fillId="3" borderId="0" xfId="0" applyFont="1" applyFill="1" applyAlignment="1" applyProtection="1">
      <alignment horizontal="left" vertical="center"/>
    </xf>
    <xf numFmtId="0" fontId="16" fillId="3" borderId="0" xfId="1" applyFont="1" applyFill="1" applyAlignment="1" applyProtection="1">
      <alignment vertical="center"/>
    </xf>
    <xf numFmtId="0" fontId="49" fillId="3" borderId="0" xfId="1" applyFill="1"/>
    <xf numFmtId="0" fontId="0" fillId="3" borderId="0" xfId="0" applyFill="1"/>
    <xf numFmtId="0" fontId="13" fillId="3" borderId="0" xfId="0" applyFont="1" applyFill="1" applyAlignment="1">
      <alignment horizontal="left" vertical="center"/>
    </xf>
    <xf numFmtId="0" fontId="13" fillId="0" borderId="0" xfId="0" applyFont="1" applyAlignment="1">
      <alignment horizontal="left" vertical="center"/>
    </xf>
    <xf numFmtId="0" fontId="0" fillId="0" borderId="0" xfId="0" applyFont="1" applyAlignment="1">
      <alignment horizontal="left" vertical="center"/>
    </xf>
    <xf numFmtId="0" fontId="0" fillId="0" borderId="2" xfId="0" applyBorder="1" applyProtection="1"/>
    <xf numFmtId="0" fontId="0" fillId="0" borderId="3" xfId="0" applyBorder="1" applyProtection="1"/>
    <xf numFmtId="0" fontId="0" fillId="0" borderId="4" xfId="0" applyBorder="1" applyProtection="1"/>
    <xf numFmtId="0" fontId="0" fillId="0" borderId="5" xfId="0" applyBorder="1" applyProtection="1"/>
    <xf numFmtId="0" fontId="0" fillId="0" borderId="0" xfId="0" applyBorder="1" applyProtection="1"/>
    <xf numFmtId="0" fontId="17" fillId="0" borderId="0" xfId="0" applyFont="1" applyBorder="1" applyAlignment="1" applyProtection="1">
      <alignment horizontal="left" vertical="center"/>
    </xf>
    <xf numFmtId="0" fontId="0" fillId="0" borderId="6" xfId="0" applyBorder="1" applyProtection="1"/>
    <xf numFmtId="0" fontId="18" fillId="0" borderId="0" xfId="0" applyFont="1" applyAlignment="1">
      <alignment horizontal="left" vertical="center"/>
    </xf>
    <xf numFmtId="0" fontId="19" fillId="0" borderId="0" xfId="0" applyFont="1" applyAlignment="1">
      <alignment horizontal="left" vertical="center"/>
    </xf>
    <xf numFmtId="0" fontId="20" fillId="0" borderId="0" xfId="0" applyFont="1" applyBorder="1" applyAlignment="1" applyProtection="1">
      <alignment horizontal="left" vertical="top"/>
    </xf>
    <xf numFmtId="0" fontId="2" fillId="0" borderId="0" xfId="0" applyFont="1" applyBorder="1" applyAlignment="1" applyProtection="1">
      <alignment horizontal="left" vertical="center"/>
    </xf>
    <xf numFmtId="0" fontId="3" fillId="0" borderId="0" xfId="0" applyFont="1" applyBorder="1" applyAlignment="1" applyProtection="1">
      <alignment horizontal="left" vertical="top"/>
    </xf>
    <xf numFmtId="0" fontId="20" fillId="0" borderId="0" xfId="0" applyFont="1" applyBorder="1" applyAlignment="1" applyProtection="1">
      <alignment horizontal="left" vertical="center"/>
    </xf>
    <xf numFmtId="0" fontId="2" fillId="4" borderId="0" xfId="0" applyFont="1" applyFill="1" applyBorder="1" applyAlignment="1" applyProtection="1">
      <alignment horizontal="left" vertical="center"/>
      <protection locked="0"/>
    </xf>
    <xf numFmtId="49" fontId="2" fillId="4" borderId="0" xfId="0" applyNumberFormat="1" applyFont="1" applyFill="1" applyBorder="1" applyAlignment="1" applyProtection="1">
      <alignment horizontal="left" vertical="center"/>
      <protection locked="0"/>
    </xf>
    <xf numFmtId="0" fontId="0" fillId="0" borderId="7" xfId="0" applyBorder="1" applyProtection="1"/>
    <xf numFmtId="0" fontId="0" fillId="0" borderId="5" xfId="0" applyFont="1" applyBorder="1" applyAlignment="1" applyProtection="1">
      <alignment vertical="center"/>
    </xf>
    <xf numFmtId="0" fontId="0" fillId="0" borderId="0" xfId="0" applyFont="1" applyBorder="1" applyAlignment="1" applyProtection="1">
      <alignment vertical="center"/>
    </xf>
    <xf numFmtId="0" fontId="22" fillId="0" borderId="8" xfId="0" applyFont="1" applyBorder="1" applyAlignment="1" applyProtection="1">
      <alignment horizontal="left" vertical="center"/>
    </xf>
    <xf numFmtId="0" fontId="0" fillId="0" borderId="8" xfId="0" applyFont="1" applyBorder="1" applyAlignment="1" applyProtection="1">
      <alignment vertical="center"/>
    </xf>
    <xf numFmtId="0" fontId="0" fillId="0" borderId="6" xfId="0" applyFont="1" applyBorder="1" applyAlignment="1" applyProtection="1">
      <alignment vertical="center"/>
    </xf>
    <xf numFmtId="0" fontId="1" fillId="0" borderId="0" xfId="0" applyFont="1" applyBorder="1" applyAlignment="1" applyProtection="1">
      <alignment horizontal="right" vertical="center"/>
    </xf>
    <xf numFmtId="0" fontId="1" fillId="0" borderId="5" xfId="0" applyFont="1" applyBorder="1" applyAlignment="1" applyProtection="1">
      <alignment vertical="center"/>
    </xf>
    <xf numFmtId="0" fontId="1" fillId="0" borderId="0" xfId="0" applyFont="1" applyBorder="1" applyAlignment="1" applyProtection="1">
      <alignment vertical="center"/>
    </xf>
    <xf numFmtId="0" fontId="1" fillId="0" borderId="0" xfId="0" applyFont="1" applyBorder="1" applyAlignment="1" applyProtection="1">
      <alignment horizontal="left" vertical="center"/>
    </xf>
    <xf numFmtId="0" fontId="1" fillId="0" borderId="6" xfId="0" applyFont="1" applyBorder="1" applyAlignment="1" applyProtection="1">
      <alignment vertical="center"/>
    </xf>
    <xf numFmtId="0" fontId="0" fillId="5" borderId="0" xfId="0" applyFont="1" applyFill="1" applyBorder="1" applyAlignment="1" applyProtection="1">
      <alignment vertical="center"/>
    </xf>
    <xf numFmtId="0" fontId="3" fillId="5" borderId="9" xfId="0" applyFont="1" applyFill="1" applyBorder="1" applyAlignment="1" applyProtection="1">
      <alignment horizontal="left" vertical="center"/>
    </xf>
    <xf numFmtId="0" fontId="0" fillId="5" borderId="10" xfId="0" applyFont="1" applyFill="1" applyBorder="1" applyAlignment="1" applyProtection="1">
      <alignment vertical="center"/>
    </xf>
    <xf numFmtId="0" fontId="3" fillId="5" borderId="10" xfId="0" applyFont="1" applyFill="1" applyBorder="1" applyAlignment="1" applyProtection="1">
      <alignment horizontal="center" vertical="center"/>
    </xf>
    <xf numFmtId="0" fontId="0" fillId="5" borderId="6" xfId="0" applyFont="1" applyFill="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0" fillId="0" borderId="14" xfId="0" applyFont="1" applyBorder="1" applyAlignment="1" applyProtection="1">
      <alignment vertical="center"/>
    </xf>
    <xf numFmtId="0" fontId="0" fillId="0" borderId="2" xfId="0" applyFont="1" applyBorder="1" applyAlignment="1" applyProtection="1">
      <alignment vertical="center"/>
    </xf>
    <xf numFmtId="0" fontId="0" fillId="0" borderId="3" xfId="0" applyFont="1" applyBorder="1" applyAlignment="1" applyProtection="1">
      <alignment vertical="center"/>
    </xf>
    <xf numFmtId="0" fontId="0" fillId="0" borderId="5" xfId="0" applyFont="1" applyBorder="1" applyAlignment="1">
      <alignment vertical="center"/>
    </xf>
    <xf numFmtId="0" fontId="17" fillId="0" borderId="0" xfId="0" applyFont="1" applyAlignment="1" applyProtection="1">
      <alignment horizontal="left" vertical="center"/>
    </xf>
    <xf numFmtId="0" fontId="0" fillId="0" borderId="0" xfId="0" applyFont="1" applyAlignment="1" applyProtection="1">
      <alignment vertical="center"/>
    </xf>
    <xf numFmtId="0" fontId="2" fillId="0" borderId="5" xfId="0" applyFont="1" applyBorder="1" applyAlignment="1" applyProtection="1">
      <alignment vertical="center"/>
    </xf>
    <xf numFmtId="0" fontId="20" fillId="0" borderId="0" xfId="0" applyFont="1" applyAlignment="1" applyProtection="1">
      <alignment horizontal="left" vertical="center"/>
    </xf>
    <xf numFmtId="0" fontId="2" fillId="0" borderId="0" xfId="0" applyFont="1" applyAlignment="1" applyProtection="1">
      <alignment vertical="center"/>
    </xf>
    <xf numFmtId="0" fontId="2" fillId="0" borderId="5" xfId="0" applyFont="1" applyBorder="1" applyAlignment="1">
      <alignment vertical="center"/>
    </xf>
    <xf numFmtId="0" fontId="3" fillId="0" borderId="5"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5" xfId="0" applyFont="1" applyBorder="1" applyAlignment="1">
      <alignment vertical="center"/>
    </xf>
    <xf numFmtId="0" fontId="23" fillId="0" borderId="0" xfId="0" applyFont="1" applyAlignment="1" applyProtection="1">
      <alignment vertical="center"/>
    </xf>
    <xf numFmtId="165" fontId="2" fillId="0" borderId="0" xfId="0" applyNumberFormat="1" applyFont="1" applyAlignment="1" applyProtection="1">
      <alignment horizontal="left" vertical="center"/>
    </xf>
    <xf numFmtId="0" fontId="0" fillId="0" borderId="16" xfId="0" applyFont="1" applyBorder="1" applyAlignment="1">
      <alignment vertical="center"/>
    </xf>
    <xf numFmtId="0" fontId="0" fillId="0" borderId="17" xfId="0" applyFont="1" applyBorder="1" applyAlignment="1">
      <alignment vertical="center"/>
    </xf>
    <xf numFmtId="0" fontId="0" fillId="0" borderId="0" xfId="0" applyFont="1" applyBorder="1" applyAlignment="1">
      <alignment vertical="center"/>
    </xf>
    <xf numFmtId="0" fontId="0" fillId="0" borderId="19" xfId="0" applyFont="1" applyBorder="1" applyAlignment="1">
      <alignment vertical="center"/>
    </xf>
    <xf numFmtId="0" fontId="0" fillId="0" borderId="19" xfId="0" applyFont="1" applyBorder="1" applyAlignment="1" applyProtection="1">
      <alignment vertical="center"/>
    </xf>
    <xf numFmtId="0" fontId="0" fillId="6" borderId="10" xfId="0" applyFont="1" applyFill="1" applyBorder="1" applyAlignment="1" applyProtection="1">
      <alignment vertical="center"/>
    </xf>
    <xf numFmtId="0" fontId="2" fillId="6" borderId="11" xfId="0" applyFont="1" applyFill="1" applyBorder="1" applyAlignment="1" applyProtection="1">
      <alignment horizontal="center" vertical="center"/>
    </xf>
    <xf numFmtId="0" fontId="20" fillId="0" borderId="20" xfId="0" applyFont="1" applyBorder="1" applyAlignment="1" applyProtection="1">
      <alignment horizontal="center" vertical="center" wrapText="1"/>
    </xf>
    <xf numFmtId="0" fontId="20" fillId="0" borderId="21" xfId="0" applyFont="1" applyBorder="1" applyAlignment="1" applyProtection="1">
      <alignment horizontal="center" vertical="center" wrapText="1"/>
    </xf>
    <xf numFmtId="0" fontId="20" fillId="0" borderId="22" xfId="0" applyFont="1" applyBorder="1" applyAlignment="1" applyProtection="1">
      <alignment horizontal="center" vertical="center" wrapText="1"/>
    </xf>
    <xf numFmtId="0" fontId="0" fillId="0" borderId="15" xfId="0" applyFont="1" applyBorder="1" applyAlignment="1" applyProtection="1">
      <alignment vertical="center"/>
    </xf>
    <xf numFmtId="0" fontId="0" fillId="0" borderId="16" xfId="0" applyFont="1" applyBorder="1" applyAlignment="1" applyProtection="1">
      <alignment vertical="center"/>
    </xf>
    <xf numFmtId="0" fontId="0" fillId="0" borderId="17" xfId="0" applyFont="1" applyBorder="1" applyAlignment="1" applyProtection="1">
      <alignment vertical="center"/>
    </xf>
    <xf numFmtId="0" fontId="25" fillId="0" borderId="0" xfId="0" applyFont="1" applyAlignment="1" applyProtection="1">
      <alignment horizontal="left" vertical="center"/>
    </xf>
    <xf numFmtId="0" fontId="25" fillId="0" borderId="0" xfId="0" applyFont="1" applyAlignment="1" applyProtection="1">
      <alignment vertical="center"/>
    </xf>
    <xf numFmtId="0" fontId="3" fillId="0" borderId="0" xfId="0" applyFont="1" applyAlignment="1" applyProtection="1">
      <alignment horizontal="center" vertical="center"/>
    </xf>
    <xf numFmtId="4" fontId="24" fillId="0" borderId="18" xfId="0" applyNumberFormat="1" applyFont="1" applyBorder="1" applyAlignment="1" applyProtection="1">
      <alignment vertical="center"/>
    </xf>
    <xf numFmtId="4" fontId="24" fillId="0" borderId="0" xfId="0" applyNumberFormat="1" applyFont="1" applyBorder="1" applyAlignment="1" applyProtection="1">
      <alignment vertical="center"/>
    </xf>
    <xf numFmtId="166" fontId="24" fillId="0" borderId="0" xfId="0" applyNumberFormat="1" applyFont="1" applyBorder="1" applyAlignment="1" applyProtection="1">
      <alignment vertical="center"/>
    </xf>
    <xf numFmtId="4" fontId="24" fillId="0" borderId="19" xfId="0" applyNumberFormat="1" applyFont="1" applyBorder="1" applyAlignment="1" applyProtection="1">
      <alignment vertical="center"/>
    </xf>
    <xf numFmtId="0" fontId="3" fillId="0" borderId="0" xfId="0" applyFont="1" applyAlignment="1">
      <alignment horizontal="left" vertical="center"/>
    </xf>
    <xf numFmtId="0" fontId="26" fillId="0" borderId="0" xfId="0" applyFont="1" applyAlignment="1">
      <alignment horizontal="left" vertical="center"/>
    </xf>
    <xf numFmtId="0" fontId="27" fillId="0" borderId="0" xfId="1" applyFont="1" applyAlignment="1">
      <alignment horizontal="center" vertical="center"/>
    </xf>
    <xf numFmtId="0" fontId="4" fillId="0" borderId="5" xfId="0" applyFont="1" applyBorder="1" applyAlignment="1" applyProtection="1">
      <alignment vertical="center"/>
    </xf>
    <xf numFmtId="0" fontId="28" fillId="0" borderId="0" xfId="0" applyFont="1" applyAlignment="1" applyProtection="1">
      <alignment vertical="center"/>
    </xf>
    <xf numFmtId="0" fontId="29" fillId="0" borderId="0" xfId="0" applyFont="1" applyAlignment="1" applyProtection="1">
      <alignment vertical="center"/>
    </xf>
    <xf numFmtId="0" fontId="30" fillId="0" borderId="0" xfId="0" applyFont="1" applyAlignment="1" applyProtection="1">
      <alignment horizontal="center" vertical="center"/>
    </xf>
    <xf numFmtId="0" fontId="4" fillId="0" borderId="5" xfId="0" applyFont="1" applyBorder="1" applyAlignment="1">
      <alignment vertical="center"/>
    </xf>
    <xf numFmtId="4" fontId="31" fillId="0" borderId="18" xfId="0" applyNumberFormat="1" applyFont="1" applyBorder="1" applyAlignment="1" applyProtection="1">
      <alignment vertical="center"/>
    </xf>
    <xf numFmtId="4" fontId="31" fillId="0" borderId="0" xfId="0" applyNumberFormat="1" applyFont="1" applyBorder="1" applyAlignment="1" applyProtection="1">
      <alignment vertical="center"/>
    </xf>
    <xf numFmtId="166" fontId="31" fillId="0" borderId="0" xfId="0" applyNumberFormat="1" applyFont="1" applyBorder="1" applyAlignment="1" applyProtection="1">
      <alignment vertical="center"/>
    </xf>
    <xf numFmtId="4" fontId="31" fillId="0" borderId="19" xfId="0" applyNumberFormat="1" applyFont="1" applyBorder="1" applyAlignment="1" applyProtection="1">
      <alignment vertical="center"/>
    </xf>
    <xf numFmtId="0" fontId="4" fillId="0" borderId="0" xfId="0" applyFont="1" applyAlignment="1">
      <alignment horizontal="left" vertical="center"/>
    </xf>
    <xf numFmtId="4" fontId="31" fillId="0" borderId="23" xfId="0" applyNumberFormat="1" applyFont="1" applyBorder="1" applyAlignment="1" applyProtection="1">
      <alignment vertical="center"/>
    </xf>
    <xf numFmtId="4" fontId="31" fillId="0" borderId="24" xfId="0" applyNumberFormat="1" applyFont="1" applyBorder="1" applyAlignment="1" applyProtection="1">
      <alignment vertical="center"/>
    </xf>
    <xf numFmtId="166" fontId="31" fillId="0" borderId="24" xfId="0" applyNumberFormat="1" applyFont="1" applyBorder="1" applyAlignment="1" applyProtection="1">
      <alignment vertical="center"/>
    </xf>
    <xf numFmtId="4" fontId="31" fillId="0" borderId="25" xfId="0" applyNumberFormat="1" applyFont="1" applyBorder="1" applyAlignment="1" applyProtection="1">
      <alignment vertical="center"/>
    </xf>
    <xf numFmtId="0" fontId="0" fillId="0" borderId="0" xfId="0" applyProtection="1">
      <protection locked="0"/>
    </xf>
    <xf numFmtId="0" fontId="14" fillId="3" borderId="0" xfId="0" applyFont="1" applyFill="1" applyAlignment="1">
      <alignment vertical="center"/>
    </xf>
    <xf numFmtId="0" fontId="15" fillId="3" borderId="0" xfId="0" applyFont="1" applyFill="1" applyAlignment="1">
      <alignment horizontal="left" vertical="center"/>
    </xf>
    <xf numFmtId="0" fontId="32" fillId="3" borderId="0" xfId="1" applyFont="1" applyFill="1" applyAlignment="1">
      <alignment vertical="center"/>
    </xf>
    <xf numFmtId="0" fontId="14" fillId="3" borderId="0" xfId="0" applyFont="1" applyFill="1" applyAlignment="1" applyProtection="1">
      <alignment vertical="center"/>
      <protection locked="0"/>
    </xf>
    <xf numFmtId="0" fontId="0" fillId="0" borderId="3" xfId="0" applyBorder="1" applyProtection="1">
      <protection locked="0"/>
    </xf>
    <xf numFmtId="0" fontId="0" fillId="0" borderId="0" xfId="0" applyBorder="1" applyProtection="1">
      <protection locked="0"/>
    </xf>
    <xf numFmtId="0" fontId="0" fillId="0" borderId="0" xfId="0" applyFont="1" applyBorder="1" applyAlignment="1" applyProtection="1">
      <alignment vertical="center"/>
      <protection locked="0"/>
    </xf>
    <xf numFmtId="0" fontId="20" fillId="0" borderId="0" xfId="0" applyFont="1" applyBorder="1" applyAlignment="1" applyProtection="1">
      <alignment horizontal="left" vertical="center"/>
      <protection locked="0"/>
    </xf>
    <xf numFmtId="165" fontId="2" fillId="0" borderId="0" xfId="0" applyNumberFormat="1" applyFont="1" applyBorder="1" applyAlignment="1" applyProtection="1">
      <alignment horizontal="left" vertical="center"/>
    </xf>
    <xf numFmtId="0" fontId="0" fillId="0" borderId="5" xfId="0" applyFont="1" applyBorder="1" applyAlignment="1" applyProtection="1">
      <alignment vertical="center" wrapText="1"/>
    </xf>
    <xf numFmtId="0" fontId="0" fillId="0" borderId="0" xfId="0" applyFont="1" applyBorder="1" applyAlignment="1" applyProtection="1">
      <alignment vertical="center" wrapText="1"/>
    </xf>
    <xf numFmtId="0" fontId="0" fillId="0" borderId="0" xfId="0" applyFont="1" applyBorder="1" applyAlignment="1" applyProtection="1">
      <alignment vertical="center" wrapText="1"/>
      <protection locked="0"/>
    </xf>
    <xf numFmtId="0" fontId="0" fillId="0" borderId="6" xfId="0" applyFont="1" applyBorder="1" applyAlignment="1" applyProtection="1">
      <alignment vertical="center" wrapText="1"/>
    </xf>
    <xf numFmtId="0" fontId="0" fillId="0" borderId="16" xfId="0" applyFont="1" applyBorder="1" applyAlignment="1" applyProtection="1">
      <alignment vertical="center"/>
      <protection locked="0"/>
    </xf>
    <xf numFmtId="0" fontId="0" fillId="0" borderId="26" xfId="0" applyFont="1" applyBorder="1" applyAlignment="1" applyProtection="1">
      <alignment vertical="center"/>
    </xf>
    <xf numFmtId="0" fontId="22" fillId="0" borderId="0" xfId="0" applyFont="1" applyBorder="1" applyAlignment="1" applyProtection="1">
      <alignment horizontal="left" vertical="center"/>
    </xf>
    <xf numFmtId="4" fontId="25" fillId="0" borderId="0" xfId="0" applyNumberFormat="1" applyFont="1" applyBorder="1" applyAlignment="1" applyProtection="1">
      <alignment vertical="center"/>
    </xf>
    <xf numFmtId="0" fontId="1" fillId="0" borderId="0" xfId="0" applyFont="1" applyBorder="1" applyAlignment="1" applyProtection="1">
      <alignment horizontal="right" vertical="center"/>
      <protection locked="0"/>
    </xf>
    <xf numFmtId="4" fontId="1" fillId="0" borderId="0" xfId="0" applyNumberFormat="1" applyFont="1" applyBorder="1" applyAlignment="1" applyProtection="1">
      <alignment vertical="center"/>
    </xf>
    <xf numFmtId="164" fontId="1" fillId="0" borderId="0" xfId="0" applyNumberFormat="1" applyFont="1" applyBorder="1" applyAlignment="1" applyProtection="1">
      <alignment horizontal="right" vertical="center"/>
      <protection locked="0"/>
    </xf>
    <xf numFmtId="0" fontId="0" fillId="6" borderId="0" xfId="0" applyFont="1" applyFill="1" applyBorder="1" applyAlignment="1" applyProtection="1">
      <alignment vertical="center"/>
    </xf>
    <xf numFmtId="0" fontId="3" fillId="6" borderId="9" xfId="0" applyFont="1" applyFill="1" applyBorder="1" applyAlignment="1" applyProtection="1">
      <alignment horizontal="left" vertical="center"/>
    </xf>
    <xf numFmtId="0" fontId="3" fillId="6" borderId="10" xfId="0" applyFont="1" applyFill="1" applyBorder="1" applyAlignment="1" applyProtection="1">
      <alignment horizontal="right" vertical="center"/>
    </xf>
    <xf numFmtId="0" fontId="3" fillId="6" borderId="10" xfId="0" applyFont="1" applyFill="1" applyBorder="1" applyAlignment="1" applyProtection="1">
      <alignment horizontal="center" vertical="center"/>
    </xf>
    <xf numFmtId="0" fontId="0" fillId="6" borderId="10" xfId="0" applyFont="1" applyFill="1" applyBorder="1" applyAlignment="1" applyProtection="1">
      <alignment vertical="center"/>
      <protection locked="0"/>
    </xf>
    <xf numFmtId="4" fontId="3" fillId="6" borderId="10" xfId="0" applyNumberFormat="1" applyFont="1" applyFill="1" applyBorder="1" applyAlignment="1" applyProtection="1">
      <alignment vertical="center"/>
    </xf>
    <xf numFmtId="0" fontId="0" fillId="6" borderId="27" xfId="0" applyFont="1" applyFill="1" applyBorder="1" applyAlignment="1" applyProtection="1">
      <alignment vertical="center"/>
    </xf>
    <xf numFmtId="0" fontId="0" fillId="0" borderId="13" xfId="0" applyFont="1" applyBorder="1" applyAlignment="1" applyProtection="1">
      <alignment vertical="center"/>
      <protection locked="0"/>
    </xf>
    <xf numFmtId="0" fontId="0" fillId="0" borderId="2" xfId="0" applyFont="1" applyBorder="1" applyAlignment="1">
      <alignment vertical="center"/>
    </xf>
    <xf numFmtId="0" fontId="0" fillId="0" borderId="3" xfId="0" applyFont="1" applyBorder="1" applyAlignment="1">
      <alignment vertical="center"/>
    </xf>
    <xf numFmtId="0" fontId="0" fillId="0" borderId="3" xfId="0" applyFont="1" applyBorder="1" applyAlignment="1" applyProtection="1">
      <alignment vertical="center"/>
      <protection locked="0"/>
    </xf>
    <xf numFmtId="0" fontId="0" fillId="0" borderId="4" xfId="0" applyFont="1" applyBorder="1" applyAlignment="1">
      <alignment vertical="center"/>
    </xf>
    <xf numFmtId="0" fontId="2" fillId="6" borderId="0" xfId="0" applyFont="1" applyFill="1" applyBorder="1" applyAlignment="1" applyProtection="1">
      <alignment horizontal="left" vertical="center"/>
    </xf>
    <xf numFmtId="0" fontId="0" fillId="6" borderId="0" xfId="0" applyFont="1" applyFill="1" applyBorder="1" applyAlignment="1" applyProtection="1">
      <alignment vertical="center"/>
      <protection locked="0"/>
    </xf>
    <xf numFmtId="0" fontId="2" fillId="6" borderId="0" xfId="0" applyFont="1" applyFill="1" applyBorder="1" applyAlignment="1" applyProtection="1">
      <alignment horizontal="right" vertical="center"/>
    </xf>
    <xf numFmtId="0" fontId="0" fillId="6" borderId="6" xfId="0" applyFont="1" applyFill="1" applyBorder="1" applyAlignment="1" applyProtection="1">
      <alignment vertical="center"/>
    </xf>
    <xf numFmtId="0" fontId="33" fillId="0" borderId="0" xfId="0" applyFont="1" applyBorder="1" applyAlignment="1" applyProtection="1">
      <alignment horizontal="left" vertical="center"/>
    </xf>
    <xf numFmtId="0" fontId="5" fillId="0" borderId="5" xfId="0" applyFont="1" applyBorder="1" applyAlignment="1" applyProtection="1">
      <alignment vertical="center"/>
    </xf>
    <xf numFmtId="0" fontId="5" fillId="0" borderId="0" xfId="0" applyFont="1" applyBorder="1" applyAlignment="1" applyProtection="1">
      <alignment vertical="center"/>
    </xf>
    <xf numFmtId="0" fontId="5" fillId="0" borderId="24" xfId="0" applyFont="1" applyBorder="1" applyAlignment="1" applyProtection="1">
      <alignment horizontal="left" vertical="center"/>
    </xf>
    <xf numFmtId="0" fontId="5" fillId="0" borderId="24" xfId="0" applyFont="1" applyBorder="1" applyAlignment="1" applyProtection="1">
      <alignment vertical="center"/>
    </xf>
    <xf numFmtId="0" fontId="5" fillId="0" borderId="24" xfId="0" applyFont="1" applyBorder="1" applyAlignment="1" applyProtection="1">
      <alignment vertical="center"/>
      <protection locked="0"/>
    </xf>
    <xf numFmtId="4" fontId="5" fillId="0" borderId="24" xfId="0" applyNumberFormat="1" applyFont="1" applyBorder="1" applyAlignment="1" applyProtection="1">
      <alignment vertical="center"/>
    </xf>
    <xf numFmtId="0" fontId="5" fillId="0" borderId="6" xfId="0" applyFont="1" applyBorder="1" applyAlignment="1" applyProtection="1">
      <alignment vertical="center"/>
    </xf>
    <xf numFmtId="0" fontId="6" fillId="0" borderId="5" xfId="0" applyFont="1" applyBorder="1" applyAlignment="1" applyProtection="1">
      <alignment vertical="center"/>
    </xf>
    <xf numFmtId="0" fontId="6" fillId="0" borderId="0" xfId="0" applyFont="1" applyBorder="1" applyAlignment="1" applyProtection="1">
      <alignment vertical="center"/>
    </xf>
    <xf numFmtId="0" fontId="6" fillId="0" borderId="24" xfId="0" applyFont="1" applyBorder="1" applyAlignment="1" applyProtection="1">
      <alignment horizontal="left" vertical="center"/>
    </xf>
    <xf numFmtId="0" fontId="6" fillId="0" borderId="24" xfId="0" applyFont="1" applyBorder="1" applyAlignment="1" applyProtection="1">
      <alignment vertical="center"/>
    </xf>
    <xf numFmtId="0" fontId="6" fillId="0" borderId="24" xfId="0" applyFont="1" applyBorder="1" applyAlignment="1" applyProtection="1">
      <alignment vertical="center"/>
      <protection locked="0"/>
    </xf>
    <xf numFmtId="4" fontId="6" fillId="0" borderId="24" xfId="0" applyNumberFormat="1" applyFont="1" applyBorder="1" applyAlignment="1" applyProtection="1">
      <alignment vertical="center"/>
    </xf>
    <xf numFmtId="0" fontId="6" fillId="0" borderId="6" xfId="0" applyFont="1" applyBorder="1" applyAlignment="1" applyProtection="1">
      <alignment vertical="center"/>
    </xf>
    <xf numFmtId="0" fontId="0" fillId="0" borderId="0" xfId="0" applyFont="1" applyAlignment="1" applyProtection="1">
      <alignment vertical="center"/>
      <protection locked="0"/>
    </xf>
    <xf numFmtId="0" fontId="2" fillId="0" borderId="0" xfId="0" applyFont="1" applyAlignment="1" applyProtection="1">
      <alignment horizontal="left" vertical="center"/>
    </xf>
    <xf numFmtId="0" fontId="20" fillId="0" borderId="0" xfId="0" applyFont="1" applyAlignment="1" applyProtection="1">
      <alignment horizontal="left" vertical="center"/>
      <protection locked="0"/>
    </xf>
    <xf numFmtId="0" fontId="0" fillId="0" borderId="5" xfId="0" applyFont="1" applyBorder="1" applyAlignment="1" applyProtection="1">
      <alignment horizontal="center" vertical="center" wrapText="1"/>
    </xf>
    <xf numFmtId="0" fontId="2" fillId="6" borderId="20" xfId="0" applyFont="1" applyFill="1" applyBorder="1" applyAlignment="1" applyProtection="1">
      <alignment horizontal="center" vertical="center" wrapText="1"/>
    </xf>
    <xf numFmtId="0" fontId="2" fillId="6" borderId="21" xfId="0" applyFont="1" applyFill="1" applyBorder="1" applyAlignment="1" applyProtection="1">
      <alignment horizontal="center" vertical="center" wrapText="1"/>
    </xf>
    <xf numFmtId="0" fontId="34" fillId="6" borderId="21" xfId="0" applyFont="1" applyFill="1" applyBorder="1" applyAlignment="1" applyProtection="1">
      <alignment horizontal="center" vertical="center" wrapText="1"/>
      <protection locked="0"/>
    </xf>
    <xf numFmtId="0" fontId="2" fillId="6" borderId="22" xfId="0" applyFont="1" applyFill="1" applyBorder="1" applyAlignment="1" applyProtection="1">
      <alignment horizontal="center" vertical="center" wrapText="1"/>
    </xf>
    <xf numFmtId="0" fontId="0" fillId="0" borderId="5" xfId="0" applyFont="1" applyBorder="1" applyAlignment="1">
      <alignment horizontal="center" vertical="center" wrapText="1"/>
    </xf>
    <xf numFmtId="4" fontId="25" fillId="0" borderId="0" xfId="0" applyNumberFormat="1" applyFont="1" applyAlignment="1" applyProtection="1"/>
    <xf numFmtId="166" fontId="35" fillId="0" borderId="16" xfId="0" applyNumberFormat="1" applyFont="1" applyBorder="1" applyAlignment="1" applyProtection="1"/>
    <xf numFmtId="166" fontId="35" fillId="0" borderId="17" xfId="0" applyNumberFormat="1" applyFont="1" applyBorder="1" applyAlignment="1" applyProtection="1"/>
    <xf numFmtId="4" fontId="36" fillId="0" borderId="0" xfId="0" applyNumberFormat="1" applyFont="1" applyAlignment="1">
      <alignment vertical="center"/>
    </xf>
    <xf numFmtId="0" fontId="7" fillId="0" borderId="5" xfId="0" applyFont="1" applyBorder="1" applyAlignment="1" applyProtection="1"/>
    <xf numFmtId="0" fontId="7" fillId="0" borderId="0" xfId="0" applyFont="1" applyAlignment="1" applyProtection="1"/>
    <xf numFmtId="0" fontId="7" fillId="0" borderId="0" xfId="0" applyFont="1" applyAlignment="1" applyProtection="1">
      <alignment horizontal="left"/>
    </xf>
    <xf numFmtId="0" fontId="5" fillId="0" borderId="0" xfId="0" applyFont="1" applyAlignment="1" applyProtection="1">
      <alignment horizontal="left"/>
    </xf>
    <xf numFmtId="0" fontId="7" fillId="0" borderId="0" xfId="0" applyFont="1" applyAlignment="1" applyProtection="1">
      <protection locked="0"/>
    </xf>
    <xf numFmtId="4" fontId="5" fillId="0" borderId="0" xfId="0" applyNumberFormat="1" applyFont="1" applyAlignment="1" applyProtection="1"/>
    <xf numFmtId="0" fontId="7" fillId="0" borderId="5" xfId="0" applyFont="1" applyBorder="1" applyAlignment="1"/>
    <xf numFmtId="0" fontId="7" fillId="0" borderId="18" xfId="0" applyFont="1" applyBorder="1" applyAlignment="1" applyProtection="1"/>
    <xf numFmtId="0" fontId="7" fillId="0" borderId="0" xfId="0" applyFont="1" applyBorder="1" applyAlignment="1" applyProtection="1"/>
    <xf numFmtId="166" fontId="7" fillId="0" borderId="0" xfId="0" applyNumberFormat="1" applyFont="1" applyBorder="1" applyAlignment="1" applyProtection="1"/>
    <xf numFmtId="166" fontId="7" fillId="0" borderId="19" xfId="0" applyNumberFormat="1" applyFont="1" applyBorder="1" applyAlignment="1" applyProtection="1"/>
    <xf numFmtId="0" fontId="7" fillId="0" borderId="0" xfId="0" applyFont="1" applyAlignment="1">
      <alignment horizontal="left"/>
    </xf>
    <xf numFmtId="0" fontId="7" fillId="0" borderId="0" xfId="0" applyFont="1" applyAlignment="1">
      <alignment horizontal="center"/>
    </xf>
    <xf numFmtId="4" fontId="7" fillId="0" borderId="0" xfId="0" applyNumberFormat="1" applyFont="1" applyAlignment="1">
      <alignment vertical="center"/>
    </xf>
    <xf numFmtId="0" fontId="7" fillId="0" borderId="0" xfId="0" applyFont="1" applyBorder="1" applyAlignment="1" applyProtection="1">
      <alignment horizontal="left"/>
    </xf>
    <xf numFmtId="0" fontId="6" fillId="0" borderId="0" xfId="0" applyFont="1" applyBorder="1" applyAlignment="1" applyProtection="1">
      <alignment horizontal="left"/>
    </xf>
    <xf numFmtId="4" fontId="6" fillId="0" borderId="0" xfId="0" applyNumberFormat="1" applyFont="1" applyBorder="1" applyAlignment="1" applyProtection="1"/>
    <xf numFmtId="0" fontId="0" fillId="0" borderId="28" xfId="0" applyFont="1" applyBorder="1" applyAlignment="1" applyProtection="1">
      <alignment horizontal="center" vertical="center"/>
    </xf>
    <xf numFmtId="49" fontId="0" fillId="0" borderId="28" xfId="0" applyNumberFormat="1" applyFont="1" applyBorder="1" applyAlignment="1" applyProtection="1">
      <alignment horizontal="left" vertical="center" wrapText="1"/>
    </xf>
    <xf numFmtId="0" fontId="0" fillId="0" borderId="28" xfId="0" applyFont="1" applyBorder="1" applyAlignment="1" applyProtection="1">
      <alignment horizontal="left" vertical="center" wrapText="1"/>
    </xf>
    <xf numFmtId="0" fontId="0" fillId="0" borderId="28" xfId="0" applyFont="1" applyBorder="1" applyAlignment="1" applyProtection="1">
      <alignment horizontal="center" vertical="center" wrapText="1"/>
    </xf>
    <xf numFmtId="167" fontId="0" fillId="0" borderId="28" xfId="0" applyNumberFormat="1" applyFont="1" applyBorder="1" applyAlignment="1" applyProtection="1">
      <alignment vertical="center"/>
    </xf>
    <xf numFmtId="4" fontId="0" fillId="4" borderId="28" xfId="0" applyNumberFormat="1" applyFont="1" applyFill="1" applyBorder="1" applyAlignment="1" applyProtection="1">
      <alignment vertical="center"/>
      <protection locked="0"/>
    </xf>
    <xf numFmtId="4" fontId="0" fillId="0" borderId="28" xfId="0" applyNumberFormat="1" applyFont="1" applyBorder="1" applyAlignment="1" applyProtection="1">
      <alignment vertical="center"/>
    </xf>
    <xf numFmtId="0" fontId="1" fillId="4" borderId="28" xfId="0" applyFont="1" applyFill="1" applyBorder="1" applyAlignment="1" applyProtection="1">
      <alignment horizontal="left" vertical="center"/>
      <protection locked="0"/>
    </xf>
    <xf numFmtId="0" fontId="1" fillId="0" borderId="0" xfId="0" applyFont="1" applyBorder="1" applyAlignment="1" applyProtection="1">
      <alignment horizontal="center" vertical="center"/>
    </xf>
    <xf numFmtId="166" fontId="1" fillId="0" borderId="0" xfId="0" applyNumberFormat="1" applyFont="1" applyBorder="1" applyAlignment="1" applyProtection="1">
      <alignment vertical="center"/>
    </xf>
    <xf numFmtId="166" fontId="1" fillId="0" borderId="19" xfId="0" applyNumberFormat="1" applyFont="1" applyBorder="1" applyAlignment="1" applyProtection="1">
      <alignment vertical="center"/>
    </xf>
    <xf numFmtId="4" fontId="0" fillId="0" borderId="0" xfId="0" applyNumberFormat="1" applyFont="1" applyAlignment="1">
      <alignment vertical="center"/>
    </xf>
    <xf numFmtId="0" fontId="8" fillId="0" borderId="5" xfId="0" applyFont="1" applyBorder="1" applyAlignment="1" applyProtection="1">
      <alignment vertical="center"/>
    </xf>
    <xf numFmtId="0" fontId="8" fillId="0" borderId="0" xfId="0" applyFont="1" applyAlignment="1" applyProtection="1">
      <alignment vertical="center"/>
    </xf>
    <xf numFmtId="0" fontId="37" fillId="0" borderId="0" xfId="0" applyFont="1" applyBorder="1" applyAlignment="1" applyProtection="1">
      <alignment horizontal="left" vertical="center"/>
    </xf>
    <xf numFmtId="0" fontId="8" fillId="0" borderId="0" xfId="0" applyFont="1" applyBorder="1" applyAlignment="1" applyProtection="1">
      <alignment horizontal="left" vertical="center"/>
    </xf>
    <xf numFmtId="0" fontId="8" fillId="0" borderId="0" xfId="0" applyFont="1" applyBorder="1" applyAlignment="1" applyProtection="1">
      <alignment horizontal="left" vertical="center" wrapText="1"/>
    </xf>
    <xf numFmtId="167" fontId="8" fillId="0" borderId="0" xfId="0" applyNumberFormat="1" applyFont="1" applyBorder="1" applyAlignment="1" applyProtection="1">
      <alignment vertical="center"/>
    </xf>
    <xf numFmtId="0" fontId="8" fillId="0" borderId="0" xfId="0" applyFont="1" applyAlignment="1" applyProtection="1">
      <alignment vertical="center"/>
      <protection locked="0"/>
    </xf>
    <xf numFmtId="0" fontId="8" fillId="0" borderId="5" xfId="0" applyFont="1" applyBorder="1" applyAlignment="1">
      <alignment vertical="center"/>
    </xf>
    <xf numFmtId="0" fontId="8" fillId="0" borderId="18" xfId="0" applyFont="1" applyBorder="1" applyAlignment="1" applyProtection="1">
      <alignment vertical="center"/>
    </xf>
    <xf numFmtId="0" fontId="8" fillId="0" borderId="0" xfId="0" applyFont="1" applyBorder="1" applyAlignment="1" applyProtection="1">
      <alignment vertical="center"/>
    </xf>
    <xf numFmtId="0" fontId="8" fillId="0" borderId="19" xfId="0" applyFont="1" applyBorder="1" applyAlignment="1" applyProtection="1">
      <alignment vertical="center"/>
    </xf>
    <xf numFmtId="0" fontId="8" fillId="0" borderId="0" xfId="0" applyFont="1" applyAlignment="1">
      <alignment horizontal="left" vertical="center"/>
    </xf>
    <xf numFmtId="0" fontId="37" fillId="0" borderId="0" xfId="0" applyFont="1" applyAlignment="1" applyProtection="1">
      <alignment horizontal="left" vertical="center"/>
    </xf>
    <xf numFmtId="0" fontId="8" fillId="0" borderId="0" xfId="0" applyFont="1" applyAlignment="1" applyProtection="1">
      <alignment horizontal="left" vertical="center"/>
    </xf>
    <xf numFmtId="0" fontId="8" fillId="0" borderId="0" xfId="0" applyFont="1" applyAlignment="1" applyProtection="1">
      <alignment horizontal="left" vertical="center" wrapText="1"/>
    </xf>
    <xf numFmtId="167" fontId="8" fillId="0" borderId="0" xfId="0" applyNumberFormat="1" applyFont="1" applyAlignment="1" applyProtection="1">
      <alignment vertical="center"/>
    </xf>
    <xf numFmtId="0" fontId="9" fillId="0" borderId="5" xfId="0" applyFont="1" applyBorder="1" applyAlignment="1" applyProtection="1">
      <alignment vertical="center"/>
    </xf>
    <xf numFmtId="0" fontId="9" fillId="0" borderId="0" xfId="0" applyFont="1" applyAlignment="1" applyProtection="1">
      <alignment vertical="center"/>
    </xf>
    <xf numFmtId="0" fontId="38" fillId="0" borderId="0" xfId="0" applyFont="1" applyBorder="1" applyAlignment="1" applyProtection="1">
      <alignment horizontal="left" vertical="center"/>
    </xf>
    <xf numFmtId="0" fontId="38" fillId="0" borderId="0" xfId="0" applyFont="1" applyBorder="1" applyAlignment="1" applyProtection="1">
      <alignment horizontal="left" vertical="center" wrapText="1"/>
    </xf>
    <xf numFmtId="167" fontId="9" fillId="0" borderId="0" xfId="0" applyNumberFormat="1" applyFont="1" applyBorder="1" applyAlignment="1" applyProtection="1">
      <alignment vertical="center"/>
    </xf>
    <xf numFmtId="0" fontId="9" fillId="0" borderId="0" xfId="0" applyFont="1" applyAlignment="1" applyProtection="1">
      <alignment vertical="center"/>
      <protection locked="0"/>
    </xf>
    <xf numFmtId="0" fontId="9" fillId="0" borderId="5" xfId="0" applyFont="1" applyBorder="1" applyAlignment="1">
      <alignment vertical="center"/>
    </xf>
    <xf numFmtId="0" fontId="9" fillId="0" borderId="18" xfId="0" applyFont="1" applyBorder="1" applyAlignment="1" applyProtection="1">
      <alignment vertical="center"/>
    </xf>
    <xf numFmtId="0" fontId="9" fillId="0" borderId="0" xfId="0" applyFont="1" applyBorder="1" applyAlignment="1" applyProtection="1">
      <alignment vertical="center"/>
    </xf>
    <xf numFmtId="0" fontId="9" fillId="0" borderId="19" xfId="0" applyFont="1" applyBorder="1" applyAlignment="1" applyProtection="1">
      <alignment vertical="center"/>
    </xf>
    <xf numFmtId="0" fontId="9" fillId="0" borderId="0" xfId="0" applyFont="1" applyAlignment="1">
      <alignment horizontal="left" vertical="center"/>
    </xf>
    <xf numFmtId="0" fontId="39" fillId="0" borderId="0" xfId="0" applyFont="1" applyAlignment="1" applyProtection="1">
      <alignment vertical="center" wrapText="1"/>
    </xf>
    <xf numFmtId="0" fontId="0" fillId="0" borderId="18" xfId="0" applyFont="1" applyBorder="1" applyAlignment="1" applyProtection="1">
      <alignment vertical="center"/>
    </xf>
    <xf numFmtId="0" fontId="10" fillId="0" borderId="5" xfId="0" applyFont="1" applyBorder="1" applyAlignment="1" applyProtection="1">
      <alignment vertical="center"/>
    </xf>
    <xf numFmtId="0" fontId="10" fillId="0" borderId="0" xfId="0" applyFont="1" applyAlignment="1" applyProtection="1">
      <alignment vertical="center"/>
    </xf>
    <xf numFmtId="0" fontId="40" fillId="0" borderId="0" xfId="0" applyFont="1" applyAlignment="1" applyProtection="1">
      <alignment horizontal="left" vertical="center"/>
    </xf>
    <xf numFmtId="0" fontId="40" fillId="0" borderId="0" xfId="0" applyFont="1" applyAlignment="1" applyProtection="1">
      <alignment horizontal="left" vertical="center" wrapText="1"/>
    </xf>
    <xf numFmtId="0" fontId="10" fillId="0" borderId="0" xfId="0" applyFont="1" applyAlignment="1" applyProtection="1">
      <alignment horizontal="left" vertical="center"/>
    </xf>
    <xf numFmtId="0" fontId="10" fillId="0" borderId="0" xfId="0" applyFont="1" applyAlignment="1" applyProtection="1">
      <alignment vertical="center"/>
      <protection locked="0"/>
    </xf>
    <xf numFmtId="0" fontId="10" fillId="0" borderId="5" xfId="0" applyFont="1" applyBorder="1" applyAlignment="1">
      <alignment vertical="center"/>
    </xf>
    <xf numFmtId="0" fontId="10" fillId="0" borderId="18" xfId="0" applyFont="1" applyBorder="1" applyAlignment="1" applyProtection="1">
      <alignment vertical="center"/>
    </xf>
    <xf numFmtId="0" fontId="10" fillId="0" borderId="0" xfId="0" applyFont="1" applyBorder="1" applyAlignment="1" applyProtection="1">
      <alignment vertical="center"/>
    </xf>
    <xf numFmtId="0" fontId="10" fillId="0" borderId="19" xfId="0" applyFont="1" applyBorder="1" applyAlignment="1" applyProtection="1">
      <alignment vertical="center"/>
    </xf>
    <xf numFmtId="0" fontId="10" fillId="0" borderId="0" xfId="0" applyFont="1" applyAlignment="1">
      <alignment horizontal="left" vertical="center"/>
    </xf>
    <xf numFmtId="0" fontId="11" fillId="0" borderId="5"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0" xfId="0" applyFont="1" applyAlignment="1" applyProtection="1">
      <alignment vertical="center"/>
      <protection locked="0"/>
    </xf>
    <xf numFmtId="0" fontId="11" fillId="0" borderId="5" xfId="0" applyFont="1" applyBorder="1" applyAlignment="1">
      <alignment vertical="center"/>
    </xf>
    <xf numFmtId="0" fontId="11" fillId="0" borderId="18" xfId="0" applyFont="1" applyBorder="1" applyAlignment="1" applyProtection="1">
      <alignment vertical="center"/>
    </xf>
    <xf numFmtId="0" fontId="11" fillId="0" borderId="0" xfId="0" applyFont="1" applyBorder="1" applyAlignment="1" applyProtection="1">
      <alignment vertical="center"/>
    </xf>
    <xf numFmtId="0" fontId="11" fillId="0" borderId="19" xfId="0" applyFont="1" applyBorder="1" applyAlignment="1" applyProtection="1">
      <alignment vertical="center"/>
    </xf>
    <xf numFmtId="0" fontId="11" fillId="0" borderId="0" xfId="0" applyFont="1" applyAlignment="1">
      <alignment horizontal="left" vertical="center"/>
    </xf>
    <xf numFmtId="0" fontId="39" fillId="0" borderId="0" xfId="0" applyFont="1" applyBorder="1" applyAlignment="1" applyProtection="1">
      <alignment vertical="center" wrapText="1"/>
    </xf>
    <xf numFmtId="0" fontId="38" fillId="0" borderId="0" xfId="0" applyFont="1" applyAlignment="1" applyProtection="1">
      <alignment horizontal="left" vertical="center"/>
    </xf>
    <xf numFmtId="0" fontId="38" fillId="0" borderId="0" xfId="0" applyFont="1" applyAlignment="1" applyProtection="1">
      <alignment horizontal="left" vertical="center" wrapText="1"/>
    </xf>
    <xf numFmtId="167" fontId="9" fillId="0" borderId="0" xfId="0" applyNumberFormat="1" applyFont="1" applyAlignment="1" applyProtection="1">
      <alignment vertical="center"/>
    </xf>
    <xf numFmtId="0" fontId="9" fillId="0" borderId="23" xfId="0" applyFont="1" applyBorder="1" applyAlignment="1" applyProtection="1">
      <alignment vertical="center"/>
    </xf>
    <xf numFmtId="0" fontId="9" fillId="0" borderId="24" xfId="0" applyFont="1" applyBorder="1" applyAlignment="1" applyProtection="1">
      <alignment vertical="center"/>
    </xf>
    <xf numFmtId="0" fontId="9" fillId="0" borderId="25" xfId="0" applyFont="1" applyBorder="1" applyAlignment="1" applyProtection="1">
      <alignment vertical="center"/>
    </xf>
    <xf numFmtId="0" fontId="41" fillId="0" borderId="28" xfId="0" applyFont="1" applyBorder="1" applyAlignment="1" applyProtection="1">
      <alignment horizontal="center" vertical="center"/>
    </xf>
    <xf numFmtId="49" fontId="41" fillId="0" borderId="28" xfId="0" applyNumberFormat="1" applyFont="1" applyBorder="1" applyAlignment="1" applyProtection="1">
      <alignment horizontal="left" vertical="center" wrapText="1"/>
    </xf>
    <xf numFmtId="0" fontId="41" fillId="0" borderId="28" xfId="0" applyFont="1" applyBorder="1" applyAlignment="1" applyProtection="1">
      <alignment horizontal="left" vertical="center" wrapText="1"/>
    </xf>
    <xf numFmtId="0" fontId="41" fillId="0" borderId="28" xfId="0" applyFont="1" applyBorder="1" applyAlignment="1" applyProtection="1">
      <alignment horizontal="center" vertical="center" wrapText="1"/>
    </xf>
    <xf numFmtId="167" fontId="41" fillId="0" borderId="28" xfId="0" applyNumberFormat="1" applyFont="1" applyBorder="1" applyAlignment="1" applyProtection="1">
      <alignment vertical="center"/>
    </xf>
    <xf numFmtId="4" fontId="41" fillId="4" borderId="28" xfId="0" applyNumberFormat="1" applyFont="1" applyFill="1" applyBorder="1" applyAlignment="1" applyProtection="1">
      <alignment vertical="center"/>
      <protection locked="0"/>
    </xf>
    <xf numFmtId="4" fontId="41" fillId="0" borderId="28" xfId="0" applyNumberFormat="1" applyFont="1" applyBorder="1" applyAlignment="1" applyProtection="1">
      <alignment vertical="center"/>
    </xf>
    <xf numFmtId="0" fontId="41" fillId="0" borderId="5" xfId="0" applyFont="1" applyBorder="1" applyAlignment="1">
      <alignment vertical="center"/>
    </xf>
    <xf numFmtId="0" fontId="41" fillId="4" borderId="28" xfId="0" applyFont="1" applyFill="1" applyBorder="1" applyAlignment="1" applyProtection="1">
      <alignment horizontal="left" vertical="center"/>
      <protection locked="0"/>
    </xf>
    <xf numFmtId="0" fontId="41" fillId="0" borderId="0" xfId="0" applyFont="1" applyBorder="1" applyAlignment="1" applyProtection="1">
      <alignment horizontal="center" vertical="center"/>
    </xf>
    <xf numFmtId="0" fontId="1" fillId="0" borderId="24" xfId="0" applyFont="1" applyBorder="1" applyAlignment="1" applyProtection="1">
      <alignment horizontal="center" vertical="center"/>
    </xf>
    <xf numFmtId="0" fontId="0" fillId="0" borderId="24" xfId="0" applyFont="1" applyBorder="1" applyAlignment="1" applyProtection="1">
      <alignment vertical="center"/>
    </xf>
    <xf numFmtId="166" fontId="1" fillId="0" borderId="24" xfId="0" applyNumberFormat="1" applyFont="1" applyBorder="1" applyAlignment="1" applyProtection="1">
      <alignment vertical="center"/>
    </xf>
    <xf numFmtId="166" fontId="1" fillId="0" borderId="25" xfId="0" applyNumberFormat="1" applyFont="1" applyBorder="1" applyAlignment="1" applyProtection="1">
      <alignment vertical="center"/>
    </xf>
    <xf numFmtId="0" fontId="0" fillId="0" borderId="23" xfId="0" applyFont="1" applyBorder="1" applyAlignment="1" applyProtection="1">
      <alignment vertical="center"/>
    </xf>
    <xf numFmtId="0" fontId="0" fillId="0" borderId="25" xfId="0" applyFont="1" applyBorder="1" applyAlignment="1" applyProtection="1">
      <alignment vertical="center"/>
    </xf>
    <xf numFmtId="167" fontId="0" fillId="4" borderId="28" xfId="0" applyNumberFormat="1" applyFont="1" applyFill="1" applyBorder="1" applyAlignment="1" applyProtection="1">
      <alignment vertical="center"/>
      <protection locked="0"/>
    </xf>
    <xf numFmtId="0" fontId="5" fillId="0" borderId="0" xfId="0" applyFont="1" applyBorder="1" applyAlignment="1" applyProtection="1">
      <alignment horizontal="left"/>
    </xf>
    <xf numFmtId="4" fontId="5" fillId="0" borderId="0" xfId="0" applyNumberFormat="1" applyFont="1" applyBorder="1" applyAlignment="1" applyProtection="1"/>
    <xf numFmtId="0" fontId="8" fillId="0" borderId="23" xfId="0" applyFont="1" applyBorder="1" applyAlignment="1" applyProtection="1">
      <alignment vertical="center"/>
    </xf>
    <xf numFmtId="0" fontId="8" fillId="0" borderId="24" xfId="0" applyFont="1" applyBorder="1" applyAlignment="1" applyProtection="1">
      <alignment vertical="center"/>
    </xf>
    <xf numFmtId="0" fontId="8" fillId="0" borderId="25" xfId="0" applyFont="1" applyBorder="1" applyAlignment="1" applyProtection="1">
      <alignment vertical="center"/>
    </xf>
    <xf numFmtId="0" fontId="0" fillId="0" borderId="0" xfId="0" applyAlignment="1" applyProtection="1">
      <alignment vertical="top"/>
      <protection locked="0"/>
    </xf>
    <xf numFmtId="0" fontId="42" fillId="0" borderId="29" xfId="0" applyFont="1" applyBorder="1" applyAlignment="1" applyProtection="1">
      <alignment vertical="center" wrapText="1"/>
      <protection locked="0"/>
    </xf>
    <xf numFmtId="0" fontId="42" fillId="0" borderId="30" xfId="0" applyFont="1" applyBorder="1" applyAlignment="1" applyProtection="1">
      <alignment vertical="center" wrapText="1"/>
      <protection locked="0"/>
    </xf>
    <xf numFmtId="0" fontId="42" fillId="0" borderId="31" xfId="0" applyFont="1" applyBorder="1" applyAlignment="1" applyProtection="1">
      <alignment vertical="center" wrapText="1"/>
      <protection locked="0"/>
    </xf>
    <xf numFmtId="0" fontId="42" fillId="0" borderId="32" xfId="0" applyFont="1" applyBorder="1" applyAlignment="1" applyProtection="1">
      <alignment horizontal="center" vertical="center" wrapText="1"/>
      <protection locked="0"/>
    </xf>
    <xf numFmtId="0" fontId="42" fillId="0" borderId="33" xfId="0" applyFont="1" applyBorder="1" applyAlignment="1" applyProtection="1">
      <alignment horizontal="center" vertical="center" wrapText="1"/>
      <protection locked="0"/>
    </xf>
    <xf numFmtId="0" fontId="42" fillId="0" borderId="32" xfId="0" applyFont="1" applyBorder="1" applyAlignment="1" applyProtection="1">
      <alignment vertical="center" wrapText="1"/>
      <protection locked="0"/>
    </xf>
    <xf numFmtId="0" fontId="42" fillId="0" borderId="33" xfId="0" applyFont="1" applyBorder="1" applyAlignment="1" applyProtection="1">
      <alignment vertical="center" wrapText="1"/>
      <protection locked="0"/>
    </xf>
    <xf numFmtId="0" fontId="44" fillId="0" borderId="1" xfId="0" applyFont="1" applyBorder="1" applyAlignment="1" applyProtection="1">
      <alignment horizontal="left" vertical="center" wrapText="1"/>
      <protection locked="0"/>
    </xf>
    <xf numFmtId="0" fontId="45" fillId="0" borderId="1" xfId="0" applyFont="1" applyBorder="1" applyAlignment="1" applyProtection="1">
      <alignment horizontal="left" vertical="center" wrapText="1"/>
      <protection locked="0"/>
    </xf>
    <xf numFmtId="0" fontId="45" fillId="0" borderId="32" xfId="0" applyFont="1" applyBorder="1" applyAlignment="1" applyProtection="1">
      <alignment vertical="center" wrapText="1"/>
      <protection locked="0"/>
    </xf>
    <xf numFmtId="0" fontId="45" fillId="0" borderId="1" xfId="0" applyFont="1" applyBorder="1" applyAlignment="1" applyProtection="1">
      <alignment vertical="center" wrapText="1"/>
      <protection locked="0"/>
    </xf>
    <xf numFmtId="0" fontId="45" fillId="0" borderId="1" xfId="0" applyFont="1" applyBorder="1" applyAlignment="1" applyProtection="1">
      <alignment vertical="center"/>
      <protection locked="0"/>
    </xf>
    <xf numFmtId="0" fontId="45" fillId="0" borderId="1" xfId="0" applyFont="1" applyBorder="1" applyAlignment="1" applyProtection="1">
      <alignment horizontal="left" vertical="center"/>
      <protection locked="0"/>
    </xf>
    <xf numFmtId="49" fontId="45" fillId="0" borderId="1" xfId="0" applyNumberFormat="1" applyFont="1" applyBorder="1" applyAlignment="1" applyProtection="1">
      <alignment vertical="center" wrapText="1"/>
      <protection locked="0"/>
    </xf>
    <xf numFmtId="0" fontId="42" fillId="0" borderId="35" xfId="0" applyFont="1" applyBorder="1" applyAlignment="1" applyProtection="1">
      <alignment vertical="center" wrapText="1"/>
      <protection locked="0"/>
    </xf>
    <xf numFmtId="0" fontId="46" fillId="0" borderId="34" xfId="0" applyFont="1" applyBorder="1" applyAlignment="1" applyProtection="1">
      <alignment vertical="center" wrapText="1"/>
      <protection locked="0"/>
    </xf>
    <xf numFmtId="0" fontId="42" fillId="0" borderId="36" xfId="0" applyFont="1" applyBorder="1" applyAlignment="1" applyProtection="1">
      <alignment vertical="center" wrapText="1"/>
      <protection locked="0"/>
    </xf>
    <xf numFmtId="0" fontId="42" fillId="0" borderId="1" xfId="0" applyFont="1" applyBorder="1" applyAlignment="1" applyProtection="1">
      <alignment vertical="top"/>
      <protection locked="0"/>
    </xf>
    <xf numFmtId="0" fontId="42" fillId="0" borderId="0" xfId="0" applyFont="1" applyAlignment="1" applyProtection="1">
      <alignment vertical="top"/>
      <protection locked="0"/>
    </xf>
    <xf numFmtId="0" fontId="42" fillId="0" borderId="29" xfId="0" applyFont="1" applyBorder="1" applyAlignment="1" applyProtection="1">
      <alignment horizontal="left" vertical="center"/>
      <protection locked="0"/>
    </xf>
    <xf numFmtId="0" fontId="42" fillId="0" borderId="30" xfId="0" applyFont="1" applyBorder="1" applyAlignment="1" applyProtection="1">
      <alignment horizontal="left" vertical="center"/>
      <protection locked="0"/>
    </xf>
    <xf numFmtId="0" fontId="42" fillId="0" borderId="31" xfId="0" applyFont="1" applyBorder="1" applyAlignment="1" applyProtection="1">
      <alignment horizontal="left" vertical="center"/>
      <protection locked="0"/>
    </xf>
    <xf numFmtId="0" fontId="42" fillId="0" borderId="32" xfId="0" applyFont="1" applyBorder="1" applyAlignment="1" applyProtection="1">
      <alignment horizontal="left" vertical="center"/>
      <protection locked="0"/>
    </xf>
    <xf numFmtId="0" fontId="42" fillId="0" borderId="33" xfId="0" applyFont="1" applyBorder="1" applyAlignment="1" applyProtection="1">
      <alignment horizontal="left" vertical="center"/>
      <protection locked="0"/>
    </xf>
    <xf numFmtId="0" fontId="44" fillId="0" borderId="1" xfId="0" applyFont="1" applyBorder="1" applyAlignment="1" applyProtection="1">
      <alignment horizontal="left" vertical="center"/>
      <protection locked="0"/>
    </xf>
    <xf numFmtId="0" fontId="47" fillId="0" borderId="0" xfId="0" applyFont="1" applyAlignment="1" applyProtection="1">
      <alignment horizontal="left" vertical="center"/>
      <protection locked="0"/>
    </xf>
    <xf numFmtId="0" fontId="44" fillId="0" borderId="34" xfId="0" applyFont="1" applyBorder="1" applyAlignment="1" applyProtection="1">
      <alignment horizontal="left" vertical="center"/>
      <protection locked="0"/>
    </xf>
    <xf numFmtId="0" fontId="44" fillId="0" borderId="34" xfId="0" applyFont="1" applyBorder="1" applyAlignment="1" applyProtection="1">
      <alignment horizontal="center" vertical="center"/>
      <protection locked="0"/>
    </xf>
    <xf numFmtId="0" fontId="47" fillId="0" borderId="34" xfId="0" applyFont="1" applyBorder="1" applyAlignment="1" applyProtection="1">
      <alignment horizontal="left" vertical="center"/>
      <protection locked="0"/>
    </xf>
    <xf numFmtId="0" fontId="48" fillId="0" borderId="1" xfId="0" applyFont="1" applyBorder="1" applyAlignment="1" applyProtection="1">
      <alignment horizontal="left" vertical="center"/>
      <protection locked="0"/>
    </xf>
    <xf numFmtId="0" fontId="45" fillId="0" borderId="0" xfId="0" applyFont="1" applyAlignment="1" applyProtection="1">
      <alignment horizontal="left" vertical="center"/>
      <protection locked="0"/>
    </xf>
    <xf numFmtId="0" fontId="45" fillId="0" borderId="1" xfId="0" applyFont="1" applyBorder="1" applyAlignment="1" applyProtection="1">
      <alignment horizontal="center" vertical="center"/>
      <protection locked="0"/>
    </xf>
    <xf numFmtId="0" fontId="45" fillId="0" borderId="32" xfId="0" applyFont="1" applyBorder="1" applyAlignment="1" applyProtection="1">
      <alignment horizontal="left" vertical="center"/>
      <protection locked="0"/>
    </xf>
    <xf numFmtId="0" fontId="45" fillId="2" borderId="1" xfId="0" applyFont="1" applyFill="1" applyBorder="1" applyAlignment="1" applyProtection="1">
      <alignment horizontal="left" vertical="center"/>
      <protection locked="0"/>
    </xf>
    <xf numFmtId="0" fontId="45" fillId="2" borderId="1" xfId="0" applyFont="1" applyFill="1" applyBorder="1" applyAlignment="1" applyProtection="1">
      <alignment horizontal="center" vertical="center"/>
      <protection locked="0"/>
    </xf>
    <xf numFmtId="0" fontId="42" fillId="0" borderId="35" xfId="0" applyFont="1" applyBorder="1" applyAlignment="1" applyProtection="1">
      <alignment horizontal="left" vertical="center"/>
      <protection locked="0"/>
    </xf>
    <xf numFmtId="0" fontId="46" fillId="0" borderId="34" xfId="0" applyFont="1" applyBorder="1" applyAlignment="1" applyProtection="1">
      <alignment horizontal="left" vertical="center"/>
      <protection locked="0"/>
    </xf>
    <xf numFmtId="0" fontId="42" fillId="0" borderId="36" xfId="0" applyFont="1" applyBorder="1" applyAlignment="1" applyProtection="1">
      <alignment horizontal="left" vertical="center"/>
      <protection locked="0"/>
    </xf>
    <xf numFmtId="0" fontId="42" fillId="0" borderId="1" xfId="0" applyFont="1" applyBorder="1" applyAlignment="1" applyProtection="1">
      <alignment horizontal="left" vertical="center"/>
      <protection locked="0"/>
    </xf>
    <xf numFmtId="0" fontId="46" fillId="0" borderId="1" xfId="0" applyFont="1" applyBorder="1" applyAlignment="1" applyProtection="1">
      <alignment horizontal="left" vertical="center"/>
      <protection locked="0"/>
    </xf>
    <xf numFmtId="0" fontId="47" fillId="0" borderId="1" xfId="0" applyFont="1" applyBorder="1" applyAlignment="1" applyProtection="1">
      <alignment horizontal="left" vertical="center"/>
      <protection locked="0"/>
    </xf>
    <xf numFmtId="0" fontId="45" fillId="0" borderId="34" xfId="0" applyFont="1" applyBorder="1" applyAlignment="1" applyProtection="1">
      <alignment horizontal="left" vertical="center"/>
      <protection locked="0"/>
    </xf>
    <xf numFmtId="0" fontId="42" fillId="0" borderId="1" xfId="0" applyFont="1" applyBorder="1" applyAlignment="1" applyProtection="1">
      <alignment horizontal="left" vertical="center" wrapText="1"/>
      <protection locked="0"/>
    </xf>
    <xf numFmtId="0" fontId="45" fillId="0" borderId="1" xfId="0" applyFont="1" applyBorder="1" applyAlignment="1" applyProtection="1">
      <alignment horizontal="center" vertical="center" wrapText="1"/>
      <protection locked="0"/>
    </xf>
    <xf numFmtId="0" fontId="42" fillId="0" borderId="29" xfId="0" applyFont="1" applyBorder="1" applyAlignment="1" applyProtection="1">
      <alignment horizontal="left" vertical="center" wrapText="1"/>
      <protection locked="0"/>
    </xf>
    <xf numFmtId="0" fontId="42" fillId="0" borderId="30" xfId="0" applyFont="1" applyBorder="1" applyAlignment="1" applyProtection="1">
      <alignment horizontal="left" vertical="center" wrapText="1"/>
      <protection locked="0"/>
    </xf>
    <xf numFmtId="0" fontId="42" fillId="0" borderId="31" xfId="0" applyFont="1" applyBorder="1" applyAlignment="1" applyProtection="1">
      <alignment horizontal="left" vertical="center" wrapText="1"/>
      <protection locked="0"/>
    </xf>
    <xf numFmtId="0" fontId="42" fillId="0" borderId="32" xfId="0" applyFont="1" applyBorder="1" applyAlignment="1" applyProtection="1">
      <alignment horizontal="left" vertical="center" wrapText="1"/>
      <protection locked="0"/>
    </xf>
    <xf numFmtId="0" fontId="42" fillId="0" borderId="33" xfId="0" applyFont="1" applyBorder="1" applyAlignment="1" applyProtection="1">
      <alignment horizontal="left" vertical="center" wrapText="1"/>
      <protection locked="0"/>
    </xf>
    <xf numFmtId="0" fontId="47" fillId="0" borderId="32" xfId="0" applyFont="1" applyBorder="1" applyAlignment="1" applyProtection="1">
      <alignment horizontal="left" vertical="center" wrapText="1"/>
      <protection locked="0"/>
    </xf>
    <xf numFmtId="0" fontId="47" fillId="0" borderId="33" xfId="0" applyFont="1" applyBorder="1" applyAlignment="1" applyProtection="1">
      <alignment horizontal="left" vertical="center" wrapText="1"/>
      <protection locked="0"/>
    </xf>
    <xf numFmtId="0" fontId="45" fillId="0" borderId="32" xfId="0" applyFont="1" applyBorder="1" applyAlignment="1" applyProtection="1">
      <alignment horizontal="left" vertical="center" wrapText="1"/>
      <protection locked="0"/>
    </xf>
    <xf numFmtId="0" fontId="45" fillId="0" borderId="33" xfId="0" applyFont="1" applyBorder="1" applyAlignment="1" applyProtection="1">
      <alignment horizontal="left" vertical="center" wrapText="1"/>
      <protection locked="0"/>
    </xf>
    <xf numFmtId="0" fontId="45" fillId="0" borderId="33" xfId="0" applyFont="1" applyBorder="1" applyAlignment="1" applyProtection="1">
      <alignment horizontal="left" vertical="center"/>
      <protection locked="0"/>
    </xf>
    <xf numFmtId="0" fontId="45" fillId="0" borderId="35" xfId="0" applyFont="1" applyBorder="1" applyAlignment="1" applyProtection="1">
      <alignment horizontal="left" vertical="center" wrapText="1"/>
      <protection locked="0"/>
    </xf>
    <xf numFmtId="0" fontId="45" fillId="0" borderId="34" xfId="0" applyFont="1" applyBorder="1" applyAlignment="1" applyProtection="1">
      <alignment horizontal="left" vertical="center" wrapText="1"/>
      <protection locked="0"/>
    </xf>
    <xf numFmtId="0" fontId="45" fillId="0" borderId="36" xfId="0" applyFont="1" applyBorder="1" applyAlignment="1" applyProtection="1">
      <alignment horizontal="left" vertical="center" wrapText="1"/>
      <protection locked="0"/>
    </xf>
    <xf numFmtId="0" fontId="45" fillId="0" borderId="1" xfId="0" applyFont="1" applyBorder="1" applyAlignment="1" applyProtection="1">
      <alignment horizontal="left" vertical="top"/>
      <protection locked="0"/>
    </xf>
    <xf numFmtId="0" fontId="45" fillId="0" borderId="1" xfId="0" applyFont="1" applyBorder="1" applyAlignment="1" applyProtection="1">
      <alignment horizontal="center" vertical="top"/>
      <protection locked="0"/>
    </xf>
    <xf numFmtId="0" fontId="45" fillId="0" borderId="35" xfId="0" applyFont="1" applyBorder="1" applyAlignment="1" applyProtection="1">
      <alignment horizontal="left" vertical="center"/>
      <protection locked="0"/>
    </xf>
    <xf numFmtId="0" fontId="45" fillId="0" borderId="36" xfId="0" applyFont="1" applyBorder="1" applyAlignment="1" applyProtection="1">
      <alignment horizontal="left" vertical="center"/>
      <protection locked="0"/>
    </xf>
    <xf numFmtId="0" fontId="47" fillId="0" borderId="0" xfId="0" applyFont="1" applyAlignment="1" applyProtection="1">
      <alignment vertical="center"/>
      <protection locked="0"/>
    </xf>
    <xf numFmtId="0" fontId="44" fillId="0" borderId="1" xfId="0" applyFont="1" applyBorder="1" applyAlignment="1" applyProtection="1">
      <alignment vertical="center"/>
      <protection locked="0"/>
    </xf>
    <xf numFmtId="0" fontId="47" fillId="0" borderId="34" xfId="0" applyFont="1" applyBorder="1" applyAlignment="1" applyProtection="1">
      <alignment vertical="center"/>
      <protection locked="0"/>
    </xf>
    <xf numFmtId="0" fontId="44" fillId="0" borderId="34" xfId="0" applyFont="1" applyBorder="1" applyAlignment="1" applyProtection="1">
      <alignment vertical="center"/>
      <protection locked="0"/>
    </xf>
    <xf numFmtId="0" fontId="0" fillId="0" borderId="1" xfId="0" applyBorder="1" applyAlignment="1" applyProtection="1">
      <alignment vertical="top"/>
      <protection locked="0"/>
    </xf>
    <xf numFmtId="49" fontId="45" fillId="0" borderId="1" xfId="0" applyNumberFormat="1" applyFont="1" applyBorder="1" applyAlignment="1" applyProtection="1">
      <alignment horizontal="left" vertical="center"/>
      <protection locked="0"/>
    </xf>
    <xf numFmtId="0" fontId="0" fillId="0" borderId="34" xfId="0" applyBorder="1" applyAlignment="1" applyProtection="1">
      <alignment vertical="top"/>
      <protection locked="0"/>
    </xf>
    <xf numFmtId="0" fontId="44" fillId="0" borderId="34" xfId="0" applyFont="1" applyBorder="1" applyAlignment="1" applyProtection="1">
      <alignment horizontal="left"/>
      <protection locked="0"/>
    </xf>
    <xf numFmtId="0" fontId="47" fillId="0" borderId="34" xfId="0" applyFont="1" applyBorder="1" applyAlignment="1" applyProtection="1">
      <protection locked="0"/>
    </xf>
    <xf numFmtId="0" fontId="42" fillId="0" borderId="32" xfId="0" applyFont="1" applyBorder="1" applyAlignment="1" applyProtection="1">
      <alignment vertical="top"/>
      <protection locked="0"/>
    </xf>
    <xf numFmtId="0" fontId="42" fillId="0" borderId="33" xfId="0" applyFont="1" applyBorder="1" applyAlignment="1" applyProtection="1">
      <alignment vertical="top"/>
      <protection locked="0"/>
    </xf>
    <xf numFmtId="0" fontId="42" fillId="0" borderId="1" xfId="0" applyFont="1" applyBorder="1" applyAlignment="1" applyProtection="1">
      <alignment horizontal="center" vertical="center"/>
      <protection locked="0"/>
    </xf>
    <xf numFmtId="0" fontId="42" fillId="0" borderId="1" xfId="0" applyFont="1" applyBorder="1" applyAlignment="1" applyProtection="1">
      <alignment horizontal="left" vertical="top"/>
      <protection locked="0"/>
    </xf>
    <xf numFmtId="0" fontId="42" fillId="0" borderId="35" xfId="0" applyFont="1" applyBorder="1" applyAlignment="1" applyProtection="1">
      <alignment vertical="top"/>
      <protection locked="0"/>
    </xf>
    <xf numFmtId="0" fontId="42" fillId="0" borderId="34" xfId="0" applyFont="1" applyBorder="1" applyAlignment="1" applyProtection="1">
      <alignment vertical="top"/>
      <protection locked="0"/>
    </xf>
    <xf numFmtId="0" fontId="42" fillId="0" borderId="36" xfId="0" applyFont="1" applyBorder="1" applyAlignment="1" applyProtection="1">
      <alignment vertical="top"/>
      <protection locked="0"/>
    </xf>
    <xf numFmtId="0" fontId="21" fillId="0" borderId="0" xfId="0" applyFont="1" applyAlignment="1">
      <alignment horizontal="left" vertical="top" wrapText="1"/>
    </xf>
    <xf numFmtId="0" fontId="21" fillId="0" borderId="0" xfId="0" applyFont="1" applyAlignment="1">
      <alignment horizontal="left" vertical="center"/>
    </xf>
    <xf numFmtId="0" fontId="2" fillId="0" borderId="0" xfId="0" applyFont="1" applyBorder="1" applyAlignment="1" applyProtection="1">
      <alignment horizontal="left" vertical="center"/>
    </xf>
    <xf numFmtId="0" fontId="0" fillId="0" borderId="0" xfId="0" applyBorder="1" applyProtection="1"/>
    <xf numFmtId="0" fontId="3" fillId="0" borderId="0" xfId="0" applyFont="1" applyBorder="1" applyAlignment="1" applyProtection="1">
      <alignment horizontal="left" vertical="top" wrapText="1"/>
    </xf>
    <xf numFmtId="49" fontId="2" fillId="4" borderId="0" xfId="0" applyNumberFormat="1" applyFont="1" applyFill="1" applyBorder="1" applyAlignment="1" applyProtection="1">
      <alignment horizontal="left" vertical="center"/>
      <protection locked="0"/>
    </xf>
    <xf numFmtId="49" fontId="2" fillId="0" borderId="0" xfId="0" applyNumberFormat="1" applyFont="1" applyBorder="1" applyAlignment="1" applyProtection="1">
      <alignment horizontal="left" vertical="center"/>
    </xf>
    <xf numFmtId="0" fontId="2" fillId="0" borderId="0" xfId="0" applyFont="1" applyBorder="1" applyAlignment="1" applyProtection="1">
      <alignment horizontal="left" vertical="center" wrapText="1"/>
    </xf>
    <xf numFmtId="4" fontId="22" fillId="0" borderId="8" xfId="0" applyNumberFormat="1" applyFont="1" applyBorder="1" applyAlignment="1" applyProtection="1">
      <alignment vertical="center"/>
    </xf>
    <xf numFmtId="0" fontId="0" fillId="0" borderId="8" xfId="0" applyFont="1" applyBorder="1" applyAlignment="1" applyProtection="1">
      <alignment vertical="center"/>
    </xf>
    <xf numFmtId="0" fontId="1" fillId="0" borderId="0" xfId="0" applyFont="1" applyBorder="1" applyAlignment="1" applyProtection="1">
      <alignment horizontal="right" vertical="center"/>
    </xf>
    <xf numFmtId="164" fontId="1" fillId="0" borderId="0" xfId="0" applyNumberFormat="1" applyFont="1" applyBorder="1" applyAlignment="1" applyProtection="1">
      <alignment horizontal="center" vertical="center"/>
    </xf>
    <xf numFmtId="0" fontId="1" fillId="0" borderId="0" xfId="0" applyFont="1" applyBorder="1" applyAlignment="1" applyProtection="1">
      <alignment vertical="center"/>
    </xf>
    <xf numFmtId="4" fontId="21" fillId="0" borderId="0" xfId="0" applyNumberFormat="1" applyFont="1" applyBorder="1" applyAlignment="1" applyProtection="1">
      <alignment vertical="center"/>
    </xf>
    <xf numFmtId="0" fontId="3" fillId="5" borderId="10" xfId="0" applyFont="1" applyFill="1" applyBorder="1" applyAlignment="1" applyProtection="1">
      <alignment horizontal="left" vertical="center"/>
    </xf>
    <xf numFmtId="0" fontId="0" fillId="5" borderId="10" xfId="0" applyFont="1" applyFill="1" applyBorder="1" applyAlignment="1" applyProtection="1">
      <alignment vertical="center"/>
    </xf>
    <xf numFmtId="4" fontId="3" fillId="5" borderId="10" xfId="0" applyNumberFormat="1" applyFont="1" applyFill="1" applyBorder="1" applyAlignment="1" applyProtection="1">
      <alignment vertical="center"/>
    </xf>
    <xf numFmtId="0" fontId="0" fillId="5" borderId="11" xfId="0" applyFont="1" applyFill="1" applyBorder="1" applyAlignment="1" applyProtection="1">
      <alignment vertical="center"/>
    </xf>
    <xf numFmtId="0" fontId="3" fillId="0" borderId="0" xfId="0" applyFont="1" applyAlignment="1" applyProtection="1">
      <alignment horizontal="left" vertical="center" wrapText="1"/>
    </xf>
    <xf numFmtId="0" fontId="3"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xf>
    <xf numFmtId="0" fontId="24" fillId="0" borderId="15" xfId="0" applyFont="1" applyBorder="1" applyAlignment="1">
      <alignment horizontal="center" vertical="center"/>
    </xf>
    <xf numFmtId="0" fontId="24" fillId="0" borderId="16" xfId="0" applyFont="1" applyBorder="1" applyAlignment="1">
      <alignment horizontal="left" vertical="center"/>
    </xf>
    <xf numFmtId="0" fontId="1" fillId="0" borderId="18" xfId="0" applyFont="1" applyBorder="1" applyAlignment="1">
      <alignment horizontal="left" vertical="center"/>
    </xf>
    <xf numFmtId="0" fontId="1" fillId="0" borderId="0" xfId="0" applyFont="1" applyBorder="1" applyAlignment="1">
      <alignment horizontal="left" vertical="center"/>
    </xf>
    <xf numFmtId="0" fontId="1" fillId="0" borderId="18" xfId="0" applyFont="1" applyBorder="1" applyAlignment="1" applyProtection="1">
      <alignment horizontal="left" vertical="center"/>
    </xf>
    <xf numFmtId="0" fontId="1" fillId="0" borderId="0" xfId="0" applyFont="1" applyBorder="1" applyAlignment="1" applyProtection="1">
      <alignment horizontal="left" vertical="center"/>
    </xf>
    <xf numFmtId="0" fontId="2" fillId="6" borderId="9" xfId="0" applyFont="1" applyFill="1" applyBorder="1" applyAlignment="1" applyProtection="1">
      <alignment horizontal="center" vertical="center"/>
    </xf>
    <xf numFmtId="0" fontId="2" fillId="6" borderId="10" xfId="0" applyFont="1" applyFill="1" applyBorder="1" applyAlignment="1" applyProtection="1">
      <alignment horizontal="left" vertical="center"/>
    </xf>
    <xf numFmtId="0" fontId="2" fillId="6" borderId="10" xfId="0" applyFont="1" applyFill="1" applyBorder="1" applyAlignment="1" applyProtection="1">
      <alignment horizontal="center" vertical="center"/>
    </xf>
    <xf numFmtId="0" fontId="2" fillId="6" borderId="10" xfId="0" applyFont="1" applyFill="1" applyBorder="1" applyAlignment="1" applyProtection="1">
      <alignment horizontal="right" vertical="center"/>
    </xf>
    <xf numFmtId="4" fontId="29" fillId="0" borderId="0" xfId="0" applyNumberFormat="1" applyFont="1" applyAlignment="1" applyProtection="1">
      <alignment vertical="center"/>
    </xf>
    <xf numFmtId="0" fontId="29" fillId="0" borderId="0" xfId="0" applyFont="1" applyAlignment="1" applyProtection="1">
      <alignment vertical="center"/>
    </xf>
    <xf numFmtId="0" fontId="28" fillId="0" borderId="0" xfId="0" applyFont="1" applyAlignment="1" applyProtection="1">
      <alignment horizontal="left" vertical="center" wrapText="1"/>
    </xf>
    <xf numFmtId="4" fontId="25" fillId="0" borderId="0" xfId="0" applyNumberFormat="1" applyFont="1" applyAlignment="1" applyProtection="1">
      <alignment horizontal="right" vertical="center"/>
    </xf>
    <xf numFmtId="4" fontId="25" fillId="0" borderId="0" xfId="0" applyNumberFormat="1" applyFont="1" applyAlignment="1" applyProtection="1">
      <alignment vertical="center"/>
    </xf>
    <xf numFmtId="0" fontId="0" fillId="0" borderId="0" xfId="0"/>
    <xf numFmtId="0" fontId="20" fillId="0" borderId="0" xfId="0" applyFont="1" applyBorder="1" applyAlignment="1" applyProtection="1">
      <alignment horizontal="left" vertical="center" wrapText="1"/>
    </xf>
    <xf numFmtId="0" fontId="20" fillId="0" borderId="0" xfId="0" applyFont="1" applyBorder="1" applyAlignment="1" applyProtection="1">
      <alignment horizontal="left" vertical="center"/>
    </xf>
    <xf numFmtId="0" fontId="3" fillId="0" borderId="0" xfId="0" applyFont="1" applyBorder="1" applyAlignment="1" applyProtection="1">
      <alignment horizontal="left" vertical="center" wrapText="1"/>
    </xf>
    <xf numFmtId="0" fontId="0" fillId="0" borderId="0" xfId="0" applyFont="1" applyBorder="1" applyAlignment="1" applyProtection="1">
      <alignment vertical="center"/>
    </xf>
    <xf numFmtId="0" fontId="20" fillId="0" borderId="0" xfId="0" applyFont="1" applyAlignment="1" applyProtection="1">
      <alignment horizontal="left" vertical="center" wrapText="1"/>
    </xf>
    <xf numFmtId="0" fontId="20" fillId="0" borderId="0" xfId="0" applyFont="1" applyAlignment="1" applyProtection="1">
      <alignment horizontal="left" vertical="center"/>
    </xf>
    <xf numFmtId="0" fontId="0" fillId="0" borderId="0" xfId="0" applyFont="1" applyAlignment="1" applyProtection="1">
      <alignment vertical="center"/>
    </xf>
    <xf numFmtId="0" fontId="32" fillId="3" borderId="0" xfId="1" applyFont="1" applyFill="1" applyAlignment="1">
      <alignment vertical="center"/>
    </xf>
    <xf numFmtId="0" fontId="45" fillId="0" borderId="1" xfId="0" applyFont="1" applyBorder="1" applyAlignment="1" applyProtection="1">
      <alignment horizontal="left" vertical="center"/>
      <protection locked="0"/>
    </xf>
    <xf numFmtId="0" fontId="45" fillId="0" borderId="1" xfId="0" applyFont="1" applyBorder="1" applyAlignment="1" applyProtection="1">
      <alignment horizontal="left" vertical="top"/>
      <protection locked="0"/>
    </xf>
    <xf numFmtId="0" fontId="44" fillId="0" borderId="34" xfId="0" applyFont="1" applyBorder="1" applyAlignment="1" applyProtection="1">
      <alignment horizontal="left"/>
      <protection locked="0"/>
    </xf>
    <xf numFmtId="0" fontId="43" fillId="0" borderId="1" xfId="0" applyFont="1" applyBorder="1" applyAlignment="1" applyProtection="1">
      <alignment horizontal="center" vertical="center" wrapText="1"/>
      <protection locked="0"/>
    </xf>
    <xf numFmtId="0" fontId="43" fillId="0" borderId="1" xfId="0" applyFont="1" applyBorder="1" applyAlignment="1" applyProtection="1">
      <alignment horizontal="center" vertical="center"/>
      <protection locked="0"/>
    </xf>
    <xf numFmtId="49" fontId="45" fillId="0" borderId="1" xfId="0" applyNumberFormat="1" applyFont="1" applyBorder="1" applyAlignment="1" applyProtection="1">
      <alignment horizontal="left" vertical="center" wrapText="1"/>
      <protection locked="0"/>
    </xf>
    <xf numFmtId="0" fontId="45" fillId="0" borderId="1" xfId="0" applyFont="1" applyBorder="1" applyAlignment="1" applyProtection="1">
      <alignment horizontal="left" vertical="center" wrapText="1"/>
      <protection locked="0"/>
    </xf>
    <xf numFmtId="0" fontId="44" fillId="0" borderId="34" xfId="0" applyFont="1" applyBorder="1" applyAlignment="1" applyProtection="1">
      <alignment horizontal="left" wrapText="1"/>
      <protection locked="0"/>
    </xf>
  </cellXfs>
  <cellStyles count="2">
    <cellStyle name="Hypertextový odkaz" xfId="1" builtinId="8"/>
    <cellStyle name="Normální" xfId="0" builtinId="0" customBuiltin="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drawing1.xml><?xml version="1.0" encoding="utf-8"?>
<xdr:wsDr xmlns:xdr="http://schemas.openxmlformats.org/drawingml/2006/spreadsheetDrawing" xmlns:a="http://schemas.openxmlformats.org/drawingml/2006/main">
  <xdr:absoluteAnchor>
    <xdr:pos x="0" y="0"/>
    <xdr:ext cx="271145" cy="271145"/>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2.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B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3.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4.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D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5.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E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6.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F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7.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1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69"/>
  <sheetViews>
    <sheetView showGridLines="0" tabSelected="1" workbookViewId="0">
      <pane ySplit="1" topLeftCell="A2" activePane="bottomLeft" state="frozen"/>
      <selection pane="bottomLeft"/>
    </sheetView>
  </sheetViews>
  <sheetFormatPr defaultRowHeight="14.4"/>
  <cols>
    <col min="1" max="1" width="7.140625" customWidth="1"/>
    <col min="2" max="2" width="1.42578125" customWidth="1"/>
    <col min="3" max="3" width="3.5703125" customWidth="1"/>
    <col min="4" max="33" width="2.28515625" customWidth="1"/>
    <col min="34" max="34" width="2.85546875" customWidth="1"/>
    <col min="35" max="35" width="27.140625" customWidth="1"/>
    <col min="36" max="37" width="2.140625" customWidth="1"/>
    <col min="38" max="38" width="7.140625" customWidth="1"/>
    <col min="39" max="39" width="2.85546875" customWidth="1"/>
    <col min="40" max="40" width="11.42578125" customWidth="1"/>
    <col min="41" max="41" width="6.42578125" customWidth="1"/>
    <col min="42" max="42" width="3.5703125" customWidth="1"/>
    <col min="43" max="43" width="13.42578125" customWidth="1"/>
    <col min="44" max="44" width="11.7109375" customWidth="1"/>
    <col min="45" max="47" width="22.140625" hidden="1" customWidth="1"/>
    <col min="48" max="52" width="18.5703125" hidden="1" customWidth="1"/>
    <col min="53" max="53" width="16.42578125" hidden="1" customWidth="1"/>
    <col min="54" max="54" width="21.42578125" hidden="1" customWidth="1"/>
    <col min="55" max="56" width="16.42578125" hidden="1" customWidth="1"/>
    <col min="57" max="57" width="57" customWidth="1"/>
    <col min="71" max="91" width="9.140625" hidden="1"/>
  </cols>
  <sheetData>
    <row r="1" spans="1:74" ht="21.3" customHeight="1">
      <c r="A1" s="16" t="s">
        <v>0</v>
      </c>
      <c r="B1" s="17"/>
      <c r="C1" s="17"/>
      <c r="D1" s="18" t="s">
        <v>1</v>
      </c>
      <c r="E1" s="17"/>
      <c r="F1" s="17"/>
      <c r="G1" s="17"/>
      <c r="H1" s="17"/>
      <c r="I1" s="17"/>
      <c r="J1" s="17"/>
      <c r="K1" s="19" t="s">
        <v>2</v>
      </c>
      <c r="L1" s="19"/>
      <c r="M1" s="19"/>
      <c r="N1" s="19"/>
      <c r="O1" s="19"/>
      <c r="P1" s="19"/>
      <c r="Q1" s="19"/>
      <c r="R1" s="19"/>
      <c r="S1" s="19"/>
      <c r="T1" s="17"/>
      <c r="U1" s="17"/>
      <c r="V1" s="17"/>
      <c r="W1" s="19" t="s">
        <v>3</v>
      </c>
      <c r="X1" s="19"/>
      <c r="Y1" s="19"/>
      <c r="Z1" s="19"/>
      <c r="AA1" s="19"/>
      <c r="AB1" s="19"/>
      <c r="AC1" s="19"/>
      <c r="AD1" s="19"/>
      <c r="AE1" s="19"/>
      <c r="AF1" s="19"/>
      <c r="AG1" s="19"/>
      <c r="AH1" s="19"/>
      <c r="AI1" s="20"/>
      <c r="AJ1" s="21"/>
      <c r="AK1" s="21"/>
      <c r="AL1" s="21"/>
      <c r="AM1" s="21"/>
      <c r="AN1" s="21"/>
      <c r="AO1" s="21"/>
      <c r="AP1" s="21"/>
      <c r="AQ1" s="21"/>
      <c r="AR1" s="21"/>
      <c r="AS1" s="21"/>
      <c r="AT1" s="21"/>
      <c r="AU1" s="21"/>
      <c r="AV1" s="21"/>
      <c r="AW1" s="21"/>
      <c r="AX1" s="21"/>
      <c r="AY1" s="21"/>
      <c r="AZ1" s="21"/>
      <c r="BA1" s="22" t="s">
        <v>4</v>
      </c>
      <c r="BB1" s="22" t="s">
        <v>5</v>
      </c>
      <c r="BC1" s="21"/>
      <c r="BD1" s="21"/>
      <c r="BE1" s="21"/>
      <c r="BF1" s="21"/>
      <c r="BG1" s="21"/>
      <c r="BH1" s="21"/>
      <c r="BI1" s="21"/>
      <c r="BJ1" s="21"/>
      <c r="BK1" s="21"/>
      <c r="BL1" s="21"/>
      <c r="BM1" s="21"/>
      <c r="BN1" s="21"/>
      <c r="BO1" s="21"/>
      <c r="BP1" s="21"/>
      <c r="BQ1" s="21"/>
      <c r="BR1" s="21"/>
      <c r="BT1" s="23" t="s">
        <v>6</v>
      </c>
      <c r="BU1" s="23" t="s">
        <v>6</v>
      </c>
      <c r="BV1" s="23" t="s">
        <v>7</v>
      </c>
    </row>
    <row r="2" spans="1:74" ht="36.9" customHeight="1">
      <c r="AR2" s="400"/>
      <c r="AS2" s="400"/>
      <c r="AT2" s="400"/>
      <c r="AU2" s="400"/>
      <c r="AV2" s="400"/>
      <c r="AW2" s="400"/>
      <c r="AX2" s="400"/>
      <c r="AY2" s="400"/>
      <c r="AZ2" s="400"/>
      <c r="BA2" s="400"/>
      <c r="BB2" s="400"/>
      <c r="BC2" s="400"/>
      <c r="BD2" s="400"/>
      <c r="BE2" s="400"/>
      <c r="BS2" s="24" t="s">
        <v>8</v>
      </c>
      <c r="BT2" s="24" t="s">
        <v>9</v>
      </c>
    </row>
    <row r="3" spans="1:74" ht="6.9" customHeight="1">
      <c r="B3" s="25"/>
      <c r="C3" s="26"/>
      <c r="D3" s="26"/>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7"/>
      <c r="BS3" s="24" t="s">
        <v>8</v>
      </c>
      <c r="BT3" s="24" t="s">
        <v>10</v>
      </c>
    </row>
    <row r="4" spans="1:74" ht="36.9" customHeight="1">
      <c r="B4" s="28"/>
      <c r="C4" s="29"/>
      <c r="D4" s="30" t="s">
        <v>11</v>
      </c>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31"/>
      <c r="AS4" s="32" t="s">
        <v>12</v>
      </c>
      <c r="BE4" s="33" t="s">
        <v>13</v>
      </c>
      <c r="BS4" s="24" t="s">
        <v>14</v>
      </c>
    </row>
    <row r="5" spans="1:74" ht="14.4" customHeight="1">
      <c r="B5" s="28"/>
      <c r="C5" s="29"/>
      <c r="D5" s="34" t="s">
        <v>15</v>
      </c>
      <c r="E5" s="29"/>
      <c r="F5" s="29"/>
      <c r="G5" s="29"/>
      <c r="H5" s="29"/>
      <c r="I5" s="29"/>
      <c r="J5" s="29"/>
      <c r="K5" s="365" t="s">
        <v>16</v>
      </c>
      <c r="L5" s="366"/>
      <c r="M5" s="366"/>
      <c r="N5" s="366"/>
      <c r="O5" s="366"/>
      <c r="P5" s="366"/>
      <c r="Q5" s="366"/>
      <c r="R5" s="366"/>
      <c r="S5" s="366"/>
      <c r="T5" s="366"/>
      <c r="U5" s="366"/>
      <c r="V5" s="366"/>
      <c r="W5" s="366"/>
      <c r="X5" s="366"/>
      <c r="Y5" s="366"/>
      <c r="Z5" s="366"/>
      <c r="AA5" s="366"/>
      <c r="AB5" s="366"/>
      <c r="AC5" s="366"/>
      <c r="AD5" s="366"/>
      <c r="AE5" s="366"/>
      <c r="AF5" s="366"/>
      <c r="AG5" s="366"/>
      <c r="AH5" s="366"/>
      <c r="AI5" s="366"/>
      <c r="AJ5" s="366"/>
      <c r="AK5" s="366"/>
      <c r="AL5" s="366"/>
      <c r="AM5" s="366"/>
      <c r="AN5" s="366"/>
      <c r="AO5" s="366"/>
      <c r="AP5" s="29"/>
      <c r="AQ5" s="31"/>
      <c r="BE5" s="363" t="s">
        <v>17</v>
      </c>
      <c r="BS5" s="24" t="s">
        <v>8</v>
      </c>
    </row>
    <row r="6" spans="1:74" ht="36.9" customHeight="1">
      <c r="B6" s="28"/>
      <c r="C6" s="29"/>
      <c r="D6" s="36" t="s">
        <v>18</v>
      </c>
      <c r="E6" s="29"/>
      <c r="F6" s="29"/>
      <c r="G6" s="29"/>
      <c r="H6" s="29"/>
      <c r="I6" s="29"/>
      <c r="J6" s="29"/>
      <c r="K6" s="367" t="s">
        <v>19</v>
      </c>
      <c r="L6" s="366"/>
      <c r="M6" s="366"/>
      <c r="N6" s="366"/>
      <c r="O6" s="366"/>
      <c r="P6" s="366"/>
      <c r="Q6" s="366"/>
      <c r="R6" s="366"/>
      <c r="S6" s="366"/>
      <c r="T6" s="366"/>
      <c r="U6" s="366"/>
      <c r="V6" s="366"/>
      <c r="W6" s="366"/>
      <c r="X6" s="366"/>
      <c r="Y6" s="366"/>
      <c r="Z6" s="366"/>
      <c r="AA6" s="366"/>
      <c r="AB6" s="366"/>
      <c r="AC6" s="366"/>
      <c r="AD6" s="366"/>
      <c r="AE6" s="366"/>
      <c r="AF6" s="366"/>
      <c r="AG6" s="366"/>
      <c r="AH6" s="366"/>
      <c r="AI6" s="366"/>
      <c r="AJ6" s="366"/>
      <c r="AK6" s="366"/>
      <c r="AL6" s="366"/>
      <c r="AM6" s="366"/>
      <c r="AN6" s="366"/>
      <c r="AO6" s="366"/>
      <c r="AP6" s="29"/>
      <c r="AQ6" s="31"/>
      <c r="BE6" s="364"/>
      <c r="BS6" s="24" t="s">
        <v>8</v>
      </c>
    </row>
    <row r="7" spans="1:74" ht="14.4" customHeight="1">
      <c r="B7" s="28"/>
      <c r="C7" s="29"/>
      <c r="D7" s="37" t="s">
        <v>20</v>
      </c>
      <c r="E7" s="29"/>
      <c r="F7" s="29"/>
      <c r="G7" s="29"/>
      <c r="H7" s="29"/>
      <c r="I7" s="29"/>
      <c r="J7" s="29"/>
      <c r="K7" s="35" t="s">
        <v>21</v>
      </c>
      <c r="L7" s="29"/>
      <c r="M7" s="29"/>
      <c r="N7" s="29"/>
      <c r="O7" s="29"/>
      <c r="P7" s="29"/>
      <c r="Q7" s="29"/>
      <c r="R7" s="29"/>
      <c r="S7" s="29"/>
      <c r="T7" s="29"/>
      <c r="U7" s="29"/>
      <c r="V7" s="29"/>
      <c r="W7" s="29"/>
      <c r="X7" s="29"/>
      <c r="Y7" s="29"/>
      <c r="Z7" s="29"/>
      <c r="AA7" s="29"/>
      <c r="AB7" s="29"/>
      <c r="AC7" s="29"/>
      <c r="AD7" s="29"/>
      <c r="AE7" s="29"/>
      <c r="AF7" s="29"/>
      <c r="AG7" s="29"/>
      <c r="AH7" s="29"/>
      <c r="AI7" s="29"/>
      <c r="AJ7" s="29"/>
      <c r="AK7" s="37" t="s">
        <v>22</v>
      </c>
      <c r="AL7" s="29"/>
      <c r="AM7" s="29"/>
      <c r="AN7" s="35" t="s">
        <v>21</v>
      </c>
      <c r="AO7" s="29"/>
      <c r="AP7" s="29"/>
      <c r="AQ7" s="31"/>
      <c r="BE7" s="364"/>
      <c r="BS7" s="24" t="s">
        <v>8</v>
      </c>
    </row>
    <row r="8" spans="1:74" ht="14.4" customHeight="1">
      <c r="B8" s="28"/>
      <c r="C8" s="29"/>
      <c r="D8" s="37" t="s">
        <v>23</v>
      </c>
      <c r="E8" s="29"/>
      <c r="F8" s="29"/>
      <c r="G8" s="29"/>
      <c r="H8" s="29"/>
      <c r="I8" s="29"/>
      <c r="J8" s="29"/>
      <c r="K8" s="35" t="s">
        <v>24</v>
      </c>
      <c r="L8" s="29"/>
      <c r="M8" s="29"/>
      <c r="N8" s="29"/>
      <c r="O8" s="29"/>
      <c r="P8" s="29"/>
      <c r="Q8" s="29"/>
      <c r="R8" s="29"/>
      <c r="S8" s="29"/>
      <c r="T8" s="29"/>
      <c r="U8" s="29"/>
      <c r="V8" s="29"/>
      <c r="W8" s="29"/>
      <c r="X8" s="29"/>
      <c r="Y8" s="29"/>
      <c r="Z8" s="29"/>
      <c r="AA8" s="29"/>
      <c r="AB8" s="29"/>
      <c r="AC8" s="29"/>
      <c r="AD8" s="29"/>
      <c r="AE8" s="29"/>
      <c r="AF8" s="29"/>
      <c r="AG8" s="29"/>
      <c r="AH8" s="29"/>
      <c r="AI8" s="29"/>
      <c r="AJ8" s="29"/>
      <c r="AK8" s="37" t="s">
        <v>25</v>
      </c>
      <c r="AL8" s="29"/>
      <c r="AM8" s="29"/>
      <c r="AN8" s="38" t="s">
        <v>26</v>
      </c>
      <c r="AO8" s="29"/>
      <c r="AP8" s="29"/>
      <c r="AQ8" s="31"/>
      <c r="BE8" s="364"/>
      <c r="BS8" s="24" t="s">
        <v>8</v>
      </c>
    </row>
    <row r="9" spans="1:74" ht="14.4" customHeight="1">
      <c r="B9" s="28"/>
      <c r="C9" s="29"/>
      <c r="D9" s="29"/>
      <c r="E9" s="29"/>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29"/>
      <c r="AJ9" s="29"/>
      <c r="AK9" s="29"/>
      <c r="AL9" s="29"/>
      <c r="AM9" s="29"/>
      <c r="AN9" s="29"/>
      <c r="AO9" s="29"/>
      <c r="AP9" s="29"/>
      <c r="AQ9" s="31"/>
      <c r="BE9" s="364"/>
      <c r="BS9" s="24" t="s">
        <v>8</v>
      </c>
    </row>
    <row r="10" spans="1:74" ht="14.4" customHeight="1">
      <c r="B10" s="28"/>
      <c r="C10" s="29"/>
      <c r="D10" s="37" t="s">
        <v>27</v>
      </c>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37" t="s">
        <v>28</v>
      </c>
      <c r="AL10" s="29"/>
      <c r="AM10" s="29"/>
      <c r="AN10" s="35" t="s">
        <v>29</v>
      </c>
      <c r="AO10" s="29"/>
      <c r="AP10" s="29"/>
      <c r="AQ10" s="31"/>
      <c r="BE10" s="364"/>
      <c r="BS10" s="24" t="s">
        <v>8</v>
      </c>
    </row>
    <row r="11" spans="1:74" ht="18.45" customHeight="1">
      <c r="B11" s="28"/>
      <c r="C11" s="29"/>
      <c r="D11" s="29"/>
      <c r="E11" s="35" t="s">
        <v>30</v>
      </c>
      <c r="F11" s="29"/>
      <c r="G11" s="29"/>
      <c r="H11" s="29"/>
      <c r="I11" s="29"/>
      <c r="J11" s="29"/>
      <c r="K11" s="29"/>
      <c r="L11" s="29"/>
      <c r="M11" s="29"/>
      <c r="N11" s="29"/>
      <c r="O11" s="29"/>
      <c r="P11" s="29"/>
      <c r="Q11" s="29"/>
      <c r="R11" s="29"/>
      <c r="S11" s="29"/>
      <c r="T11" s="29"/>
      <c r="U11" s="29"/>
      <c r="V11" s="29"/>
      <c r="W11" s="29"/>
      <c r="X11" s="29"/>
      <c r="Y11" s="29"/>
      <c r="Z11" s="29"/>
      <c r="AA11" s="29"/>
      <c r="AB11" s="29"/>
      <c r="AC11" s="29"/>
      <c r="AD11" s="29"/>
      <c r="AE11" s="29"/>
      <c r="AF11" s="29"/>
      <c r="AG11" s="29"/>
      <c r="AH11" s="29"/>
      <c r="AI11" s="29"/>
      <c r="AJ11" s="29"/>
      <c r="AK11" s="37" t="s">
        <v>31</v>
      </c>
      <c r="AL11" s="29"/>
      <c r="AM11" s="29"/>
      <c r="AN11" s="35" t="s">
        <v>21</v>
      </c>
      <c r="AO11" s="29"/>
      <c r="AP11" s="29"/>
      <c r="AQ11" s="31"/>
      <c r="BE11" s="364"/>
      <c r="BS11" s="24" t="s">
        <v>8</v>
      </c>
    </row>
    <row r="12" spans="1:74" ht="6.9" customHeight="1">
      <c r="B12" s="28"/>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29"/>
      <c r="AE12" s="29"/>
      <c r="AF12" s="29"/>
      <c r="AG12" s="29"/>
      <c r="AH12" s="29"/>
      <c r="AI12" s="29"/>
      <c r="AJ12" s="29"/>
      <c r="AK12" s="29"/>
      <c r="AL12" s="29"/>
      <c r="AM12" s="29"/>
      <c r="AN12" s="29"/>
      <c r="AO12" s="29"/>
      <c r="AP12" s="29"/>
      <c r="AQ12" s="31"/>
      <c r="BE12" s="364"/>
      <c r="BS12" s="24" t="s">
        <v>8</v>
      </c>
    </row>
    <row r="13" spans="1:74" ht="14.4" customHeight="1">
      <c r="B13" s="28"/>
      <c r="C13" s="29"/>
      <c r="D13" s="37" t="s">
        <v>32</v>
      </c>
      <c r="E13" s="29"/>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37" t="s">
        <v>28</v>
      </c>
      <c r="AL13" s="29"/>
      <c r="AM13" s="29"/>
      <c r="AN13" s="39" t="s">
        <v>33</v>
      </c>
      <c r="AO13" s="29"/>
      <c r="AP13" s="29"/>
      <c r="AQ13" s="31"/>
      <c r="BE13" s="364"/>
      <c r="BS13" s="24" t="s">
        <v>8</v>
      </c>
    </row>
    <row r="14" spans="1:74" ht="13.2">
      <c r="B14" s="28"/>
      <c r="C14" s="29"/>
      <c r="D14" s="29"/>
      <c r="E14" s="368" t="s">
        <v>33</v>
      </c>
      <c r="F14" s="369"/>
      <c r="G14" s="369"/>
      <c r="H14" s="369"/>
      <c r="I14" s="369"/>
      <c r="J14" s="369"/>
      <c r="K14" s="369"/>
      <c r="L14" s="369"/>
      <c r="M14" s="369"/>
      <c r="N14" s="369"/>
      <c r="O14" s="369"/>
      <c r="P14" s="369"/>
      <c r="Q14" s="369"/>
      <c r="R14" s="369"/>
      <c r="S14" s="369"/>
      <c r="T14" s="369"/>
      <c r="U14" s="369"/>
      <c r="V14" s="369"/>
      <c r="W14" s="369"/>
      <c r="X14" s="369"/>
      <c r="Y14" s="369"/>
      <c r="Z14" s="369"/>
      <c r="AA14" s="369"/>
      <c r="AB14" s="369"/>
      <c r="AC14" s="369"/>
      <c r="AD14" s="369"/>
      <c r="AE14" s="369"/>
      <c r="AF14" s="369"/>
      <c r="AG14" s="369"/>
      <c r="AH14" s="369"/>
      <c r="AI14" s="369"/>
      <c r="AJ14" s="369"/>
      <c r="AK14" s="37" t="s">
        <v>31</v>
      </c>
      <c r="AL14" s="29"/>
      <c r="AM14" s="29"/>
      <c r="AN14" s="39" t="s">
        <v>33</v>
      </c>
      <c r="AO14" s="29"/>
      <c r="AP14" s="29"/>
      <c r="AQ14" s="31"/>
      <c r="BE14" s="364"/>
      <c r="BS14" s="24" t="s">
        <v>8</v>
      </c>
    </row>
    <row r="15" spans="1:74" ht="6.9" customHeight="1">
      <c r="B15" s="28"/>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31"/>
      <c r="BE15" s="364"/>
      <c r="BS15" s="24" t="s">
        <v>6</v>
      </c>
    </row>
    <row r="16" spans="1:74" ht="14.4" customHeight="1">
      <c r="B16" s="28"/>
      <c r="C16" s="29"/>
      <c r="D16" s="37" t="s">
        <v>34</v>
      </c>
      <c r="E16" s="29"/>
      <c r="F16" s="29"/>
      <c r="G16" s="29"/>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37" t="s">
        <v>28</v>
      </c>
      <c r="AL16" s="29"/>
      <c r="AM16" s="29"/>
      <c r="AN16" s="35" t="s">
        <v>35</v>
      </c>
      <c r="AO16" s="29"/>
      <c r="AP16" s="29"/>
      <c r="AQ16" s="31"/>
      <c r="BE16" s="364"/>
      <c r="BS16" s="24" t="s">
        <v>6</v>
      </c>
    </row>
    <row r="17" spans="2:71" ht="18.45" customHeight="1">
      <c r="B17" s="28"/>
      <c r="C17" s="29"/>
      <c r="D17" s="29"/>
      <c r="E17" s="35" t="s">
        <v>36</v>
      </c>
      <c r="F17" s="29"/>
      <c r="G17" s="29"/>
      <c r="H17" s="29"/>
      <c r="I17" s="29"/>
      <c r="J17" s="29"/>
      <c r="K17" s="29"/>
      <c r="L17" s="29"/>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37" t="s">
        <v>31</v>
      </c>
      <c r="AL17" s="29"/>
      <c r="AM17" s="29"/>
      <c r="AN17" s="35" t="s">
        <v>21</v>
      </c>
      <c r="AO17" s="29"/>
      <c r="AP17" s="29"/>
      <c r="AQ17" s="31"/>
      <c r="BE17" s="364"/>
      <c r="BS17" s="24" t="s">
        <v>37</v>
      </c>
    </row>
    <row r="18" spans="2:71" ht="6.9" customHeight="1">
      <c r="B18" s="28"/>
      <c r="C18" s="29"/>
      <c r="D18" s="29"/>
      <c r="E18" s="29"/>
      <c r="F18" s="29"/>
      <c r="G18" s="29"/>
      <c r="H18" s="29"/>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c r="AM18" s="29"/>
      <c r="AN18" s="29"/>
      <c r="AO18" s="29"/>
      <c r="AP18" s="29"/>
      <c r="AQ18" s="31"/>
      <c r="BE18" s="364"/>
      <c r="BS18" s="24" t="s">
        <v>8</v>
      </c>
    </row>
    <row r="19" spans="2:71" ht="14.4" customHeight="1">
      <c r="B19" s="28"/>
      <c r="C19" s="29"/>
      <c r="D19" s="37" t="s">
        <v>38</v>
      </c>
      <c r="E19" s="29"/>
      <c r="F19" s="29"/>
      <c r="G19" s="29"/>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31"/>
      <c r="BE19" s="364"/>
      <c r="BS19" s="24" t="s">
        <v>8</v>
      </c>
    </row>
    <row r="20" spans="2:71" ht="20.399999999999999" customHeight="1">
      <c r="B20" s="28"/>
      <c r="C20" s="29"/>
      <c r="D20" s="29"/>
      <c r="E20" s="370" t="s">
        <v>21</v>
      </c>
      <c r="F20" s="370"/>
      <c r="G20" s="370"/>
      <c r="H20" s="370"/>
      <c r="I20" s="370"/>
      <c r="J20" s="370"/>
      <c r="K20" s="370"/>
      <c r="L20" s="370"/>
      <c r="M20" s="370"/>
      <c r="N20" s="370"/>
      <c r="O20" s="370"/>
      <c r="P20" s="370"/>
      <c r="Q20" s="370"/>
      <c r="R20" s="370"/>
      <c r="S20" s="370"/>
      <c r="T20" s="370"/>
      <c r="U20" s="370"/>
      <c r="V20" s="370"/>
      <c r="W20" s="370"/>
      <c r="X20" s="370"/>
      <c r="Y20" s="370"/>
      <c r="Z20" s="370"/>
      <c r="AA20" s="370"/>
      <c r="AB20" s="370"/>
      <c r="AC20" s="370"/>
      <c r="AD20" s="370"/>
      <c r="AE20" s="370"/>
      <c r="AF20" s="370"/>
      <c r="AG20" s="370"/>
      <c r="AH20" s="370"/>
      <c r="AI20" s="370"/>
      <c r="AJ20" s="370"/>
      <c r="AK20" s="370"/>
      <c r="AL20" s="370"/>
      <c r="AM20" s="370"/>
      <c r="AN20" s="370"/>
      <c r="AO20" s="29"/>
      <c r="AP20" s="29"/>
      <c r="AQ20" s="31"/>
      <c r="BE20" s="364"/>
      <c r="BS20" s="24" t="s">
        <v>6</v>
      </c>
    </row>
    <row r="21" spans="2:71" ht="6.9" customHeight="1">
      <c r="B21" s="28"/>
      <c r="C21" s="29"/>
      <c r="D21" s="29"/>
      <c r="E21" s="29"/>
      <c r="F21" s="29"/>
      <c r="G21" s="29"/>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c r="AL21" s="29"/>
      <c r="AM21" s="29"/>
      <c r="AN21" s="29"/>
      <c r="AO21" s="29"/>
      <c r="AP21" s="29"/>
      <c r="AQ21" s="31"/>
      <c r="BE21" s="364"/>
    </row>
    <row r="22" spans="2:71" ht="6.9" customHeight="1">
      <c r="B22" s="28"/>
      <c r="C22" s="29"/>
      <c r="D22" s="40"/>
      <c r="E22" s="40"/>
      <c r="F22" s="40"/>
      <c r="G22" s="40"/>
      <c r="H22" s="40"/>
      <c r="I22" s="40"/>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40"/>
      <c r="AJ22" s="40"/>
      <c r="AK22" s="40"/>
      <c r="AL22" s="40"/>
      <c r="AM22" s="40"/>
      <c r="AN22" s="40"/>
      <c r="AO22" s="40"/>
      <c r="AP22" s="29"/>
      <c r="AQ22" s="31"/>
      <c r="BE22" s="364"/>
    </row>
    <row r="23" spans="2:71" s="1" customFormat="1" ht="25.95" customHeight="1">
      <c r="B23" s="41"/>
      <c r="C23" s="42"/>
      <c r="D23" s="43" t="s">
        <v>39</v>
      </c>
      <c r="E23" s="44"/>
      <c r="F23" s="44"/>
      <c r="G23" s="44"/>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371">
        <f>ROUND(AG51,2)</f>
        <v>0</v>
      </c>
      <c r="AL23" s="372"/>
      <c r="AM23" s="372"/>
      <c r="AN23" s="372"/>
      <c r="AO23" s="372"/>
      <c r="AP23" s="42"/>
      <c r="AQ23" s="45"/>
      <c r="BE23" s="364"/>
    </row>
    <row r="24" spans="2:71" s="1" customFormat="1" ht="6.9" customHeight="1">
      <c r="B24" s="41"/>
      <c r="C24" s="42"/>
      <c r="D24" s="42"/>
      <c r="E24" s="42"/>
      <c r="F24" s="42"/>
      <c r="G24" s="42"/>
      <c r="H24" s="42"/>
      <c r="I24" s="42"/>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c r="AP24" s="42"/>
      <c r="AQ24" s="45"/>
      <c r="BE24" s="364"/>
    </row>
    <row r="25" spans="2:71" s="1" customFormat="1" ht="12">
      <c r="B25" s="41"/>
      <c r="C25" s="42"/>
      <c r="D25" s="42"/>
      <c r="E25" s="42"/>
      <c r="F25" s="42"/>
      <c r="G25" s="42"/>
      <c r="H25" s="42"/>
      <c r="I25" s="42"/>
      <c r="J25" s="42"/>
      <c r="K25" s="42"/>
      <c r="L25" s="373" t="s">
        <v>40</v>
      </c>
      <c r="M25" s="373"/>
      <c r="N25" s="373"/>
      <c r="O25" s="373"/>
      <c r="P25" s="42"/>
      <c r="Q25" s="42"/>
      <c r="R25" s="42"/>
      <c r="S25" s="42"/>
      <c r="T25" s="42"/>
      <c r="U25" s="42"/>
      <c r="V25" s="42"/>
      <c r="W25" s="373" t="s">
        <v>41</v>
      </c>
      <c r="X25" s="373"/>
      <c r="Y25" s="373"/>
      <c r="Z25" s="373"/>
      <c r="AA25" s="373"/>
      <c r="AB25" s="373"/>
      <c r="AC25" s="373"/>
      <c r="AD25" s="373"/>
      <c r="AE25" s="373"/>
      <c r="AF25" s="42"/>
      <c r="AG25" s="42"/>
      <c r="AH25" s="42"/>
      <c r="AI25" s="42"/>
      <c r="AJ25" s="42"/>
      <c r="AK25" s="373" t="s">
        <v>42</v>
      </c>
      <c r="AL25" s="373"/>
      <c r="AM25" s="373"/>
      <c r="AN25" s="373"/>
      <c r="AO25" s="373"/>
      <c r="AP25" s="42"/>
      <c r="AQ25" s="45"/>
      <c r="BE25" s="364"/>
    </row>
    <row r="26" spans="2:71" s="2" customFormat="1" ht="14.4" customHeight="1">
      <c r="B26" s="47"/>
      <c r="C26" s="48"/>
      <c r="D26" s="49" t="s">
        <v>43</v>
      </c>
      <c r="E26" s="48"/>
      <c r="F26" s="49" t="s">
        <v>44</v>
      </c>
      <c r="G26" s="48"/>
      <c r="H26" s="48"/>
      <c r="I26" s="48"/>
      <c r="J26" s="48"/>
      <c r="K26" s="48"/>
      <c r="L26" s="374">
        <v>0.21</v>
      </c>
      <c r="M26" s="375"/>
      <c r="N26" s="375"/>
      <c r="O26" s="375"/>
      <c r="P26" s="48"/>
      <c r="Q26" s="48"/>
      <c r="R26" s="48"/>
      <c r="S26" s="48"/>
      <c r="T26" s="48"/>
      <c r="U26" s="48"/>
      <c r="V26" s="48"/>
      <c r="W26" s="376">
        <f>ROUND(AZ51,2)</f>
        <v>0</v>
      </c>
      <c r="X26" s="375"/>
      <c r="Y26" s="375"/>
      <c r="Z26" s="375"/>
      <c r="AA26" s="375"/>
      <c r="AB26" s="375"/>
      <c r="AC26" s="375"/>
      <c r="AD26" s="375"/>
      <c r="AE26" s="375"/>
      <c r="AF26" s="48"/>
      <c r="AG26" s="48"/>
      <c r="AH26" s="48"/>
      <c r="AI26" s="48"/>
      <c r="AJ26" s="48"/>
      <c r="AK26" s="376">
        <f>ROUND(AV51,2)</f>
        <v>0</v>
      </c>
      <c r="AL26" s="375"/>
      <c r="AM26" s="375"/>
      <c r="AN26" s="375"/>
      <c r="AO26" s="375"/>
      <c r="AP26" s="48"/>
      <c r="AQ26" s="50"/>
      <c r="BE26" s="364"/>
    </row>
    <row r="27" spans="2:71" s="2" customFormat="1" ht="14.4" customHeight="1">
      <c r="B27" s="47"/>
      <c r="C27" s="48"/>
      <c r="D27" s="48"/>
      <c r="E27" s="48"/>
      <c r="F27" s="49" t="s">
        <v>45</v>
      </c>
      <c r="G27" s="48"/>
      <c r="H27" s="48"/>
      <c r="I27" s="48"/>
      <c r="J27" s="48"/>
      <c r="K27" s="48"/>
      <c r="L27" s="374">
        <v>0.15</v>
      </c>
      <c r="M27" s="375"/>
      <c r="N27" s="375"/>
      <c r="O27" s="375"/>
      <c r="P27" s="48"/>
      <c r="Q27" s="48"/>
      <c r="R27" s="48"/>
      <c r="S27" s="48"/>
      <c r="T27" s="48"/>
      <c r="U27" s="48"/>
      <c r="V27" s="48"/>
      <c r="W27" s="376">
        <f>ROUND(BA51,2)</f>
        <v>0</v>
      </c>
      <c r="X27" s="375"/>
      <c r="Y27" s="375"/>
      <c r="Z27" s="375"/>
      <c r="AA27" s="375"/>
      <c r="AB27" s="375"/>
      <c r="AC27" s="375"/>
      <c r="AD27" s="375"/>
      <c r="AE27" s="375"/>
      <c r="AF27" s="48"/>
      <c r="AG27" s="48"/>
      <c r="AH27" s="48"/>
      <c r="AI27" s="48"/>
      <c r="AJ27" s="48"/>
      <c r="AK27" s="376">
        <f>ROUND(AW51,2)</f>
        <v>0</v>
      </c>
      <c r="AL27" s="375"/>
      <c r="AM27" s="375"/>
      <c r="AN27" s="375"/>
      <c r="AO27" s="375"/>
      <c r="AP27" s="48"/>
      <c r="AQ27" s="50"/>
      <c r="BE27" s="364"/>
    </row>
    <row r="28" spans="2:71" s="2" customFormat="1" ht="14.4" hidden="1" customHeight="1">
      <c r="B28" s="47"/>
      <c r="C28" s="48"/>
      <c r="D28" s="48"/>
      <c r="E28" s="48"/>
      <c r="F28" s="49" t="s">
        <v>46</v>
      </c>
      <c r="G28" s="48"/>
      <c r="H28" s="48"/>
      <c r="I28" s="48"/>
      <c r="J28" s="48"/>
      <c r="K28" s="48"/>
      <c r="L28" s="374">
        <v>0.21</v>
      </c>
      <c r="M28" s="375"/>
      <c r="N28" s="375"/>
      <c r="O28" s="375"/>
      <c r="P28" s="48"/>
      <c r="Q28" s="48"/>
      <c r="R28" s="48"/>
      <c r="S28" s="48"/>
      <c r="T28" s="48"/>
      <c r="U28" s="48"/>
      <c r="V28" s="48"/>
      <c r="W28" s="376">
        <f>ROUND(BB51,2)</f>
        <v>0</v>
      </c>
      <c r="X28" s="375"/>
      <c r="Y28" s="375"/>
      <c r="Z28" s="375"/>
      <c r="AA28" s="375"/>
      <c r="AB28" s="375"/>
      <c r="AC28" s="375"/>
      <c r="AD28" s="375"/>
      <c r="AE28" s="375"/>
      <c r="AF28" s="48"/>
      <c r="AG28" s="48"/>
      <c r="AH28" s="48"/>
      <c r="AI28" s="48"/>
      <c r="AJ28" s="48"/>
      <c r="AK28" s="376">
        <v>0</v>
      </c>
      <c r="AL28" s="375"/>
      <c r="AM28" s="375"/>
      <c r="AN28" s="375"/>
      <c r="AO28" s="375"/>
      <c r="AP28" s="48"/>
      <c r="AQ28" s="50"/>
      <c r="BE28" s="364"/>
    </row>
    <row r="29" spans="2:71" s="2" customFormat="1" ht="14.4" hidden="1" customHeight="1">
      <c r="B29" s="47"/>
      <c r="C29" s="48"/>
      <c r="D29" s="48"/>
      <c r="E29" s="48"/>
      <c r="F29" s="49" t="s">
        <v>47</v>
      </c>
      <c r="G29" s="48"/>
      <c r="H29" s="48"/>
      <c r="I29" s="48"/>
      <c r="J29" s="48"/>
      <c r="K29" s="48"/>
      <c r="L29" s="374">
        <v>0.15</v>
      </c>
      <c r="M29" s="375"/>
      <c r="N29" s="375"/>
      <c r="O29" s="375"/>
      <c r="P29" s="48"/>
      <c r="Q29" s="48"/>
      <c r="R29" s="48"/>
      <c r="S29" s="48"/>
      <c r="T29" s="48"/>
      <c r="U29" s="48"/>
      <c r="V29" s="48"/>
      <c r="W29" s="376">
        <f>ROUND(BC51,2)</f>
        <v>0</v>
      </c>
      <c r="X29" s="375"/>
      <c r="Y29" s="375"/>
      <c r="Z29" s="375"/>
      <c r="AA29" s="375"/>
      <c r="AB29" s="375"/>
      <c r="AC29" s="375"/>
      <c r="AD29" s="375"/>
      <c r="AE29" s="375"/>
      <c r="AF29" s="48"/>
      <c r="AG29" s="48"/>
      <c r="AH29" s="48"/>
      <c r="AI29" s="48"/>
      <c r="AJ29" s="48"/>
      <c r="AK29" s="376">
        <v>0</v>
      </c>
      <c r="AL29" s="375"/>
      <c r="AM29" s="375"/>
      <c r="AN29" s="375"/>
      <c r="AO29" s="375"/>
      <c r="AP29" s="48"/>
      <c r="AQ29" s="50"/>
      <c r="BE29" s="364"/>
    </row>
    <row r="30" spans="2:71" s="2" customFormat="1" ht="14.4" hidden="1" customHeight="1">
      <c r="B30" s="47"/>
      <c r="C30" s="48"/>
      <c r="D30" s="48"/>
      <c r="E30" s="48"/>
      <c r="F30" s="49" t="s">
        <v>48</v>
      </c>
      <c r="G30" s="48"/>
      <c r="H30" s="48"/>
      <c r="I30" s="48"/>
      <c r="J30" s="48"/>
      <c r="K30" s="48"/>
      <c r="L30" s="374">
        <v>0</v>
      </c>
      <c r="M30" s="375"/>
      <c r="N30" s="375"/>
      <c r="O30" s="375"/>
      <c r="P30" s="48"/>
      <c r="Q30" s="48"/>
      <c r="R30" s="48"/>
      <c r="S30" s="48"/>
      <c r="T30" s="48"/>
      <c r="U30" s="48"/>
      <c r="V30" s="48"/>
      <c r="W30" s="376">
        <f>ROUND(BD51,2)</f>
        <v>0</v>
      </c>
      <c r="X30" s="375"/>
      <c r="Y30" s="375"/>
      <c r="Z30" s="375"/>
      <c r="AA30" s="375"/>
      <c r="AB30" s="375"/>
      <c r="AC30" s="375"/>
      <c r="AD30" s="375"/>
      <c r="AE30" s="375"/>
      <c r="AF30" s="48"/>
      <c r="AG30" s="48"/>
      <c r="AH30" s="48"/>
      <c r="AI30" s="48"/>
      <c r="AJ30" s="48"/>
      <c r="AK30" s="376">
        <v>0</v>
      </c>
      <c r="AL30" s="375"/>
      <c r="AM30" s="375"/>
      <c r="AN30" s="375"/>
      <c r="AO30" s="375"/>
      <c r="AP30" s="48"/>
      <c r="AQ30" s="50"/>
      <c r="BE30" s="364"/>
    </row>
    <row r="31" spans="2:71" s="1" customFormat="1" ht="6.9" customHeight="1">
      <c r="B31" s="41"/>
      <c r="C31" s="42"/>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45"/>
      <c r="BE31" s="364"/>
    </row>
    <row r="32" spans="2:71" s="1" customFormat="1" ht="25.95" customHeight="1">
      <c r="B32" s="41"/>
      <c r="C32" s="51"/>
      <c r="D32" s="52" t="s">
        <v>49</v>
      </c>
      <c r="E32" s="53"/>
      <c r="F32" s="53"/>
      <c r="G32" s="53"/>
      <c r="H32" s="53"/>
      <c r="I32" s="53"/>
      <c r="J32" s="53"/>
      <c r="K32" s="53"/>
      <c r="L32" s="53"/>
      <c r="M32" s="53"/>
      <c r="N32" s="53"/>
      <c r="O32" s="53"/>
      <c r="P32" s="53"/>
      <c r="Q32" s="53"/>
      <c r="R32" s="53"/>
      <c r="S32" s="53"/>
      <c r="T32" s="54" t="s">
        <v>50</v>
      </c>
      <c r="U32" s="53"/>
      <c r="V32" s="53"/>
      <c r="W32" s="53"/>
      <c r="X32" s="377" t="s">
        <v>51</v>
      </c>
      <c r="Y32" s="378"/>
      <c r="Z32" s="378"/>
      <c r="AA32" s="378"/>
      <c r="AB32" s="378"/>
      <c r="AC32" s="53"/>
      <c r="AD32" s="53"/>
      <c r="AE32" s="53"/>
      <c r="AF32" s="53"/>
      <c r="AG32" s="53"/>
      <c r="AH32" s="53"/>
      <c r="AI32" s="53"/>
      <c r="AJ32" s="53"/>
      <c r="AK32" s="379">
        <f>SUM(AK23:AK30)</f>
        <v>0</v>
      </c>
      <c r="AL32" s="378"/>
      <c r="AM32" s="378"/>
      <c r="AN32" s="378"/>
      <c r="AO32" s="380"/>
      <c r="AP32" s="51"/>
      <c r="AQ32" s="55"/>
      <c r="BE32" s="364"/>
    </row>
    <row r="33" spans="2:56" s="1" customFormat="1" ht="6.9" customHeight="1">
      <c r="B33" s="41"/>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45"/>
    </row>
    <row r="34" spans="2:56" s="1" customFormat="1" ht="6.9" customHeight="1">
      <c r="B34" s="56"/>
      <c r="C34" s="57"/>
      <c r="D34" s="57"/>
      <c r="E34" s="57"/>
      <c r="F34" s="57"/>
      <c r="G34" s="57"/>
      <c r="H34" s="57"/>
      <c r="I34" s="57"/>
      <c r="J34" s="57"/>
      <c r="K34" s="57"/>
      <c r="L34" s="57"/>
      <c r="M34" s="57"/>
      <c r="N34" s="57"/>
      <c r="O34" s="57"/>
      <c r="P34" s="57"/>
      <c r="Q34" s="57"/>
      <c r="R34" s="57"/>
      <c r="S34" s="57"/>
      <c r="T34" s="57"/>
      <c r="U34" s="57"/>
      <c r="V34" s="57"/>
      <c r="W34" s="57"/>
      <c r="X34" s="57"/>
      <c r="Y34" s="57"/>
      <c r="Z34" s="57"/>
      <c r="AA34" s="57"/>
      <c r="AB34" s="57"/>
      <c r="AC34" s="57"/>
      <c r="AD34" s="57"/>
      <c r="AE34" s="57"/>
      <c r="AF34" s="57"/>
      <c r="AG34" s="57"/>
      <c r="AH34" s="57"/>
      <c r="AI34" s="57"/>
      <c r="AJ34" s="57"/>
      <c r="AK34" s="57"/>
      <c r="AL34" s="57"/>
      <c r="AM34" s="57"/>
      <c r="AN34" s="57"/>
      <c r="AO34" s="57"/>
      <c r="AP34" s="57"/>
      <c r="AQ34" s="58"/>
    </row>
    <row r="38" spans="2:56" s="1" customFormat="1" ht="6.9" customHeight="1">
      <c r="B38" s="59"/>
      <c r="C38" s="60"/>
      <c r="D38" s="60"/>
      <c r="E38" s="60"/>
      <c r="F38" s="60"/>
      <c r="G38" s="60"/>
      <c r="H38" s="60"/>
      <c r="I38" s="60"/>
      <c r="J38" s="60"/>
      <c r="K38" s="60"/>
      <c r="L38" s="60"/>
      <c r="M38" s="60"/>
      <c r="N38" s="60"/>
      <c r="O38" s="60"/>
      <c r="P38" s="60"/>
      <c r="Q38" s="60"/>
      <c r="R38" s="60"/>
      <c r="S38" s="60"/>
      <c r="T38" s="60"/>
      <c r="U38" s="60"/>
      <c r="V38" s="60"/>
      <c r="W38" s="60"/>
      <c r="X38" s="60"/>
      <c r="Y38" s="60"/>
      <c r="Z38" s="60"/>
      <c r="AA38" s="60"/>
      <c r="AB38" s="60"/>
      <c r="AC38" s="60"/>
      <c r="AD38" s="60"/>
      <c r="AE38" s="60"/>
      <c r="AF38" s="60"/>
      <c r="AG38" s="60"/>
      <c r="AH38" s="60"/>
      <c r="AI38" s="60"/>
      <c r="AJ38" s="60"/>
      <c r="AK38" s="60"/>
      <c r="AL38" s="60"/>
      <c r="AM38" s="60"/>
      <c r="AN38" s="60"/>
      <c r="AO38" s="60"/>
      <c r="AP38" s="60"/>
      <c r="AQ38" s="60"/>
      <c r="AR38" s="61"/>
    </row>
    <row r="39" spans="2:56" s="1" customFormat="1" ht="36.9" customHeight="1">
      <c r="B39" s="41"/>
      <c r="C39" s="62" t="s">
        <v>52</v>
      </c>
      <c r="D39" s="63"/>
      <c r="E39" s="63"/>
      <c r="F39" s="63"/>
      <c r="G39" s="63"/>
      <c r="H39" s="63"/>
      <c r="I39" s="63"/>
      <c r="J39" s="63"/>
      <c r="K39" s="63"/>
      <c r="L39" s="63"/>
      <c r="M39" s="63"/>
      <c r="N39" s="63"/>
      <c r="O39" s="63"/>
      <c r="P39" s="63"/>
      <c r="Q39" s="63"/>
      <c r="R39" s="63"/>
      <c r="S39" s="63"/>
      <c r="T39" s="63"/>
      <c r="U39" s="63"/>
      <c r="V39" s="63"/>
      <c r="W39" s="63"/>
      <c r="X39" s="63"/>
      <c r="Y39" s="63"/>
      <c r="Z39" s="63"/>
      <c r="AA39" s="63"/>
      <c r="AB39" s="63"/>
      <c r="AC39" s="63"/>
      <c r="AD39" s="63"/>
      <c r="AE39" s="63"/>
      <c r="AF39" s="63"/>
      <c r="AG39" s="63"/>
      <c r="AH39" s="63"/>
      <c r="AI39" s="63"/>
      <c r="AJ39" s="63"/>
      <c r="AK39" s="63"/>
      <c r="AL39" s="63"/>
      <c r="AM39" s="63"/>
      <c r="AN39" s="63"/>
      <c r="AO39" s="63"/>
      <c r="AP39" s="63"/>
      <c r="AQ39" s="63"/>
      <c r="AR39" s="61"/>
    </row>
    <row r="40" spans="2:56" s="1" customFormat="1" ht="6.9" customHeight="1">
      <c r="B40" s="41"/>
      <c r="C40" s="63"/>
      <c r="D40" s="63"/>
      <c r="E40" s="63"/>
      <c r="F40" s="63"/>
      <c r="G40" s="63"/>
      <c r="H40" s="63"/>
      <c r="I40" s="63"/>
      <c r="J40" s="63"/>
      <c r="K40" s="63"/>
      <c r="L40" s="63"/>
      <c r="M40" s="63"/>
      <c r="N40" s="63"/>
      <c r="O40" s="63"/>
      <c r="P40" s="63"/>
      <c r="Q40" s="63"/>
      <c r="R40" s="63"/>
      <c r="S40" s="63"/>
      <c r="T40" s="63"/>
      <c r="U40" s="63"/>
      <c r="V40" s="63"/>
      <c r="W40" s="63"/>
      <c r="X40" s="63"/>
      <c r="Y40" s="63"/>
      <c r="Z40" s="63"/>
      <c r="AA40" s="63"/>
      <c r="AB40" s="63"/>
      <c r="AC40" s="63"/>
      <c r="AD40" s="63"/>
      <c r="AE40" s="63"/>
      <c r="AF40" s="63"/>
      <c r="AG40" s="63"/>
      <c r="AH40" s="63"/>
      <c r="AI40" s="63"/>
      <c r="AJ40" s="63"/>
      <c r="AK40" s="63"/>
      <c r="AL40" s="63"/>
      <c r="AM40" s="63"/>
      <c r="AN40" s="63"/>
      <c r="AO40" s="63"/>
      <c r="AP40" s="63"/>
      <c r="AQ40" s="63"/>
      <c r="AR40" s="61"/>
    </row>
    <row r="41" spans="2:56" s="3" customFormat="1" ht="14.4" customHeight="1">
      <c r="B41" s="64"/>
      <c r="C41" s="65" t="s">
        <v>15</v>
      </c>
      <c r="D41" s="66"/>
      <c r="E41" s="66"/>
      <c r="F41" s="66"/>
      <c r="G41" s="66"/>
      <c r="H41" s="66"/>
      <c r="I41" s="66"/>
      <c r="J41" s="66"/>
      <c r="K41" s="66"/>
      <c r="L41" s="66" t="str">
        <f>K5</f>
        <v>046</v>
      </c>
      <c r="M41" s="66"/>
      <c r="N41" s="66"/>
      <c r="O41" s="66"/>
      <c r="P41" s="66"/>
      <c r="Q41" s="66"/>
      <c r="R41" s="66"/>
      <c r="S41" s="66"/>
      <c r="T41" s="66"/>
      <c r="U41" s="66"/>
      <c r="V41" s="66"/>
      <c r="W41" s="66"/>
      <c r="X41" s="66"/>
      <c r="Y41" s="66"/>
      <c r="Z41" s="66"/>
      <c r="AA41" s="66"/>
      <c r="AB41" s="66"/>
      <c r="AC41" s="66"/>
      <c r="AD41" s="66"/>
      <c r="AE41" s="66"/>
      <c r="AF41" s="66"/>
      <c r="AG41" s="66"/>
      <c r="AH41" s="66"/>
      <c r="AI41" s="66"/>
      <c r="AJ41" s="66"/>
      <c r="AK41" s="66"/>
      <c r="AL41" s="66"/>
      <c r="AM41" s="66"/>
      <c r="AN41" s="66"/>
      <c r="AO41" s="66"/>
      <c r="AP41" s="66"/>
      <c r="AQ41" s="66"/>
      <c r="AR41" s="67"/>
    </row>
    <row r="42" spans="2:56" s="4" customFormat="1" ht="36.9" customHeight="1">
      <c r="B42" s="68"/>
      <c r="C42" s="69" t="s">
        <v>18</v>
      </c>
      <c r="D42" s="70"/>
      <c r="E42" s="70"/>
      <c r="F42" s="70"/>
      <c r="G42" s="70"/>
      <c r="H42" s="70"/>
      <c r="I42" s="70"/>
      <c r="J42" s="70"/>
      <c r="K42" s="70"/>
      <c r="L42" s="381" t="str">
        <f>K6</f>
        <v>Revitalizace centra obce Vikýřovice</v>
      </c>
      <c r="M42" s="382"/>
      <c r="N42" s="382"/>
      <c r="O42" s="382"/>
      <c r="P42" s="382"/>
      <c r="Q42" s="382"/>
      <c r="R42" s="382"/>
      <c r="S42" s="382"/>
      <c r="T42" s="382"/>
      <c r="U42" s="382"/>
      <c r="V42" s="382"/>
      <c r="W42" s="382"/>
      <c r="X42" s="382"/>
      <c r="Y42" s="382"/>
      <c r="Z42" s="382"/>
      <c r="AA42" s="382"/>
      <c r="AB42" s="382"/>
      <c r="AC42" s="382"/>
      <c r="AD42" s="382"/>
      <c r="AE42" s="382"/>
      <c r="AF42" s="382"/>
      <c r="AG42" s="382"/>
      <c r="AH42" s="382"/>
      <c r="AI42" s="382"/>
      <c r="AJ42" s="382"/>
      <c r="AK42" s="382"/>
      <c r="AL42" s="382"/>
      <c r="AM42" s="382"/>
      <c r="AN42" s="382"/>
      <c r="AO42" s="382"/>
      <c r="AP42" s="70"/>
      <c r="AQ42" s="70"/>
      <c r="AR42" s="71"/>
    </row>
    <row r="43" spans="2:56" s="1" customFormat="1" ht="6.9" customHeight="1">
      <c r="B43" s="41"/>
      <c r="C43" s="63"/>
      <c r="D43" s="63"/>
      <c r="E43" s="63"/>
      <c r="F43" s="63"/>
      <c r="G43" s="63"/>
      <c r="H43" s="63"/>
      <c r="I43" s="63"/>
      <c r="J43" s="63"/>
      <c r="K43" s="63"/>
      <c r="L43" s="63"/>
      <c r="M43" s="63"/>
      <c r="N43" s="63"/>
      <c r="O43" s="63"/>
      <c r="P43" s="63"/>
      <c r="Q43" s="63"/>
      <c r="R43" s="63"/>
      <c r="S43" s="63"/>
      <c r="T43" s="63"/>
      <c r="U43" s="63"/>
      <c r="V43" s="63"/>
      <c r="W43" s="63"/>
      <c r="X43" s="63"/>
      <c r="Y43" s="63"/>
      <c r="Z43" s="63"/>
      <c r="AA43" s="63"/>
      <c r="AB43" s="63"/>
      <c r="AC43" s="63"/>
      <c r="AD43" s="63"/>
      <c r="AE43" s="63"/>
      <c r="AF43" s="63"/>
      <c r="AG43" s="63"/>
      <c r="AH43" s="63"/>
      <c r="AI43" s="63"/>
      <c r="AJ43" s="63"/>
      <c r="AK43" s="63"/>
      <c r="AL43" s="63"/>
      <c r="AM43" s="63"/>
      <c r="AN43" s="63"/>
      <c r="AO43" s="63"/>
      <c r="AP43" s="63"/>
      <c r="AQ43" s="63"/>
      <c r="AR43" s="61"/>
    </row>
    <row r="44" spans="2:56" s="1" customFormat="1" ht="13.2">
      <c r="B44" s="41"/>
      <c r="C44" s="65" t="s">
        <v>23</v>
      </c>
      <c r="D44" s="63"/>
      <c r="E44" s="63"/>
      <c r="F44" s="63"/>
      <c r="G44" s="63"/>
      <c r="H44" s="63"/>
      <c r="I44" s="63"/>
      <c r="J44" s="63"/>
      <c r="K44" s="63"/>
      <c r="L44" s="72" t="str">
        <f>IF(K8="","",K8)</f>
        <v>Vikýřovice</v>
      </c>
      <c r="M44" s="63"/>
      <c r="N44" s="63"/>
      <c r="O44" s="63"/>
      <c r="P44" s="63"/>
      <c r="Q44" s="63"/>
      <c r="R44" s="63"/>
      <c r="S44" s="63"/>
      <c r="T44" s="63"/>
      <c r="U44" s="63"/>
      <c r="V44" s="63"/>
      <c r="W44" s="63"/>
      <c r="X44" s="63"/>
      <c r="Y44" s="63"/>
      <c r="Z44" s="63"/>
      <c r="AA44" s="63"/>
      <c r="AB44" s="63"/>
      <c r="AC44" s="63"/>
      <c r="AD44" s="63"/>
      <c r="AE44" s="63"/>
      <c r="AF44" s="63"/>
      <c r="AG44" s="63"/>
      <c r="AH44" s="63"/>
      <c r="AI44" s="65" t="s">
        <v>25</v>
      </c>
      <c r="AJ44" s="63"/>
      <c r="AK44" s="63"/>
      <c r="AL44" s="63"/>
      <c r="AM44" s="383" t="str">
        <f>IF(AN8= "","",AN8)</f>
        <v>20. 7. 2017</v>
      </c>
      <c r="AN44" s="383"/>
      <c r="AO44" s="63"/>
      <c r="AP44" s="63"/>
      <c r="AQ44" s="63"/>
      <c r="AR44" s="61"/>
    </row>
    <row r="45" spans="2:56" s="1" customFormat="1" ht="6.9" customHeight="1">
      <c r="B45" s="41"/>
      <c r="C45" s="63"/>
      <c r="D45" s="63"/>
      <c r="E45" s="63"/>
      <c r="F45" s="63"/>
      <c r="G45" s="63"/>
      <c r="H45" s="63"/>
      <c r="I45" s="63"/>
      <c r="J45" s="63"/>
      <c r="K45" s="63"/>
      <c r="L45" s="63"/>
      <c r="M45" s="63"/>
      <c r="N45" s="63"/>
      <c r="O45" s="63"/>
      <c r="P45" s="63"/>
      <c r="Q45" s="63"/>
      <c r="R45" s="63"/>
      <c r="S45" s="63"/>
      <c r="T45" s="63"/>
      <c r="U45" s="63"/>
      <c r="V45" s="63"/>
      <c r="W45" s="63"/>
      <c r="X45" s="63"/>
      <c r="Y45" s="63"/>
      <c r="Z45" s="63"/>
      <c r="AA45" s="63"/>
      <c r="AB45" s="63"/>
      <c r="AC45" s="63"/>
      <c r="AD45" s="63"/>
      <c r="AE45" s="63"/>
      <c r="AF45" s="63"/>
      <c r="AG45" s="63"/>
      <c r="AH45" s="63"/>
      <c r="AI45" s="63"/>
      <c r="AJ45" s="63"/>
      <c r="AK45" s="63"/>
      <c r="AL45" s="63"/>
      <c r="AM45" s="63"/>
      <c r="AN45" s="63"/>
      <c r="AO45" s="63"/>
      <c r="AP45" s="63"/>
      <c r="AQ45" s="63"/>
      <c r="AR45" s="61"/>
    </row>
    <row r="46" spans="2:56" s="1" customFormat="1" ht="13.2">
      <c r="B46" s="41"/>
      <c r="C46" s="65" t="s">
        <v>27</v>
      </c>
      <c r="D46" s="63"/>
      <c r="E46" s="63"/>
      <c r="F46" s="63"/>
      <c r="G46" s="63"/>
      <c r="H46" s="63"/>
      <c r="I46" s="63"/>
      <c r="J46" s="63"/>
      <c r="K46" s="63"/>
      <c r="L46" s="66" t="str">
        <f>IF(E11= "","",E11)</f>
        <v>Obec Vikýřovice, Petrovská č. 168</v>
      </c>
      <c r="M46" s="63"/>
      <c r="N46" s="63"/>
      <c r="O46" s="63"/>
      <c r="P46" s="63"/>
      <c r="Q46" s="63"/>
      <c r="R46" s="63"/>
      <c r="S46" s="63"/>
      <c r="T46" s="63"/>
      <c r="U46" s="63"/>
      <c r="V46" s="63"/>
      <c r="W46" s="63"/>
      <c r="X46" s="63"/>
      <c r="Y46" s="63"/>
      <c r="Z46" s="63"/>
      <c r="AA46" s="63"/>
      <c r="AB46" s="63"/>
      <c r="AC46" s="63"/>
      <c r="AD46" s="63"/>
      <c r="AE46" s="63"/>
      <c r="AF46" s="63"/>
      <c r="AG46" s="63"/>
      <c r="AH46" s="63"/>
      <c r="AI46" s="65" t="s">
        <v>34</v>
      </c>
      <c r="AJ46" s="63"/>
      <c r="AK46" s="63"/>
      <c r="AL46" s="63"/>
      <c r="AM46" s="384" t="str">
        <f>IF(E17="","",E17)</f>
        <v>Ing. Vitásek, U tenisu 2625/1, Šumperk</v>
      </c>
      <c r="AN46" s="384"/>
      <c r="AO46" s="384"/>
      <c r="AP46" s="384"/>
      <c r="AQ46" s="63"/>
      <c r="AR46" s="61"/>
      <c r="AS46" s="385" t="s">
        <v>53</v>
      </c>
      <c r="AT46" s="386"/>
      <c r="AU46" s="74"/>
      <c r="AV46" s="74"/>
      <c r="AW46" s="74"/>
      <c r="AX46" s="74"/>
      <c r="AY46" s="74"/>
      <c r="AZ46" s="74"/>
      <c r="BA46" s="74"/>
      <c r="BB46" s="74"/>
      <c r="BC46" s="74"/>
      <c r="BD46" s="75"/>
    </row>
    <row r="47" spans="2:56" s="1" customFormat="1" ht="13.2">
      <c r="B47" s="41"/>
      <c r="C47" s="65" t="s">
        <v>32</v>
      </c>
      <c r="D47" s="63"/>
      <c r="E47" s="63"/>
      <c r="F47" s="63"/>
      <c r="G47" s="63"/>
      <c r="H47" s="63"/>
      <c r="I47" s="63"/>
      <c r="J47" s="63"/>
      <c r="K47" s="63"/>
      <c r="L47" s="66" t="str">
        <f>IF(E14= "Vyplň údaj","",E14)</f>
        <v/>
      </c>
      <c r="M47" s="63"/>
      <c r="N47" s="63"/>
      <c r="O47" s="63"/>
      <c r="P47" s="63"/>
      <c r="Q47" s="63"/>
      <c r="R47" s="63"/>
      <c r="S47" s="63"/>
      <c r="T47" s="63"/>
      <c r="U47" s="63"/>
      <c r="V47" s="63"/>
      <c r="W47" s="63"/>
      <c r="X47" s="63"/>
      <c r="Y47" s="63"/>
      <c r="Z47" s="63"/>
      <c r="AA47" s="63"/>
      <c r="AB47" s="63"/>
      <c r="AC47" s="63"/>
      <c r="AD47" s="63"/>
      <c r="AE47" s="63"/>
      <c r="AF47" s="63"/>
      <c r="AG47" s="63"/>
      <c r="AH47" s="63"/>
      <c r="AI47" s="63"/>
      <c r="AJ47" s="63"/>
      <c r="AK47" s="63"/>
      <c r="AL47" s="63"/>
      <c r="AM47" s="63"/>
      <c r="AN47" s="63"/>
      <c r="AO47" s="63"/>
      <c r="AP47" s="63"/>
      <c r="AQ47" s="63"/>
      <c r="AR47" s="61"/>
      <c r="AS47" s="387"/>
      <c r="AT47" s="388"/>
      <c r="AU47" s="76"/>
      <c r="AV47" s="76"/>
      <c r="AW47" s="76"/>
      <c r="AX47" s="76"/>
      <c r="AY47" s="76"/>
      <c r="AZ47" s="76"/>
      <c r="BA47" s="76"/>
      <c r="BB47" s="76"/>
      <c r="BC47" s="76"/>
      <c r="BD47" s="77"/>
    </row>
    <row r="48" spans="2:56" s="1" customFormat="1" ht="10.8" customHeight="1">
      <c r="B48" s="41"/>
      <c r="C48" s="63"/>
      <c r="D48" s="63"/>
      <c r="E48" s="63"/>
      <c r="F48" s="63"/>
      <c r="G48" s="63"/>
      <c r="H48" s="63"/>
      <c r="I48" s="63"/>
      <c r="J48" s="63"/>
      <c r="K48" s="63"/>
      <c r="L48" s="63"/>
      <c r="M48" s="63"/>
      <c r="N48" s="63"/>
      <c r="O48" s="63"/>
      <c r="P48" s="63"/>
      <c r="Q48" s="63"/>
      <c r="R48" s="63"/>
      <c r="S48" s="63"/>
      <c r="T48" s="63"/>
      <c r="U48" s="63"/>
      <c r="V48" s="63"/>
      <c r="W48" s="63"/>
      <c r="X48" s="63"/>
      <c r="Y48" s="63"/>
      <c r="Z48" s="63"/>
      <c r="AA48" s="63"/>
      <c r="AB48" s="63"/>
      <c r="AC48" s="63"/>
      <c r="AD48" s="63"/>
      <c r="AE48" s="63"/>
      <c r="AF48" s="63"/>
      <c r="AG48" s="63"/>
      <c r="AH48" s="63"/>
      <c r="AI48" s="63"/>
      <c r="AJ48" s="63"/>
      <c r="AK48" s="63"/>
      <c r="AL48" s="63"/>
      <c r="AM48" s="63"/>
      <c r="AN48" s="63"/>
      <c r="AO48" s="63"/>
      <c r="AP48" s="63"/>
      <c r="AQ48" s="63"/>
      <c r="AR48" s="61"/>
      <c r="AS48" s="389"/>
      <c r="AT48" s="390"/>
      <c r="AU48" s="42"/>
      <c r="AV48" s="42"/>
      <c r="AW48" s="42"/>
      <c r="AX48" s="42"/>
      <c r="AY48" s="42"/>
      <c r="AZ48" s="42"/>
      <c r="BA48" s="42"/>
      <c r="BB48" s="42"/>
      <c r="BC48" s="42"/>
      <c r="BD48" s="78"/>
    </row>
    <row r="49" spans="1:91" s="1" customFormat="1" ht="29.25" customHeight="1">
      <c r="B49" s="41"/>
      <c r="C49" s="391" t="s">
        <v>54</v>
      </c>
      <c r="D49" s="392"/>
      <c r="E49" s="392"/>
      <c r="F49" s="392"/>
      <c r="G49" s="392"/>
      <c r="H49" s="79"/>
      <c r="I49" s="393" t="s">
        <v>55</v>
      </c>
      <c r="J49" s="392"/>
      <c r="K49" s="392"/>
      <c r="L49" s="392"/>
      <c r="M49" s="392"/>
      <c r="N49" s="392"/>
      <c r="O49" s="392"/>
      <c r="P49" s="392"/>
      <c r="Q49" s="392"/>
      <c r="R49" s="392"/>
      <c r="S49" s="392"/>
      <c r="T49" s="392"/>
      <c r="U49" s="392"/>
      <c r="V49" s="392"/>
      <c r="W49" s="392"/>
      <c r="X49" s="392"/>
      <c r="Y49" s="392"/>
      <c r="Z49" s="392"/>
      <c r="AA49" s="392"/>
      <c r="AB49" s="392"/>
      <c r="AC49" s="392"/>
      <c r="AD49" s="392"/>
      <c r="AE49" s="392"/>
      <c r="AF49" s="392"/>
      <c r="AG49" s="394" t="s">
        <v>56</v>
      </c>
      <c r="AH49" s="392"/>
      <c r="AI49" s="392"/>
      <c r="AJ49" s="392"/>
      <c r="AK49" s="392"/>
      <c r="AL49" s="392"/>
      <c r="AM49" s="392"/>
      <c r="AN49" s="393" t="s">
        <v>57</v>
      </c>
      <c r="AO49" s="392"/>
      <c r="AP49" s="392"/>
      <c r="AQ49" s="80" t="s">
        <v>58</v>
      </c>
      <c r="AR49" s="61"/>
      <c r="AS49" s="81" t="s">
        <v>59</v>
      </c>
      <c r="AT49" s="82" t="s">
        <v>60</v>
      </c>
      <c r="AU49" s="82" t="s">
        <v>61</v>
      </c>
      <c r="AV49" s="82" t="s">
        <v>62</v>
      </c>
      <c r="AW49" s="82" t="s">
        <v>63</v>
      </c>
      <c r="AX49" s="82" t="s">
        <v>64</v>
      </c>
      <c r="AY49" s="82" t="s">
        <v>65</v>
      </c>
      <c r="AZ49" s="82" t="s">
        <v>66</v>
      </c>
      <c r="BA49" s="82" t="s">
        <v>67</v>
      </c>
      <c r="BB49" s="82" t="s">
        <v>68</v>
      </c>
      <c r="BC49" s="82" t="s">
        <v>69</v>
      </c>
      <c r="BD49" s="83" t="s">
        <v>70</v>
      </c>
    </row>
    <row r="50" spans="1:91" s="1" customFormat="1" ht="10.8" customHeight="1">
      <c r="B50" s="41"/>
      <c r="C50" s="63"/>
      <c r="D50" s="63"/>
      <c r="E50" s="63"/>
      <c r="F50" s="63"/>
      <c r="G50" s="63"/>
      <c r="H50" s="63"/>
      <c r="I50" s="63"/>
      <c r="J50" s="63"/>
      <c r="K50" s="63"/>
      <c r="L50" s="63"/>
      <c r="M50" s="63"/>
      <c r="N50" s="63"/>
      <c r="O50" s="63"/>
      <c r="P50" s="63"/>
      <c r="Q50" s="63"/>
      <c r="R50" s="63"/>
      <c r="S50" s="63"/>
      <c r="T50" s="63"/>
      <c r="U50" s="63"/>
      <c r="V50" s="63"/>
      <c r="W50" s="63"/>
      <c r="X50" s="63"/>
      <c r="Y50" s="63"/>
      <c r="Z50" s="63"/>
      <c r="AA50" s="63"/>
      <c r="AB50" s="63"/>
      <c r="AC50" s="63"/>
      <c r="AD50" s="63"/>
      <c r="AE50" s="63"/>
      <c r="AF50" s="63"/>
      <c r="AG50" s="63"/>
      <c r="AH50" s="63"/>
      <c r="AI50" s="63"/>
      <c r="AJ50" s="63"/>
      <c r="AK50" s="63"/>
      <c r="AL50" s="63"/>
      <c r="AM50" s="63"/>
      <c r="AN50" s="63"/>
      <c r="AO50" s="63"/>
      <c r="AP50" s="63"/>
      <c r="AQ50" s="63"/>
      <c r="AR50" s="61"/>
      <c r="AS50" s="84"/>
      <c r="AT50" s="85"/>
      <c r="AU50" s="85"/>
      <c r="AV50" s="85"/>
      <c r="AW50" s="85"/>
      <c r="AX50" s="85"/>
      <c r="AY50" s="85"/>
      <c r="AZ50" s="85"/>
      <c r="BA50" s="85"/>
      <c r="BB50" s="85"/>
      <c r="BC50" s="85"/>
      <c r="BD50" s="86"/>
    </row>
    <row r="51" spans="1:91" s="4" customFormat="1" ht="32.4" customHeight="1">
      <c r="B51" s="68"/>
      <c r="C51" s="87" t="s">
        <v>71</v>
      </c>
      <c r="D51" s="88"/>
      <c r="E51" s="88"/>
      <c r="F51" s="88"/>
      <c r="G51" s="88"/>
      <c r="H51" s="88"/>
      <c r="I51" s="88"/>
      <c r="J51" s="88"/>
      <c r="K51" s="88"/>
      <c r="L51" s="88"/>
      <c r="M51" s="88"/>
      <c r="N51" s="88"/>
      <c r="O51" s="88"/>
      <c r="P51" s="88"/>
      <c r="Q51" s="88"/>
      <c r="R51" s="88"/>
      <c r="S51" s="88"/>
      <c r="T51" s="88"/>
      <c r="U51" s="88"/>
      <c r="V51" s="88"/>
      <c r="W51" s="88"/>
      <c r="X51" s="88"/>
      <c r="Y51" s="88"/>
      <c r="Z51" s="88"/>
      <c r="AA51" s="88"/>
      <c r="AB51" s="88"/>
      <c r="AC51" s="88"/>
      <c r="AD51" s="88"/>
      <c r="AE51" s="88"/>
      <c r="AF51" s="88"/>
      <c r="AG51" s="398">
        <f>ROUND(SUM(AG52:AG67),2)</f>
        <v>0</v>
      </c>
      <c r="AH51" s="398"/>
      <c r="AI51" s="398"/>
      <c r="AJ51" s="398"/>
      <c r="AK51" s="398"/>
      <c r="AL51" s="398"/>
      <c r="AM51" s="398"/>
      <c r="AN51" s="399">
        <f t="shared" ref="AN51:AN67" si="0">SUM(AG51,AT51)</f>
        <v>0</v>
      </c>
      <c r="AO51" s="399"/>
      <c r="AP51" s="399"/>
      <c r="AQ51" s="89" t="s">
        <v>21</v>
      </c>
      <c r="AR51" s="71"/>
      <c r="AS51" s="90">
        <f>ROUND(SUM(AS52:AS67),2)</f>
        <v>0</v>
      </c>
      <c r="AT51" s="91">
        <f t="shared" ref="AT51:AT67" si="1">ROUND(SUM(AV51:AW51),2)</f>
        <v>0</v>
      </c>
      <c r="AU51" s="92">
        <f>ROUND(SUM(AU52:AU67),5)</f>
        <v>0</v>
      </c>
      <c r="AV51" s="91">
        <f>ROUND(AZ51*L26,2)</f>
        <v>0</v>
      </c>
      <c r="AW51" s="91">
        <f>ROUND(BA51*L27,2)</f>
        <v>0</v>
      </c>
      <c r="AX51" s="91">
        <f>ROUND(BB51*L26,2)</f>
        <v>0</v>
      </c>
      <c r="AY51" s="91">
        <f>ROUND(BC51*L27,2)</f>
        <v>0</v>
      </c>
      <c r="AZ51" s="91">
        <f>ROUND(SUM(AZ52:AZ67),2)</f>
        <v>0</v>
      </c>
      <c r="BA51" s="91">
        <f>ROUND(SUM(BA52:BA67),2)</f>
        <v>0</v>
      </c>
      <c r="BB51" s="91">
        <f>ROUND(SUM(BB52:BB67),2)</f>
        <v>0</v>
      </c>
      <c r="BC51" s="91">
        <f>ROUND(SUM(BC52:BC67),2)</f>
        <v>0</v>
      </c>
      <c r="BD51" s="93">
        <f>ROUND(SUM(BD52:BD67),2)</f>
        <v>0</v>
      </c>
      <c r="BS51" s="94" t="s">
        <v>72</v>
      </c>
      <c r="BT51" s="94" t="s">
        <v>73</v>
      </c>
      <c r="BU51" s="95" t="s">
        <v>74</v>
      </c>
      <c r="BV51" s="94" t="s">
        <v>75</v>
      </c>
      <c r="BW51" s="94" t="s">
        <v>7</v>
      </c>
      <c r="BX51" s="94" t="s">
        <v>76</v>
      </c>
      <c r="CL51" s="94" t="s">
        <v>21</v>
      </c>
    </row>
    <row r="52" spans="1:91" s="5" customFormat="1" ht="49.2" customHeight="1">
      <c r="A52" s="96" t="s">
        <v>77</v>
      </c>
      <c r="B52" s="97"/>
      <c r="C52" s="98"/>
      <c r="D52" s="397" t="s">
        <v>78</v>
      </c>
      <c r="E52" s="397"/>
      <c r="F52" s="397"/>
      <c r="G52" s="397"/>
      <c r="H52" s="397"/>
      <c r="I52" s="99"/>
      <c r="J52" s="397" t="s">
        <v>79</v>
      </c>
      <c r="K52" s="397"/>
      <c r="L52" s="397"/>
      <c r="M52" s="397"/>
      <c r="N52" s="397"/>
      <c r="O52" s="397"/>
      <c r="P52" s="397"/>
      <c r="Q52" s="397"/>
      <c r="R52" s="397"/>
      <c r="S52" s="397"/>
      <c r="T52" s="397"/>
      <c r="U52" s="397"/>
      <c r="V52" s="397"/>
      <c r="W52" s="397"/>
      <c r="X52" s="397"/>
      <c r="Y52" s="397"/>
      <c r="Z52" s="397"/>
      <c r="AA52" s="397"/>
      <c r="AB52" s="397"/>
      <c r="AC52" s="397"/>
      <c r="AD52" s="397"/>
      <c r="AE52" s="397"/>
      <c r="AF52" s="397"/>
      <c r="AG52" s="395">
        <f>'SO 001 - Příprava území, ...'!J27</f>
        <v>0</v>
      </c>
      <c r="AH52" s="396"/>
      <c r="AI52" s="396"/>
      <c r="AJ52" s="396"/>
      <c r="AK52" s="396"/>
      <c r="AL52" s="396"/>
      <c r="AM52" s="396"/>
      <c r="AN52" s="395">
        <f t="shared" si="0"/>
        <v>0</v>
      </c>
      <c r="AO52" s="396"/>
      <c r="AP52" s="396"/>
      <c r="AQ52" s="100" t="s">
        <v>80</v>
      </c>
      <c r="AR52" s="101"/>
      <c r="AS52" s="102">
        <v>0</v>
      </c>
      <c r="AT52" s="103">
        <f t="shared" si="1"/>
        <v>0</v>
      </c>
      <c r="AU52" s="104">
        <f>'SO 001 - Příprava území, ...'!P80</f>
        <v>0</v>
      </c>
      <c r="AV52" s="103">
        <f>'SO 001 - Příprava území, ...'!J30</f>
        <v>0</v>
      </c>
      <c r="AW52" s="103">
        <f>'SO 001 - Příprava území, ...'!J31</f>
        <v>0</v>
      </c>
      <c r="AX52" s="103">
        <f>'SO 001 - Příprava území, ...'!J32</f>
        <v>0</v>
      </c>
      <c r="AY52" s="103">
        <f>'SO 001 - Příprava území, ...'!J33</f>
        <v>0</v>
      </c>
      <c r="AZ52" s="103">
        <f>'SO 001 - Příprava území, ...'!F30</f>
        <v>0</v>
      </c>
      <c r="BA52" s="103">
        <f>'SO 001 - Příprava území, ...'!F31</f>
        <v>0</v>
      </c>
      <c r="BB52" s="103">
        <f>'SO 001 - Příprava území, ...'!F32</f>
        <v>0</v>
      </c>
      <c r="BC52" s="103">
        <f>'SO 001 - Příprava území, ...'!F33</f>
        <v>0</v>
      </c>
      <c r="BD52" s="105">
        <f>'SO 001 - Příprava území, ...'!F34</f>
        <v>0</v>
      </c>
      <c r="BT52" s="106" t="s">
        <v>81</v>
      </c>
      <c r="BV52" s="106" t="s">
        <v>75</v>
      </c>
      <c r="BW52" s="106" t="s">
        <v>82</v>
      </c>
      <c r="BX52" s="106" t="s">
        <v>7</v>
      </c>
      <c r="CL52" s="106" t="s">
        <v>21</v>
      </c>
      <c r="CM52" s="106" t="s">
        <v>83</v>
      </c>
    </row>
    <row r="53" spans="1:91" s="5" customFormat="1" ht="34.799999999999997" customHeight="1">
      <c r="A53" s="96" t="s">
        <v>77</v>
      </c>
      <c r="B53" s="97"/>
      <c r="C53" s="98"/>
      <c r="D53" s="397" t="s">
        <v>84</v>
      </c>
      <c r="E53" s="397"/>
      <c r="F53" s="397"/>
      <c r="G53" s="397"/>
      <c r="H53" s="397"/>
      <c r="I53" s="99"/>
      <c r="J53" s="397" t="s">
        <v>85</v>
      </c>
      <c r="K53" s="397"/>
      <c r="L53" s="397"/>
      <c r="M53" s="397"/>
      <c r="N53" s="397"/>
      <c r="O53" s="397"/>
      <c r="P53" s="397"/>
      <c r="Q53" s="397"/>
      <c r="R53" s="397"/>
      <c r="S53" s="397"/>
      <c r="T53" s="397"/>
      <c r="U53" s="397"/>
      <c r="V53" s="397"/>
      <c r="W53" s="397"/>
      <c r="X53" s="397"/>
      <c r="Y53" s="397"/>
      <c r="Z53" s="397"/>
      <c r="AA53" s="397"/>
      <c r="AB53" s="397"/>
      <c r="AC53" s="397"/>
      <c r="AD53" s="397"/>
      <c r="AE53" s="397"/>
      <c r="AF53" s="397"/>
      <c r="AG53" s="395">
        <f>'SO 101 - Rozšíření komuni...'!J27</f>
        <v>0</v>
      </c>
      <c r="AH53" s="396"/>
      <c r="AI53" s="396"/>
      <c r="AJ53" s="396"/>
      <c r="AK53" s="396"/>
      <c r="AL53" s="396"/>
      <c r="AM53" s="396"/>
      <c r="AN53" s="395">
        <f t="shared" si="0"/>
        <v>0</v>
      </c>
      <c r="AO53" s="396"/>
      <c r="AP53" s="396"/>
      <c r="AQ53" s="100" t="s">
        <v>80</v>
      </c>
      <c r="AR53" s="101"/>
      <c r="AS53" s="102">
        <v>0</v>
      </c>
      <c r="AT53" s="103">
        <f t="shared" si="1"/>
        <v>0</v>
      </c>
      <c r="AU53" s="104">
        <f>'SO 101 - Rozšíření komuni...'!P82</f>
        <v>0</v>
      </c>
      <c r="AV53" s="103">
        <f>'SO 101 - Rozšíření komuni...'!J30</f>
        <v>0</v>
      </c>
      <c r="AW53" s="103">
        <f>'SO 101 - Rozšíření komuni...'!J31</f>
        <v>0</v>
      </c>
      <c r="AX53" s="103">
        <f>'SO 101 - Rozšíření komuni...'!J32</f>
        <v>0</v>
      </c>
      <c r="AY53" s="103">
        <f>'SO 101 - Rozšíření komuni...'!J33</f>
        <v>0</v>
      </c>
      <c r="AZ53" s="103">
        <f>'SO 101 - Rozšíření komuni...'!F30</f>
        <v>0</v>
      </c>
      <c r="BA53" s="103">
        <f>'SO 101 - Rozšíření komuni...'!F31</f>
        <v>0</v>
      </c>
      <c r="BB53" s="103">
        <f>'SO 101 - Rozšíření komuni...'!F32</f>
        <v>0</v>
      </c>
      <c r="BC53" s="103">
        <f>'SO 101 - Rozšíření komuni...'!F33</f>
        <v>0</v>
      </c>
      <c r="BD53" s="105">
        <f>'SO 101 - Rozšíření komuni...'!F34</f>
        <v>0</v>
      </c>
      <c r="BT53" s="106" t="s">
        <v>81</v>
      </c>
      <c r="BV53" s="106" t="s">
        <v>75</v>
      </c>
      <c r="BW53" s="106" t="s">
        <v>86</v>
      </c>
      <c r="BX53" s="106" t="s">
        <v>7</v>
      </c>
      <c r="CL53" s="106" t="s">
        <v>21</v>
      </c>
      <c r="CM53" s="106" t="s">
        <v>83</v>
      </c>
    </row>
    <row r="54" spans="1:91" s="5" customFormat="1" ht="20.399999999999999" customHeight="1">
      <c r="A54" s="96" t="s">
        <v>77</v>
      </c>
      <c r="B54" s="97"/>
      <c r="C54" s="98"/>
      <c r="D54" s="397" t="s">
        <v>87</v>
      </c>
      <c r="E54" s="397"/>
      <c r="F54" s="397"/>
      <c r="G54" s="397"/>
      <c r="H54" s="397"/>
      <c r="I54" s="99"/>
      <c r="J54" s="397" t="s">
        <v>88</v>
      </c>
      <c r="K54" s="397"/>
      <c r="L54" s="397"/>
      <c r="M54" s="397"/>
      <c r="N54" s="397"/>
      <c r="O54" s="397"/>
      <c r="P54" s="397"/>
      <c r="Q54" s="397"/>
      <c r="R54" s="397"/>
      <c r="S54" s="397"/>
      <c r="T54" s="397"/>
      <c r="U54" s="397"/>
      <c r="V54" s="397"/>
      <c r="W54" s="397"/>
      <c r="X54" s="397"/>
      <c r="Y54" s="397"/>
      <c r="Z54" s="397"/>
      <c r="AA54" s="397"/>
      <c r="AB54" s="397"/>
      <c r="AC54" s="397"/>
      <c r="AD54" s="397"/>
      <c r="AE54" s="397"/>
      <c r="AF54" s="397"/>
      <c r="AG54" s="395">
        <f>'SO 102 - Rozšíření místní...'!J27</f>
        <v>0</v>
      </c>
      <c r="AH54" s="396"/>
      <c r="AI54" s="396"/>
      <c r="AJ54" s="396"/>
      <c r="AK54" s="396"/>
      <c r="AL54" s="396"/>
      <c r="AM54" s="396"/>
      <c r="AN54" s="395">
        <f t="shared" si="0"/>
        <v>0</v>
      </c>
      <c r="AO54" s="396"/>
      <c r="AP54" s="396"/>
      <c r="AQ54" s="100" t="s">
        <v>80</v>
      </c>
      <c r="AR54" s="101"/>
      <c r="AS54" s="102">
        <v>0</v>
      </c>
      <c r="AT54" s="103">
        <f t="shared" si="1"/>
        <v>0</v>
      </c>
      <c r="AU54" s="104">
        <f>'SO 102 - Rozšíření místní...'!P81</f>
        <v>0</v>
      </c>
      <c r="AV54" s="103">
        <f>'SO 102 - Rozšíření místní...'!J30</f>
        <v>0</v>
      </c>
      <c r="AW54" s="103">
        <f>'SO 102 - Rozšíření místní...'!J31</f>
        <v>0</v>
      </c>
      <c r="AX54" s="103">
        <f>'SO 102 - Rozšíření místní...'!J32</f>
        <v>0</v>
      </c>
      <c r="AY54" s="103">
        <f>'SO 102 - Rozšíření místní...'!J33</f>
        <v>0</v>
      </c>
      <c r="AZ54" s="103">
        <f>'SO 102 - Rozšíření místní...'!F30</f>
        <v>0</v>
      </c>
      <c r="BA54" s="103">
        <f>'SO 102 - Rozšíření místní...'!F31</f>
        <v>0</v>
      </c>
      <c r="BB54" s="103">
        <f>'SO 102 - Rozšíření místní...'!F32</f>
        <v>0</v>
      </c>
      <c r="BC54" s="103">
        <f>'SO 102 - Rozšíření místní...'!F33</f>
        <v>0</v>
      </c>
      <c r="BD54" s="105">
        <f>'SO 102 - Rozšíření místní...'!F34</f>
        <v>0</v>
      </c>
      <c r="BT54" s="106" t="s">
        <v>81</v>
      </c>
      <c r="BV54" s="106" t="s">
        <v>75</v>
      </c>
      <c r="BW54" s="106" t="s">
        <v>89</v>
      </c>
      <c r="BX54" s="106" t="s">
        <v>7</v>
      </c>
      <c r="CL54" s="106" t="s">
        <v>21</v>
      </c>
      <c r="CM54" s="106" t="s">
        <v>83</v>
      </c>
    </row>
    <row r="55" spans="1:91" s="5" customFormat="1" ht="34.799999999999997" customHeight="1">
      <c r="A55" s="96" t="s">
        <v>77</v>
      </c>
      <c r="B55" s="97"/>
      <c r="C55" s="98"/>
      <c r="D55" s="397" t="s">
        <v>90</v>
      </c>
      <c r="E55" s="397"/>
      <c r="F55" s="397"/>
      <c r="G55" s="397"/>
      <c r="H55" s="397"/>
      <c r="I55" s="99"/>
      <c r="J55" s="397" t="s">
        <v>91</v>
      </c>
      <c r="K55" s="397"/>
      <c r="L55" s="397"/>
      <c r="M55" s="397"/>
      <c r="N55" s="397"/>
      <c r="O55" s="397"/>
      <c r="P55" s="397"/>
      <c r="Q55" s="397"/>
      <c r="R55" s="397"/>
      <c r="S55" s="397"/>
      <c r="T55" s="397"/>
      <c r="U55" s="397"/>
      <c r="V55" s="397"/>
      <c r="W55" s="397"/>
      <c r="X55" s="397"/>
      <c r="Y55" s="397"/>
      <c r="Z55" s="397"/>
      <c r="AA55" s="397"/>
      <c r="AB55" s="397"/>
      <c r="AC55" s="397"/>
      <c r="AD55" s="397"/>
      <c r="AE55" s="397"/>
      <c r="AF55" s="397"/>
      <c r="AG55" s="395">
        <f>'SO 103a - Chodníky a rampy'!J27</f>
        <v>0</v>
      </c>
      <c r="AH55" s="396"/>
      <c r="AI55" s="396"/>
      <c r="AJ55" s="396"/>
      <c r="AK55" s="396"/>
      <c r="AL55" s="396"/>
      <c r="AM55" s="396"/>
      <c r="AN55" s="395">
        <f t="shared" si="0"/>
        <v>0</v>
      </c>
      <c r="AO55" s="396"/>
      <c r="AP55" s="396"/>
      <c r="AQ55" s="100" t="s">
        <v>80</v>
      </c>
      <c r="AR55" s="101"/>
      <c r="AS55" s="102">
        <v>0</v>
      </c>
      <c r="AT55" s="103">
        <f t="shared" si="1"/>
        <v>0</v>
      </c>
      <c r="AU55" s="104">
        <f>'SO 103a - Chodníky a rampy'!P84</f>
        <v>0</v>
      </c>
      <c r="AV55" s="103">
        <f>'SO 103a - Chodníky a rampy'!J30</f>
        <v>0</v>
      </c>
      <c r="AW55" s="103">
        <f>'SO 103a - Chodníky a rampy'!J31</f>
        <v>0</v>
      </c>
      <c r="AX55" s="103">
        <f>'SO 103a - Chodníky a rampy'!J32</f>
        <v>0</v>
      </c>
      <c r="AY55" s="103">
        <f>'SO 103a - Chodníky a rampy'!J33</f>
        <v>0</v>
      </c>
      <c r="AZ55" s="103">
        <f>'SO 103a - Chodníky a rampy'!F30</f>
        <v>0</v>
      </c>
      <c r="BA55" s="103">
        <f>'SO 103a - Chodníky a rampy'!F31</f>
        <v>0</v>
      </c>
      <c r="BB55" s="103">
        <f>'SO 103a - Chodníky a rampy'!F32</f>
        <v>0</v>
      </c>
      <c r="BC55" s="103">
        <f>'SO 103a - Chodníky a rampy'!F33</f>
        <v>0</v>
      </c>
      <c r="BD55" s="105">
        <f>'SO 103a - Chodníky a rampy'!F34</f>
        <v>0</v>
      </c>
      <c r="BT55" s="106" t="s">
        <v>81</v>
      </c>
      <c r="BV55" s="106" t="s">
        <v>75</v>
      </c>
      <c r="BW55" s="106" t="s">
        <v>92</v>
      </c>
      <c r="BX55" s="106" t="s">
        <v>7</v>
      </c>
      <c r="CL55" s="106" t="s">
        <v>21</v>
      </c>
      <c r="CM55" s="106" t="s">
        <v>83</v>
      </c>
    </row>
    <row r="56" spans="1:91" s="5" customFormat="1" ht="34.799999999999997" customHeight="1">
      <c r="A56" s="96" t="s">
        <v>77</v>
      </c>
      <c r="B56" s="97"/>
      <c r="C56" s="98"/>
      <c r="D56" s="397" t="s">
        <v>93</v>
      </c>
      <c r="E56" s="397"/>
      <c r="F56" s="397"/>
      <c r="G56" s="397"/>
      <c r="H56" s="397"/>
      <c r="I56" s="99"/>
      <c r="J56" s="397" t="s">
        <v>94</v>
      </c>
      <c r="K56" s="397"/>
      <c r="L56" s="397"/>
      <c r="M56" s="397"/>
      <c r="N56" s="397"/>
      <c r="O56" s="397"/>
      <c r="P56" s="397"/>
      <c r="Q56" s="397"/>
      <c r="R56" s="397"/>
      <c r="S56" s="397"/>
      <c r="T56" s="397"/>
      <c r="U56" s="397"/>
      <c r="V56" s="397"/>
      <c r="W56" s="397"/>
      <c r="X56" s="397"/>
      <c r="Y56" s="397"/>
      <c r="Z56" s="397"/>
      <c r="AA56" s="397"/>
      <c r="AB56" s="397"/>
      <c r="AC56" s="397"/>
      <c r="AD56" s="397"/>
      <c r="AE56" s="397"/>
      <c r="AF56" s="397"/>
      <c r="AG56" s="395">
        <f>'SO 103b - Sjezd'!J27</f>
        <v>0</v>
      </c>
      <c r="AH56" s="396"/>
      <c r="AI56" s="396"/>
      <c r="AJ56" s="396"/>
      <c r="AK56" s="396"/>
      <c r="AL56" s="396"/>
      <c r="AM56" s="396"/>
      <c r="AN56" s="395">
        <f t="shared" si="0"/>
        <v>0</v>
      </c>
      <c r="AO56" s="396"/>
      <c r="AP56" s="396"/>
      <c r="AQ56" s="100" t="s">
        <v>80</v>
      </c>
      <c r="AR56" s="101"/>
      <c r="AS56" s="102">
        <v>0</v>
      </c>
      <c r="AT56" s="103">
        <f t="shared" si="1"/>
        <v>0</v>
      </c>
      <c r="AU56" s="104">
        <f>'SO 103b - Sjezd'!P82</f>
        <v>0</v>
      </c>
      <c r="AV56" s="103">
        <f>'SO 103b - Sjezd'!J30</f>
        <v>0</v>
      </c>
      <c r="AW56" s="103">
        <f>'SO 103b - Sjezd'!J31</f>
        <v>0</v>
      </c>
      <c r="AX56" s="103">
        <f>'SO 103b - Sjezd'!J32</f>
        <v>0</v>
      </c>
      <c r="AY56" s="103">
        <f>'SO 103b - Sjezd'!J33</f>
        <v>0</v>
      </c>
      <c r="AZ56" s="103">
        <f>'SO 103b - Sjezd'!F30</f>
        <v>0</v>
      </c>
      <c r="BA56" s="103">
        <f>'SO 103b - Sjezd'!F31</f>
        <v>0</v>
      </c>
      <c r="BB56" s="103">
        <f>'SO 103b - Sjezd'!F32</f>
        <v>0</v>
      </c>
      <c r="BC56" s="103">
        <f>'SO 103b - Sjezd'!F33</f>
        <v>0</v>
      </c>
      <c r="BD56" s="105">
        <f>'SO 103b - Sjezd'!F34</f>
        <v>0</v>
      </c>
      <c r="BT56" s="106" t="s">
        <v>81</v>
      </c>
      <c r="BV56" s="106" t="s">
        <v>75</v>
      </c>
      <c r="BW56" s="106" t="s">
        <v>95</v>
      </c>
      <c r="BX56" s="106" t="s">
        <v>7</v>
      </c>
      <c r="CL56" s="106" t="s">
        <v>21</v>
      </c>
      <c r="CM56" s="106" t="s">
        <v>83</v>
      </c>
    </row>
    <row r="57" spans="1:91" s="5" customFormat="1" ht="49.2" customHeight="1">
      <c r="A57" s="96" t="s">
        <v>77</v>
      </c>
      <c r="B57" s="97"/>
      <c r="C57" s="98"/>
      <c r="D57" s="397" t="s">
        <v>96</v>
      </c>
      <c r="E57" s="397"/>
      <c r="F57" s="397"/>
      <c r="G57" s="397"/>
      <c r="H57" s="397"/>
      <c r="I57" s="99"/>
      <c r="J57" s="397" t="s">
        <v>97</v>
      </c>
      <c r="K57" s="397"/>
      <c r="L57" s="397"/>
      <c r="M57" s="397"/>
      <c r="N57" s="397"/>
      <c r="O57" s="397"/>
      <c r="P57" s="397"/>
      <c r="Q57" s="397"/>
      <c r="R57" s="397"/>
      <c r="S57" s="397"/>
      <c r="T57" s="397"/>
      <c r="U57" s="397"/>
      <c r="V57" s="397"/>
      <c r="W57" s="397"/>
      <c r="X57" s="397"/>
      <c r="Y57" s="397"/>
      <c r="Z57" s="397"/>
      <c r="AA57" s="397"/>
      <c r="AB57" s="397"/>
      <c r="AC57" s="397"/>
      <c r="AD57" s="397"/>
      <c r="AE57" s="397"/>
      <c r="AF57" s="397"/>
      <c r="AG57" s="395">
        <f>'SO 104 - Dešťové přípojky...'!J27</f>
        <v>0</v>
      </c>
      <c r="AH57" s="396"/>
      <c r="AI57" s="396"/>
      <c r="AJ57" s="396"/>
      <c r="AK57" s="396"/>
      <c r="AL57" s="396"/>
      <c r="AM57" s="396"/>
      <c r="AN57" s="395">
        <f t="shared" si="0"/>
        <v>0</v>
      </c>
      <c r="AO57" s="396"/>
      <c r="AP57" s="396"/>
      <c r="AQ57" s="100" t="s">
        <v>80</v>
      </c>
      <c r="AR57" s="101"/>
      <c r="AS57" s="102">
        <v>0</v>
      </c>
      <c r="AT57" s="103">
        <f t="shared" si="1"/>
        <v>0</v>
      </c>
      <c r="AU57" s="104">
        <f>'SO 104 - Dešťové přípojky...'!P82</f>
        <v>0</v>
      </c>
      <c r="AV57" s="103">
        <f>'SO 104 - Dešťové přípojky...'!J30</f>
        <v>0</v>
      </c>
      <c r="AW57" s="103">
        <f>'SO 104 - Dešťové přípojky...'!J31</f>
        <v>0</v>
      </c>
      <c r="AX57" s="103">
        <f>'SO 104 - Dešťové přípojky...'!J32</f>
        <v>0</v>
      </c>
      <c r="AY57" s="103">
        <f>'SO 104 - Dešťové přípojky...'!J33</f>
        <v>0</v>
      </c>
      <c r="AZ57" s="103">
        <f>'SO 104 - Dešťové přípojky...'!F30</f>
        <v>0</v>
      </c>
      <c r="BA57" s="103">
        <f>'SO 104 - Dešťové přípojky...'!F31</f>
        <v>0</v>
      </c>
      <c r="BB57" s="103">
        <f>'SO 104 - Dešťové přípojky...'!F32</f>
        <v>0</v>
      </c>
      <c r="BC57" s="103">
        <f>'SO 104 - Dešťové přípojky...'!F33</f>
        <v>0</v>
      </c>
      <c r="BD57" s="105">
        <f>'SO 104 - Dešťové přípojky...'!F34</f>
        <v>0</v>
      </c>
      <c r="BT57" s="106" t="s">
        <v>81</v>
      </c>
      <c r="BV57" s="106" t="s">
        <v>75</v>
      </c>
      <c r="BW57" s="106" t="s">
        <v>98</v>
      </c>
      <c r="BX57" s="106" t="s">
        <v>7</v>
      </c>
      <c r="CL57" s="106" t="s">
        <v>21</v>
      </c>
      <c r="CM57" s="106" t="s">
        <v>83</v>
      </c>
    </row>
    <row r="58" spans="1:91" s="5" customFormat="1" ht="20.399999999999999" customHeight="1">
      <c r="A58" s="96" t="s">
        <v>77</v>
      </c>
      <c r="B58" s="97"/>
      <c r="C58" s="98"/>
      <c r="D58" s="397" t="s">
        <v>99</v>
      </c>
      <c r="E58" s="397"/>
      <c r="F58" s="397"/>
      <c r="G58" s="397"/>
      <c r="H58" s="397"/>
      <c r="I58" s="99"/>
      <c r="J58" s="397" t="s">
        <v>100</v>
      </c>
      <c r="K58" s="397"/>
      <c r="L58" s="397"/>
      <c r="M58" s="397"/>
      <c r="N58" s="397"/>
      <c r="O58" s="397"/>
      <c r="P58" s="397"/>
      <c r="Q58" s="397"/>
      <c r="R58" s="397"/>
      <c r="S58" s="397"/>
      <c r="T58" s="397"/>
      <c r="U58" s="397"/>
      <c r="V58" s="397"/>
      <c r="W58" s="397"/>
      <c r="X58" s="397"/>
      <c r="Y58" s="397"/>
      <c r="Z58" s="397"/>
      <c r="AA58" s="397"/>
      <c r="AB58" s="397"/>
      <c r="AC58" s="397"/>
      <c r="AD58" s="397"/>
      <c r="AE58" s="397"/>
      <c r="AF58" s="397"/>
      <c r="AG58" s="395">
        <f>'SO 105 - Parkoviště'!J27</f>
        <v>0</v>
      </c>
      <c r="AH58" s="396"/>
      <c r="AI58" s="396"/>
      <c r="AJ58" s="396"/>
      <c r="AK58" s="396"/>
      <c r="AL58" s="396"/>
      <c r="AM58" s="396"/>
      <c r="AN58" s="395">
        <f t="shared" si="0"/>
        <v>0</v>
      </c>
      <c r="AO58" s="396"/>
      <c r="AP58" s="396"/>
      <c r="AQ58" s="100" t="s">
        <v>80</v>
      </c>
      <c r="AR58" s="101"/>
      <c r="AS58" s="102">
        <v>0</v>
      </c>
      <c r="AT58" s="103">
        <f t="shared" si="1"/>
        <v>0</v>
      </c>
      <c r="AU58" s="104">
        <f>'SO 105 - Parkoviště'!P82</f>
        <v>0</v>
      </c>
      <c r="AV58" s="103">
        <f>'SO 105 - Parkoviště'!J30</f>
        <v>0</v>
      </c>
      <c r="AW58" s="103">
        <f>'SO 105 - Parkoviště'!J31</f>
        <v>0</v>
      </c>
      <c r="AX58" s="103">
        <f>'SO 105 - Parkoviště'!J32</f>
        <v>0</v>
      </c>
      <c r="AY58" s="103">
        <f>'SO 105 - Parkoviště'!J33</f>
        <v>0</v>
      </c>
      <c r="AZ58" s="103">
        <f>'SO 105 - Parkoviště'!F30</f>
        <v>0</v>
      </c>
      <c r="BA58" s="103">
        <f>'SO 105 - Parkoviště'!F31</f>
        <v>0</v>
      </c>
      <c r="BB58" s="103">
        <f>'SO 105 - Parkoviště'!F32</f>
        <v>0</v>
      </c>
      <c r="BC58" s="103">
        <f>'SO 105 - Parkoviště'!F33</f>
        <v>0</v>
      </c>
      <c r="BD58" s="105">
        <f>'SO 105 - Parkoviště'!F34</f>
        <v>0</v>
      </c>
      <c r="BT58" s="106" t="s">
        <v>81</v>
      </c>
      <c r="BV58" s="106" t="s">
        <v>75</v>
      </c>
      <c r="BW58" s="106" t="s">
        <v>101</v>
      </c>
      <c r="BX58" s="106" t="s">
        <v>7</v>
      </c>
      <c r="CL58" s="106" t="s">
        <v>21</v>
      </c>
      <c r="CM58" s="106" t="s">
        <v>83</v>
      </c>
    </row>
    <row r="59" spans="1:91" s="5" customFormat="1" ht="20.399999999999999" customHeight="1">
      <c r="A59" s="96" t="s">
        <v>77</v>
      </c>
      <c r="B59" s="97"/>
      <c r="C59" s="98"/>
      <c r="D59" s="397" t="s">
        <v>102</v>
      </c>
      <c r="E59" s="397"/>
      <c r="F59" s="397"/>
      <c r="G59" s="397"/>
      <c r="H59" s="397"/>
      <c r="I59" s="99"/>
      <c r="J59" s="397" t="s">
        <v>103</v>
      </c>
      <c r="K59" s="397"/>
      <c r="L59" s="397"/>
      <c r="M59" s="397"/>
      <c r="N59" s="397"/>
      <c r="O59" s="397"/>
      <c r="P59" s="397"/>
      <c r="Q59" s="397"/>
      <c r="R59" s="397"/>
      <c r="S59" s="397"/>
      <c r="T59" s="397"/>
      <c r="U59" s="397"/>
      <c r="V59" s="397"/>
      <c r="W59" s="397"/>
      <c r="X59" s="397"/>
      <c r="Y59" s="397"/>
      <c r="Z59" s="397"/>
      <c r="AA59" s="397"/>
      <c r="AB59" s="397"/>
      <c r="AC59" s="397"/>
      <c r="AD59" s="397"/>
      <c r="AE59" s="397"/>
      <c r="AF59" s="397"/>
      <c r="AG59" s="395">
        <f>'SO 106 - Manipulační plocha'!J27</f>
        <v>0</v>
      </c>
      <c r="AH59" s="396"/>
      <c r="AI59" s="396"/>
      <c r="AJ59" s="396"/>
      <c r="AK59" s="396"/>
      <c r="AL59" s="396"/>
      <c r="AM59" s="396"/>
      <c r="AN59" s="395">
        <f t="shared" si="0"/>
        <v>0</v>
      </c>
      <c r="AO59" s="396"/>
      <c r="AP59" s="396"/>
      <c r="AQ59" s="100" t="s">
        <v>80</v>
      </c>
      <c r="AR59" s="101"/>
      <c r="AS59" s="102">
        <v>0</v>
      </c>
      <c r="AT59" s="103">
        <f t="shared" si="1"/>
        <v>0</v>
      </c>
      <c r="AU59" s="104">
        <f>'SO 106 - Manipulační plocha'!P82</f>
        <v>0</v>
      </c>
      <c r="AV59" s="103">
        <f>'SO 106 - Manipulační plocha'!J30</f>
        <v>0</v>
      </c>
      <c r="AW59" s="103">
        <f>'SO 106 - Manipulační plocha'!J31</f>
        <v>0</v>
      </c>
      <c r="AX59" s="103">
        <f>'SO 106 - Manipulační plocha'!J32</f>
        <v>0</v>
      </c>
      <c r="AY59" s="103">
        <f>'SO 106 - Manipulační plocha'!J33</f>
        <v>0</v>
      </c>
      <c r="AZ59" s="103">
        <f>'SO 106 - Manipulační plocha'!F30</f>
        <v>0</v>
      </c>
      <c r="BA59" s="103">
        <f>'SO 106 - Manipulační plocha'!F31</f>
        <v>0</v>
      </c>
      <c r="BB59" s="103">
        <f>'SO 106 - Manipulační plocha'!F32</f>
        <v>0</v>
      </c>
      <c r="BC59" s="103">
        <f>'SO 106 - Manipulační plocha'!F33</f>
        <v>0</v>
      </c>
      <c r="BD59" s="105">
        <f>'SO 106 - Manipulační plocha'!F34</f>
        <v>0</v>
      </c>
      <c r="BT59" s="106" t="s">
        <v>81</v>
      </c>
      <c r="BV59" s="106" t="s">
        <v>75</v>
      </c>
      <c r="BW59" s="106" t="s">
        <v>104</v>
      </c>
      <c r="BX59" s="106" t="s">
        <v>7</v>
      </c>
      <c r="CL59" s="106" t="s">
        <v>21</v>
      </c>
      <c r="CM59" s="106" t="s">
        <v>83</v>
      </c>
    </row>
    <row r="60" spans="1:91" s="5" customFormat="1" ht="20.399999999999999" customHeight="1">
      <c r="A60" s="96" t="s">
        <v>77</v>
      </c>
      <c r="B60" s="97"/>
      <c r="C60" s="98"/>
      <c r="D60" s="397" t="s">
        <v>105</v>
      </c>
      <c r="E60" s="397"/>
      <c r="F60" s="397"/>
      <c r="G60" s="397"/>
      <c r="H60" s="397"/>
      <c r="I60" s="99"/>
      <c r="J60" s="397" t="s">
        <v>106</v>
      </c>
      <c r="K60" s="397"/>
      <c r="L60" s="397"/>
      <c r="M60" s="397"/>
      <c r="N60" s="397"/>
      <c r="O60" s="397"/>
      <c r="P60" s="397"/>
      <c r="Q60" s="397"/>
      <c r="R60" s="397"/>
      <c r="S60" s="397"/>
      <c r="T60" s="397"/>
      <c r="U60" s="397"/>
      <c r="V60" s="397"/>
      <c r="W60" s="397"/>
      <c r="X60" s="397"/>
      <c r="Y60" s="397"/>
      <c r="Z60" s="397"/>
      <c r="AA60" s="397"/>
      <c r="AB60" s="397"/>
      <c r="AC60" s="397"/>
      <c r="AD60" s="397"/>
      <c r="AE60" s="397"/>
      <c r="AF60" s="397"/>
      <c r="AG60" s="395">
        <f>'SO 107 - Plocha pro podél...'!J27</f>
        <v>0</v>
      </c>
      <c r="AH60" s="396"/>
      <c r="AI60" s="396"/>
      <c r="AJ60" s="396"/>
      <c r="AK60" s="396"/>
      <c r="AL60" s="396"/>
      <c r="AM60" s="396"/>
      <c r="AN60" s="395">
        <f t="shared" si="0"/>
        <v>0</v>
      </c>
      <c r="AO60" s="396"/>
      <c r="AP60" s="396"/>
      <c r="AQ60" s="100" t="s">
        <v>80</v>
      </c>
      <c r="AR60" s="101"/>
      <c r="AS60" s="102">
        <v>0</v>
      </c>
      <c r="AT60" s="103">
        <f t="shared" si="1"/>
        <v>0</v>
      </c>
      <c r="AU60" s="104">
        <f>'SO 107 - Plocha pro podél...'!P82</f>
        <v>0</v>
      </c>
      <c r="AV60" s="103">
        <f>'SO 107 - Plocha pro podél...'!J30</f>
        <v>0</v>
      </c>
      <c r="AW60" s="103">
        <f>'SO 107 - Plocha pro podél...'!J31</f>
        <v>0</v>
      </c>
      <c r="AX60" s="103">
        <f>'SO 107 - Plocha pro podél...'!J32</f>
        <v>0</v>
      </c>
      <c r="AY60" s="103">
        <f>'SO 107 - Plocha pro podél...'!J33</f>
        <v>0</v>
      </c>
      <c r="AZ60" s="103">
        <f>'SO 107 - Plocha pro podél...'!F30</f>
        <v>0</v>
      </c>
      <c r="BA60" s="103">
        <f>'SO 107 - Plocha pro podél...'!F31</f>
        <v>0</v>
      </c>
      <c r="BB60" s="103">
        <f>'SO 107 - Plocha pro podél...'!F32</f>
        <v>0</v>
      </c>
      <c r="BC60" s="103">
        <f>'SO 107 - Plocha pro podél...'!F33</f>
        <v>0</v>
      </c>
      <c r="BD60" s="105">
        <f>'SO 107 - Plocha pro podél...'!F34</f>
        <v>0</v>
      </c>
      <c r="BT60" s="106" t="s">
        <v>81</v>
      </c>
      <c r="BV60" s="106" t="s">
        <v>75</v>
      </c>
      <c r="BW60" s="106" t="s">
        <v>107</v>
      </c>
      <c r="BX60" s="106" t="s">
        <v>7</v>
      </c>
      <c r="CL60" s="106" t="s">
        <v>21</v>
      </c>
      <c r="CM60" s="106" t="s">
        <v>83</v>
      </c>
    </row>
    <row r="61" spans="1:91" s="5" customFormat="1" ht="20.399999999999999" customHeight="1">
      <c r="A61" s="96" t="s">
        <v>77</v>
      </c>
      <c r="B61" s="97"/>
      <c r="C61" s="98"/>
      <c r="D61" s="397" t="s">
        <v>108</v>
      </c>
      <c r="E61" s="397"/>
      <c r="F61" s="397"/>
      <c r="G61" s="397"/>
      <c r="H61" s="397"/>
      <c r="I61" s="99"/>
      <c r="J61" s="397" t="s">
        <v>109</v>
      </c>
      <c r="K61" s="397"/>
      <c r="L61" s="397"/>
      <c r="M61" s="397"/>
      <c r="N61" s="397"/>
      <c r="O61" s="397"/>
      <c r="P61" s="397"/>
      <c r="Q61" s="397"/>
      <c r="R61" s="397"/>
      <c r="S61" s="397"/>
      <c r="T61" s="397"/>
      <c r="U61" s="397"/>
      <c r="V61" s="397"/>
      <c r="W61" s="397"/>
      <c r="X61" s="397"/>
      <c r="Y61" s="397"/>
      <c r="Z61" s="397"/>
      <c r="AA61" s="397"/>
      <c r="AB61" s="397"/>
      <c r="AC61" s="397"/>
      <c r="AD61" s="397"/>
      <c r="AE61" s="397"/>
      <c r="AF61" s="397"/>
      <c r="AG61" s="395">
        <f>'SO 191 - Dopravní značení...'!J27</f>
        <v>0</v>
      </c>
      <c r="AH61" s="396"/>
      <c r="AI61" s="396"/>
      <c r="AJ61" s="396"/>
      <c r="AK61" s="396"/>
      <c r="AL61" s="396"/>
      <c r="AM61" s="396"/>
      <c r="AN61" s="395">
        <f t="shared" si="0"/>
        <v>0</v>
      </c>
      <c r="AO61" s="396"/>
      <c r="AP61" s="396"/>
      <c r="AQ61" s="100" t="s">
        <v>80</v>
      </c>
      <c r="AR61" s="101"/>
      <c r="AS61" s="102">
        <v>0</v>
      </c>
      <c r="AT61" s="103">
        <f t="shared" si="1"/>
        <v>0</v>
      </c>
      <c r="AU61" s="104">
        <f>'SO 191 - Dopravní značení...'!P79</f>
        <v>0</v>
      </c>
      <c r="AV61" s="103">
        <f>'SO 191 - Dopravní značení...'!J30</f>
        <v>0</v>
      </c>
      <c r="AW61" s="103">
        <f>'SO 191 - Dopravní značení...'!J31</f>
        <v>0</v>
      </c>
      <c r="AX61" s="103">
        <f>'SO 191 - Dopravní značení...'!J32</f>
        <v>0</v>
      </c>
      <c r="AY61" s="103">
        <f>'SO 191 - Dopravní značení...'!J33</f>
        <v>0</v>
      </c>
      <c r="AZ61" s="103">
        <f>'SO 191 - Dopravní značení...'!F30</f>
        <v>0</v>
      </c>
      <c r="BA61" s="103">
        <f>'SO 191 - Dopravní značení...'!F31</f>
        <v>0</v>
      </c>
      <c r="BB61" s="103">
        <f>'SO 191 - Dopravní značení...'!F32</f>
        <v>0</v>
      </c>
      <c r="BC61" s="103">
        <f>'SO 191 - Dopravní značení...'!F33</f>
        <v>0</v>
      </c>
      <c r="BD61" s="105">
        <f>'SO 191 - Dopravní značení...'!F34</f>
        <v>0</v>
      </c>
      <c r="BT61" s="106" t="s">
        <v>81</v>
      </c>
      <c r="BV61" s="106" t="s">
        <v>75</v>
      </c>
      <c r="BW61" s="106" t="s">
        <v>110</v>
      </c>
      <c r="BX61" s="106" t="s">
        <v>7</v>
      </c>
      <c r="CL61" s="106" t="s">
        <v>21</v>
      </c>
      <c r="CM61" s="106" t="s">
        <v>83</v>
      </c>
    </row>
    <row r="62" spans="1:91" s="5" customFormat="1" ht="20.399999999999999" customHeight="1">
      <c r="A62" s="96" t="s">
        <v>77</v>
      </c>
      <c r="B62" s="97"/>
      <c r="C62" s="98"/>
      <c r="D62" s="397" t="s">
        <v>111</v>
      </c>
      <c r="E62" s="397"/>
      <c r="F62" s="397"/>
      <c r="G62" s="397"/>
      <c r="H62" s="397"/>
      <c r="I62" s="99"/>
      <c r="J62" s="397" t="s">
        <v>112</v>
      </c>
      <c r="K62" s="397"/>
      <c r="L62" s="397"/>
      <c r="M62" s="397"/>
      <c r="N62" s="397"/>
      <c r="O62" s="397"/>
      <c r="P62" s="397"/>
      <c r="Q62" s="397"/>
      <c r="R62" s="397"/>
      <c r="S62" s="397"/>
      <c r="T62" s="397"/>
      <c r="U62" s="397"/>
      <c r="V62" s="397"/>
      <c r="W62" s="397"/>
      <c r="X62" s="397"/>
      <c r="Y62" s="397"/>
      <c r="Z62" s="397"/>
      <c r="AA62" s="397"/>
      <c r="AB62" s="397"/>
      <c r="AC62" s="397"/>
      <c r="AD62" s="397"/>
      <c r="AE62" s="397"/>
      <c r="AF62" s="397"/>
      <c r="AG62" s="395">
        <f>'SO 192 - Dopravní značení...'!J27</f>
        <v>0</v>
      </c>
      <c r="AH62" s="396"/>
      <c r="AI62" s="396"/>
      <c r="AJ62" s="396"/>
      <c r="AK62" s="396"/>
      <c r="AL62" s="396"/>
      <c r="AM62" s="396"/>
      <c r="AN62" s="395">
        <f t="shared" si="0"/>
        <v>0</v>
      </c>
      <c r="AO62" s="396"/>
      <c r="AP62" s="396"/>
      <c r="AQ62" s="100" t="s">
        <v>80</v>
      </c>
      <c r="AR62" s="101"/>
      <c r="AS62" s="102">
        <v>0</v>
      </c>
      <c r="AT62" s="103">
        <f t="shared" si="1"/>
        <v>0</v>
      </c>
      <c r="AU62" s="104">
        <f>'SO 192 - Dopravní značení...'!P78</f>
        <v>0</v>
      </c>
      <c r="AV62" s="103">
        <f>'SO 192 - Dopravní značení...'!J30</f>
        <v>0</v>
      </c>
      <c r="AW62" s="103">
        <f>'SO 192 - Dopravní značení...'!J31</f>
        <v>0</v>
      </c>
      <c r="AX62" s="103">
        <f>'SO 192 - Dopravní značení...'!J32</f>
        <v>0</v>
      </c>
      <c r="AY62" s="103">
        <f>'SO 192 - Dopravní značení...'!J33</f>
        <v>0</v>
      </c>
      <c r="AZ62" s="103">
        <f>'SO 192 - Dopravní značení...'!F30</f>
        <v>0</v>
      </c>
      <c r="BA62" s="103">
        <f>'SO 192 - Dopravní značení...'!F31</f>
        <v>0</v>
      </c>
      <c r="BB62" s="103">
        <f>'SO 192 - Dopravní značení...'!F32</f>
        <v>0</v>
      </c>
      <c r="BC62" s="103">
        <f>'SO 192 - Dopravní značení...'!F33</f>
        <v>0</v>
      </c>
      <c r="BD62" s="105">
        <f>'SO 192 - Dopravní značení...'!F34</f>
        <v>0</v>
      </c>
      <c r="BT62" s="106" t="s">
        <v>81</v>
      </c>
      <c r="BV62" s="106" t="s">
        <v>75</v>
      </c>
      <c r="BW62" s="106" t="s">
        <v>113</v>
      </c>
      <c r="BX62" s="106" t="s">
        <v>7</v>
      </c>
      <c r="CL62" s="106" t="s">
        <v>21</v>
      </c>
      <c r="CM62" s="106" t="s">
        <v>83</v>
      </c>
    </row>
    <row r="63" spans="1:91" s="5" customFormat="1" ht="34.799999999999997" customHeight="1">
      <c r="A63" s="96" t="s">
        <v>77</v>
      </c>
      <c r="B63" s="97"/>
      <c r="C63" s="98"/>
      <c r="D63" s="397" t="s">
        <v>114</v>
      </c>
      <c r="E63" s="397"/>
      <c r="F63" s="397"/>
      <c r="G63" s="397"/>
      <c r="H63" s="397"/>
      <c r="I63" s="99"/>
      <c r="J63" s="397" t="s">
        <v>115</v>
      </c>
      <c r="K63" s="397"/>
      <c r="L63" s="397"/>
      <c r="M63" s="397"/>
      <c r="N63" s="397"/>
      <c r="O63" s="397"/>
      <c r="P63" s="397"/>
      <c r="Q63" s="397"/>
      <c r="R63" s="397"/>
      <c r="S63" s="397"/>
      <c r="T63" s="397"/>
      <c r="U63" s="397"/>
      <c r="V63" s="397"/>
      <c r="W63" s="397"/>
      <c r="X63" s="397"/>
      <c r="Y63" s="397"/>
      <c r="Z63" s="397"/>
      <c r="AA63" s="397"/>
      <c r="AB63" s="397"/>
      <c r="AC63" s="397"/>
      <c r="AD63" s="397"/>
      <c r="AE63" s="397"/>
      <c r="AF63" s="397"/>
      <c r="AG63" s="395">
        <f>'SO 201 - Doplnění stávají...'!J27</f>
        <v>0</v>
      </c>
      <c r="AH63" s="396"/>
      <c r="AI63" s="396"/>
      <c r="AJ63" s="396"/>
      <c r="AK63" s="396"/>
      <c r="AL63" s="396"/>
      <c r="AM63" s="396"/>
      <c r="AN63" s="395">
        <f t="shared" si="0"/>
        <v>0</v>
      </c>
      <c r="AO63" s="396"/>
      <c r="AP63" s="396"/>
      <c r="AQ63" s="100" t="s">
        <v>80</v>
      </c>
      <c r="AR63" s="101"/>
      <c r="AS63" s="102">
        <v>0</v>
      </c>
      <c r="AT63" s="103">
        <f t="shared" si="1"/>
        <v>0</v>
      </c>
      <c r="AU63" s="104">
        <f>'SO 201 - Doplnění stávají...'!P78</f>
        <v>0</v>
      </c>
      <c r="AV63" s="103">
        <f>'SO 201 - Doplnění stávají...'!J30</f>
        <v>0</v>
      </c>
      <c r="AW63" s="103">
        <f>'SO 201 - Doplnění stávají...'!J31</f>
        <v>0</v>
      </c>
      <c r="AX63" s="103">
        <f>'SO 201 - Doplnění stávají...'!J32</f>
        <v>0</v>
      </c>
      <c r="AY63" s="103">
        <f>'SO 201 - Doplnění stávají...'!J33</f>
        <v>0</v>
      </c>
      <c r="AZ63" s="103">
        <f>'SO 201 - Doplnění stávají...'!F30</f>
        <v>0</v>
      </c>
      <c r="BA63" s="103">
        <f>'SO 201 - Doplnění stávají...'!F31</f>
        <v>0</v>
      </c>
      <c r="BB63" s="103">
        <f>'SO 201 - Doplnění stávají...'!F32</f>
        <v>0</v>
      </c>
      <c r="BC63" s="103">
        <f>'SO 201 - Doplnění stávají...'!F33</f>
        <v>0</v>
      </c>
      <c r="BD63" s="105">
        <f>'SO 201 - Doplnění stávají...'!F34</f>
        <v>0</v>
      </c>
      <c r="BT63" s="106" t="s">
        <v>81</v>
      </c>
      <c r="BV63" s="106" t="s">
        <v>75</v>
      </c>
      <c r="BW63" s="106" t="s">
        <v>116</v>
      </c>
      <c r="BX63" s="106" t="s">
        <v>7</v>
      </c>
      <c r="CL63" s="106" t="s">
        <v>21</v>
      </c>
      <c r="CM63" s="106" t="s">
        <v>83</v>
      </c>
    </row>
    <row r="64" spans="1:91" s="5" customFormat="1" ht="20.399999999999999" customHeight="1">
      <c r="A64" s="96" t="s">
        <v>77</v>
      </c>
      <c r="B64" s="97"/>
      <c r="C64" s="98"/>
      <c r="D64" s="397" t="s">
        <v>117</v>
      </c>
      <c r="E64" s="397"/>
      <c r="F64" s="397"/>
      <c r="G64" s="397"/>
      <c r="H64" s="397"/>
      <c r="I64" s="99"/>
      <c r="J64" s="397" t="s">
        <v>118</v>
      </c>
      <c r="K64" s="397"/>
      <c r="L64" s="397"/>
      <c r="M64" s="397"/>
      <c r="N64" s="397"/>
      <c r="O64" s="397"/>
      <c r="P64" s="397"/>
      <c r="Q64" s="397"/>
      <c r="R64" s="397"/>
      <c r="S64" s="397"/>
      <c r="T64" s="397"/>
      <c r="U64" s="397"/>
      <c r="V64" s="397"/>
      <c r="W64" s="397"/>
      <c r="X64" s="397"/>
      <c r="Y64" s="397"/>
      <c r="Z64" s="397"/>
      <c r="AA64" s="397"/>
      <c r="AB64" s="397"/>
      <c r="AC64" s="397"/>
      <c r="AD64" s="397"/>
      <c r="AE64" s="397"/>
      <c r="AF64" s="397"/>
      <c r="AG64" s="395">
        <f>'SO 401 - Rozvody VO'!J27</f>
        <v>0</v>
      </c>
      <c r="AH64" s="396"/>
      <c r="AI64" s="396"/>
      <c r="AJ64" s="396"/>
      <c r="AK64" s="396"/>
      <c r="AL64" s="396"/>
      <c r="AM64" s="396"/>
      <c r="AN64" s="395">
        <f t="shared" si="0"/>
        <v>0</v>
      </c>
      <c r="AO64" s="396"/>
      <c r="AP64" s="396"/>
      <c r="AQ64" s="100" t="s">
        <v>80</v>
      </c>
      <c r="AR64" s="101"/>
      <c r="AS64" s="102">
        <v>0</v>
      </c>
      <c r="AT64" s="103">
        <f t="shared" si="1"/>
        <v>0</v>
      </c>
      <c r="AU64" s="104">
        <f>'SO 401 - Rozvody VO'!P77</f>
        <v>0</v>
      </c>
      <c r="AV64" s="103">
        <f>'SO 401 - Rozvody VO'!J30</f>
        <v>0</v>
      </c>
      <c r="AW64" s="103">
        <f>'SO 401 - Rozvody VO'!J31</f>
        <v>0</v>
      </c>
      <c r="AX64" s="103">
        <f>'SO 401 - Rozvody VO'!J32</f>
        <v>0</v>
      </c>
      <c r="AY64" s="103">
        <f>'SO 401 - Rozvody VO'!J33</f>
        <v>0</v>
      </c>
      <c r="AZ64" s="103">
        <f>'SO 401 - Rozvody VO'!F30</f>
        <v>0</v>
      </c>
      <c r="BA64" s="103">
        <f>'SO 401 - Rozvody VO'!F31</f>
        <v>0</v>
      </c>
      <c r="BB64" s="103">
        <f>'SO 401 - Rozvody VO'!F32</f>
        <v>0</v>
      </c>
      <c r="BC64" s="103">
        <f>'SO 401 - Rozvody VO'!F33</f>
        <v>0</v>
      </c>
      <c r="BD64" s="105">
        <f>'SO 401 - Rozvody VO'!F34</f>
        <v>0</v>
      </c>
      <c r="BT64" s="106" t="s">
        <v>81</v>
      </c>
      <c r="BV64" s="106" t="s">
        <v>75</v>
      </c>
      <c r="BW64" s="106" t="s">
        <v>119</v>
      </c>
      <c r="BX64" s="106" t="s">
        <v>7</v>
      </c>
      <c r="CL64" s="106" t="s">
        <v>21</v>
      </c>
      <c r="CM64" s="106" t="s">
        <v>83</v>
      </c>
    </row>
    <row r="65" spans="1:91" s="5" customFormat="1" ht="49.2" customHeight="1">
      <c r="A65" s="96" t="s">
        <v>77</v>
      </c>
      <c r="B65" s="97"/>
      <c r="C65" s="98"/>
      <c r="D65" s="397" t="s">
        <v>120</v>
      </c>
      <c r="E65" s="397"/>
      <c r="F65" s="397"/>
      <c r="G65" s="397"/>
      <c r="H65" s="397"/>
      <c r="I65" s="99"/>
      <c r="J65" s="397" t="s">
        <v>121</v>
      </c>
      <c r="K65" s="397"/>
      <c r="L65" s="397"/>
      <c r="M65" s="397"/>
      <c r="N65" s="397"/>
      <c r="O65" s="397"/>
      <c r="P65" s="397"/>
      <c r="Q65" s="397"/>
      <c r="R65" s="397"/>
      <c r="S65" s="397"/>
      <c r="T65" s="397"/>
      <c r="U65" s="397"/>
      <c r="V65" s="397"/>
      <c r="W65" s="397"/>
      <c r="X65" s="397"/>
      <c r="Y65" s="397"/>
      <c r="Z65" s="397"/>
      <c r="AA65" s="397"/>
      <c r="AB65" s="397"/>
      <c r="AC65" s="397"/>
      <c r="AD65" s="397"/>
      <c r="AE65" s="397"/>
      <c r="AF65" s="397"/>
      <c r="AG65" s="395">
        <f>'SO 701 - Nové drátěné opl...'!J27</f>
        <v>0</v>
      </c>
      <c r="AH65" s="396"/>
      <c r="AI65" s="396"/>
      <c r="AJ65" s="396"/>
      <c r="AK65" s="396"/>
      <c r="AL65" s="396"/>
      <c r="AM65" s="396"/>
      <c r="AN65" s="395">
        <f t="shared" si="0"/>
        <v>0</v>
      </c>
      <c r="AO65" s="396"/>
      <c r="AP65" s="396"/>
      <c r="AQ65" s="100" t="s">
        <v>80</v>
      </c>
      <c r="AR65" s="101"/>
      <c r="AS65" s="102">
        <v>0</v>
      </c>
      <c r="AT65" s="103">
        <f t="shared" si="1"/>
        <v>0</v>
      </c>
      <c r="AU65" s="104">
        <f>'SO 701 - Nové drátěné opl...'!P80</f>
        <v>0</v>
      </c>
      <c r="AV65" s="103">
        <f>'SO 701 - Nové drátěné opl...'!J30</f>
        <v>0</v>
      </c>
      <c r="AW65" s="103">
        <f>'SO 701 - Nové drátěné opl...'!J31</f>
        <v>0</v>
      </c>
      <c r="AX65" s="103">
        <f>'SO 701 - Nové drátěné opl...'!J32</f>
        <v>0</v>
      </c>
      <c r="AY65" s="103">
        <f>'SO 701 - Nové drátěné opl...'!J33</f>
        <v>0</v>
      </c>
      <c r="AZ65" s="103">
        <f>'SO 701 - Nové drátěné opl...'!F30</f>
        <v>0</v>
      </c>
      <c r="BA65" s="103">
        <f>'SO 701 - Nové drátěné opl...'!F31</f>
        <v>0</v>
      </c>
      <c r="BB65" s="103">
        <f>'SO 701 - Nové drátěné opl...'!F32</f>
        <v>0</v>
      </c>
      <c r="BC65" s="103">
        <f>'SO 701 - Nové drátěné opl...'!F33</f>
        <v>0</v>
      </c>
      <c r="BD65" s="105">
        <f>'SO 701 - Nové drátěné opl...'!F34</f>
        <v>0</v>
      </c>
      <c r="BT65" s="106" t="s">
        <v>81</v>
      </c>
      <c r="BV65" s="106" t="s">
        <v>75</v>
      </c>
      <c r="BW65" s="106" t="s">
        <v>122</v>
      </c>
      <c r="BX65" s="106" t="s">
        <v>7</v>
      </c>
      <c r="CL65" s="106" t="s">
        <v>21</v>
      </c>
      <c r="CM65" s="106" t="s">
        <v>83</v>
      </c>
    </row>
    <row r="66" spans="1:91" s="5" customFormat="1" ht="34.799999999999997" customHeight="1">
      <c r="A66" s="96" t="s">
        <v>77</v>
      </c>
      <c r="B66" s="97"/>
      <c r="C66" s="98"/>
      <c r="D66" s="397" t="s">
        <v>123</v>
      </c>
      <c r="E66" s="397"/>
      <c r="F66" s="397"/>
      <c r="G66" s="397"/>
      <c r="H66" s="397"/>
      <c r="I66" s="99"/>
      <c r="J66" s="397" t="s">
        <v>124</v>
      </c>
      <c r="K66" s="397"/>
      <c r="L66" s="397"/>
      <c r="M66" s="397"/>
      <c r="N66" s="397"/>
      <c r="O66" s="397"/>
      <c r="P66" s="397"/>
      <c r="Q66" s="397"/>
      <c r="R66" s="397"/>
      <c r="S66" s="397"/>
      <c r="T66" s="397"/>
      <c r="U66" s="397"/>
      <c r="V66" s="397"/>
      <c r="W66" s="397"/>
      <c r="X66" s="397"/>
      <c r="Y66" s="397"/>
      <c r="Z66" s="397"/>
      <c r="AA66" s="397"/>
      <c r="AB66" s="397"/>
      <c r="AC66" s="397"/>
      <c r="AD66" s="397"/>
      <c r="AE66" s="397"/>
      <c r="AF66" s="397"/>
      <c r="AG66" s="395">
        <f>'SO 1000 - Ostatní náklady'!J27</f>
        <v>0</v>
      </c>
      <c r="AH66" s="396"/>
      <c r="AI66" s="396"/>
      <c r="AJ66" s="396"/>
      <c r="AK66" s="396"/>
      <c r="AL66" s="396"/>
      <c r="AM66" s="396"/>
      <c r="AN66" s="395">
        <f t="shared" si="0"/>
        <v>0</v>
      </c>
      <c r="AO66" s="396"/>
      <c r="AP66" s="396"/>
      <c r="AQ66" s="100" t="s">
        <v>80</v>
      </c>
      <c r="AR66" s="101"/>
      <c r="AS66" s="102">
        <v>0</v>
      </c>
      <c r="AT66" s="103">
        <f t="shared" si="1"/>
        <v>0</v>
      </c>
      <c r="AU66" s="104">
        <f>'SO 1000 - Ostatní náklady'!P78</f>
        <v>0</v>
      </c>
      <c r="AV66" s="103">
        <f>'SO 1000 - Ostatní náklady'!J30</f>
        <v>0</v>
      </c>
      <c r="AW66" s="103">
        <f>'SO 1000 - Ostatní náklady'!J31</f>
        <v>0</v>
      </c>
      <c r="AX66" s="103">
        <f>'SO 1000 - Ostatní náklady'!J32</f>
        <v>0</v>
      </c>
      <c r="AY66" s="103">
        <f>'SO 1000 - Ostatní náklady'!J33</f>
        <v>0</v>
      </c>
      <c r="AZ66" s="103">
        <f>'SO 1000 - Ostatní náklady'!F30</f>
        <v>0</v>
      </c>
      <c r="BA66" s="103">
        <f>'SO 1000 - Ostatní náklady'!F31</f>
        <v>0</v>
      </c>
      <c r="BB66" s="103">
        <f>'SO 1000 - Ostatní náklady'!F32</f>
        <v>0</v>
      </c>
      <c r="BC66" s="103">
        <f>'SO 1000 - Ostatní náklady'!F33</f>
        <v>0</v>
      </c>
      <c r="BD66" s="105">
        <f>'SO 1000 - Ostatní náklady'!F34</f>
        <v>0</v>
      </c>
      <c r="BT66" s="106" t="s">
        <v>81</v>
      </c>
      <c r="BV66" s="106" t="s">
        <v>75</v>
      </c>
      <c r="BW66" s="106" t="s">
        <v>125</v>
      </c>
      <c r="BX66" s="106" t="s">
        <v>7</v>
      </c>
      <c r="CL66" s="106" t="s">
        <v>21</v>
      </c>
      <c r="CM66" s="106" t="s">
        <v>83</v>
      </c>
    </row>
    <row r="67" spans="1:91" s="5" customFormat="1" ht="34.799999999999997" customHeight="1">
      <c r="A67" s="96" t="s">
        <v>77</v>
      </c>
      <c r="B67" s="97"/>
      <c r="C67" s="98"/>
      <c r="D67" s="397" t="s">
        <v>126</v>
      </c>
      <c r="E67" s="397"/>
      <c r="F67" s="397"/>
      <c r="G67" s="397"/>
      <c r="H67" s="397"/>
      <c r="I67" s="99"/>
      <c r="J67" s="397" t="s">
        <v>127</v>
      </c>
      <c r="K67" s="397"/>
      <c r="L67" s="397"/>
      <c r="M67" s="397"/>
      <c r="N67" s="397"/>
      <c r="O67" s="397"/>
      <c r="P67" s="397"/>
      <c r="Q67" s="397"/>
      <c r="R67" s="397"/>
      <c r="S67" s="397"/>
      <c r="T67" s="397"/>
      <c r="U67" s="397"/>
      <c r="V67" s="397"/>
      <c r="W67" s="397"/>
      <c r="X67" s="397"/>
      <c r="Y67" s="397"/>
      <c r="Z67" s="397"/>
      <c r="AA67" s="397"/>
      <c r="AB67" s="397"/>
      <c r="AC67" s="397"/>
      <c r="AD67" s="397"/>
      <c r="AE67" s="397"/>
      <c r="AF67" s="397"/>
      <c r="AG67" s="395">
        <f>'SO 1020 - VRN'!J27</f>
        <v>0</v>
      </c>
      <c r="AH67" s="396"/>
      <c r="AI67" s="396"/>
      <c r="AJ67" s="396"/>
      <c r="AK67" s="396"/>
      <c r="AL67" s="396"/>
      <c r="AM67" s="396"/>
      <c r="AN67" s="395">
        <f t="shared" si="0"/>
        <v>0</v>
      </c>
      <c r="AO67" s="396"/>
      <c r="AP67" s="396"/>
      <c r="AQ67" s="100" t="s">
        <v>80</v>
      </c>
      <c r="AR67" s="101"/>
      <c r="AS67" s="107">
        <v>0</v>
      </c>
      <c r="AT67" s="108">
        <f t="shared" si="1"/>
        <v>0</v>
      </c>
      <c r="AU67" s="109">
        <f>'SO 1020 - VRN'!P78</f>
        <v>0</v>
      </c>
      <c r="AV67" s="108">
        <f>'SO 1020 - VRN'!J30</f>
        <v>0</v>
      </c>
      <c r="AW67" s="108">
        <f>'SO 1020 - VRN'!J31</f>
        <v>0</v>
      </c>
      <c r="AX67" s="108">
        <f>'SO 1020 - VRN'!J32</f>
        <v>0</v>
      </c>
      <c r="AY67" s="108">
        <f>'SO 1020 - VRN'!J33</f>
        <v>0</v>
      </c>
      <c r="AZ67" s="108">
        <f>'SO 1020 - VRN'!F30</f>
        <v>0</v>
      </c>
      <c r="BA67" s="108">
        <f>'SO 1020 - VRN'!F31</f>
        <v>0</v>
      </c>
      <c r="BB67" s="108">
        <f>'SO 1020 - VRN'!F32</f>
        <v>0</v>
      </c>
      <c r="BC67" s="108">
        <f>'SO 1020 - VRN'!F33</f>
        <v>0</v>
      </c>
      <c r="BD67" s="110">
        <f>'SO 1020 - VRN'!F34</f>
        <v>0</v>
      </c>
      <c r="BT67" s="106" t="s">
        <v>81</v>
      </c>
      <c r="BV67" s="106" t="s">
        <v>75</v>
      </c>
      <c r="BW67" s="106" t="s">
        <v>128</v>
      </c>
      <c r="BX67" s="106" t="s">
        <v>7</v>
      </c>
      <c r="CL67" s="106" t="s">
        <v>21</v>
      </c>
      <c r="CM67" s="106" t="s">
        <v>83</v>
      </c>
    </row>
    <row r="68" spans="1:91" s="1" customFormat="1" ht="30" customHeight="1">
      <c r="B68" s="41"/>
      <c r="C68" s="63"/>
      <c r="D68" s="63"/>
      <c r="E68" s="63"/>
      <c r="F68" s="63"/>
      <c r="G68" s="63"/>
      <c r="H68" s="63"/>
      <c r="I68" s="63"/>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c r="AK68" s="63"/>
      <c r="AL68" s="63"/>
      <c r="AM68" s="63"/>
      <c r="AN68" s="63"/>
      <c r="AO68" s="63"/>
      <c r="AP68" s="63"/>
      <c r="AQ68" s="63"/>
      <c r="AR68" s="61"/>
    </row>
    <row r="69" spans="1:91" s="1" customFormat="1" ht="6.9" customHeight="1">
      <c r="B69" s="56"/>
      <c r="C69" s="57"/>
      <c r="D69" s="57"/>
      <c r="E69" s="57"/>
      <c r="F69" s="57"/>
      <c r="G69" s="57"/>
      <c r="H69" s="57"/>
      <c r="I69" s="57"/>
      <c r="J69" s="57"/>
      <c r="K69" s="57"/>
      <c r="L69" s="57"/>
      <c r="M69" s="57"/>
      <c r="N69" s="57"/>
      <c r="O69" s="57"/>
      <c r="P69" s="57"/>
      <c r="Q69" s="57"/>
      <c r="R69" s="57"/>
      <c r="S69" s="57"/>
      <c r="T69" s="57"/>
      <c r="U69" s="57"/>
      <c r="V69" s="57"/>
      <c r="W69" s="57"/>
      <c r="X69" s="57"/>
      <c r="Y69" s="57"/>
      <c r="Z69" s="57"/>
      <c r="AA69" s="57"/>
      <c r="AB69" s="57"/>
      <c r="AC69" s="57"/>
      <c r="AD69" s="57"/>
      <c r="AE69" s="57"/>
      <c r="AF69" s="57"/>
      <c r="AG69" s="57"/>
      <c r="AH69" s="57"/>
      <c r="AI69" s="57"/>
      <c r="AJ69" s="57"/>
      <c r="AK69" s="57"/>
      <c r="AL69" s="57"/>
      <c r="AM69" s="57"/>
      <c r="AN69" s="57"/>
      <c r="AO69" s="57"/>
      <c r="AP69" s="57"/>
      <c r="AQ69" s="57"/>
      <c r="AR69" s="61"/>
    </row>
  </sheetData>
  <sheetProtection algorithmName="SHA-512" hashValue="2mc13/6P0ubmQ1czHlUIzzY7ylpg/vTMXJO2dVJ5OQjHxfFaYK7PcisMRSDYLqOFsgUb+O0UQ/VfqodRk4wiDQ==" saltValue="DsuRVzru25vWLJSC3RScZQ==" spinCount="100000" sheet="1" objects="1" scenarios="1" formatCells="0" formatColumns="0" formatRows="0" sort="0" autoFilter="0"/>
  <mergeCells count="101">
    <mergeCell ref="AN67:AP67"/>
    <mergeCell ref="AG67:AM67"/>
    <mergeCell ref="D67:H67"/>
    <mergeCell ref="J67:AF67"/>
    <mergeCell ref="AG51:AM51"/>
    <mergeCell ref="AN51:AP51"/>
    <mergeCell ref="AR2:BE2"/>
    <mergeCell ref="AN64:AP64"/>
    <mergeCell ref="AG64:AM64"/>
    <mergeCell ref="D64:H64"/>
    <mergeCell ref="J64:AF64"/>
    <mergeCell ref="AN65:AP65"/>
    <mergeCell ref="AG65:AM65"/>
    <mergeCell ref="D65:H65"/>
    <mergeCell ref="J65:AF65"/>
    <mergeCell ref="AN66:AP66"/>
    <mergeCell ref="AG66:AM66"/>
    <mergeCell ref="D66:H66"/>
    <mergeCell ref="J66:AF66"/>
    <mergeCell ref="AN61:AP61"/>
    <mergeCell ref="AG61:AM61"/>
    <mergeCell ref="D61:H61"/>
    <mergeCell ref="J61:AF61"/>
    <mergeCell ref="AN62:AP62"/>
    <mergeCell ref="AG62:AM62"/>
    <mergeCell ref="D62:H62"/>
    <mergeCell ref="J62:AF62"/>
    <mergeCell ref="AN63:AP63"/>
    <mergeCell ref="AG63:AM63"/>
    <mergeCell ref="D63:H63"/>
    <mergeCell ref="J63:AF63"/>
    <mergeCell ref="AN58:AP58"/>
    <mergeCell ref="AG58:AM58"/>
    <mergeCell ref="D58:H58"/>
    <mergeCell ref="J58:AF58"/>
    <mergeCell ref="AN59:AP59"/>
    <mergeCell ref="AG59:AM59"/>
    <mergeCell ref="D59:H59"/>
    <mergeCell ref="J59:AF59"/>
    <mergeCell ref="AN60:AP60"/>
    <mergeCell ref="AG60:AM60"/>
    <mergeCell ref="D60:H60"/>
    <mergeCell ref="J60:AF60"/>
    <mergeCell ref="AN55:AP55"/>
    <mergeCell ref="AG55:AM55"/>
    <mergeCell ref="D55:H55"/>
    <mergeCell ref="J55:AF55"/>
    <mergeCell ref="AN56:AP56"/>
    <mergeCell ref="AG56:AM56"/>
    <mergeCell ref="D56:H56"/>
    <mergeCell ref="J56:AF56"/>
    <mergeCell ref="AN57:AP57"/>
    <mergeCell ref="AG57:AM57"/>
    <mergeCell ref="D57:H57"/>
    <mergeCell ref="J57:AF57"/>
    <mergeCell ref="AN52:AP52"/>
    <mergeCell ref="AG52:AM52"/>
    <mergeCell ref="D52:H52"/>
    <mergeCell ref="J52:AF52"/>
    <mergeCell ref="AN53:AP53"/>
    <mergeCell ref="AG53:AM53"/>
    <mergeCell ref="D53:H53"/>
    <mergeCell ref="J53:AF53"/>
    <mergeCell ref="AN54:AP54"/>
    <mergeCell ref="AG54:AM54"/>
    <mergeCell ref="D54:H54"/>
    <mergeCell ref="J54:AF54"/>
    <mergeCell ref="X32:AB32"/>
    <mergeCell ref="AK32:AO32"/>
    <mergeCell ref="L42:AO42"/>
    <mergeCell ref="AM44:AN44"/>
    <mergeCell ref="AM46:AP46"/>
    <mergeCell ref="AS46:AT48"/>
    <mergeCell ref="C49:G49"/>
    <mergeCell ref="I49:AF49"/>
    <mergeCell ref="AG49:AM49"/>
    <mergeCell ref="AN49:AP49"/>
    <mergeCell ref="BE5:BE32"/>
    <mergeCell ref="K5:AO5"/>
    <mergeCell ref="K6:AO6"/>
    <mergeCell ref="E14:AJ14"/>
    <mergeCell ref="E20:AN20"/>
    <mergeCell ref="AK23:AO23"/>
    <mergeCell ref="L25:O25"/>
    <mergeCell ref="W25:AE25"/>
    <mergeCell ref="AK25:AO25"/>
    <mergeCell ref="L26:O26"/>
    <mergeCell ref="W26:AE26"/>
    <mergeCell ref="AK26:AO26"/>
    <mergeCell ref="L27:O27"/>
    <mergeCell ref="W27:AE27"/>
    <mergeCell ref="AK27:AO27"/>
    <mergeCell ref="L28:O28"/>
    <mergeCell ref="W28:AE28"/>
    <mergeCell ref="AK28:AO28"/>
    <mergeCell ref="L29:O29"/>
    <mergeCell ref="W29:AE29"/>
    <mergeCell ref="AK29:AO29"/>
    <mergeCell ref="L30:O30"/>
    <mergeCell ref="W30:AE30"/>
    <mergeCell ref="AK30:AO30"/>
  </mergeCells>
  <hyperlinks>
    <hyperlink ref="K1:S1" location="C2" display="1) Rekapitulace stavby" xr:uid="{00000000-0004-0000-0000-000000000000}"/>
    <hyperlink ref="W1:AI1" location="C51" display="2) Rekapitulace objektů stavby a soupisů prací" xr:uid="{00000000-0004-0000-0000-000001000000}"/>
    <hyperlink ref="A52" location="'SO 001 - Příprava území, ...'!C2" display="/" xr:uid="{00000000-0004-0000-0000-000002000000}"/>
    <hyperlink ref="A53" location="'SO 101 - Rozšíření komuni...'!C2" display="/" xr:uid="{00000000-0004-0000-0000-000003000000}"/>
    <hyperlink ref="A54" location="'SO 102 - Rozšíření místní...'!C2" display="/" xr:uid="{00000000-0004-0000-0000-000004000000}"/>
    <hyperlink ref="A55" location="'SO 103a - Chodníky a rampy'!C2" display="/" xr:uid="{00000000-0004-0000-0000-000005000000}"/>
    <hyperlink ref="A56" location="'SO 103b - Sjezd'!C2" display="/" xr:uid="{00000000-0004-0000-0000-000006000000}"/>
    <hyperlink ref="A57" location="'SO 104 - Dešťové přípojky...'!C2" display="/" xr:uid="{00000000-0004-0000-0000-000007000000}"/>
    <hyperlink ref="A58" location="'SO 105 - Parkoviště'!C2" display="/" xr:uid="{00000000-0004-0000-0000-000008000000}"/>
    <hyperlink ref="A59" location="'SO 106 - Manipulační plocha'!C2" display="/" xr:uid="{00000000-0004-0000-0000-000009000000}"/>
    <hyperlink ref="A60" location="'SO 107 - Plocha pro podél...'!C2" display="/" xr:uid="{00000000-0004-0000-0000-00000A000000}"/>
    <hyperlink ref="A61" location="'SO 191 - Dopravní značení...'!C2" display="/" xr:uid="{00000000-0004-0000-0000-00000B000000}"/>
    <hyperlink ref="A62" location="'SO 192 - Dopravní značení...'!C2" display="/" xr:uid="{00000000-0004-0000-0000-00000C000000}"/>
    <hyperlink ref="A63" location="'SO 201 - Doplnění stávají...'!C2" display="/" xr:uid="{00000000-0004-0000-0000-00000D000000}"/>
    <hyperlink ref="A64" location="'SO 401 - Rozvody VO'!C2" display="/" xr:uid="{00000000-0004-0000-0000-00000E000000}"/>
    <hyperlink ref="A65" location="'SO 701 - Nové drátěné opl...'!C2" display="/" xr:uid="{00000000-0004-0000-0000-00000F000000}"/>
    <hyperlink ref="A66" location="'SO 1000 - Ostatní náklady'!C2" display="/" xr:uid="{00000000-0004-0000-0000-000010000000}"/>
    <hyperlink ref="A67" location="'SO 1020 - VRN'!C2" display="/" xr:uid="{00000000-0004-0000-0000-000011000000}"/>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BR126"/>
  <sheetViews>
    <sheetView showGridLines="0" workbookViewId="0">
      <pane ySplit="1" topLeftCell="A2" activePane="bottomLeft" state="frozen"/>
      <selection pane="bottomLeft"/>
    </sheetView>
  </sheetViews>
  <sheetFormatPr defaultRowHeight="14.4"/>
  <cols>
    <col min="1" max="1" width="7.140625" customWidth="1"/>
    <col min="2" max="2" width="1.42578125" customWidth="1"/>
    <col min="3" max="3" width="3.5703125" customWidth="1"/>
    <col min="4" max="4" width="3.7109375" customWidth="1"/>
    <col min="5" max="5" width="14.7109375" customWidth="1"/>
    <col min="6" max="6" width="64.28515625" customWidth="1"/>
    <col min="7" max="7" width="7.42578125" customWidth="1"/>
    <col min="8" max="8" width="9.5703125" customWidth="1"/>
    <col min="9" max="9" width="10.85546875" style="111" customWidth="1"/>
    <col min="10" max="10" width="20.140625" customWidth="1"/>
    <col min="11" max="11" width="13.28515625" customWidth="1"/>
    <col min="13" max="18" width="9.140625" hidden="1"/>
    <col min="19" max="19" width="7" hidden="1" customWidth="1"/>
    <col min="20" max="20" width="25.42578125" hidden="1" customWidth="1"/>
    <col min="21" max="21" width="14" hidden="1" customWidth="1"/>
    <col min="22" max="22" width="10.5703125" customWidth="1"/>
    <col min="23" max="23" width="14" customWidth="1"/>
    <col min="24" max="24" width="10.5703125" customWidth="1"/>
    <col min="25" max="25" width="12.85546875" customWidth="1"/>
    <col min="26" max="26" width="9.42578125" customWidth="1"/>
    <col min="27" max="27" width="12.85546875" customWidth="1"/>
    <col min="28" max="28" width="14" customWidth="1"/>
    <col min="29" max="29" width="9.42578125" customWidth="1"/>
    <col min="30" max="30" width="12.85546875" customWidth="1"/>
    <col min="31" max="31" width="14" customWidth="1"/>
    <col min="44" max="65" width="9.140625" hidden="1"/>
  </cols>
  <sheetData>
    <row r="1" spans="1:70" ht="21.75" customHeight="1">
      <c r="A1" s="21"/>
      <c r="B1" s="112"/>
      <c r="C1" s="112"/>
      <c r="D1" s="113" t="s">
        <v>1</v>
      </c>
      <c r="E1" s="112"/>
      <c r="F1" s="114" t="s">
        <v>129</v>
      </c>
      <c r="G1" s="408" t="s">
        <v>130</v>
      </c>
      <c r="H1" s="408"/>
      <c r="I1" s="115"/>
      <c r="J1" s="114" t="s">
        <v>131</v>
      </c>
      <c r="K1" s="113" t="s">
        <v>132</v>
      </c>
      <c r="L1" s="114" t="s">
        <v>133</v>
      </c>
      <c r="M1" s="114"/>
      <c r="N1" s="114"/>
      <c r="O1" s="114"/>
      <c r="P1" s="114"/>
      <c r="Q1" s="114"/>
      <c r="R1" s="114"/>
      <c r="S1" s="114"/>
      <c r="T1" s="114"/>
      <c r="U1" s="20"/>
      <c r="V1" s="20"/>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row>
    <row r="2" spans="1:70" ht="36.9" customHeight="1">
      <c r="L2" s="400"/>
      <c r="M2" s="400"/>
      <c r="N2" s="400"/>
      <c r="O2" s="400"/>
      <c r="P2" s="400"/>
      <c r="Q2" s="400"/>
      <c r="R2" s="400"/>
      <c r="S2" s="400"/>
      <c r="T2" s="400"/>
      <c r="U2" s="400"/>
      <c r="V2" s="400"/>
      <c r="AT2" s="24" t="s">
        <v>107</v>
      </c>
    </row>
    <row r="3" spans="1:70" ht="6.9" customHeight="1">
      <c r="B3" s="25"/>
      <c r="C3" s="26"/>
      <c r="D3" s="26"/>
      <c r="E3" s="26"/>
      <c r="F3" s="26"/>
      <c r="G3" s="26"/>
      <c r="H3" s="26"/>
      <c r="I3" s="116"/>
      <c r="J3" s="26"/>
      <c r="K3" s="27"/>
      <c r="AT3" s="24" t="s">
        <v>83</v>
      </c>
    </row>
    <row r="4" spans="1:70" ht="36.9" customHeight="1">
      <c r="B4" s="28"/>
      <c r="C4" s="29"/>
      <c r="D4" s="30" t="s">
        <v>134</v>
      </c>
      <c r="E4" s="29"/>
      <c r="F4" s="29"/>
      <c r="G4" s="29"/>
      <c r="H4" s="29"/>
      <c r="I4" s="117"/>
      <c r="J4" s="29"/>
      <c r="K4" s="31"/>
      <c r="M4" s="32" t="s">
        <v>12</v>
      </c>
      <c r="AT4" s="24" t="s">
        <v>6</v>
      </c>
    </row>
    <row r="5" spans="1:70" ht="6.9" customHeight="1">
      <c r="B5" s="28"/>
      <c r="C5" s="29"/>
      <c r="D5" s="29"/>
      <c r="E5" s="29"/>
      <c r="F5" s="29"/>
      <c r="G5" s="29"/>
      <c r="H5" s="29"/>
      <c r="I5" s="117"/>
      <c r="J5" s="29"/>
      <c r="K5" s="31"/>
    </row>
    <row r="6" spans="1:70" ht="13.2">
      <c r="B6" s="28"/>
      <c r="C6" s="29"/>
      <c r="D6" s="37" t="s">
        <v>18</v>
      </c>
      <c r="E6" s="29"/>
      <c r="F6" s="29"/>
      <c r="G6" s="29"/>
      <c r="H6" s="29"/>
      <c r="I6" s="117"/>
      <c r="J6" s="29"/>
      <c r="K6" s="31"/>
    </row>
    <row r="7" spans="1:70" ht="20.399999999999999" customHeight="1">
      <c r="B7" s="28"/>
      <c r="C7" s="29"/>
      <c r="D7" s="29"/>
      <c r="E7" s="401" t="str">
        <f>'Rekapitulace stavby'!K6</f>
        <v>Revitalizace centra obce Vikýřovice</v>
      </c>
      <c r="F7" s="402"/>
      <c r="G7" s="402"/>
      <c r="H7" s="402"/>
      <c r="I7" s="117"/>
      <c r="J7" s="29"/>
      <c r="K7" s="31"/>
    </row>
    <row r="8" spans="1:70" s="1" customFormat="1" ht="13.2">
      <c r="B8" s="41"/>
      <c r="C8" s="42"/>
      <c r="D8" s="37" t="s">
        <v>135</v>
      </c>
      <c r="E8" s="42"/>
      <c r="F8" s="42"/>
      <c r="G8" s="42"/>
      <c r="H8" s="42"/>
      <c r="I8" s="118"/>
      <c r="J8" s="42"/>
      <c r="K8" s="45"/>
    </row>
    <row r="9" spans="1:70" s="1" customFormat="1" ht="36.9" customHeight="1">
      <c r="B9" s="41"/>
      <c r="C9" s="42"/>
      <c r="D9" s="42"/>
      <c r="E9" s="403" t="s">
        <v>796</v>
      </c>
      <c r="F9" s="404"/>
      <c r="G9" s="404"/>
      <c r="H9" s="404"/>
      <c r="I9" s="118"/>
      <c r="J9" s="42"/>
      <c r="K9" s="45"/>
    </row>
    <row r="10" spans="1:70" s="1" customFormat="1" ht="12">
      <c r="B10" s="41"/>
      <c r="C10" s="42"/>
      <c r="D10" s="42"/>
      <c r="E10" s="42"/>
      <c r="F10" s="42"/>
      <c r="G10" s="42"/>
      <c r="H10" s="42"/>
      <c r="I10" s="118"/>
      <c r="J10" s="42"/>
      <c r="K10" s="45"/>
    </row>
    <row r="11" spans="1:70" s="1" customFormat="1" ht="14.4" customHeight="1">
      <c r="B11" s="41"/>
      <c r="C11" s="42"/>
      <c r="D11" s="37" t="s">
        <v>20</v>
      </c>
      <c r="E11" s="42"/>
      <c r="F11" s="35" t="s">
        <v>21</v>
      </c>
      <c r="G11" s="42"/>
      <c r="H11" s="42"/>
      <c r="I11" s="119" t="s">
        <v>22</v>
      </c>
      <c r="J11" s="35" t="s">
        <v>21</v>
      </c>
      <c r="K11" s="45"/>
    </row>
    <row r="12" spans="1:70" s="1" customFormat="1" ht="14.4" customHeight="1">
      <c r="B12" s="41"/>
      <c r="C12" s="42"/>
      <c r="D12" s="37" t="s">
        <v>23</v>
      </c>
      <c r="E12" s="42"/>
      <c r="F12" s="35" t="s">
        <v>24</v>
      </c>
      <c r="G12" s="42"/>
      <c r="H12" s="42"/>
      <c r="I12" s="119" t="s">
        <v>25</v>
      </c>
      <c r="J12" s="120" t="str">
        <f>'Rekapitulace stavby'!AN8</f>
        <v>20. 7. 2017</v>
      </c>
      <c r="K12" s="45"/>
    </row>
    <row r="13" spans="1:70" s="1" customFormat="1" ht="10.8" customHeight="1">
      <c r="B13" s="41"/>
      <c r="C13" s="42"/>
      <c r="D13" s="42"/>
      <c r="E13" s="42"/>
      <c r="F13" s="42"/>
      <c r="G13" s="42"/>
      <c r="H13" s="42"/>
      <c r="I13" s="118"/>
      <c r="J13" s="42"/>
      <c r="K13" s="45"/>
    </row>
    <row r="14" spans="1:70" s="1" customFormat="1" ht="14.4" customHeight="1">
      <c r="B14" s="41"/>
      <c r="C14" s="42"/>
      <c r="D14" s="37" t="s">
        <v>27</v>
      </c>
      <c r="E14" s="42"/>
      <c r="F14" s="42"/>
      <c r="G14" s="42"/>
      <c r="H14" s="42"/>
      <c r="I14" s="119" t="s">
        <v>28</v>
      </c>
      <c r="J14" s="35" t="s">
        <v>29</v>
      </c>
      <c r="K14" s="45"/>
    </row>
    <row r="15" spans="1:70" s="1" customFormat="1" ht="18" customHeight="1">
      <c r="B15" s="41"/>
      <c r="C15" s="42"/>
      <c r="D15" s="42"/>
      <c r="E15" s="35" t="s">
        <v>30</v>
      </c>
      <c r="F15" s="42"/>
      <c r="G15" s="42"/>
      <c r="H15" s="42"/>
      <c r="I15" s="119" t="s">
        <v>31</v>
      </c>
      <c r="J15" s="35" t="s">
        <v>21</v>
      </c>
      <c r="K15" s="45"/>
    </row>
    <row r="16" spans="1:70" s="1" customFormat="1" ht="6.9" customHeight="1">
      <c r="B16" s="41"/>
      <c r="C16" s="42"/>
      <c r="D16" s="42"/>
      <c r="E16" s="42"/>
      <c r="F16" s="42"/>
      <c r="G16" s="42"/>
      <c r="H16" s="42"/>
      <c r="I16" s="118"/>
      <c r="J16" s="42"/>
      <c r="K16" s="45"/>
    </row>
    <row r="17" spans="2:11" s="1" customFormat="1" ht="14.4" customHeight="1">
      <c r="B17" s="41"/>
      <c r="C17" s="42"/>
      <c r="D17" s="37" t="s">
        <v>32</v>
      </c>
      <c r="E17" s="42"/>
      <c r="F17" s="42"/>
      <c r="G17" s="42"/>
      <c r="H17" s="42"/>
      <c r="I17" s="119" t="s">
        <v>28</v>
      </c>
      <c r="J17" s="35" t="str">
        <f>IF('Rekapitulace stavby'!AN13="Vyplň údaj","",IF('Rekapitulace stavby'!AN13="","",'Rekapitulace stavby'!AN13))</f>
        <v/>
      </c>
      <c r="K17" s="45"/>
    </row>
    <row r="18" spans="2:11" s="1" customFormat="1" ht="18" customHeight="1">
      <c r="B18" s="41"/>
      <c r="C18" s="42"/>
      <c r="D18" s="42"/>
      <c r="E18" s="35" t="str">
        <f>IF('Rekapitulace stavby'!E14="Vyplň údaj","",IF('Rekapitulace stavby'!E14="","",'Rekapitulace stavby'!E14))</f>
        <v/>
      </c>
      <c r="F18" s="42"/>
      <c r="G18" s="42"/>
      <c r="H18" s="42"/>
      <c r="I18" s="119" t="s">
        <v>31</v>
      </c>
      <c r="J18" s="35" t="str">
        <f>IF('Rekapitulace stavby'!AN14="Vyplň údaj","",IF('Rekapitulace stavby'!AN14="","",'Rekapitulace stavby'!AN14))</f>
        <v/>
      </c>
      <c r="K18" s="45"/>
    </row>
    <row r="19" spans="2:11" s="1" customFormat="1" ht="6.9" customHeight="1">
      <c r="B19" s="41"/>
      <c r="C19" s="42"/>
      <c r="D19" s="42"/>
      <c r="E19" s="42"/>
      <c r="F19" s="42"/>
      <c r="G19" s="42"/>
      <c r="H19" s="42"/>
      <c r="I19" s="118"/>
      <c r="J19" s="42"/>
      <c r="K19" s="45"/>
    </row>
    <row r="20" spans="2:11" s="1" customFormat="1" ht="14.4" customHeight="1">
      <c r="B20" s="41"/>
      <c r="C20" s="42"/>
      <c r="D20" s="37" t="s">
        <v>34</v>
      </c>
      <c r="E20" s="42"/>
      <c r="F20" s="42"/>
      <c r="G20" s="42"/>
      <c r="H20" s="42"/>
      <c r="I20" s="119" t="s">
        <v>28</v>
      </c>
      <c r="J20" s="35" t="s">
        <v>35</v>
      </c>
      <c r="K20" s="45"/>
    </row>
    <row r="21" spans="2:11" s="1" customFormat="1" ht="18" customHeight="1">
      <c r="B21" s="41"/>
      <c r="C21" s="42"/>
      <c r="D21" s="42"/>
      <c r="E21" s="35" t="s">
        <v>36</v>
      </c>
      <c r="F21" s="42"/>
      <c r="G21" s="42"/>
      <c r="H21" s="42"/>
      <c r="I21" s="119" t="s">
        <v>31</v>
      </c>
      <c r="J21" s="35" t="s">
        <v>21</v>
      </c>
      <c r="K21" s="45"/>
    </row>
    <row r="22" spans="2:11" s="1" customFormat="1" ht="6.9" customHeight="1">
      <c r="B22" s="41"/>
      <c r="C22" s="42"/>
      <c r="D22" s="42"/>
      <c r="E22" s="42"/>
      <c r="F22" s="42"/>
      <c r="G22" s="42"/>
      <c r="H22" s="42"/>
      <c r="I22" s="118"/>
      <c r="J22" s="42"/>
      <c r="K22" s="45"/>
    </row>
    <row r="23" spans="2:11" s="1" customFormat="1" ht="14.4" customHeight="1">
      <c r="B23" s="41"/>
      <c r="C23" s="42"/>
      <c r="D23" s="37" t="s">
        <v>38</v>
      </c>
      <c r="E23" s="42"/>
      <c r="F23" s="42"/>
      <c r="G23" s="42"/>
      <c r="H23" s="42"/>
      <c r="I23" s="118"/>
      <c r="J23" s="42"/>
      <c r="K23" s="45"/>
    </row>
    <row r="24" spans="2:11" s="6" customFormat="1" ht="20.399999999999999" customHeight="1">
      <c r="B24" s="121"/>
      <c r="C24" s="122"/>
      <c r="D24" s="122"/>
      <c r="E24" s="370" t="s">
        <v>21</v>
      </c>
      <c r="F24" s="370"/>
      <c r="G24" s="370"/>
      <c r="H24" s="370"/>
      <c r="I24" s="123"/>
      <c r="J24" s="122"/>
      <c r="K24" s="124"/>
    </row>
    <row r="25" spans="2:11" s="1" customFormat="1" ht="6.9" customHeight="1">
      <c r="B25" s="41"/>
      <c r="C25" s="42"/>
      <c r="D25" s="42"/>
      <c r="E25" s="42"/>
      <c r="F25" s="42"/>
      <c r="G25" s="42"/>
      <c r="H25" s="42"/>
      <c r="I25" s="118"/>
      <c r="J25" s="42"/>
      <c r="K25" s="45"/>
    </row>
    <row r="26" spans="2:11" s="1" customFormat="1" ht="6.9" customHeight="1">
      <c r="B26" s="41"/>
      <c r="C26" s="42"/>
      <c r="D26" s="85"/>
      <c r="E26" s="85"/>
      <c r="F26" s="85"/>
      <c r="G26" s="85"/>
      <c r="H26" s="85"/>
      <c r="I26" s="125"/>
      <c r="J26" s="85"/>
      <c r="K26" s="126"/>
    </row>
    <row r="27" spans="2:11" s="1" customFormat="1" ht="25.35" customHeight="1">
      <c r="B27" s="41"/>
      <c r="C27" s="42"/>
      <c r="D27" s="127" t="s">
        <v>39</v>
      </c>
      <c r="E27" s="42"/>
      <c r="F27" s="42"/>
      <c r="G27" s="42"/>
      <c r="H27" s="42"/>
      <c r="I27" s="118"/>
      <c r="J27" s="128">
        <f>ROUND(J82,2)</f>
        <v>0</v>
      </c>
      <c r="K27" s="45"/>
    </row>
    <row r="28" spans="2:11" s="1" customFormat="1" ht="6.9" customHeight="1">
      <c r="B28" s="41"/>
      <c r="C28" s="42"/>
      <c r="D28" s="85"/>
      <c r="E28" s="85"/>
      <c r="F28" s="85"/>
      <c r="G28" s="85"/>
      <c r="H28" s="85"/>
      <c r="I28" s="125"/>
      <c r="J28" s="85"/>
      <c r="K28" s="126"/>
    </row>
    <row r="29" spans="2:11" s="1" customFormat="1" ht="14.4" customHeight="1">
      <c r="B29" s="41"/>
      <c r="C29" s="42"/>
      <c r="D29" s="42"/>
      <c r="E29" s="42"/>
      <c r="F29" s="46" t="s">
        <v>41</v>
      </c>
      <c r="G29" s="42"/>
      <c r="H29" s="42"/>
      <c r="I29" s="129" t="s">
        <v>40</v>
      </c>
      <c r="J29" s="46" t="s">
        <v>42</v>
      </c>
      <c r="K29" s="45"/>
    </row>
    <row r="30" spans="2:11" s="1" customFormat="1" ht="14.4" customHeight="1">
      <c r="B30" s="41"/>
      <c r="C30" s="42"/>
      <c r="D30" s="49" t="s">
        <v>43</v>
      </c>
      <c r="E30" s="49" t="s">
        <v>44</v>
      </c>
      <c r="F30" s="130">
        <f>ROUND(SUM(BE82:BE125), 2)</f>
        <v>0</v>
      </c>
      <c r="G30" s="42"/>
      <c r="H30" s="42"/>
      <c r="I30" s="131">
        <v>0.21</v>
      </c>
      <c r="J30" s="130">
        <f>ROUND(ROUND((SUM(BE82:BE125)), 2)*I30, 2)</f>
        <v>0</v>
      </c>
      <c r="K30" s="45"/>
    </row>
    <row r="31" spans="2:11" s="1" customFormat="1" ht="14.4" customHeight="1">
      <c r="B31" s="41"/>
      <c r="C31" s="42"/>
      <c r="D31" s="42"/>
      <c r="E31" s="49" t="s">
        <v>45</v>
      </c>
      <c r="F31" s="130">
        <f>ROUND(SUM(BF82:BF125), 2)</f>
        <v>0</v>
      </c>
      <c r="G31" s="42"/>
      <c r="H31" s="42"/>
      <c r="I31" s="131">
        <v>0.15</v>
      </c>
      <c r="J31" s="130">
        <f>ROUND(ROUND((SUM(BF82:BF125)), 2)*I31, 2)</f>
        <v>0</v>
      </c>
      <c r="K31" s="45"/>
    </row>
    <row r="32" spans="2:11" s="1" customFormat="1" ht="14.4" hidden="1" customHeight="1">
      <c r="B32" s="41"/>
      <c r="C32" s="42"/>
      <c r="D32" s="42"/>
      <c r="E32" s="49" t="s">
        <v>46</v>
      </c>
      <c r="F32" s="130">
        <f>ROUND(SUM(BG82:BG125), 2)</f>
        <v>0</v>
      </c>
      <c r="G32" s="42"/>
      <c r="H32" s="42"/>
      <c r="I32" s="131">
        <v>0.21</v>
      </c>
      <c r="J32" s="130">
        <v>0</v>
      </c>
      <c r="K32" s="45"/>
    </row>
    <row r="33" spans="2:11" s="1" customFormat="1" ht="14.4" hidden="1" customHeight="1">
      <c r="B33" s="41"/>
      <c r="C33" s="42"/>
      <c r="D33" s="42"/>
      <c r="E33" s="49" t="s">
        <v>47</v>
      </c>
      <c r="F33" s="130">
        <f>ROUND(SUM(BH82:BH125), 2)</f>
        <v>0</v>
      </c>
      <c r="G33" s="42"/>
      <c r="H33" s="42"/>
      <c r="I33" s="131">
        <v>0.15</v>
      </c>
      <c r="J33" s="130">
        <v>0</v>
      </c>
      <c r="K33" s="45"/>
    </row>
    <row r="34" spans="2:11" s="1" customFormat="1" ht="14.4" hidden="1" customHeight="1">
      <c r="B34" s="41"/>
      <c r="C34" s="42"/>
      <c r="D34" s="42"/>
      <c r="E34" s="49" t="s">
        <v>48</v>
      </c>
      <c r="F34" s="130">
        <f>ROUND(SUM(BI82:BI125), 2)</f>
        <v>0</v>
      </c>
      <c r="G34" s="42"/>
      <c r="H34" s="42"/>
      <c r="I34" s="131">
        <v>0</v>
      </c>
      <c r="J34" s="130">
        <v>0</v>
      </c>
      <c r="K34" s="45"/>
    </row>
    <row r="35" spans="2:11" s="1" customFormat="1" ht="6.9" customHeight="1">
      <c r="B35" s="41"/>
      <c r="C35" s="42"/>
      <c r="D35" s="42"/>
      <c r="E35" s="42"/>
      <c r="F35" s="42"/>
      <c r="G35" s="42"/>
      <c r="H35" s="42"/>
      <c r="I35" s="118"/>
      <c r="J35" s="42"/>
      <c r="K35" s="45"/>
    </row>
    <row r="36" spans="2:11" s="1" customFormat="1" ht="25.35" customHeight="1">
      <c r="B36" s="41"/>
      <c r="C36" s="132"/>
      <c r="D36" s="133" t="s">
        <v>49</v>
      </c>
      <c r="E36" s="79"/>
      <c r="F36" s="79"/>
      <c r="G36" s="134" t="s">
        <v>50</v>
      </c>
      <c r="H36" s="135" t="s">
        <v>51</v>
      </c>
      <c r="I36" s="136"/>
      <c r="J36" s="137">
        <f>SUM(J27:J34)</f>
        <v>0</v>
      </c>
      <c r="K36" s="138"/>
    </row>
    <row r="37" spans="2:11" s="1" customFormat="1" ht="14.4" customHeight="1">
      <c r="B37" s="56"/>
      <c r="C37" s="57"/>
      <c r="D37" s="57"/>
      <c r="E37" s="57"/>
      <c r="F37" s="57"/>
      <c r="G37" s="57"/>
      <c r="H37" s="57"/>
      <c r="I37" s="139"/>
      <c r="J37" s="57"/>
      <c r="K37" s="58"/>
    </row>
    <row r="41" spans="2:11" s="1" customFormat="1" ht="6.9" customHeight="1">
      <c r="B41" s="140"/>
      <c r="C41" s="141"/>
      <c r="D41" s="141"/>
      <c r="E41" s="141"/>
      <c r="F41" s="141"/>
      <c r="G41" s="141"/>
      <c r="H41" s="141"/>
      <c r="I41" s="142"/>
      <c r="J41" s="141"/>
      <c r="K41" s="143"/>
    </row>
    <row r="42" spans="2:11" s="1" customFormat="1" ht="36.9" customHeight="1">
      <c r="B42" s="41"/>
      <c r="C42" s="30" t="s">
        <v>137</v>
      </c>
      <c r="D42" s="42"/>
      <c r="E42" s="42"/>
      <c r="F42" s="42"/>
      <c r="G42" s="42"/>
      <c r="H42" s="42"/>
      <c r="I42" s="118"/>
      <c r="J42" s="42"/>
      <c r="K42" s="45"/>
    </row>
    <row r="43" spans="2:11" s="1" customFormat="1" ht="6.9" customHeight="1">
      <c r="B43" s="41"/>
      <c r="C43" s="42"/>
      <c r="D43" s="42"/>
      <c r="E43" s="42"/>
      <c r="F43" s="42"/>
      <c r="G43" s="42"/>
      <c r="H43" s="42"/>
      <c r="I43" s="118"/>
      <c r="J43" s="42"/>
      <c r="K43" s="45"/>
    </row>
    <row r="44" spans="2:11" s="1" customFormat="1" ht="14.4" customHeight="1">
      <c r="B44" s="41"/>
      <c r="C44" s="37" t="s">
        <v>18</v>
      </c>
      <c r="D44" s="42"/>
      <c r="E44" s="42"/>
      <c r="F44" s="42"/>
      <c r="G44" s="42"/>
      <c r="H44" s="42"/>
      <c r="I44" s="118"/>
      <c r="J44" s="42"/>
      <c r="K44" s="45"/>
    </row>
    <row r="45" spans="2:11" s="1" customFormat="1" ht="20.399999999999999" customHeight="1">
      <c r="B45" s="41"/>
      <c r="C45" s="42"/>
      <c r="D45" s="42"/>
      <c r="E45" s="401" t="str">
        <f>E7</f>
        <v>Revitalizace centra obce Vikýřovice</v>
      </c>
      <c r="F45" s="402"/>
      <c r="G45" s="402"/>
      <c r="H45" s="402"/>
      <c r="I45" s="118"/>
      <c r="J45" s="42"/>
      <c r="K45" s="45"/>
    </row>
    <row r="46" spans="2:11" s="1" customFormat="1" ht="14.4" customHeight="1">
      <c r="B46" s="41"/>
      <c r="C46" s="37" t="s">
        <v>135</v>
      </c>
      <c r="D46" s="42"/>
      <c r="E46" s="42"/>
      <c r="F46" s="42"/>
      <c r="G46" s="42"/>
      <c r="H46" s="42"/>
      <c r="I46" s="118"/>
      <c r="J46" s="42"/>
      <c r="K46" s="45"/>
    </row>
    <row r="47" spans="2:11" s="1" customFormat="1" ht="22.2" customHeight="1">
      <c r="B47" s="41"/>
      <c r="C47" s="42"/>
      <c r="D47" s="42"/>
      <c r="E47" s="403" t="str">
        <f>E9</f>
        <v>SO 107 - Plocha pro podélné stání vozidel</v>
      </c>
      <c r="F47" s="404"/>
      <c r="G47" s="404"/>
      <c r="H47" s="404"/>
      <c r="I47" s="118"/>
      <c r="J47" s="42"/>
      <c r="K47" s="45"/>
    </row>
    <row r="48" spans="2:11" s="1" customFormat="1" ht="6.9" customHeight="1">
      <c r="B48" s="41"/>
      <c r="C48" s="42"/>
      <c r="D48" s="42"/>
      <c r="E48" s="42"/>
      <c r="F48" s="42"/>
      <c r="G48" s="42"/>
      <c r="H48" s="42"/>
      <c r="I48" s="118"/>
      <c r="J48" s="42"/>
      <c r="K48" s="45"/>
    </row>
    <row r="49" spans="2:47" s="1" customFormat="1" ht="18" customHeight="1">
      <c r="B49" s="41"/>
      <c r="C49" s="37" t="s">
        <v>23</v>
      </c>
      <c r="D49" s="42"/>
      <c r="E49" s="42"/>
      <c r="F49" s="35" t="str">
        <f>F12</f>
        <v>Vikýřovice</v>
      </c>
      <c r="G49" s="42"/>
      <c r="H49" s="42"/>
      <c r="I49" s="119" t="s">
        <v>25</v>
      </c>
      <c r="J49" s="120" t="str">
        <f>IF(J12="","",J12)</f>
        <v>20. 7. 2017</v>
      </c>
      <c r="K49" s="45"/>
    </row>
    <row r="50" spans="2:47" s="1" customFormat="1" ht="6.9" customHeight="1">
      <c r="B50" s="41"/>
      <c r="C50" s="42"/>
      <c r="D50" s="42"/>
      <c r="E50" s="42"/>
      <c r="F50" s="42"/>
      <c r="G50" s="42"/>
      <c r="H50" s="42"/>
      <c r="I50" s="118"/>
      <c r="J50" s="42"/>
      <c r="K50" s="45"/>
    </row>
    <row r="51" spans="2:47" s="1" customFormat="1" ht="13.2">
      <c r="B51" s="41"/>
      <c r="C51" s="37" t="s">
        <v>27</v>
      </c>
      <c r="D51" s="42"/>
      <c r="E51" s="42"/>
      <c r="F51" s="35" t="str">
        <f>E15</f>
        <v>Obec Vikýřovice, Petrovská č. 168</v>
      </c>
      <c r="G51" s="42"/>
      <c r="H51" s="42"/>
      <c r="I51" s="119" t="s">
        <v>34</v>
      </c>
      <c r="J51" s="35" t="str">
        <f>E21</f>
        <v>Ing. Vitásek, U tenisu 2625/1, Šumperk</v>
      </c>
      <c r="K51" s="45"/>
    </row>
    <row r="52" spans="2:47" s="1" customFormat="1" ht="14.4" customHeight="1">
      <c r="B52" s="41"/>
      <c r="C52" s="37" t="s">
        <v>32</v>
      </c>
      <c r="D52" s="42"/>
      <c r="E52" s="42"/>
      <c r="F52" s="35" t="str">
        <f>IF(E18="","",E18)</f>
        <v/>
      </c>
      <c r="G52" s="42"/>
      <c r="H52" s="42"/>
      <c r="I52" s="118"/>
      <c r="J52" s="42"/>
      <c r="K52" s="45"/>
    </row>
    <row r="53" spans="2:47" s="1" customFormat="1" ht="10.35" customHeight="1">
      <c r="B53" s="41"/>
      <c r="C53" s="42"/>
      <c r="D53" s="42"/>
      <c r="E53" s="42"/>
      <c r="F53" s="42"/>
      <c r="G53" s="42"/>
      <c r="H53" s="42"/>
      <c r="I53" s="118"/>
      <c r="J53" s="42"/>
      <c r="K53" s="45"/>
    </row>
    <row r="54" spans="2:47" s="1" customFormat="1" ht="29.25" customHeight="1">
      <c r="B54" s="41"/>
      <c r="C54" s="144" t="s">
        <v>138</v>
      </c>
      <c r="D54" s="132"/>
      <c r="E54" s="132"/>
      <c r="F54" s="132"/>
      <c r="G54" s="132"/>
      <c r="H54" s="132"/>
      <c r="I54" s="145"/>
      <c r="J54" s="146" t="s">
        <v>139</v>
      </c>
      <c r="K54" s="147"/>
    </row>
    <row r="55" spans="2:47" s="1" customFormat="1" ht="10.35" customHeight="1">
      <c r="B55" s="41"/>
      <c r="C55" s="42"/>
      <c r="D55" s="42"/>
      <c r="E55" s="42"/>
      <c r="F55" s="42"/>
      <c r="G55" s="42"/>
      <c r="H55" s="42"/>
      <c r="I55" s="118"/>
      <c r="J55" s="42"/>
      <c r="K55" s="45"/>
    </row>
    <row r="56" spans="2:47" s="1" customFormat="1" ht="29.25" customHeight="1">
      <c r="B56" s="41"/>
      <c r="C56" s="148" t="s">
        <v>140</v>
      </c>
      <c r="D56" s="42"/>
      <c r="E56" s="42"/>
      <c r="F56" s="42"/>
      <c r="G56" s="42"/>
      <c r="H56" s="42"/>
      <c r="I56" s="118"/>
      <c r="J56" s="128">
        <f>J82</f>
        <v>0</v>
      </c>
      <c r="K56" s="45"/>
      <c r="AU56" s="24" t="s">
        <v>141</v>
      </c>
    </row>
    <row r="57" spans="2:47" s="7" customFormat="1" ht="24.9" customHeight="1">
      <c r="B57" s="149"/>
      <c r="C57" s="150"/>
      <c r="D57" s="151" t="s">
        <v>142</v>
      </c>
      <c r="E57" s="152"/>
      <c r="F57" s="152"/>
      <c r="G57" s="152"/>
      <c r="H57" s="152"/>
      <c r="I57" s="153"/>
      <c r="J57" s="154">
        <f>J83</f>
        <v>0</v>
      </c>
      <c r="K57" s="155"/>
    </row>
    <row r="58" spans="2:47" s="8" customFormat="1" ht="19.95" customHeight="1">
      <c r="B58" s="156"/>
      <c r="C58" s="157"/>
      <c r="D58" s="158" t="s">
        <v>143</v>
      </c>
      <c r="E58" s="159"/>
      <c r="F58" s="159"/>
      <c r="G58" s="159"/>
      <c r="H58" s="159"/>
      <c r="I58" s="160"/>
      <c r="J58" s="161">
        <f>J84</f>
        <v>0</v>
      </c>
      <c r="K58" s="162"/>
    </row>
    <row r="59" spans="2:47" s="8" customFormat="1" ht="19.95" customHeight="1">
      <c r="B59" s="156"/>
      <c r="C59" s="157"/>
      <c r="D59" s="158" t="s">
        <v>385</v>
      </c>
      <c r="E59" s="159"/>
      <c r="F59" s="159"/>
      <c r="G59" s="159"/>
      <c r="H59" s="159"/>
      <c r="I59" s="160"/>
      <c r="J59" s="161">
        <f>J93</f>
        <v>0</v>
      </c>
      <c r="K59" s="162"/>
    </row>
    <row r="60" spans="2:47" s="8" customFormat="1" ht="19.95" customHeight="1">
      <c r="B60" s="156"/>
      <c r="C60" s="157"/>
      <c r="D60" s="158" t="s">
        <v>386</v>
      </c>
      <c r="E60" s="159"/>
      <c r="F60" s="159"/>
      <c r="G60" s="159"/>
      <c r="H60" s="159"/>
      <c r="I60" s="160"/>
      <c r="J60" s="161">
        <f>J99</f>
        <v>0</v>
      </c>
      <c r="K60" s="162"/>
    </row>
    <row r="61" spans="2:47" s="8" customFormat="1" ht="19.95" customHeight="1">
      <c r="B61" s="156"/>
      <c r="C61" s="157"/>
      <c r="D61" s="158" t="s">
        <v>144</v>
      </c>
      <c r="E61" s="159"/>
      <c r="F61" s="159"/>
      <c r="G61" s="159"/>
      <c r="H61" s="159"/>
      <c r="I61" s="160"/>
      <c r="J61" s="161">
        <f>J114</f>
        <v>0</v>
      </c>
      <c r="K61" s="162"/>
    </row>
    <row r="62" spans="2:47" s="8" customFormat="1" ht="19.95" customHeight="1">
      <c r="B62" s="156"/>
      <c r="C62" s="157"/>
      <c r="D62" s="158" t="s">
        <v>387</v>
      </c>
      <c r="E62" s="159"/>
      <c r="F62" s="159"/>
      <c r="G62" s="159"/>
      <c r="H62" s="159"/>
      <c r="I62" s="160"/>
      <c r="J62" s="161">
        <f>J124</f>
        <v>0</v>
      </c>
      <c r="K62" s="162"/>
    </row>
    <row r="63" spans="2:47" s="1" customFormat="1" ht="21.75" customHeight="1">
      <c r="B63" s="41"/>
      <c r="C63" s="42"/>
      <c r="D63" s="42"/>
      <c r="E63" s="42"/>
      <c r="F63" s="42"/>
      <c r="G63" s="42"/>
      <c r="H63" s="42"/>
      <c r="I63" s="118"/>
      <c r="J63" s="42"/>
      <c r="K63" s="45"/>
    </row>
    <row r="64" spans="2:47" s="1" customFormat="1" ht="6.9" customHeight="1">
      <c r="B64" s="56"/>
      <c r="C64" s="57"/>
      <c r="D64" s="57"/>
      <c r="E64" s="57"/>
      <c r="F64" s="57"/>
      <c r="G64" s="57"/>
      <c r="H64" s="57"/>
      <c r="I64" s="139"/>
      <c r="J64" s="57"/>
      <c r="K64" s="58"/>
    </row>
    <row r="68" spans="2:12" s="1" customFormat="1" ht="6.9" customHeight="1">
      <c r="B68" s="59"/>
      <c r="C68" s="60"/>
      <c r="D68" s="60"/>
      <c r="E68" s="60"/>
      <c r="F68" s="60"/>
      <c r="G68" s="60"/>
      <c r="H68" s="60"/>
      <c r="I68" s="142"/>
      <c r="J68" s="60"/>
      <c r="K68" s="60"/>
      <c r="L68" s="61"/>
    </row>
    <row r="69" spans="2:12" s="1" customFormat="1" ht="36.9" customHeight="1">
      <c r="B69" s="41"/>
      <c r="C69" s="62" t="s">
        <v>146</v>
      </c>
      <c r="D69" s="63"/>
      <c r="E69" s="63"/>
      <c r="F69" s="63"/>
      <c r="G69" s="63"/>
      <c r="H69" s="63"/>
      <c r="I69" s="163"/>
      <c r="J69" s="63"/>
      <c r="K69" s="63"/>
      <c r="L69" s="61"/>
    </row>
    <row r="70" spans="2:12" s="1" customFormat="1" ht="6.9" customHeight="1">
      <c r="B70" s="41"/>
      <c r="C70" s="63"/>
      <c r="D70" s="63"/>
      <c r="E70" s="63"/>
      <c r="F70" s="63"/>
      <c r="G70" s="63"/>
      <c r="H70" s="63"/>
      <c r="I70" s="163"/>
      <c r="J70" s="63"/>
      <c r="K70" s="63"/>
      <c r="L70" s="61"/>
    </row>
    <row r="71" spans="2:12" s="1" customFormat="1" ht="14.4" customHeight="1">
      <c r="B71" s="41"/>
      <c r="C71" s="65" t="s">
        <v>18</v>
      </c>
      <c r="D71" s="63"/>
      <c r="E71" s="63"/>
      <c r="F71" s="63"/>
      <c r="G71" s="63"/>
      <c r="H71" s="63"/>
      <c r="I71" s="163"/>
      <c r="J71" s="63"/>
      <c r="K71" s="63"/>
      <c r="L71" s="61"/>
    </row>
    <row r="72" spans="2:12" s="1" customFormat="1" ht="20.399999999999999" customHeight="1">
      <c r="B72" s="41"/>
      <c r="C72" s="63"/>
      <c r="D72" s="63"/>
      <c r="E72" s="405" t="str">
        <f>E7</f>
        <v>Revitalizace centra obce Vikýřovice</v>
      </c>
      <c r="F72" s="406"/>
      <c r="G72" s="406"/>
      <c r="H72" s="406"/>
      <c r="I72" s="163"/>
      <c r="J72" s="63"/>
      <c r="K72" s="63"/>
      <c r="L72" s="61"/>
    </row>
    <row r="73" spans="2:12" s="1" customFormat="1" ht="14.4" customHeight="1">
      <c r="B73" s="41"/>
      <c r="C73" s="65" t="s">
        <v>135</v>
      </c>
      <c r="D73" s="63"/>
      <c r="E73" s="63"/>
      <c r="F73" s="63"/>
      <c r="G73" s="63"/>
      <c r="H73" s="63"/>
      <c r="I73" s="163"/>
      <c r="J73" s="63"/>
      <c r="K73" s="63"/>
      <c r="L73" s="61"/>
    </row>
    <row r="74" spans="2:12" s="1" customFormat="1" ht="22.2" customHeight="1">
      <c r="B74" s="41"/>
      <c r="C74" s="63"/>
      <c r="D74" s="63"/>
      <c r="E74" s="381" t="str">
        <f>E9</f>
        <v>SO 107 - Plocha pro podélné stání vozidel</v>
      </c>
      <c r="F74" s="407"/>
      <c r="G74" s="407"/>
      <c r="H74" s="407"/>
      <c r="I74" s="163"/>
      <c r="J74" s="63"/>
      <c r="K74" s="63"/>
      <c r="L74" s="61"/>
    </row>
    <row r="75" spans="2:12" s="1" customFormat="1" ht="6.9" customHeight="1">
      <c r="B75" s="41"/>
      <c r="C75" s="63"/>
      <c r="D75" s="63"/>
      <c r="E75" s="63"/>
      <c r="F75" s="63"/>
      <c r="G75" s="63"/>
      <c r="H75" s="63"/>
      <c r="I75" s="163"/>
      <c r="J75" s="63"/>
      <c r="K75" s="63"/>
      <c r="L75" s="61"/>
    </row>
    <row r="76" spans="2:12" s="1" customFormat="1" ht="18" customHeight="1">
      <c r="B76" s="41"/>
      <c r="C76" s="65" t="s">
        <v>23</v>
      </c>
      <c r="D76" s="63"/>
      <c r="E76" s="63"/>
      <c r="F76" s="164" t="str">
        <f>F12</f>
        <v>Vikýřovice</v>
      </c>
      <c r="G76" s="63"/>
      <c r="H76" s="63"/>
      <c r="I76" s="165" t="s">
        <v>25</v>
      </c>
      <c r="J76" s="73" t="str">
        <f>IF(J12="","",J12)</f>
        <v>20. 7. 2017</v>
      </c>
      <c r="K76" s="63"/>
      <c r="L76" s="61"/>
    </row>
    <row r="77" spans="2:12" s="1" customFormat="1" ht="6.9" customHeight="1">
      <c r="B77" s="41"/>
      <c r="C77" s="63"/>
      <c r="D77" s="63"/>
      <c r="E77" s="63"/>
      <c r="F77" s="63"/>
      <c r="G77" s="63"/>
      <c r="H77" s="63"/>
      <c r="I77" s="163"/>
      <c r="J77" s="63"/>
      <c r="K77" s="63"/>
      <c r="L77" s="61"/>
    </row>
    <row r="78" spans="2:12" s="1" customFormat="1" ht="13.2">
      <c r="B78" s="41"/>
      <c r="C78" s="65" t="s">
        <v>27</v>
      </c>
      <c r="D78" s="63"/>
      <c r="E78" s="63"/>
      <c r="F78" s="164" t="str">
        <f>E15</f>
        <v>Obec Vikýřovice, Petrovská č. 168</v>
      </c>
      <c r="G78" s="63"/>
      <c r="H78" s="63"/>
      <c r="I78" s="165" t="s">
        <v>34</v>
      </c>
      <c r="J78" s="164" t="str">
        <f>E21</f>
        <v>Ing. Vitásek, U tenisu 2625/1, Šumperk</v>
      </c>
      <c r="K78" s="63"/>
      <c r="L78" s="61"/>
    </row>
    <row r="79" spans="2:12" s="1" customFormat="1" ht="14.4" customHeight="1">
      <c r="B79" s="41"/>
      <c r="C79" s="65" t="s">
        <v>32</v>
      </c>
      <c r="D79" s="63"/>
      <c r="E79" s="63"/>
      <c r="F79" s="164" t="str">
        <f>IF(E18="","",E18)</f>
        <v/>
      </c>
      <c r="G79" s="63"/>
      <c r="H79" s="63"/>
      <c r="I79" s="163"/>
      <c r="J79" s="63"/>
      <c r="K79" s="63"/>
      <c r="L79" s="61"/>
    </row>
    <row r="80" spans="2:12" s="1" customFormat="1" ht="10.35" customHeight="1">
      <c r="B80" s="41"/>
      <c r="C80" s="63"/>
      <c r="D80" s="63"/>
      <c r="E80" s="63"/>
      <c r="F80" s="63"/>
      <c r="G80" s="63"/>
      <c r="H80" s="63"/>
      <c r="I80" s="163"/>
      <c r="J80" s="63"/>
      <c r="K80" s="63"/>
      <c r="L80" s="61"/>
    </row>
    <row r="81" spans="2:65" s="9" customFormat="1" ht="29.25" customHeight="1">
      <c r="B81" s="166"/>
      <c r="C81" s="167" t="s">
        <v>147</v>
      </c>
      <c r="D81" s="168" t="s">
        <v>58</v>
      </c>
      <c r="E81" s="168" t="s">
        <v>54</v>
      </c>
      <c r="F81" s="168" t="s">
        <v>148</v>
      </c>
      <c r="G81" s="168" t="s">
        <v>149</v>
      </c>
      <c r="H81" s="168" t="s">
        <v>150</v>
      </c>
      <c r="I81" s="169" t="s">
        <v>151</v>
      </c>
      <c r="J81" s="168" t="s">
        <v>139</v>
      </c>
      <c r="K81" s="170" t="s">
        <v>152</v>
      </c>
      <c r="L81" s="171"/>
      <c r="M81" s="81" t="s">
        <v>153</v>
      </c>
      <c r="N81" s="82" t="s">
        <v>43</v>
      </c>
      <c r="O81" s="82" t="s">
        <v>154</v>
      </c>
      <c r="P81" s="82" t="s">
        <v>155</v>
      </c>
      <c r="Q81" s="82" t="s">
        <v>156</v>
      </c>
      <c r="R81" s="82" t="s">
        <v>157</v>
      </c>
      <c r="S81" s="82" t="s">
        <v>158</v>
      </c>
      <c r="T81" s="83" t="s">
        <v>159</v>
      </c>
    </row>
    <row r="82" spans="2:65" s="1" customFormat="1" ht="29.25" customHeight="1">
      <c r="B82" s="41"/>
      <c r="C82" s="87" t="s">
        <v>140</v>
      </c>
      <c r="D82" s="63"/>
      <c r="E82" s="63"/>
      <c r="F82" s="63"/>
      <c r="G82" s="63"/>
      <c r="H82" s="63"/>
      <c r="I82" s="163"/>
      <c r="J82" s="172">
        <f>BK82</f>
        <v>0</v>
      </c>
      <c r="K82" s="63"/>
      <c r="L82" s="61"/>
      <c r="M82" s="84"/>
      <c r="N82" s="85"/>
      <c r="O82" s="85"/>
      <c r="P82" s="173">
        <f>P83</f>
        <v>0</v>
      </c>
      <c r="Q82" s="85"/>
      <c r="R82" s="173">
        <f>R83</f>
        <v>392.34720000000004</v>
      </c>
      <c r="S82" s="85"/>
      <c r="T82" s="174">
        <f>T83</f>
        <v>0</v>
      </c>
      <c r="AT82" s="24" t="s">
        <v>72</v>
      </c>
      <c r="AU82" s="24" t="s">
        <v>141</v>
      </c>
      <c r="BK82" s="175">
        <f>BK83</f>
        <v>0</v>
      </c>
    </row>
    <row r="83" spans="2:65" s="10" customFormat="1" ht="37.35" customHeight="1">
      <c r="B83" s="176"/>
      <c r="C83" s="177"/>
      <c r="D83" s="178" t="s">
        <v>72</v>
      </c>
      <c r="E83" s="179" t="s">
        <v>160</v>
      </c>
      <c r="F83" s="179" t="s">
        <v>161</v>
      </c>
      <c r="G83" s="177"/>
      <c r="H83" s="177"/>
      <c r="I83" s="180"/>
      <c r="J83" s="181">
        <f>BK83</f>
        <v>0</v>
      </c>
      <c r="K83" s="177"/>
      <c r="L83" s="182"/>
      <c r="M83" s="183"/>
      <c r="N83" s="184"/>
      <c r="O83" s="184"/>
      <c r="P83" s="185">
        <f>P84+P93+P99+P114+P124</f>
        <v>0</v>
      </c>
      <c r="Q83" s="184"/>
      <c r="R83" s="185">
        <f>R84+R93+R99+R114+R124</f>
        <v>392.34720000000004</v>
      </c>
      <c r="S83" s="184"/>
      <c r="T83" s="186">
        <f>T84+T93+T99+T114+T124</f>
        <v>0</v>
      </c>
      <c r="AR83" s="187" t="s">
        <v>81</v>
      </c>
      <c r="AT83" s="188" t="s">
        <v>72</v>
      </c>
      <c r="AU83" s="188" t="s">
        <v>73</v>
      </c>
      <c r="AY83" s="187" t="s">
        <v>162</v>
      </c>
      <c r="BK83" s="189">
        <f>BK84+BK93+BK99+BK114+BK124</f>
        <v>0</v>
      </c>
    </row>
    <row r="84" spans="2:65" s="10" customFormat="1" ht="19.95" customHeight="1">
      <c r="B84" s="176"/>
      <c r="C84" s="177"/>
      <c r="D84" s="190" t="s">
        <v>72</v>
      </c>
      <c r="E84" s="191" t="s">
        <v>81</v>
      </c>
      <c r="F84" s="191" t="s">
        <v>163</v>
      </c>
      <c r="G84" s="177"/>
      <c r="H84" s="177"/>
      <c r="I84" s="180"/>
      <c r="J84" s="192">
        <f>BK84</f>
        <v>0</v>
      </c>
      <c r="K84" s="177"/>
      <c r="L84" s="182"/>
      <c r="M84" s="183"/>
      <c r="N84" s="184"/>
      <c r="O84" s="184"/>
      <c r="P84" s="185">
        <f>SUM(P85:P92)</f>
        <v>0</v>
      </c>
      <c r="Q84" s="184"/>
      <c r="R84" s="185">
        <f>SUM(R85:R92)</f>
        <v>304.29000000000002</v>
      </c>
      <c r="S84" s="184"/>
      <c r="T84" s="186">
        <f>SUM(T85:T92)</f>
        <v>0</v>
      </c>
      <c r="AR84" s="187" t="s">
        <v>81</v>
      </c>
      <c r="AT84" s="188" t="s">
        <v>72</v>
      </c>
      <c r="AU84" s="188" t="s">
        <v>81</v>
      </c>
      <c r="AY84" s="187" t="s">
        <v>162</v>
      </c>
      <c r="BK84" s="189">
        <f>SUM(BK85:BK92)</f>
        <v>0</v>
      </c>
    </row>
    <row r="85" spans="2:65" s="1" customFormat="1" ht="20.399999999999999" customHeight="1">
      <c r="B85" s="41"/>
      <c r="C85" s="193" t="s">
        <v>81</v>
      </c>
      <c r="D85" s="193" t="s">
        <v>164</v>
      </c>
      <c r="E85" s="194" t="s">
        <v>388</v>
      </c>
      <c r="F85" s="195" t="s">
        <v>389</v>
      </c>
      <c r="G85" s="196" t="s">
        <v>257</v>
      </c>
      <c r="H85" s="197">
        <v>155.25</v>
      </c>
      <c r="I85" s="198"/>
      <c r="J85" s="199">
        <f>ROUND(I85*H85,2)</f>
        <v>0</v>
      </c>
      <c r="K85" s="195" t="s">
        <v>21</v>
      </c>
      <c r="L85" s="61"/>
      <c r="M85" s="200" t="s">
        <v>21</v>
      </c>
      <c r="N85" s="201" t="s">
        <v>44</v>
      </c>
      <c r="O85" s="42"/>
      <c r="P85" s="202">
        <f>O85*H85</f>
        <v>0</v>
      </c>
      <c r="Q85" s="202">
        <v>0</v>
      </c>
      <c r="R85" s="202">
        <f>Q85*H85</f>
        <v>0</v>
      </c>
      <c r="S85" s="202">
        <v>0</v>
      </c>
      <c r="T85" s="203">
        <f>S85*H85</f>
        <v>0</v>
      </c>
      <c r="AR85" s="24" t="s">
        <v>168</v>
      </c>
      <c r="AT85" s="24" t="s">
        <v>164</v>
      </c>
      <c r="AU85" s="24" t="s">
        <v>83</v>
      </c>
      <c r="AY85" s="24" t="s">
        <v>162</v>
      </c>
      <c r="BE85" s="204">
        <f>IF(N85="základní",J85,0)</f>
        <v>0</v>
      </c>
      <c r="BF85" s="204">
        <f>IF(N85="snížená",J85,0)</f>
        <v>0</v>
      </c>
      <c r="BG85" s="204">
        <f>IF(N85="zákl. přenesená",J85,0)</f>
        <v>0</v>
      </c>
      <c r="BH85" s="204">
        <f>IF(N85="sníž. přenesená",J85,0)</f>
        <v>0</v>
      </c>
      <c r="BI85" s="204">
        <f>IF(N85="nulová",J85,0)</f>
        <v>0</v>
      </c>
      <c r="BJ85" s="24" t="s">
        <v>81</v>
      </c>
      <c r="BK85" s="204">
        <f>ROUND(I85*H85,2)</f>
        <v>0</v>
      </c>
      <c r="BL85" s="24" t="s">
        <v>168</v>
      </c>
      <c r="BM85" s="24" t="s">
        <v>797</v>
      </c>
    </row>
    <row r="86" spans="2:65" s="13" customFormat="1" ht="12">
      <c r="B86" s="234"/>
      <c r="C86" s="235"/>
      <c r="D86" s="217" t="s">
        <v>170</v>
      </c>
      <c r="E86" s="236" t="s">
        <v>21</v>
      </c>
      <c r="F86" s="237" t="s">
        <v>798</v>
      </c>
      <c r="G86" s="235"/>
      <c r="H86" s="238" t="s">
        <v>21</v>
      </c>
      <c r="I86" s="239"/>
      <c r="J86" s="235"/>
      <c r="K86" s="235"/>
      <c r="L86" s="240"/>
      <c r="M86" s="241"/>
      <c r="N86" s="242"/>
      <c r="O86" s="242"/>
      <c r="P86" s="242"/>
      <c r="Q86" s="242"/>
      <c r="R86" s="242"/>
      <c r="S86" s="242"/>
      <c r="T86" s="243"/>
      <c r="AT86" s="244" t="s">
        <v>170</v>
      </c>
      <c r="AU86" s="244" t="s">
        <v>83</v>
      </c>
      <c r="AV86" s="13" t="s">
        <v>81</v>
      </c>
      <c r="AW86" s="13" t="s">
        <v>37</v>
      </c>
      <c r="AX86" s="13" t="s">
        <v>73</v>
      </c>
      <c r="AY86" s="244" t="s">
        <v>162</v>
      </c>
    </row>
    <row r="87" spans="2:65" s="11" customFormat="1" ht="12">
      <c r="B87" s="205"/>
      <c r="C87" s="206"/>
      <c r="D87" s="217" t="s">
        <v>170</v>
      </c>
      <c r="E87" s="218" t="s">
        <v>21</v>
      </c>
      <c r="F87" s="219" t="s">
        <v>799</v>
      </c>
      <c r="G87" s="206"/>
      <c r="H87" s="220">
        <v>155.25</v>
      </c>
      <c r="I87" s="211"/>
      <c r="J87" s="206"/>
      <c r="K87" s="206"/>
      <c r="L87" s="212"/>
      <c r="M87" s="213"/>
      <c r="N87" s="214"/>
      <c r="O87" s="214"/>
      <c r="P87" s="214"/>
      <c r="Q87" s="214"/>
      <c r="R87" s="214"/>
      <c r="S87" s="214"/>
      <c r="T87" s="215"/>
      <c r="AT87" s="216" t="s">
        <v>170</v>
      </c>
      <c r="AU87" s="216" t="s">
        <v>83</v>
      </c>
      <c r="AV87" s="11" t="s">
        <v>83</v>
      </c>
      <c r="AW87" s="11" t="s">
        <v>37</v>
      </c>
      <c r="AX87" s="11" t="s">
        <v>73</v>
      </c>
      <c r="AY87" s="216" t="s">
        <v>162</v>
      </c>
    </row>
    <row r="88" spans="2:65" s="12" customFormat="1" ht="12">
      <c r="B88" s="221"/>
      <c r="C88" s="222"/>
      <c r="D88" s="207" t="s">
        <v>170</v>
      </c>
      <c r="E88" s="223" t="s">
        <v>21</v>
      </c>
      <c r="F88" s="224" t="s">
        <v>176</v>
      </c>
      <c r="G88" s="222"/>
      <c r="H88" s="225">
        <v>155.25</v>
      </c>
      <c r="I88" s="226"/>
      <c r="J88" s="222"/>
      <c r="K88" s="222"/>
      <c r="L88" s="227"/>
      <c r="M88" s="228"/>
      <c r="N88" s="229"/>
      <c r="O88" s="229"/>
      <c r="P88" s="229"/>
      <c r="Q88" s="229"/>
      <c r="R88" s="229"/>
      <c r="S88" s="229"/>
      <c r="T88" s="230"/>
      <c r="AT88" s="231" t="s">
        <v>170</v>
      </c>
      <c r="AU88" s="231" t="s">
        <v>83</v>
      </c>
      <c r="AV88" s="12" t="s">
        <v>168</v>
      </c>
      <c r="AW88" s="12" t="s">
        <v>37</v>
      </c>
      <c r="AX88" s="12" t="s">
        <v>81</v>
      </c>
      <c r="AY88" s="231" t="s">
        <v>162</v>
      </c>
    </row>
    <row r="89" spans="2:65" s="1" customFormat="1" ht="20.399999999999999" customHeight="1">
      <c r="B89" s="41"/>
      <c r="C89" s="263" t="s">
        <v>83</v>
      </c>
      <c r="D89" s="263" t="s">
        <v>393</v>
      </c>
      <c r="E89" s="264" t="s">
        <v>394</v>
      </c>
      <c r="F89" s="265" t="s">
        <v>395</v>
      </c>
      <c r="G89" s="266" t="s">
        <v>317</v>
      </c>
      <c r="H89" s="267">
        <v>304.29000000000002</v>
      </c>
      <c r="I89" s="268"/>
      <c r="J89" s="269">
        <f>ROUND(I89*H89,2)</f>
        <v>0</v>
      </c>
      <c r="K89" s="265" t="s">
        <v>183</v>
      </c>
      <c r="L89" s="270"/>
      <c r="M89" s="271" t="s">
        <v>21</v>
      </c>
      <c r="N89" s="272" t="s">
        <v>44</v>
      </c>
      <c r="O89" s="42"/>
      <c r="P89" s="202">
        <f>O89*H89</f>
        <v>0</v>
      </c>
      <c r="Q89" s="202">
        <v>1</v>
      </c>
      <c r="R89" s="202">
        <f>Q89*H89</f>
        <v>304.29000000000002</v>
      </c>
      <c r="S89" s="202">
        <v>0</v>
      </c>
      <c r="T89" s="203">
        <f>S89*H89</f>
        <v>0</v>
      </c>
      <c r="AR89" s="24" t="s">
        <v>205</v>
      </c>
      <c r="AT89" s="24" t="s">
        <v>393</v>
      </c>
      <c r="AU89" s="24" t="s">
        <v>83</v>
      </c>
      <c r="AY89" s="24" t="s">
        <v>162</v>
      </c>
      <c r="BE89" s="204">
        <f>IF(N89="základní",J89,0)</f>
        <v>0</v>
      </c>
      <c r="BF89" s="204">
        <f>IF(N89="snížená",J89,0)</f>
        <v>0</v>
      </c>
      <c r="BG89" s="204">
        <f>IF(N89="zákl. přenesená",J89,0)</f>
        <v>0</v>
      </c>
      <c r="BH89" s="204">
        <f>IF(N89="sníž. přenesená",J89,0)</f>
        <v>0</v>
      </c>
      <c r="BI89" s="204">
        <f>IF(N89="nulová",J89,0)</f>
        <v>0</v>
      </c>
      <c r="BJ89" s="24" t="s">
        <v>81</v>
      </c>
      <c r="BK89" s="204">
        <f>ROUND(I89*H89,2)</f>
        <v>0</v>
      </c>
      <c r="BL89" s="24" t="s">
        <v>168</v>
      </c>
      <c r="BM89" s="24" t="s">
        <v>800</v>
      </c>
    </row>
    <row r="90" spans="2:65" s="13" customFormat="1" ht="12">
      <c r="B90" s="234"/>
      <c r="C90" s="235"/>
      <c r="D90" s="217" t="s">
        <v>170</v>
      </c>
      <c r="E90" s="236" t="s">
        <v>21</v>
      </c>
      <c r="F90" s="237" t="s">
        <v>798</v>
      </c>
      <c r="G90" s="235"/>
      <c r="H90" s="238" t="s">
        <v>21</v>
      </c>
      <c r="I90" s="239"/>
      <c r="J90" s="235"/>
      <c r="K90" s="235"/>
      <c r="L90" s="240"/>
      <c r="M90" s="241"/>
      <c r="N90" s="242"/>
      <c r="O90" s="242"/>
      <c r="P90" s="242"/>
      <c r="Q90" s="242"/>
      <c r="R90" s="242"/>
      <c r="S90" s="242"/>
      <c r="T90" s="243"/>
      <c r="AT90" s="244" t="s">
        <v>170</v>
      </c>
      <c r="AU90" s="244" t="s">
        <v>83</v>
      </c>
      <c r="AV90" s="13" t="s">
        <v>81</v>
      </c>
      <c r="AW90" s="13" t="s">
        <v>37</v>
      </c>
      <c r="AX90" s="13" t="s">
        <v>73</v>
      </c>
      <c r="AY90" s="244" t="s">
        <v>162</v>
      </c>
    </row>
    <row r="91" spans="2:65" s="11" customFormat="1" ht="12">
      <c r="B91" s="205"/>
      <c r="C91" s="206"/>
      <c r="D91" s="217" t="s">
        <v>170</v>
      </c>
      <c r="E91" s="218" t="s">
        <v>21</v>
      </c>
      <c r="F91" s="219" t="s">
        <v>801</v>
      </c>
      <c r="G91" s="206"/>
      <c r="H91" s="220">
        <v>304.29000000000002</v>
      </c>
      <c r="I91" s="211"/>
      <c r="J91" s="206"/>
      <c r="K91" s="206"/>
      <c r="L91" s="212"/>
      <c r="M91" s="213"/>
      <c r="N91" s="214"/>
      <c r="O91" s="214"/>
      <c r="P91" s="214"/>
      <c r="Q91" s="214"/>
      <c r="R91" s="214"/>
      <c r="S91" s="214"/>
      <c r="T91" s="215"/>
      <c r="AT91" s="216" t="s">
        <v>170</v>
      </c>
      <c r="AU91" s="216" t="s">
        <v>83</v>
      </c>
      <c r="AV91" s="11" t="s">
        <v>83</v>
      </c>
      <c r="AW91" s="11" t="s">
        <v>37</v>
      </c>
      <c r="AX91" s="11" t="s">
        <v>73</v>
      </c>
      <c r="AY91" s="216" t="s">
        <v>162</v>
      </c>
    </row>
    <row r="92" spans="2:65" s="12" customFormat="1" ht="12">
      <c r="B92" s="221"/>
      <c r="C92" s="222"/>
      <c r="D92" s="217" t="s">
        <v>170</v>
      </c>
      <c r="E92" s="257" t="s">
        <v>21</v>
      </c>
      <c r="F92" s="258" t="s">
        <v>176</v>
      </c>
      <c r="G92" s="222"/>
      <c r="H92" s="259">
        <v>304.29000000000002</v>
      </c>
      <c r="I92" s="226"/>
      <c r="J92" s="222"/>
      <c r="K92" s="222"/>
      <c r="L92" s="227"/>
      <c r="M92" s="228"/>
      <c r="N92" s="229"/>
      <c r="O92" s="229"/>
      <c r="P92" s="229"/>
      <c r="Q92" s="229"/>
      <c r="R92" s="229"/>
      <c r="S92" s="229"/>
      <c r="T92" s="230"/>
      <c r="AT92" s="231" t="s">
        <v>170</v>
      </c>
      <c r="AU92" s="231" t="s">
        <v>83</v>
      </c>
      <c r="AV92" s="12" t="s">
        <v>168</v>
      </c>
      <c r="AW92" s="12" t="s">
        <v>37</v>
      </c>
      <c r="AX92" s="12" t="s">
        <v>81</v>
      </c>
      <c r="AY92" s="231" t="s">
        <v>162</v>
      </c>
    </row>
    <row r="93" spans="2:65" s="10" customFormat="1" ht="29.85" customHeight="1">
      <c r="B93" s="176"/>
      <c r="C93" s="177"/>
      <c r="D93" s="190" t="s">
        <v>72</v>
      </c>
      <c r="E93" s="191" t="s">
        <v>83</v>
      </c>
      <c r="F93" s="191" t="s">
        <v>399</v>
      </c>
      <c r="G93" s="177"/>
      <c r="H93" s="177"/>
      <c r="I93" s="180"/>
      <c r="J93" s="192">
        <f>BK93</f>
        <v>0</v>
      </c>
      <c r="K93" s="177"/>
      <c r="L93" s="182"/>
      <c r="M93" s="183"/>
      <c r="N93" s="184"/>
      <c r="O93" s="184"/>
      <c r="P93" s="185">
        <f>SUM(P94:P98)</f>
        <v>0</v>
      </c>
      <c r="Q93" s="184"/>
      <c r="R93" s="185">
        <f>SUM(R94:R98)</f>
        <v>0</v>
      </c>
      <c r="S93" s="184"/>
      <c r="T93" s="186">
        <f>SUM(T94:T98)</f>
        <v>0</v>
      </c>
      <c r="AR93" s="187" t="s">
        <v>81</v>
      </c>
      <c r="AT93" s="188" t="s">
        <v>72</v>
      </c>
      <c r="AU93" s="188" t="s">
        <v>81</v>
      </c>
      <c r="AY93" s="187" t="s">
        <v>162</v>
      </c>
      <c r="BK93" s="189">
        <f>SUM(BK94:BK98)</f>
        <v>0</v>
      </c>
    </row>
    <row r="94" spans="2:65" s="1" customFormat="1" ht="28.8" customHeight="1">
      <c r="B94" s="41"/>
      <c r="C94" s="193" t="s">
        <v>177</v>
      </c>
      <c r="D94" s="193" t="s">
        <v>164</v>
      </c>
      <c r="E94" s="194" t="s">
        <v>400</v>
      </c>
      <c r="F94" s="195" t="s">
        <v>523</v>
      </c>
      <c r="G94" s="196" t="s">
        <v>167</v>
      </c>
      <c r="H94" s="197">
        <v>310.5</v>
      </c>
      <c r="I94" s="198"/>
      <c r="J94" s="199">
        <f>ROUND(I94*H94,2)</f>
        <v>0</v>
      </c>
      <c r="K94" s="195" t="s">
        <v>183</v>
      </c>
      <c r="L94" s="61"/>
      <c r="M94" s="200" t="s">
        <v>21</v>
      </c>
      <c r="N94" s="201" t="s">
        <v>44</v>
      </c>
      <c r="O94" s="42"/>
      <c r="P94" s="202">
        <f>O94*H94</f>
        <v>0</v>
      </c>
      <c r="Q94" s="202">
        <v>0</v>
      </c>
      <c r="R94" s="202">
        <f>Q94*H94</f>
        <v>0</v>
      </c>
      <c r="S94" s="202">
        <v>0</v>
      </c>
      <c r="T94" s="203">
        <f>S94*H94</f>
        <v>0</v>
      </c>
      <c r="AR94" s="24" t="s">
        <v>168</v>
      </c>
      <c r="AT94" s="24" t="s">
        <v>164</v>
      </c>
      <c r="AU94" s="24" t="s">
        <v>83</v>
      </c>
      <c r="AY94" s="24" t="s">
        <v>162</v>
      </c>
      <c r="BE94" s="204">
        <f>IF(N94="základní",J94,0)</f>
        <v>0</v>
      </c>
      <c r="BF94" s="204">
        <f>IF(N94="snížená",J94,0)</f>
        <v>0</v>
      </c>
      <c r="BG94" s="204">
        <f>IF(N94="zákl. přenesená",J94,0)</f>
        <v>0</v>
      </c>
      <c r="BH94" s="204">
        <f>IF(N94="sníž. přenesená",J94,0)</f>
        <v>0</v>
      </c>
      <c r="BI94" s="204">
        <f>IF(N94="nulová",J94,0)</f>
        <v>0</v>
      </c>
      <c r="BJ94" s="24" t="s">
        <v>81</v>
      </c>
      <c r="BK94" s="204">
        <f>ROUND(I94*H94,2)</f>
        <v>0</v>
      </c>
      <c r="BL94" s="24" t="s">
        <v>168</v>
      </c>
      <c r="BM94" s="24" t="s">
        <v>802</v>
      </c>
    </row>
    <row r="95" spans="2:65" s="1" customFormat="1" ht="72">
      <c r="B95" s="41"/>
      <c r="C95" s="63"/>
      <c r="D95" s="217" t="s">
        <v>185</v>
      </c>
      <c r="E95" s="63"/>
      <c r="F95" s="232" t="s">
        <v>525</v>
      </c>
      <c r="G95" s="63"/>
      <c r="H95" s="63"/>
      <c r="I95" s="163"/>
      <c r="J95" s="63"/>
      <c r="K95" s="63"/>
      <c r="L95" s="61"/>
      <c r="M95" s="233"/>
      <c r="N95" s="42"/>
      <c r="O95" s="42"/>
      <c r="P95" s="42"/>
      <c r="Q95" s="42"/>
      <c r="R95" s="42"/>
      <c r="S95" s="42"/>
      <c r="T95" s="78"/>
      <c r="AT95" s="24" t="s">
        <v>185</v>
      </c>
      <c r="AU95" s="24" t="s">
        <v>83</v>
      </c>
    </row>
    <row r="96" spans="2:65" s="13" customFormat="1" ht="12">
      <c r="B96" s="234"/>
      <c r="C96" s="235"/>
      <c r="D96" s="217" t="s">
        <v>170</v>
      </c>
      <c r="E96" s="236" t="s">
        <v>21</v>
      </c>
      <c r="F96" s="237" t="s">
        <v>803</v>
      </c>
      <c r="G96" s="235"/>
      <c r="H96" s="238" t="s">
        <v>21</v>
      </c>
      <c r="I96" s="239"/>
      <c r="J96" s="235"/>
      <c r="K96" s="235"/>
      <c r="L96" s="240"/>
      <c r="M96" s="241"/>
      <c r="N96" s="242"/>
      <c r="O96" s="242"/>
      <c r="P96" s="242"/>
      <c r="Q96" s="242"/>
      <c r="R96" s="242"/>
      <c r="S96" s="242"/>
      <c r="T96" s="243"/>
      <c r="AT96" s="244" t="s">
        <v>170</v>
      </c>
      <c r="AU96" s="244" t="s">
        <v>83</v>
      </c>
      <c r="AV96" s="13" t="s">
        <v>81</v>
      </c>
      <c r="AW96" s="13" t="s">
        <v>37</v>
      </c>
      <c r="AX96" s="13" t="s">
        <v>73</v>
      </c>
      <c r="AY96" s="244" t="s">
        <v>162</v>
      </c>
    </row>
    <row r="97" spans="2:65" s="11" customFormat="1" ht="12">
      <c r="B97" s="205"/>
      <c r="C97" s="206"/>
      <c r="D97" s="217" t="s">
        <v>170</v>
      </c>
      <c r="E97" s="218" t="s">
        <v>21</v>
      </c>
      <c r="F97" s="219" t="s">
        <v>804</v>
      </c>
      <c r="G97" s="206"/>
      <c r="H97" s="220">
        <v>310.5</v>
      </c>
      <c r="I97" s="211"/>
      <c r="J97" s="206"/>
      <c r="K97" s="206"/>
      <c r="L97" s="212"/>
      <c r="M97" s="213"/>
      <c r="N97" s="214"/>
      <c r="O97" s="214"/>
      <c r="P97" s="214"/>
      <c r="Q97" s="214"/>
      <c r="R97" s="214"/>
      <c r="S97" s="214"/>
      <c r="T97" s="215"/>
      <c r="AT97" s="216" t="s">
        <v>170</v>
      </c>
      <c r="AU97" s="216" t="s">
        <v>83</v>
      </c>
      <c r="AV97" s="11" t="s">
        <v>83</v>
      </c>
      <c r="AW97" s="11" t="s">
        <v>37</v>
      </c>
      <c r="AX97" s="11" t="s">
        <v>73</v>
      </c>
      <c r="AY97" s="216" t="s">
        <v>162</v>
      </c>
    </row>
    <row r="98" spans="2:65" s="12" customFormat="1" ht="12">
      <c r="B98" s="221"/>
      <c r="C98" s="222"/>
      <c r="D98" s="217" t="s">
        <v>170</v>
      </c>
      <c r="E98" s="257" t="s">
        <v>21</v>
      </c>
      <c r="F98" s="258" t="s">
        <v>176</v>
      </c>
      <c r="G98" s="222"/>
      <c r="H98" s="259">
        <v>310.5</v>
      </c>
      <c r="I98" s="226"/>
      <c r="J98" s="222"/>
      <c r="K98" s="222"/>
      <c r="L98" s="227"/>
      <c r="M98" s="228"/>
      <c r="N98" s="229"/>
      <c r="O98" s="229"/>
      <c r="P98" s="229"/>
      <c r="Q98" s="229"/>
      <c r="R98" s="229"/>
      <c r="S98" s="229"/>
      <c r="T98" s="230"/>
      <c r="AT98" s="231" t="s">
        <v>170</v>
      </c>
      <c r="AU98" s="231" t="s">
        <v>83</v>
      </c>
      <c r="AV98" s="12" t="s">
        <v>168</v>
      </c>
      <c r="AW98" s="12" t="s">
        <v>37</v>
      </c>
      <c r="AX98" s="12" t="s">
        <v>81</v>
      </c>
      <c r="AY98" s="231" t="s">
        <v>162</v>
      </c>
    </row>
    <row r="99" spans="2:65" s="10" customFormat="1" ht="29.85" customHeight="1">
      <c r="B99" s="176"/>
      <c r="C99" s="177"/>
      <c r="D99" s="190" t="s">
        <v>72</v>
      </c>
      <c r="E99" s="191" t="s">
        <v>188</v>
      </c>
      <c r="F99" s="191" t="s">
        <v>406</v>
      </c>
      <c r="G99" s="177"/>
      <c r="H99" s="177"/>
      <c r="I99" s="180"/>
      <c r="J99" s="192">
        <f>BK99</f>
        <v>0</v>
      </c>
      <c r="K99" s="177"/>
      <c r="L99" s="182"/>
      <c r="M99" s="183"/>
      <c r="N99" s="184"/>
      <c r="O99" s="184"/>
      <c r="P99" s="185">
        <f>SUM(P100:P113)</f>
        <v>0</v>
      </c>
      <c r="Q99" s="184"/>
      <c r="R99" s="185">
        <f>SUM(R100:R113)</f>
        <v>67.359599999999986</v>
      </c>
      <c r="S99" s="184"/>
      <c r="T99" s="186">
        <f>SUM(T100:T113)</f>
        <v>0</v>
      </c>
      <c r="AR99" s="187" t="s">
        <v>81</v>
      </c>
      <c r="AT99" s="188" t="s">
        <v>72</v>
      </c>
      <c r="AU99" s="188" t="s">
        <v>81</v>
      </c>
      <c r="AY99" s="187" t="s">
        <v>162</v>
      </c>
      <c r="BK99" s="189">
        <f>SUM(BK100:BK113)</f>
        <v>0</v>
      </c>
    </row>
    <row r="100" spans="2:65" s="1" customFormat="1" ht="28.8" customHeight="1">
      <c r="B100" s="41"/>
      <c r="C100" s="193" t="s">
        <v>168</v>
      </c>
      <c r="D100" s="193" t="s">
        <v>164</v>
      </c>
      <c r="E100" s="194" t="s">
        <v>407</v>
      </c>
      <c r="F100" s="195" t="s">
        <v>408</v>
      </c>
      <c r="G100" s="196" t="s">
        <v>167</v>
      </c>
      <c r="H100" s="197">
        <v>580.5</v>
      </c>
      <c r="I100" s="198"/>
      <c r="J100" s="199">
        <f>ROUND(I100*H100,2)</f>
        <v>0</v>
      </c>
      <c r="K100" s="195" t="s">
        <v>183</v>
      </c>
      <c r="L100" s="61"/>
      <c r="M100" s="200" t="s">
        <v>21</v>
      </c>
      <c r="N100" s="201" t="s">
        <v>44</v>
      </c>
      <c r="O100" s="42"/>
      <c r="P100" s="202">
        <f>O100*H100</f>
        <v>0</v>
      </c>
      <c r="Q100" s="202">
        <v>0</v>
      </c>
      <c r="R100" s="202">
        <f>Q100*H100</f>
        <v>0</v>
      </c>
      <c r="S100" s="202">
        <v>0</v>
      </c>
      <c r="T100" s="203">
        <f>S100*H100</f>
        <v>0</v>
      </c>
      <c r="AR100" s="24" t="s">
        <v>168</v>
      </c>
      <c r="AT100" s="24" t="s">
        <v>164</v>
      </c>
      <c r="AU100" s="24" t="s">
        <v>83</v>
      </c>
      <c r="AY100" s="24" t="s">
        <v>162</v>
      </c>
      <c r="BE100" s="204">
        <f>IF(N100="základní",J100,0)</f>
        <v>0</v>
      </c>
      <c r="BF100" s="204">
        <f>IF(N100="snížená",J100,0)</f>
        <v>0</v>
      </c>
      <c r="BG100" s="204">
        <f>IF(N100="zákl. přenesená",J100,0)</f>
        <v>0</v>
      </c>
      <c r="BH100" s="204">
        <f>IF(N100="sníž. přenesená",J100,0)</f>
        <v>0</v>
      </c>
      <c r="BI100" s="204">
        <f>IF(N100="nulová",J100,0)</f>
        <v>0</v>
      </c>
      <c r="BJ100" s="24" t="s">
        <v>81</v>
      </c>
      <c r="BK100" s="204">
        <f>ROUND(I100*H100,2)</f>
        <v>0</v>
      </c>
      <c r="BL100" s="24" t="s">
        <v>168</v>
      </c>
      <c r="BM100" s="24" t="s">
        <v>805</v>
      </c>
    </row>
    <row r="101" spans="2:65" s="13" customFormat="1" ht="12">
      <c r="B101" s="234"/>
      <c r="C101" s="235"/>
      <c r="D101" s="217" t="s">
        <v>170</v>
      </c>
      <c r="E101" s="236" t="s">
        <v>21</v>
      </c>
      <c r="F101" s="237" t="s">
        <v>803</v>
      </c>
      <c r="G101" s="235"/>
      <c r="H101" s="238" t="s">
        <v>21</v>
      </c>
      <c r="I101" s="239"/>
      <c r="J101" s="235"/>
      <c r="K101" s="235"/>
      <c r="L101" s="240"/>
      <c r="M101" s="241"/>
      <c r="N101" s="242"/>
      <c r="O101" s="242"/>
      <c r="P101" s="242"/>
      <c r="Q101" s="242"/>
      <c r="R101" s="242"/>
      <c r="S101" s="242"/>
      <c r="T101" s="243"/>
      <c r="AT101" s="244" t="s">
        <v>170</v>
      </c>
      <c r="AU101" s="244" t="s">
        <v>83</v>
      </c>
      <c r="AV101" s="13" t="s">
        <v>81</v>
      </c>
      <c r="AW101" s="13" t="s">
        <v>37</v>
      </c>
      <c r="AX101" s="13" t="s">
        <v>73</v>
      </c>
      <c r="AY101" s="244" t="s">
        <v>162</v>
      </c>
    </row>
    <row r="102" spans="2:65" s="11" customFormat="1" ht="12">
      <c r="B102" s="205"/>
      <c r="C102" s="206"/>
      <c r="D102" s="217" t="s">
        <v>170</v>
      </c>
      <c r="E102" s="218" t="s">
        <v>21</v>
      </c>
      <c r="F102" s="219" t="s">
        <v>806</v>
      </c>
      <c r="G102" s="206"/>
      <c r="H102" s="220">
        <v>297</v>
      </c>
      <c r="I102" s="211"/>
      <c r="J102" s="206"/>
      <c r="K102" s="206"/>
      <c r="L102" s="212"/>
      <c r="M102" s="213"/>
      <c r="N102" s="214"/>
      <c r="O102" s="214"/>
      <c r="P102" s="214"/>
      <c r="Q102" s="214"/>
      <c r="R102" s="214"/>
      <c r="S102" s="214"/>
      <c r="T102" s="215"/>
      <c r="AT102" s="216" t="s">
        <v>170</v>
      </c>
      <c r="AU102" s="216" t="s">
        <v>83</v>
      </c>
      <c r="AV102" s="11" t="s">
        <v>83</v>
      </c>
      <c r="AW102" s="11" t="s">
        <v>37</v>
      </c>
      <c r="AX102" s="11" t="s">
        <v>73</v>
      </c>
      <c r="AY102" s="216" t="s">
        <v>162</v>
      </c>
    </row>
    <row r="103" spans="2:65" s="11" customFormat="1" ht="12">
      <c r="B103" s="205"/>
      <c r="C103" s="206"/>
      <c r="D103" s="217" t="s">
        <v>170</v>
      </c>
      <c r="E103" s="218" t="s">
        <v>21</v>
      </c>
      <c r="F103" s="219" t="s">
        <v>807</v>
      </c>
      <c r="G103" s="206"/>
      <c r="H103" s="220">
        <v>283.5</v>
      </c>
      <c r="I103" s="211"/>
      <c r="J103" s="206"/>
      <c r="K103" s="206"/>
      <c r="L103" s="212"/>
      <c r="M103" s="213"/>
      <c r="N103" s="214"/>
      <c r="O103" s="214"/>
      <c r="P103" s="214"/>
      <c r="Q103" s="214"/>
      <c r="R103" s="214"/>
      <c r="S103" s="214"/>
      <c r="T103" s="215"/>
      <c r="AT103" s="216" t="s">
        <v>170</v>
      </c>
      <c r="AU103" s="216" t="s">
        <v>83</v>
      </c>
      <c r="AV103" s="11" t="s">
        <v>83</v>
      </c>
      <c r="AW103" s="11" t="s">
        <v>37</v>
      </c>
      <c r="AX103" s="11" t="s">
        <v>73</v>
      </c>
      <c r="AY103" s="216" t="s">
        <v>162</v>
      </c>
    </row>
    <row r="104" spans="2:65" s="12" customFormat="1" ht="12">
      <c r="B104" s="221"/>
      <c r="C104" s="222"/>
      <c r="D104" s="207" t="s">
        <v>170</v>
      </c>
      <c r="E104" s="223" t="s">
        <v>21</v>
      </c>
      <c r="F104" s="224" t="s">
        <v>176</v>
      </c>
      <c r="G104" s="222"/>
      <c r="H104" s="225">
        <v>580.5</v>
      </c>
      <c r="I104" s="226"/>
      <c r="J104" s="222"/>
      <c r="K104" s="222"/>
      <c r="L104" s="227"/>
      <c r="M104" s="228"/>
      <c r="N104" s="229"/>
      <c r="O104" s="229"/>
      <c r="P104" s="229"/>
      <c r="Q104" s="229"/>
      <c r="R104" s="229"/>
      <c r="S104" s="229"/>
      <c r="T104" s="230"/>
      <c r="AT104" s="231" t="s">
        <v>170</v>
      </c>
      <c r="AU104" s="231" t="s">
        <v>83</v>
      </c>
      <c r="AV104" s="12" t="s">
        <v>168</v>
      </c>
      <c r="AW104" s="12" t="s">
        <v>37</v>
      </c>
      <c r="AX104" s="12" t="s">
        <v>81</v>
      </c>
      <c r="AY104" s="231" t="s">
        <v>162</v>
      </c>
    </row>
    <row r="105" spans="2:65" s="1" customFormat="1" ht="51.6" customHeight="1">
      <c r="B105" s="41"/>
      <c r="C105" s="193" t="s">
        <v>188</v>
      </c>
      <c r="D105" s="193" t="s">
        <v>164</v>
      </c>
      <c r="E105" s="194" t="s">
        <v>782</v>
      </c>
      <c r="F105" s="195" t="s">
        <v>783</v>
      </c>
      <c r="G105" s="196" t="s">
        <v>167</v>
      </c>
      <c r="H105" s="197">
        <v>270</v>
      </c>
      <c r="I105" s="198"/>
      <c r="J105" s="199">
        <f>ROUND(I105*H105,2)</f>
        <v>0</v>
      </c>
      <c r="K105" s="195" t="s">
        <v>183</v>
      </c>
      <c r="L105" s="61"/>
      <c r="M105" s="200" t="s">
        <v>21</v>
      </c>
      <c r="N105" s="201" t="s">
        <v>44</v>
      </c>
      <c r="O105" s="42"/>
      <c r="P105" s="202">
        <f>O105*H105</f>
        <v>0</v>
      </c>
      <c r="Q105" s="202">
        <v>0.10362</v>
      </c>
      <c r="R105" s="202">
        <f>Q105*H105</f>
        <v>27.977399999999999</v>
      </c>
      <c r="S105" s="202">
        <v>0</v>
      </c>
      <c r="T105" s="203">
        <f>S105*H105</f>
        <v>0</v>
      </c>
      <c r="AR105" s="24" t="s">
        <v>168</v>
      </c>
      <c r="AT105" s="24" t="s">
        <v>164</v>
      </c>
      <c r="AU105" s="24" t="s">
        <v>83</v>
      </c>
      <c r="AY105" s="24" t="s">
        <v>162</v>
      </c>
      <c r="BE105" s="204">
        <f>IF(N105="základní",J105,0)</f>
        <v>0</v>
      </c>
      <c r="BF105" s="204">
        <f>IF(N105="snížená",J105,0)</f>
        <v>0</v>
      </c>
      <c r="BG105" s="204">
        <f>IF(N105="zákl. přenesená",J105,0)</f>
        <v>0</v>
      </c>
      <c r="BH105" s="204">
        <f>IF(N105="sníž. přenesená",J105,0)</f>
        <v>0</v>
      </c>
      <c r="BI105" s="204">
        <f>IF(N105="nulová",J105,0)</f>
        <v>0</v>
      </c>
      <c r="BJ105" s="24" t="s">
        <v>81</v>
      </c>
      <c r="BK105" s="204">
        <f>ROUND(I105*H105,2)</f>
        <v>0</v>
      </c>
      <c r="BL105" s="24" t="s">
        <v>168</v>
      </c>
      <c r="BM105" s="24" t="s">
        <v>808</v>
      </c>
    </row>
    <row r="106" spans="2:65" s="1" customFormat="1" ht="132">
      <c r="B106" s="41"/>
      <c r="C106" s="63"/>
      <c r="D106" s="217" t="s">
        <v>185</v>
      </c>
      <c r="E106" s="63"/>
      <c r="F106" s="232" t="s">
        <v>756</v>
      </c>
      <c r="G106" s="63"/>
      <c r="H106" s="63"/>
      <c r="I106" s="163"/>
      <c r="J106" s="63"/>
      <c r="K106" s="63"/>
      <c r="L106" s="61"/>
      <c r="M106" s="233"/>
      <c r="N106" s="42"/>
      <c r="O106" s="42"/>
      <c r="P106" s="42"/>
      <c r="Q106" s="42"/>
      <c r="R106" s="42"/>
      <c r="S106" s="42"/>
      <c r="T106" s="78"/>
      <c r="AT106" s="24" t="s">
        <v>185</v>
      </c>
      <c r="AU106" s="24" t="s">
        <v>83</v>
      </c>
    </row>
    <row r="107" spans="2:65" s="13" customFormat="1" ht="12">
      <c r="B107" s="234"/>
      <c r="C107" s="235"/>
      <c r="D107" s="217" t="s">
        <v>170</v>
      </c>
      <c r="E107" s="236" t="s">
        <v>21</v>
      </c>
      <c r="F107" s="237" t="s">
        <v>803</v>
      </c>
      <c r="G107" s="235"/>
      <c r="H107" s="238" t="s">
        <v>21</v>
      </c>
      <c r="I107" s="239"/>
      <c r="J107" s="235"/>
      <c r="K107" s="235"/>
      <c r="L107" s="240"/>
      <c r="M107" s="241"/>
      <c r="N107" s="242"/>
      <c r="O107" s="242"/>
      <c r="P107" s="242"/>
      <c r="Q107" s="242"/>
      <c r="R107" s="242"/>
      <c r="S107" s="242"/>
      <c r="T107" s="243"/>
      <c r="AT107" s="244" t="s">
        <v>170</v>
      </c>
      <c r="AU107" s="244" t="s">
        <v>83</v>
      </c>
      <c r="AV107" s="13" t="s">
        <v>81</v>
      </c>
      <c r="AW107" s="13" t="s">
        <v>37</v>
      </c>
      <c r="AX107" s="13" t="s">
        <v>73</v>
      </c>
      <c r="AY107" s="244" t="s">
        <v>162</v>
      </c>
    </row>
    <row r="108" spans="2:65" s="11" customFormat="1" ht="12">
      <c r="B108" s="205"/>
      <c r="C108" s="206"/>
      <c r="D108" s="217" t="s">
        <v>170</v>
      </c>
      <c r="E108" s="218" t="s">
        <v>21</v>
      </c>
      <c r="F108" s="219" t="s">
        <v>809</v>
      </c>
      <c r="G108" s="206"/>
      <c r="H108" s="220">
        <v>270</v>
      </c>
      <c r="I108" s="211"/>
      <c r="J108" s="206"/>
      <c r="K108" s="206"/>
      <c r="L108" s="212"/>
      <c r="M108" s="213"/>
      <c r="N108" s="214"/>
      <c r="O108" s="214"/>
      <c r="P108" s="214"/>
      <c r="Q108" s="214"/>
      <c r="R108" s="214"/>
      <c r="S108" s="214"/>
      <c r="T108" s="215"/>
      <c r="AT108" s="216" t="s">
        <v>170</v>
      </c>
      <c r="AU108" s="216" t="s">
        <v>83</v>
      </c>
      <c r="AV108" s="11" t="s">
        <v>83</v>
      </c>
      <c r="AW108" s="11" t="s">
        <v>37</v>
      </c>
      <c r="AX108" s="11" t="s">
        <v>73</v>
      </c>
      <c r="AY108" s="216" t="s">
        <v>162</v>
      </c>
    </row>
    <row r="109" spans="2:65" s="12" customFormat="1" ht="12">
      <c r="B109" s="221"/>
      <c r="C109" s="222"/>
      <c r="D109" s="207" t="s">
        <v>170</v>
      </c>
      <c r="E109" s="223" t="s">
        <v>21</v>
      </c>
      <c r="F109" s="224" t="s">
        <v>176</v>
      </c>
      <c r="G109" s="222"/>
      <c r="H109" s="225">
        <v>270</v>
      </c>
      <c r="I109" s="226"/>
      <c r="J109" s="222"/>
      <c r="K109" s="222"/>
      <c r="L109" s="227"/>
      <c r="M109" s="228"/>
      <c r="N109" s="229"/>
      <c r="O109" s="229"/>
      <c r="P109" s="229"/>
      <c r="Q109" s="229"/>
      <c r="R109" s="229"/>
      <c r="S109" s="229"/>
      <c r="T109" s="230"/>
      <c r="AT109" s="231" t="s">
        <v>170</v>
      </c>
      <c r="AU109" s="231" t="s">
        <v>83</v>
      </c>
      <c r="AV109" s="12" t="s">
        <v>168</v>
      </c>
      <c r="AW109" s="12" t="s">
        <v>37</v>
      </c>
      <c r="AX109" s="12" t="s">
        <v>81</v>
      </c>
      <c r="AY109" s="231" t="s">
        <v>162</v>
      </c>
    </row>
    <row r="110" spans="2:65" s="1" customFormat="1" ht="20.399999999999999" customHeight="1">
      <c r="B110" s="41"/>
      <c r="C110" s="263" t="s">
        <v>195</v>
      </c>
      <c r="D110" s="263" t="s">
        <v>393</v>
      </c>
      <c r="E110" s="264" t="s">
        <v>636</v>
      </c>
      <c r="F110" s="265" t="s">
        <v>637</v>
      </c>
      <c r="G110" s="266" t="s">
        <v>167</v>
      </c>
      <c r="H110" s="267">
        <v>275.39999999999998</v>
      </c>
      <c r="I110" s="268"/>
      <c r="J110" s="269">
        <f>ROUND(I110*H110,2)</f>
        <v>0</v>
      </c>
      <c r="K110" s="265" t="s">
        <v>21</v>
      </c>
      <c r="L110" s="270"/>
      <c r="M110" s="271" t="s">
        <v>21</v>
      </c>
      <c r="N110" s="272" t="s">
        <v>44</v>
      </c>
      <c r="O110" s="42"/>
      <c r="P110" s="202">
        <f>O110*H110</f>
        <v>0</v>
      </c>
      <c r="Q110" s="202">
        <v>0.14299999999999999</v>
      </c>
      <c r="R110" s="202">
        <f>Q110*H110</f>
        <v>39.38219999999999</v>
      </c>
      <c r="S110" s="202">
        <v>0</v>
      </c>
      <c r="T110" s="203">
        <f>S110*H110</f>
        <v>0</v>
      </c>
      <c r="AR110" s="24" t="s">
        <v>205</v>
      </c>
      <c r="AT110" s="24" t="s">
        <v>393</v>
      </c>
      <c r="AU110" s="24" t="s">
        <v>83</v>
      </c>
      <c r="AY110" s="24" t="s">
        <v>162</v>
      </c>
      <c r="BE110" s="204">
        <f>IF(N110="základní",J110,0)</f>
        <v>0</v>
      </c>
      <c r="BF110" s="204">
        <f>IF(N110="snížená",J110,0)</f>
        <v>0</v>
      </c>
      <c r="BG110" s="204">
        <f>IF(N110="zákl. přenesená",J110,0)</f>
        <v>0</v>
      </c>
      <c r="BH110" s="204">
        <f>IF(N110="sníž. přenesená",J110,0)</f>
        <v>0</v>
      </c>
      <c r="BI110" s="204">
        <f>IF(N110="nulová",J110,0)</f>
        <v>0</v>
      </c>
      <c r="BJ110" s="24" t="s">
        <v>81</v>
      </c>
      <c r="BK110" s="204">
        <f>ROUND(I110*H110,2)</f>
        <v>0</v>
      </c>
      <c r="BL110" s="24" t="s">
        <v>168</v>
      </c>
      <c r="BM110" s="24" t="s">
        <v>810</v>
      </c>
    </row>
    <row r="111" spans="2:65" s="13" customFormat="1" ht="12">
      <c r="B111" s="234"/>
      <c r="C111" s="235"/>
      <c r="D111" s="217" t="s">
        <v>170</v>
      </c>
      <c r="E111" s="236" t="s">
        <v>21</v>
      </c>
      <c r="F111" s="237" t="s">
        <v>803</v>
      </c>
      <c r="G111" s="235"/>
      <c r="H111" s="238" t="s">
        <v>21</v>
      </c>
      <c r="I111" s="239"/>
      <c r="J111" s="235"/>
      <c r="K111" s="235"/>
      <c r="L111" s="240"/>
      <c r="M111" s="241"/>
      <c r="N111" s="242"/>
      <c r="O111" s="242"/>
      <c r="P111" s="242"/>
      <c r="Q111" s="242"/>
      <c r="R111" s="242"/>
      <c r="S111" s="242"/>
      <c r="T111" s="243"/>
      <c r="AT111" s="244" t="s">
        <v>170</v>
      </c>
      <c r="AU111" s="244" t="s">
        <v>83</v>
      </c>
      <c r="AV111" s="13" t="s">
        <v>81</v>
      </c>
      <c r="AW111" s="13" t="s">
        <v>37</v>
      </c>
      <c r="AX111" s="13" t="s">
        <v>73</v>
      </c>
      <c r="AY111" s="244" t="s">
        <v>162</v>
      </c>
    </row>
    <row r="112" spans="2:65" s="11" customFormat="1" ht="12">
      <c r="B112" s="205"/>
      <c r="C112" s="206"/>
      <c r="D112" s="217" t="s">
        <v>170</v>
      </c>
      <c r="E112" s="218" t="s">
        <v>21</v>
      </c>
      <c r="F112" s="219" t="s">
        <v>811</v>
      </c>
      <c r="G112" s="206"/>
      <c r="H112" s="220">
        <v>275.39999999999998</v>
      </c>
      <c r="I112" s="211"/>
      <c r="J112" s="206"/>
      <c r="K112" s="206"/>
      <c r="L112" s="212"/>
      <c r="M112" s="213"/>
      <c r="N112" s="214"/>
      <c r="O112" s="214"/>
      <c r="P112" s="214"/>
      <c r="Q112" s="214"/>
      <c r="R112" s="214"/>
      <c r="S112" s="214"/>
      <c r="T112" s="215"/>
      <c r="AT112" s="216" t="s">
        <v>170</v>
      </c>
      <c r="AU112" s="216" t="s">
        <v>83</v>
      </c>
      <c r="AV112" s="11" t="s">
        <v>83</v>
      </c>
      <c r="AW112" s="11" t="s">
        <v>37</v>
      </c>
      <c r="AX112" s="11" t="s">
        <v>73</v>
      </c>
      <c r="AY112" s="216" t="s">
        <v>162</v>
      </c>
    </row>
    <row r="113" spans="2:65" s="12" customFormat="1" ht="12">
      <c r="B113" s="221"/>
      <c r="C113" s="222"/>
      <c r="D113" s="217" t="s">
        <v>170</v>
      </c>
      <c r="E113" s="257" t="s">
        <v>21</v>
      </c>
      <c r="F113" s="258" t="s">
        <v>176</v>
      </c>
      <c r="G113" s="222"/>
      <c r="H113" s="259">
        <v>275.39999999999998</v>
      </c>
      <c r="I113" s="226"/>
      <c r="J113" s="222"/>
      <c r="K113" s="222"/>
      <c r="L113" s="227"/>
      <c r="M113" s="228"/>
      <c r="N113" s="229"/>
      <c r="O113" s="229"/>
      <c r="P113" s="229"/>
      <c r="Q113" s="229"/>
      <c r="R113" s="229"/>
      <c r="S113" s="229"/>
      <c r="T113" s="230"/>
      <c r="AT113" s="231" t="s">
        <v>170</v>
      </c>
      <c r="AU113" s="231" t="s">
        <v>83</v>
      </c>
      <c r="AV113" s="12" t="s">
        <v>168</v>
      </c>
      <c r="AW113" s="12" t="s">
        <v>37</v>
      </c>
      <c r="AX113" s="12" t="s">
        <v>81</v>
      </c>
      <c r="AY113" s="231" t="s">
        <v>162</v>
      </c>
    </row>
    <row r="114" spans="2:65" s="10" customFormat="1" ht="29.85" customHeight="1">
      <c r="B114" s="176"/>
      <c r="C114" s="177"/>
      <c r="D114" s="190" t="s">
        <v>72</v>
      </c>
      <c r="E114" s="191" t="s">
        <v>212</v>
      </c>
      <c r="F114" s="191" t="s">
        <v>321</v>
      </c>
      <c r="G114" s="177"/>
      <c r="H114" s="177"/>
      <c r="I114" s="180"/>
      <c r="J114" s="192">
        <f>BK114</f>
        <v>0</v>
      </c>
      <c r="K114" s="177"/>
      <c r="L114" s="182"/>
      <c r="M114" s="183"/>
      <c r="N114" s="184"/>
      <c r="O114" s="184"/>
      <c r="P114" s="185">
        <f>SUM(P115:P123)</f>
        <v>0</v>
      </c>
      <c r="Q114" s="184"/>
      <c r="R114" s="185">
        <f>SUM(R115:R123)</f>
        <v>20.697600000000001</v>
      </c>
      <c r="S114" s="184"/>
      <c r="T114" s="186">
        <f>SUM(T115:T123)</f>
        <v>0</v>
      </c>
      <c r="AR114" s="187" t="s">
        <v>81</v>
      </c>
      <c r="AT114" s="188" t="s">
        <v>72</v>
      </c>
      <c r="AU114" s="188" t="s">
        <v>81</v>
      </c>
      <c r="AY114" s="187" t="s">
        <v>162</v>
      </c>
      <c r="BK114" s="189">
        <f>SUM(BK115:BK123)</f>
        <v>0</v>
      </c>
    </row>
    <row r="115" spans="2:65" s="1" customFormat="1" ht="51.6" customHeight="1">
      <c r="B115" s="41"/>
      <c r="C115" s="193" t="s">
        <v>171</v>
      </c>
      <c r="D115" s="193" t="s">
        <v>164</v>
      </c>
      <c r="E115" s="194" t="s">
        <v>435</v>
      </c>
      <c r="F115" s="195" t="s">
        <v>436</v>
      </c>
      <c r="G115" s="196" t="s">
        <v>249</v>
      </c>
      <c r="H115" s="197">
        <v>160</v>
      </c>
      <c r="I115" s="198"/>
      <c r="J115" s="199">
        <f>ROUND(I115*H115,2)</f>
        <v>0</v>
      </c>
      <c r="K115" s="195" t="s">
        <v>183</v>
      </c>
      <c r="L115" s="61"/>
      <c r="M115" s="200" t="s">
        <v>21</v>
      </c>
      <c r="N115" s="201" t="s">
        <v>44</v>
      </c>
      <c r="O115" s="42"/>
      <c r="P115" s="202">
        <f>O115*H115</f>
        <v>0</v>
      </c>
      <c r="Q115" s="202">
        <v>8.0879999999999994E-2</v>
      </c>
      <c r="R115" s="202">
        <f>Q115*H115</f>
        <v>12.940799999999999</v>
      </c>
      <c r="S115" s="202">
        <v>0</v>
      </c>
      <c r="T115" s="203">
        <f>S115*H115</f>
        <v>0</v>
      </c>
      <c r="AR115" s="24" t="s">
        <v>168</v>
      </c>
      <c r="AT115" s="24" t="s">
        <v>164</v>
      </c>
      <c r="AU115" s="24" t="s">
        <v>83</v>
      </c>
      <c r="AY115" s="24" t="s">
        <v>162</v>
      </c>
      <c r="BE115" s="204">
        <f>IF(N115="základní",J115,0)</f>
        <v>0</v>
      </c>
      <c r="BF115" s="204">
        <f>IF(N115="snížená",J115,0)</f>
        <v>0</v>
      </c>
      <c r="BG115" s="204">
        <f>IF(N115="zákl. přenesená",J115,0)</f>
        <v>0</v>
      </c>
      <c r="BH115" s="204">
        <f>IF(N115="sníž. přenesená",J115,0)</f>
        <v>0</v>
      </c>
      <c r="BI115" s="204">
        <f>IF(N115="nulová",J115,0)</f>
        <v>0</v>
      </c>
      <c r="BJ115" s="24" t="s">
        <v>81</v>
      </c>
      <c r="BK115" s="204">
        <f>ROUND(I115*H115,2)</f>
        <v>0</v>
      </c>
      <c r="BL115" s="24" t="s">
        <v>168</v>
      </c>
      <c r="BM115" s="24" t="s">
        <v>812</v>
      </c>
    </row>
    <row r="116" spans="2:65" s="1" customFormat="1" ht="84">
      <c r="B116" s="41"/>
      <c r="C116" s="63"/>
      <c r="D116" s="217" t="s">
        <v>185</v>
      </c>
      <c r="E116" s="63"/>
      <c r="F116" s="232" t="s">
        <v>438</v>
      </c>
      <c r="G116" s="63"/>
      <c r="H116" s="63"/>
      <c r="I116" s="163"/>
      <c r="J116" s="63"/>
      <c r="K116" s="63"/>
      <c r="L116" s="61"/>
      <c r="M116" s="233"/>
      <c r="N116" s="42"/>
      <c r="O116" s="42"/>
      <c r="P116" s="42"/>
      <c r="Q116" s="42"/>
      <c r="R116" s="42"/>
      <c r="S116" s="42"/>
      <c r="T116" s="78"/>
      <c r="AT116" s="24" t="s">
        <v>185</v>
      </c>
      <c r="AU116" s="24" t="s">
        <v>83</v>
      </c>
    </row>
    <row r="117" spans="2:65" s="13" customFormat="1" ht="12">
      <c r="B117" s="234"/>
      <c r="C117" s="235"/>
      <c r="D117" s="217" t="s">
        <v>170</v>
      </c>
      <c r="E117" s="236" t="s">
        <v>21</v>
      </c>
      <c r="F117" s="237" t="s">
        <v>439</v>
      </c>
      <c r="G117" s="235"/>
      <c r="H117" s="238" t="s">
        <v>21</v>
      </c>
      <c r="I117" s="239"/>
      <c r="J117" s="235"/>
      <c r="K117" s="235"/>
      <c r="L117" s="240"/>
      <c r="M117" s="241"/>
      <c r="N117" s="242"/>
      <c r="O117" s="242"/>
      <c r="P117" s="242"/>
      <c r="Q117" s="242"/>
      <c r="R117" s="242"/>
      <c r="S117" s="242"/>
      <c r="T117" s="243"/>
      <c r="AT117" s="244" t="s">
        <v>170</v>
      </c>
      <c r="AU117" s="244" t="s">
        <v>83</v>
      </c>
      <c r="AV117" s="13" t="s">
        <v>81</v>
      </c>
      <c r="AW117" s="13" t="s">
        <v>37</v>
      </c>
      <c r="AX117" s="13" t="s">
        <v>73</v>
      </c>
      <c r="AY117" s="244" t="s">
        <v>162</v>
      </c>
    </row>
    <row r="118" spans="2:65" s="11" customFormat="1" ht="12">
      <c r="B118" s="205"/>
      <c r="C118" s="206"/>
      <c r="D118" s="217" t="s">
        <v>170</v>
      </c>
      <c r="E118" s="218" t="s">
        <v>21</v>
      </c>
      <c r="F118" s="219" t="s">
        <v>813</v>
      </c>
      <c r="G118" s="206"/>
      <c r="H118" s="220">
        <v>160</v>
      </c>
      <c r="I118" s="211"/>
      <c r="J118" s="206"/>
      <c r="K118" s="206"/>
      <c r="L118" s="212"/>
      <c r="M118" s="213"/>
      <c r="N118" s="214"/>
      <c r="O118" s="214"/>
      <c r="P118" s="214"/>
      <c r="Q118" s="214"/>
      <c r="R118" s="214"/>
      <c r="S118" s="214"/>
      <c r="T118" s="215"/>
      <c r="AT118" s="216" t="s">
        <v>170</v>
      </c>
      <c r="AU118" s="216" t="s">
        <v>83</v>
      </c>
      <c r="AV118" s="11" t="s">
        <v>83</v>
      </c>
      <c r="AW118" s="11" t="s">
        <v>37</v>
      </c>
      <c r="AX118" s="11" t="s">
        <v>73</v>
      </c>
      <c r="AY118" s="216" t="s">
        <v>162</v>
      </c>
    </row>
    <row r="119" spans="2:65" s="12" customFormat="1" ht="12">
      <c r="B119" s="221"/>
      <c r="C119" s="222"/>
      <c r="D119" s="207" t="s">
        <v>170</v>
      </c>
      <c r="E119" s="223" t="s">
        <v>21</v>
      </c>
      <c r="F119" s="224" t="s">
        <v>176</v>
      </c>
      <c r="G119" s="222"/>
      <c r="H119" s="225">
        <v>160</v>
      </c>
      <c r="I119" s="226"/>
      <c r="J119" s="222"/>
      <c r="K119" s="222"/>
      <c r="L119" s="227"/>
      <c r="M119" s="228"/>
      <c r="N119" s="229"/>
      <c r="O119" s="229"/>
      <c r="P119" s="229"/>
      <c r="Q119" s="229"/>
      <c r="R119" s="229"/>
      <c r="S119" s="229"/>
      <c r="T119" s="230"/>
      <c r="AT119" s="231" t="s">
        <v>170</v>
      </c>
      <c r="AU119" s="231" t="s">
        <v>83</v>
      </c>
      <c r="AV119" s="12" t="s">
        <v>168</v>
      </c>
      <c r="AW119" s="12" t="s">
        <v>37</v>
      </c>
      <c r="AX119" s="12" t="s">
        <v>81</v>
      </c>
      <c r="AY119" s="231" t="s">
        <v>162</v>
      </c>
    </row>
    <row r="120" spans="2:65" s="1" customFormat="1" ht="20.399999999999999" customHeight="1">
      <c r="B120" s="41"/>
      <c r="C120" s="263" t="s">
        <v>205</v>
      </c>
      <c r="D120" s="263" t="s">
        <v>393</v>
      </c>
      <c r="E120" s="264" t="s">
        <v>440</v>
      </c>
      <c r="F120" s="265" t="s">
        <v>441</v>
      </c>
      <c r="G120" s="266" t="s">
        <v>191</v>
      </c>
      <c r="H120" s="267">
        <v>323.2</v>
      </c>
      <c r="I120" s="268"/>
      <c r="J120" s="269">
        <f>ROUND(I120*H120,2)</f>
        <v>0</v>
      </c>
      <c r="K120" s="265" t="s">
        <v>183</v>
      </c>
      <c r="L120" s="270"/>
      <c r="M120" s="271" t="s">
        <v>21</v>
      </c>
      <c r="N120" s="272" t="s">
        <v>44</v>
      </c>
      <c r="O120" s="42"/>
      <c r="P120" s="202">
        <f>O120*H120</f>
        <v>0</v>
      </c>
      <c r="Q120" s="202">
        <v>2.4E-2</v>
      </c>
      <c r="R120" s="202">
        <f>Q120*H120</f>
        <v>7.7568000000000001</v>
      </c>
      <c r="S120" s="202">
        <v>0</v>
      </c>
      <c r="T120" s="203">
        <f>S120*H120</f>
        <v>0</v>
      </c>
      <c r="AR120" s="24" t="s">
        <v>205</v>
      </c>
      <c r="AT120" s="24" t="s">
        <v>393</v>
      </c>
      <c r="AU120" s="24" t="s">
        <v>83</v>
      </c>
      <c r="AY120" s="24" t="s">
        <v>162</v>
      </c>
      <c r="BE120" s="204">
        <f>IF(N120="základní",J120,0)</f>
        <v>0</v>
      </c>
      <c r="BF120" s="204">
        <f>IF(N120="snížená",J120,0)</f>
        <v>0</v>
      </c>
      <c r="BG120" s="204">
        <f>IF(N120="zákl. přenesená",J120,0)</f>
        <v>0</v>
      </c>
      <c r="BH120" s="204">
        <f>IF(N120="sníž. přenesená",J120,0)</f>
        <v>0</v>
      </c>
      <c r="BI120" s="204">
        <f>IF(N120="nulová",J120,0)</f>
        <v>0</v>
      </c>
      <c r="BJ120" s="24" t="s">
        <v>81</v>
      </c>
      <c r="BK120" s="204">
        <f>ROUND(I120*H120,2)</f>
        <v>0</v>
      </c>
      <c r="BL120" s="24" t="s">
        <v>168</v>
      </c>
      <c r="BM120" s="24" t="s">
        <v>814</v>
      </c>
    </row>
    <row r="121" spans="2:65" s="13" customFormat="1" ht="12">
      <c r="B121" s="234"/>
      <c r="C121" s="235"/>
      <c r="D121" s="217" t="s">
        <v>170</v>
      </c>
      <c r="E121" s="236" t="s">
        <v>21</v>
      </c>
      <c r="F121" s="237" t="s">
        <v>439</v>
      </c>
      <c r="G121" s="235"/>
      <c r="H121" s="238" t="s">
        <v>21</v>
      </c>
      <c r="I121" s="239"/>
      <c r="J121" s="235"/>
      <c r="K121" s="235"/>
      <c r="L121" s="240"/>
      <c r="M121" s="241"/>
      <c r="N121" s="242"/>
      <c r="O121" s="242"/>
      <c r="P121" s="242"/>
      <c r="Q121" s="242"/>
      <c r="R121" s="242"/>
      <c r="S121" s="242"/>
      <c r="T121" s="243"/>
      <c r="AT121" s="244" t="s">
        <v>170</v>
      </c>
      <c r="AU121" s="244" t="s">
        <v>83</v>
      </c>
      <c r="AV121" s="13" t="s">
        <v>81</v>
      </c>
      <c r="AW121" s="13" t="s">
        <v>37</v>
      </c>
      <c r="AX121" s="13" t="s">
        <v>73</v>
      </c>
      <c r="AY121" s="244" t="s">
        <v>162</v>
      </c>
    </row>
    <row r="122" spans="2:65" s="11" customFormat="1" ht="12">
      <c r="B122" s="205"/>
      <c r="C122" s="206"/>
      <c r="D122" s="217" t="s">
        <v>170</v>
      </c>
      <c r="E122" s="218" t="s">
        <v>21</v>
      </c>
      <c r="F122" s="219" t="s">
        <v>815</v>
      </c>
      <c r="G122" s="206"/>
      <c r="H122" s="220">
        <v>323.2</v>
      </c>
      <c r="I122" s="211"/>
      <c r="J122" s="206"/>
      <c r="K122" s="206"/>
      <c r="L122" s="212"/>
      <c r="M122" s="213"/>
      <c r="N122" s="214"/>
      <c r="O122" s="214"/>
      <c r="P122" s="214"/>
      <c r="Q122" s="214"/>
      <c r="R122" s="214"/>
      <c r="S122" s="214"/>
      <c r="T122" s="215"/>
      <c r="AT122" s="216" t="s">
        <v>170</v>
      </c>
      <c r="AU122" s="216" t="s">
        <v>83</v>
      </c>
      <c r="AV122" s="11" t="s">
        <v>83</v>
      </c>
      <c r="AW122" s="11" t="s">
        <v>37</v>
      </c>
      <c r="AX122" s="11" t="s">
        <v>73</v>
      </c>
      <c r="AY122" s="216" t="s">
        <v>162</v>
      </c>
    </row>
    <row r="123" spans="2:65" s="12" customFormat="1" ht="12">
      <c r="B123" s="221"/>
      <c r="C123" s="222"/>
      <c r="D123" s="217" t="s">
        <v>170</v>
      </c>
      <c r="E123" s="257" t="s">
        <v>21</v>
      </c>
      <c r="F123" s="258" t="s">
        <v>176</v>
      </c>
      <c r="G123" s="222"/>
      <c r="H123" s="259">
        <v>323.2</v>
      </c>
      <c r="I123" s="226"/>
      <c r="J123" s="222"/>
      <c r="K123" s="222"/>
      <c r="L123" s="227"/>
      <c r="M123" s="228"/>
      <c r="N123" s="229"/>
      <c r="O123" s="229"/>
      <c r="P123" s="229"/>
      <c r="Q123" s="229"/>
      <c r="R123" s="229"/>
      <c r="S123" s="229"/>
      <c r="T123" s="230"/>
      <c r="AT123" s="231" t="s">
        <v>170</v>
      </c>
      <c r="AU123" s="231" t="s">
        <v>83</v>
      </c>
      <c r="AV123" s="12" t="s">
        <v>168</v>
      </c>
      <c r="AW123" s="12" t="s">
        <v>37</v>
      </c>
      <c r="AX123" s="12" t="s">
        <v>81</v>
      </c>
      <c r="AY123" s="231" t="s">
        <v>162</v>
      </c>
    </row>
    <row r="124" spans="2:65" s="10" customFormat="1" ht="29.85" customHeight="1">
      <c r="B124" s="176"/>
      <c r="C124" s="177"/>
      <c r="D124" s="190" t="s">
        <v>72</v>
      </c>
      <c r="E124" s="191" t="s">
        <v>444</v>
      </c>
      <c r="F124" s="191" t="s">
        <v>445</v>
      </c>
      <c r="G124" s="177"/>
      <c r="H124" s="177"/>
      <c r="I124" s="180"/>
      <c r="J124" s="192">
        <f>BK124</f>
        <v>0</v>
      </c>
      <c r="K124" s="177"/>
      <c r="L124" s="182"/>
      <c r="M124" s="183"/>
      <c r="N124" s="184"/>
      <c r="O124" s="184"/>
      <c r="P124" s="185">
        <f>P125</f>
        <v>0</v>
      </c>
      <c r="Q124" s="184"/>
      <c r="R124" s="185">
        <f>R125</f>
        <v>0</v>
      </c>
      <c r="S124" s="184"/>
      <c r="T124" s="186">
        <f>T125</f>
        <v>0</v>
      </c>
      <c r="AR124" s="187" t="s">
        <v>81</v>
      </c>
      <c r="AT124" s="188" t="s">
        <v>72</v>
      </c>
      <c r="AU124" s="188" t="s">
        <v>81</v>
      </c>
      <c r="AY124" s="187" t="s">
        <v>162</v>
      </c>
      <c r="BK124" s="189">
        <f>BK125</f>
        <v>0</v>
      </c>
    </row>
    <row r="125" spans="2:65" s="1" customFormat="1" ht="28.8" customHeight="1">
      <c r="B125" s="41"/>
      <c r="C125" s="193" t="s">
        <v>212</v>
      </c>
      <c r="D125" s="193" t="s">
        <v>164</v>
      </c>
      <c r="E125" s="194" t="s">
        <v>620</v>
      </c>
      <c r="F125" s="195" t="s">
        <v>621</v>
      </c>
      <c r="G125" s="196" t="s">
        <v>317</v>
      </c>
      <c r="H125" s="197">
        <v>392.34699999999998</v>
      </c>
      <c r="I125" s="198"/>
      <c r="J125" s="199">
        <f>ROUND(I125*H125,2)</f>
        <v>0</v>
      </c>
      <c r="K125" s="195" t="s">
        <v>183</v>
      </c>
      <c r="L125" s="61"/>
      <c r="M125" s="200" t="s">
        <v>21</v>
      </c>
      <c r="N125" s="273" t="s">
        <v>44</v>
      </c>
      <c r="O125" s="274"/>
      <c r="P125" s="275">
        <f>O125*H125</f>
        <v>0</v>
      </c>
      <c r="Q125" s="275">
        <v>0</v>
      </c>
      <c r="R125" s="275">
        <f>Q125*H125</f>
        <v>0</v>
      </c>
      <c r="S125" s="275">
        <v>0</v>
      </c>
      <c r="T125" s="276">
        <f>S125*H125</f>
        <v>0</v>
      </c>
      <c r="AR125" s="24" t="s">
        <v>168</v>
      </c>
      <c r="AT125" s="24" t="s">
        <v>164</v>
      </c>
      <c r="AU125" s="24" t="s">
        <v>83</v>
      </c>
      <c r="AY125" s="24" t="s">
        <v>162</v>
      </c>
      <c r="BE125" s="204">
        <f>IF(N125="základní",J125,0)</f>
        <v>0</v>
      </c>
      <c r="BF125" s="204">
        <f>IF(N125="snížená",J125,0)</f>
        <v>0</v>
      </c>
      <c r="BG125" s="204">
        <f>IF(N125="zákl. přenesená",J125,0)</f>
        <v>0</v>
      </c>
      <c r="BH125" s="204">
        <f>IF(N125="sníž. přenesená",J125,0)</f>
        <v>0</v>
      </c>
      <c r="BI125" s="204">
        <f>IF(N125="nulová",J125,0)</f>
        <v>0</v>
      </c>
      <c r="BJ125" s="24" t="s">
        <v>81</v>
      </c>
      <c r="BK125" s="204">
        <f>ROUND(I125*H125,2)</f>
        <v>0</v>
      </c>
      <c r="BL125" s="24" t="s">
        <v>168</v>
      </c>
      <c r="BM125" s="24" t="s">
        <v>816</v>
      </c>
    </row>
    <row r="126" spans="2:65" s="1" customFormat="1" ht="6.9" customHeight="1">
      <c r="B126" s="56"/>
      <c r="C126" s="57"/>
      <c r="D126" s="57"/>
      <c r="E126" s="57"/>
      <c r="F126" s="57"/>
      <c r="G126" s="57"/>
      <c r="H126" s="57"/>
      <c r="I126" s="139"/>
      <c r="J126" s="57"/>
      <c r="K126" s="57"/>
      <c r="L126" s="61"/>
    </row>
  </sheetData>
  <sheetProtection algorithmName="SHA-512" hashValue="WEg0CURdK3Ud7LsoXl+TnyKmd9G7sH8T7pkkzFLbGvHTa+NXvm4adzKU6H3DVZk80zMEtt/1jOZy21TU9mSlZQ==" saltValue="PXmrZ4aIj6IK6b1lJ284NQ==" spinCount="100000" sheet="1" objects="1" scenarios="1" formatCells="0" formatColumns="0" formatRows="0" sort="0" autoFilter="0"/>
  <autoFilter ref="C81:K125" xr:uid="{00000000-0009-0000-0000-000009000000}"/>
  <mergeCells count="9">
    <mergeCell ref="E72:H72"/>
    <mergeCell ref="E74:H74"/>
    <mergeCell ref="G1:H1"/>
    <mergeCell ref="L2:V2"/>
    <mergeCell ref="E7:H7"/>
    <mergeCell ref="E9:H9"/>
    <mergeCell ref="E24:H24"/>
    <mergeCell ref="E45:H45"/>
    <mergeCell ref="E47:H47"/>
  </mergeCells>
  <hyperlinks>
    <hyperlink ref="F1:G1" location="C2" display="1) Krycí list soupisu" xr:uid="{00000000-0004-0000-0900-000000000000}"/>
    <hyperlink ref="G1:H1" location="C54" display="2) Rekapitulace" xr:uid="{00000000-0004-0000-0900-000001000000}"/>
    <hyperlink ref="J1" location="C81" display="3) Soupis prací" xr:uid="{00000000-0004-0000-0900-000002000000}"/>
    <hyperlink ref="L1:V1" location="'Rekapitulace stavby'!C2" display="Rekapitulace stavby" xr:uid="{00000000-0004-0000-0900-000003000000}"/>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BR152"/>
  <sheetViews>
    <sheetView showGridLines="0" workbookViewId="0">
      <pane ySplit="1" topLeftCell="A2" activePane="bottomLeft" state="frozen"/>
      <selection pane="bottomLeft"/>
    </sheetView>
  </sheetViews>
  <sheetFormatPr defaultRowHeight="14.4"/>
  <cols>
    <col min="1" max="1" width="7.140625" customWidth="1"/>
    <col min="2" max="2" width="1.42578125" customWidth="1"/>
    <col min="3" max="3" width="3.5703125" customWidth="1"/>
    <col min="4" max="4" width="3.7109375" customWidth="1"/>
    <col min="5" max="5" width="14.7109375" customWidth="1"/>
    <col min="6" max="6" width="64.28515625" customWidth="1"/>
    <col min="7" max="7" width="7.42578125" customWidth="1"/>
    <col min="8" max="8" width="9.5703125" customWidth="1"/>
    <col min="9" max="9" width="10.85546875" style="111" customWidth="1"/>
    <col min="10" max="10" width="20.140625" customWidth="1"/>
    <col min="11" max="11" width="13.28515625" customWidth="1"/>
    <col min="13" max="18" width="9.140625" hidden="1"/>
    <col min="19" max="19" width="7" hidden="1" customWidth="1"/>
    <col min="20" max="20" width="25.42578125" hidden="1" customWidth="1"/>
    <col min="21" max="21" width="14" hidden="1" customWidth="1"/>
    <col min="22" max="22" width="10.5703125" customWidth="1"/>
    <col min="23" max="23" width="14" customWidth="1"/>
    <col min="24" max="24" width="10.5703125" customWidth="1"/>
    <col min="25" max="25" width="12.85546875" customWidth="1"/>
    <col min="26" max="26" width="9.42578125" customWidth="1"/>
    <col min="27" max="27" width="12.85546875" customWidth="1"/>
    <col min="28" max="28" width="14" customWidth="1"/>
    <col min="29" max="29" width="9.42578125" customWidth="1"/>
    <col min="30" max="30" width="12.85546875" customWidth="1"/>
    <col min="31" max="31" width="14" customWidth="1"/>
    <col min="44" max="65" width="9.140625" hidden="1"/>
  </cols>
  <sheetData>
    <row r="1" spans="1:70" ht="21.75" customHeight="1">
      <c r="A1" s="21"/>
      <c r="B1" s="112"/>
      <c r="C1" s="112"/>
      <c r="D1" s="113" t="s">
        <v>1</v>
      </c>
      <c r="E1" s="112"/>
      <c r="F1" s="114" t="s">
        <v>129</v>
      </c>
      <c r="G1" s="408" t="s">
        <v>130</v>
      </c>
      <c r="H1" s="408"/>
      <c r="I1" s="115"/>
      <c r="J1" s="114" t="s">
        <v>131</v>
      </c>
      <c r="K1" s="113" t="s">
        <v>132</v>
      </c>
      <c r="L1" s="114" t="s">
        <v>133</v>
      </c>
      <c r="M1" s="114"/>
      <c r="N1" s="114"/>
      <c r="O1" s="114"/>
      <c r="P1" s="114"/>
      <c r="Q1" s="114"/>
      <c r="R1" s="114"/>
      <c r="S1" s="114"/>
      <c r="T1" s="114"/>
      <c r="U1" s="20"/>
      <c r="V1" s="20"/>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row>
    <row r="2" spans="1:70" ht="36.9" customHeight="1">
      <c r="L2" s="400"/>
      <c r="M2" s="400"/>
      <c r="N2" s="400"/>
      <c r="O2" s="400"/>
      <c r="P2" s="400"/>
      <c r="Q2" s="400"/>
      <c r="R2" s="400"/>
      <c r="S2" s="400"/>
      <c r="T2" s="400"/>
      <c r="U2" s="400"/>
      <c r="V2" s="400"/>
      <c r="AT2" s="24" t="s">
        <v>110</v>
      </c>
    </row>
    <row r="3" spans="1:70" ht="6.9" customHeight="1">
      <c r="B3" s="25"/>
      <c r="C3" s="26"/>
      <c r="D3" s="26"/>
      <c r="E3" s="26"/>
      <c r="F3" s="26"/>
      <c r="G3" s="26"/>
      <c r="H3" s="26"/>
      <c r="I3" s="116"/>
      <c r="J3" s="26"/>
      <c r="K3" s="27"/>
      <c r="AT3" s="24" t="s">
        <v>83</v>
      </c>
    </row>
    <row r="4" spans="1:70" ht="36.9" customHeight="1">
      <c r="B4" s="28"/>
      <c r="C4" s="29"/>
      <c r="D4" s="30" t="s">
        <v>134</v>
      </c>
      <c r="E4" s="29"/>
      <c r="F4" s="29"/>
      <c r="G4" s="29"/>
      <c r="H4" s="29"/>
      <c r="I4" s="117"/>
      <c r="J4" s="29"/>
      <c r="K4" s="31"/>
      <c r="M4" s="32" t="s">
        <v>12</v>
      </c>
      <c r="AT4" s="24" t="s">
        <v>6</v>
      </c>
    </row>
    <row r="5" spans="1:70" ht="6.9" customHeight="1">
      <c r="B5" s="28"/>
      <c r="C5" s="29"/>
      <c r="D5" s="29"/>
      <c r="E5" s="29"/>
      <c r="F5" s="29"/>
      <c r="G5" s="29"/>
      <c r="H5" s="29"/>
      <c r="I5" s="117"/>
      <c r="J5" s="29"/>
      <c r="K5" s="31"/>
    </row>
    <row r="6" spans="1:70" ht="13.2">
      <c r="B6" s="28"/>
      <c r="C6" s="29"/>
      <c r="D6" s="37" t="s">
        <v>18</v>
      </c>
      <c r="E6" s="29"/>
      <c r="F6" s="29"/>
      <c r="G6" s="29"/>
      <c r="H6" s="29"/>
      <c r="I6" s="117"/>
      <c r="J6" s="29"/>
      <c r="K6" s="31"/>
    </row>
    <row r="7" spans="1:70" ht="20.399999999999999" customHeight="1">
      <c r="B7" s="28"/>
      <c r="C7" s="29"/>
      <c r="D7" s="29"/>
      <c r="E7" s="401" t="str">
        <f>'Rekapitulace stavby'!K6</f>
        <v>Revitalizace centra obce Vikýřovice</v>
      </c>
      <c r="F7" s="402"/>
      <c r="G7" s="402"/>
      <c r="H7" s="402"/>
      <c r="I7" s="117"/>
      <c r="J7" s="29"/>
      <c r="K7" s="31"/>
    </row>
    <row r="8" spans="1:70" s="1" customFormat="1" ht="13.2">
      <c r="B8" s="41"/>
      <c r="C8" s="42"/>
      <c r="D8" s="37" t="s">
        <v>135</v>
      </c>
      <c r="E8" s="42"/>
      <c r="F8" s="42"/>
      <c r="G8" s="42"/>
      <c r="H8" s="42"/>
      <c r="I8" s="118"/>
      <c r="J8" s="42"/>
      <c r="K8" s="45"/>
    </row>
    <row r="9" spans="1:70" s="1" customFormat="1" ht="36.9" customHeight="1">
      <c r="B9" s="41"/>
      <c r="C9" s="42"/>
      <c r="D9" s="42"/>
      <c r="E9" s="403" t="s">
        <v>817</v>
      </c>
      <c r="F9" s="404"/>
      <c r="G9" s="404"/>
      <c r="H9" s="404"/>
      <c r="I9" s="118"/>
      <c r="J9" s="42"/>
      <c r="K9" s="45"/>
    </row>
    <row r="10" spans="1:70" s="1" customFormat="1" ht="12">
      <c r="B10" s="41"/>
      <c r="C10" s="42"/>
      <c r="D10" s="42"/>
      <c r="E10" s="42"/>
      <c r="F10" s="42"/>
      <c r="G10" s="42"/>
      <c r="H10" s="42"/>
      <c r="I10" s="118"/>
      <c r="J10" s="42"/>
      <c r="K10" s="45"/>
    </row>
    <row r="11" spans="1:70" s="1" customFormat="1" ht="14.4" customHeight="1">
      <c r="B11" s="41"/>
      <c r="C11" s="42"/>
      <c r="D11" s="37" t="s">
        <v>20</v>
      </c>
      <c r="E11" s="42"/>
      <c r="F11" s="35" t="s">
        <v>21</v>
      </c>
      <c r="G11" s="42"/>
      <c r="H11" s="42"/>
      <c r="I11" s="119" t="s">
        <v>22</v>
      </c>
      <c r="J11" s="35" t="s">
        <v>21</v>
      </c>
      <c r="K11" s="45"/>
    </row>
    <row r="12" spans="1:70" s="1" customFormat="1" ht="14.4" customHeight="1">
      <c r="B12" s="41"/>
      <c r="C12" s="42"/>
      <c r="D12" s="37" t="s">
        <v>23</v>
      </c>
      <c r="E12" s="42"/>
      <c r="F12" s="35" t="s">
        <v>24</v>
      </c>
      <c r="G12" s="42"/>
      <c r="H12" s="42"/>
      <c r="I12" s="119" t="s">
        <v>25</v>
      </c>
      <c r="J12" s="120" t="str">
        <f>'Rekapitulace stavby'!AN8</f>
        <v>20. 7. 2017</v>
      </c>
      <c r="K12" s="45"/>
    </row>
    <row r="13" spans="1:70" s="1" customFormat="1" ht="10.8" customHeight="1">
      <c r="B13" s="41"/>
      <c r="C13" s="42"/>
      <c r="D13" s="42"/>
      <c r="E13" s="42"/>
      <c r="F13" s="42"/>
      <c r="G13" s="42"/>
      <c r="H13" s="42"/>
      <c r="I13" s="118"/>
      <c r="J13" s="42"/>
      <c r="K13" s="45"/>
    </row>
    <row r="14" spans="1:70" s="1" customFormat="1" ht="14.4" customHeight="1">
      <c r="B14" s="41"/>
      <c r="C14" s="42"/>
      <c r="D14" s="37" t="s">
        <v>27</v>
      </c>
      <c r="E14" s="42"/>
      <c r="F14" s="42"/>
      <c r="G14" s="42"/>
      <c r="H14" s="42"/>
      <c r="I14" s="119" t="s">
        <v>28</v>
      </c>
      <c r="J14" s="35" t="s">
        <v>29</v>
      </c>
      <c r="K14" s="45"/>
    </row>
    <row r="15" spans="1:70" s="1" customFormat="1" ht="18" customHeight="1">
      <c r="B15" s="41"/>
      <c r="C15" s="42"/>
      <c r="D15" s="42"/>
      <c r="E15" s="35" t="s">
        <v>30</v>
      </c>
      <c r="F15" s="42"/>
      <c r="G15" s="42"/>
      <c r="H15" s="42"/>
      <c r="I15" s="119" t="s">
        <v>31</v>
      </c>
      <c r="J15" s="35" t="s">
        <v>21</v>
      </c>
      <c r="K15" s="45"/>
    </row>
    <row r="16" spans="1:70" s="1" customFormat="1" ht="6.9" customHeight="1">
      <c r="B16" s="41"/>
      <c r="C16" s="42"/>
      <c r="D16" s="42"/>
      <c r="E16" s="42"/>
      <c r="F16" s="42"/>
      <c r="G16" s="42"/>
      <c r="H16" s="42"/>
      <c r="I16" s="118"/>
      <c r="J16" s="42"/>
      <c r="K16" s="45"/>
    </row>
    <row r="17" spans="2:11" s="1" customFormat="1" ht="14.4" customHeight="1">
      <c r="B17" s="41"/>
      <c r="C17" s="42"/>
      <c r="D17" s="37" t="s">
        <v>32</v>
      </c>
      <c r="E17" s="42"/>
      <c r="F17" s="42"/>
      <c r="G17" s="42"/>
      <c r="H17" s="42"/>
      <c r="I17" s="119" t="s">
        <v>28</v>
      </c>
      <c r="J17" s="35" t="str">
        <f>IF('Rekapitulace stavby'!AN13="Vyplň údaj","",IF('Rekapitulace stavby'!AN13="","",'Rekapitulace stavby'!AN13))</f>
        <v/>
      </c>
      <c r="K17" s="45"/>
    </row>
    <row r="18" spans="2:11" s="1" customFormat="1" ht="18" customHeight="1">
      <c r="B18" s="41"/>
      <c r="C18" s="42"/>
      <c r="D18" s="42"/>
      <c r="E18" s="35" t="str">
        <f>IF('Rekapitulace stavby'!E14="Vyplň údaj","",IF('Rekapitulace stavby'!E14="","",'Rekapitulace stavby'!E14))</f>
        <v/>
      </c>
      <c r="F18" s="42"/>
      <c r="G18" s="42"/>
      <c r="H18" s="42"/>
      <c r="I18" s="119" t="s">
        <v>31</v>
      </c>
      <c r="J18" s="35" t="str">
        <f>IF('Rekapitulace stavby'!AN14="Vyplň údaj","",IF('Rekapitulace stavby'!AN14="","",'Rekapitulace stavby'!AN14))</f>
        <v/>
      </c>
      <c r="K18" s="45"/>
    </row>
    <row r="19" spans="2:11" s="1" customFormat="1" ht="6.9" customHeight="1">
      <c r="B19" s="41"/>
      <c r="C19" s="42"/>
      <c r="D19" s="42"/>
      <c r="E19" s="42"/>
      <c r="F19" s="42"/>
      <c r="G19" s="42"/>
      <c r="H19" s="42"/>
      <c r="I19" s="118"/>
      <c r="J19" s="42"/>
      <c r="K19" s="45"/>
    </row>
    <row r="20" spans="2:11" s="1" customFormat="1" ht="14.4" customHeight="1">
      <c r="B20" s="41"/>
      <c r="C20" s="42"/>
      <c r="D20" s="37" t="s">
        <v>34</v>
      </c>
      <c r="E20" s="42"/>
      <c r="F20" s="42"/>
      <c r="G20" s="42"/>
      <c r="H20" s="42"/>
      <c r="I20" s="119" t="s">
        <v>28</v>
      </c>
      <c r="J20" s="35" t="s">
        <v>35</v>
      </c>
      <c r="K20" s="45"/>
    </row>
    <row r="21" spans="2:11" s="1" customFormat="1" ht="18" customHeight="1">
      <c r="B21" s="41"/>
      <c r="C21" s="42"/>
      <c r="D21" s="42"/>
      <c r="E21" s="35" t="s">
        <v>36</v>
      </c>
      <c r="F21" s="42"/>
      <c r="G21" s="42"/>
      <c r="H21" s="42"/>
      <c r="I21" s="119" t="s">
        <v>31</v>
      </c>
      <c r="J21" s="35" t="s">
        <v>21</v>
      </c>
      <c r="K21" s="45"/>
    </row>
    <row r="22" spans="2:11" s="1" customFormat="1" ht="6.9" customHeight="1">
      <c r="B22" s="41"/>
      <c r="C22" s="42"/>
      <c r="D22" s="42"/>
      <c r="E22" s="42"/>
      <c r="F22" s="42"/>
      <c r="G22" s="42"/>
      <c r="H22" s="42"/>
      <c r="I22" s="118"/>
      <c r="J22" s="42"/>
      <c r="K22" s="45"/>
    </row>
    <row r="23" spans="2:11" s="1" customFormat="1" ht="14.4" customHeight="1">
      <c r="B23" s="41"/>
      <c r="C23" s="42"/>
      <c r="D23" s="37" t="s">
        <v>38</v>
      </c>
      <c r="E23" s="42"/>
      <c r="F23" s="42"/>
      <c r="G23" s="42"/>
      <c r="H23" s="42"/>
      <c r="I23" s="118"/>
      <c r="J23" s="42"/>
      <c r="K23" s="45"/>
    </row>
    <row r="24" spans="2:11" s="6" customFormat="1" ht="20.399999999999999" customHeight="1">
      <c r="B24" s="121"/>
      <c r="C24" s="122"/>
      <c r="D24" s="122"/>
      <c r="E24" s="370" t="s">
        <v>21</v>
      </c>
      <c r="F24" s="370"/>
      <c r="G24" s="370"/>
      <c r="H24" s="370"/>
      <c r="I24" s="123"/>
      <c r="J24" s="122"/>
      <c r="K24" s="124"/>
    </row>
    <row r="25" spans="2:11" s="1" customFormat="1" ht="6.9" customHeight="1">
      <c r="B25" s="41"/>
      <c r="C25" s="42"/>
      <c r="D25" s="42"/>
      <c r="E25" s="42"/>
      <c r="F25" s="42"/>
      <c r="G25" s="42"/>
      <c r="H25" s="42"/>
      <c r="I25" s="118"/>
      <c r="J25" s="42"/>
      <c r="K25" s="45"/>
    </row>
    <row r="26" spans="2:11" s="1" customFormat="1" ht="6.9" customHeight="1">
      <c r="B26" s="41"/>
      <c r="C26" s="42"/>
      <c r="D26" s="85"/>
      <c r="E26" s="85"/>
      <c r="F26" s="85"/>
      <c r="G26" s="85"/>
      <c r="H26" s="85"/>
      <c r="I26" s="125"/>
      <c r="J26" s="85"/>
      <c r="K26" s="126"/>
    </row>
    <row r="27" spans="2:11" s="1" customFormat="1" ht="25.35" customHeight="1">
      <c r="B27" s="41"/>
      <c r="C27" s="42"/>
      <c r="D27" s="127" t="s">
        <v>39</v>
      </c>
      <c r="E27" s="42"/>
      <c r="F27" s="42"/>
      <c r="G27" s="42"/>
      <c r="H27" s="42"/>
      <c r="I27" s="118"/>
      <c r="J27" s="128">
        <f>ROUND(J79,2)</f>
        <v>0</v>
      </c>
      <c r="K27" s="45"/>
    </row>
    <row r="28" spans="2:11" s="1" customFormat="1" ht="6.9" customHeight="1">
      <c r="B28" s="41"/>
      <c r="C28" s="42"/>
      <c r="D28" s="85"/>
      <c r="E28" s="85"/>
      <c r="F28" s="85"/>
      <c r="G28" s="85"/>
      <c r="H28" s="85"/>
      <c r="I28" s="125"/>
      <c r="J28" s="85"/>
      <c r="K28" s="126"/>
    </row>
    <row r="29" spans="2:11" s="1" customFormat="1" ht="14.4" customHeight="1">
      <c r="B29" s="41"/>
      <c r="C29" s="42"/>
      <c r="D29" s="42"/>
      <c r="E29" s="42"/>
      <c r="F29" s="46" t="s">
        <v>41</v>
      </c>
      <c r="G29" s="42"/>
      <c r="H29" s="42"/>
      <c r="I29" s="129" t="s">
        <v>40</v>
      </c>
      <c r="J29" s="46" t="s">
        <v>42</v>
      </c>
      <c r="K29" s="45"/>
    </row>
    <row r="30" spans="2:11" s="1" customFormat="1" ht="14.4" customHeight="1">
      <c r="B30" s="41"/>
      <c r="C30" s="42"/>
      <c r="D30" s="49" t="s">
        <v>43</v>
      </c>
      <c r="E30" s="49" t="s">
        <v>44</v>
      </c>
      <c r="F30" s="130">
        <f>ROUND(SUM(BE79:BE151), 2)</f>
        <v>0</v>
      </c>
      <c r="G30" s="42"/>
      <c r="H30" s="42"/>
      <c r="I30" s="131">
        <v>0.21</v>
      </c>
      <c r="J30" s="130">
        <f>ROUND(ROUND((SUM(BE79:BE151)), 2)*I30, 2)</f>
        <v>0</v>
      </c>
      <c r="K30" s="45"/>
    </row>
    <row r="31" spans="2:11" s="1" customFormat="1" ht="14.4" customHeight="1">
      <c r="B31" s="41"/>
      <c r="C31" s="42"/>
      <c r="D31" s="42"/>
      <c r="E31" s="49" t="s">
        <v>45</v>
      </c>
      <c r="F31" s="130">
        <f>ROUND(SUM(BF79:BF151), 2)</f>
        <v>0</v>
      </c>
      <c r="G31" s="42"/>
      <c r="H31" s="42"/>
      <c r="I31" s="131">
        <v>0.15</v>
      </c>
      <c r="J31" s="130">
        <f>ROUND(ROUND((SUM(BF79:BF151)), 2)*I31, 2)</f>
        <v>0</v>
      </c>
      <c r="K31" s="45"/>
    </row>
    <row r="32" spans="2:11" s="1" customFormat="1" ht="14.4" hidden="1" customHeight="1">
      <c r="B32" s="41"/>
      <c r="C32" s="42"/>
      <c r="D32" s="42"/>
      <c r="E32" s="49" t="s">
        <v>46</v>
      </c>
      <c r="F32" s="130">
        <f>ROUND(SUM(BG79:BG151), 2)</f>
        <v>0</v>
      </c>
      <c r="G32" s="42"/>
      <c r="H32" s="42"/>
      <c r="I32" s="131">
        <v>0.21</v>
      </c>
      <c r="J32" s="130">
        <v>0</v>
      </c>
      <c r="K32" s="45"/>
    </row>
    <row r="33" spans="2:11" s="1" customFormat="1" ht="14.4" hidden="1" customHeight="1">
      <c r="B33" s="41"/>
      <c r="C33" s="42"/>
      <c r="D33" s="42"/>
      <c r="E33" s="49" t="s">
        <v>47</v>
      </c>
      <c r="F33" s="130">
        <f>ROUND(SUM(BH79:BH151), 2)</f>
        <v>0</v>
      </c>
      <c r="G33" s="42"/>
      <c r="H33" s="42"/>
      <c r="I33" s="131">
        <v>0.15</v>
      </c>
      <c r="J33" s="130">
        <v>0</v>
      </c>
      <c r="K33" s="45"/>
    </row>
    <row r="34" spans="2:11" s="1" customFormat="1" ht="14.4" hidden="1" customHeight="1">
      <c r="B34" s="41"/>
      <c r="C34" s="42"/>
      <c r="D34" s="42"/>
      <c r="E34" s="49" t="s">
        <v>48</v>
      </c>
      <c r="F34" s="130">
        <f>ROUND(SUM(BI79:BI151), 2)</f>
        <v>0</v>
      </c>
      <c r="G34" s="42"/>
      <c r="H34" s="42"/>
      <c r="I34" s="131">
        <v>0</v>
      </c>
      <c r="J34" s="130">
        <v>0</v>
      </c>
      <c r="K34" s="45"/>
    </row>
    <row r="35" spans="2:11" s="1" customFormat="1" ht="6.9" customHeight="1">
      <c r="B35" s="41"/>
      <c r="C35" s="42"/>
      <c r="D35" s="42"/>
      <c r="E35" s="42"/>
      <c r="F35" s="42"/>
      <c r="G35" s="42"/>
      <c r="H35" s="42"/>
      <c r="I35" s="118"/>
      <c r="J35" s="42"/>
      <c r="K35" s="45"/>
    </row>
    <row r="36" spans="2:11" s="1" customFormat="1" ht="25.35" customHeight="1">
      <c r="B36" s="41"/>
      <c r="C36" s="132"/>
      <c r="D36" s="133" t="s">
        <v>49</v>
      </c>
      <c r="E36" s="79"/>
      <c r="F36" s="79"/>
      <c r="G36" s="134" t="s">
        <v>50</v>
      </c>
      <c r="H36" s="135" t="s">
        <v>51</v>
      </c>
      <c r="I36" s="136"/>
      <c r="J36" s="137">
        <f>SUM(J27:J34)</f>
        <v>0</v>
      </c>
      <c r="K36" s="138"/>
    </row>
    <row r="37" spans="2:11" s="1" customFormat="1" ht="14.4" customHeight="1">
      <c r="B37" s="56"/>
      <c r="C37" s="57"/>
      <c r="D37" s="57"/>
      <c r="E37" s="57"/>
      <c r="F37" s="57"/>
      <c r="G37" s="57"/>
      <c r="H37" s="57"/>
      <c r="I37" s="139"/>
      <c r="J37" s="57"/>
      <c r="K37" s="58"/>
    </row>
    <row r="41" spans="2:11" s="1" customFormat="1" ht="6.9" customHeight="1">
      <c r="B41" s="140"/>
      <c r="C41" s="141"/>
      <c r="D41" s="141"/>
      <c r="E41" s="141"/>
      <c r="F41" s="141"/>
      <c r="G41" s="141"/>
      <c r="H41" s="141"/>
      <c r="I41" s="142"/>
      <c r="J41" s="141"/>
      <c r="K41" s="143"/>
    </row>
    <row r="42" spans="2:11" s="1" customFormat="1" ht="36.9" customHeight="1">
      <c r="B42" s="41"/>
      <c r="C42" s="30" t="s">
        <v>137</v>
      </c>
      <c r="D42" s="42"/>
      <c r="E42" s="42"/>
      <c r="F42" s="42"/>
      <c r="G42" s="42"/>
      <c r="H42" s="42"/>
      <c r="I42" s="118"/>
      <c r="J42" s="42"/>
      <c r="K42" s="45"/>
    </row>
    <row r="43" spans="2:11" s="1" customFormat="1" ht="6.9" customHeight="1">
      <c r="B43" s="41"/>
      <c r="C43" s="42"/>
      <c r="D43" s="42"/>
      <c r="E43" s="42"/>
      <c r="F43" s="42"/>
      <c r="G43" s="42"/>
      <c r="H43" s="42"/>
      <c r="I43" s="118"/>
      <c r="J43" s="42"/>
      <c r="K43" s="45"/>
    </row>
    <row r="44" spans="2:11" s="1" customFormat="1" ht="14.4" customHeight="1">
      <c r="B44" s="41"/>
      <c r="C44" s="37" t="s">
        <v>18</v>
      </c>
      <c r="D44" s="42"/>
      <c r="E44" s="42"/>
      <c r="F44" s="42"/>
      <c r="G44" s="42"/>
      <c r="H44" s="42"/>
      <c r="I44" s="118"/>
      <c r="J44" s="42"/>
      <c r="K44" s="45"/>
    </row>
    <row r="45" spans="2:11" s="1" customFormat="1" ht="20.399999999999999" customHeight="1">
      <c r="B45" s="41"/>
      <c r="C45" s="42"/>
      <c r="D45" s="42"/>
      <c r="E45" s="401" t="str">
        <f>E7</f>
        <v>Revitalizace centra obce Vikýřovice</v>
      </c>
      <c r="F45" s="402"/>
      <c r="G45" s="402"/>
      <c r="H45" s="402"/>
      <c r="I45" s="118"/>
      <c r="J45" s="42"/>
      <c r="K45" s="45"/>
    </row>
    <row r="46" spans="2:11" s="1" customFormat="1" ht="14.4" customHeight="1">
      <c r="B46" s="41"/>
      <c r="C46" s="37" t="s">
        <v>135</v>
      </c>
      <c r="D46" s="42"/>
      <c r="E46" s="42"/>
      <c r="F46" s="42"/>
      <c r="G46" s="42"/>
      <c r="H46" s="42"/>
      <c r="I46" s="118"/>
      <c r="J46" s="42"/>
      <c r="K46" s="45"/>
    </row>
    <row r="47" spans="2:11" s="1" customFormat="1" ht="22.2" customHeight="1">
      <c r="B47" s="41"/>
      <c r="C47" s="42"/>
      <c r="D47" s="42"/>
      <c r="E47" s="403" t="str">
        <f>E9</f>
        <v>SO 191 - Dopravní značení konečné</v>
      </c>
      <c r="F47" s="404"/>
      <c r="G47" s="404"/>
      <c r="H47" s="404"/>
      <c r="I47" s="118"/>
      <c r="J47" s="42"/>
      <c r="K47" s="45"/>
    </row>
    <row r="48" spans="2:11" s="1" customFormat="1" ht="6.9" customHeight="1">
      <c r="B48" s="41"/>
      <c r="C48" s="42"/>
      <c r="D48" s="42"/>
      <c r="E48" s="42"/>
      <c r="F48" s="42"/>
      <c r="G48" s="42"/>
      <c r="H48" s="42"/>
      <c r="I48" s="118"/>
      <c r="J48" s="42"/>
      <c r="K48" s="45"/>
    </row>
    <row r="49" spans="2:47" s="1" customFormat="1" ht="18" customHeight="1">
      <c r="B49" s="41"/>
      <c r="C49" s="37" t="s">
        <v>23</v>
      </c>
      <c r="D49" s="42"/>
      <c r="E49" s="42"/>
      <c r="F49" s="35" t="str">
        <f>F12</f>
        <v>Vikýřovice</v>
      </c>
      <c r="G49" s="42"/>
      <c r="H49" s="42"/>
      <c r="I49" s="119" t="s">
        <v>25</v>
      </c>
      <c r="J49" s="120" t="str">
        <f>IF(J12="","",J12)</f>
        <v>20. 7. 2017</v>
      </c>
      <c r="K49" s="45"/>
    </row>
    <row r="50" spans="2:47" s="1" customFormat="1" ht="6.9" customHeight="1">
      <c r="B50" s="41"/>
      <c r="C50" s="42"/>
      <c r="D50" s="42"/>
      <c r="E50" s="42"/>
      <c r="F50" s="42"/>
      <c r="G50" s="42"/>
      <c r="H50" s="42"/>
      <c r="I50" s="118"/>
      <c r="J50" s="42"/>
      <c r="K50" s="45"/>
    </row>
    <row r="51" spans="2:47" s="1" customFormat="1" ht="13.2">
      <c r="B51" s="41"/>
      <c r="C51" s="37" t="s">
        <v>27</v>
      </c>
      <c r="D51" s="42"/>
      <c r="E51" s="42"/>
      <c r="F51" s="35" t="str">
        <f>E15</f>
        <v>Obec Vikýřovice, Petrovská č. 168</v>
      </c>
      <c r="G51" s="42"/>
      <c r="H51" s="42"/>
      <c r="I51" s="119" t="s">
        <v>34</v>
      </c>
      <c r="J51" s="35" t="str">
        <f>E21</f>
        <v>Ing. Vitásek, U tenisu 2625/1, Šumperk</v>
      </c>
      <c r="K51" s="45"/>
    </row>
    <row r="52" spans="2:47" s="1" customFormat="1" ht="14.4" customHeight="1">
      <c r="B52" s="41"/>
      <c r="C52" s="37" t="s">
        <v>32</v>
      </c>
      <c r="D52" s="42"/>
      <c r="E52" s="42"/>
      <c r="F52" s="35" t="str">
        <f>IF(E18="","",E18)</f>
        <v/>
      </c>
      <c r="G52" s="42"/>
      <c r="H52" s="42"/>
      <c r="I52" s="118"/>
      <c r="J52" s="42"/>
      <c r="K52" s="45"/>
    </row>
    <row r="53" spans="2:47" s="1" customFormat="1" ht="10.35" customHeight="1">
      <c r="B53" s="41"/>
      <c r="C53" s="42"/>
      <c r="D53" s="42"/>
      <c r="E53" s="42"/>
      <c r="F53" s="42"/>
      <c r="G53" s="42"/>
      <c r="H53" s="42"/>
      <c r="I53" s="118"/>
      <c r="J53" s="42"/>
      <c r="K53" s="45"/>
    </row>
    <row r="54" spans="2:47" s="1" customFormat="1" ht="29.25" customHeight="1">
      <c r="B54" s="41"/>
      <c r="C54" s="144" t="s">
        <v>138</v>
      </c>
      <c r="D54" s="132"/>
      <c r="E54" s="132"/>
      <c r="F54" s="132"/>
      <c r="G54" s="132"/>
      <c r="H54" s="132"/>
      <c r="I54" s="145"/>
      <c r="J54" s="146" t="s">
        <v>139</v>
      </c>
      <c r="K54" s="147"/>
    </row>
    <row r="55" spans="2:47" s="1" customFormat="1" ht="10.35" customHeight="1">
      <c r="B55" s="41"/>
      <c r="C55" s="42"/>
      <c r="D55" s="42"/>
      <c r="E55" s="42"/>
      <c r="F55" s="42"/>
      <c r="G55" s="42"/>
      <c r="H55" s="42"/>
      <c r="I55" s="118"/>
      <c r="J55" s="42"/>
      <c r="K55" s="45"/>
    </row>
    <row r="56" spans="2:47" s="1" customFormat="1" ht="29.25" customHeight="1">
      <c r="B56" s="41"/>
      <c r="C56" s="148" t="s">
        <v>140</v>
      </c>
      <c r="D56" s="42"/>
      <c r="E56" s="42"/>
      <c r="F56" s="42"/>
      <c r="G56" s="42"/>
      <c r="H56" s="42"/>
      <c r="I56" s="118"/>
      <c r="J56" s="128">
        <f>J79</f>
        <v>0</v>
      </c>
      <c r="K56" s="45"/>
      <c r="AU56" s="24" t="s">
        <v>141</v>
      </c>
    </row>
    <row r="57" spans="2:47" s="7" customFormat="1" ht="24.9" customHeight="1">
      <c r="B57" s="149"/>
      <c r="C57" s="150"/>
      <c r="D57" s="151" t="s">
        <v>142</v>
      </c>
      <c r="E57" s="152"/>
      <c r="F57" s="152"/>
      <c r="G57" s="152"/>
      <c r="H57" s="152"/>
      <c r="I57" s="153"/>
      <c r="J57" s="154">
        <f>J80</f>
        <v>0</v>
      </c>
      <c r="K57" s="155"/>
    </row>
    <row r="58" spans="2:47" s="8" customFormat="1" ht="19.95" customHeight="1">
      <c r="B58" s="156"/>
      <c r="C58" s="157"/>
      <c r="D58" s="158" t="s">
        <v>461</v>
      </c>
      <c r="E58" s="159"/>
      <c r="F58" s="159"/>
      <c r="G58" s="159"/>
      <c r="H58" s="159"/>
      <c r="I58" s="160"/>
      <c r="J58" s="161">
        <f>J81</f>
        <v>0</v>
      </c>
      <c r="K58" s="162"/>
    </row>
    <row r="59" spans="2:47" s="8" customFormat="1" ht="14.85" customHeight="1">
      <c r="B59" s="156"/>
      <c r="C59" s="157"/>
      <c r="D59" s="158" t="s">
        <v>818</v>
      </c>
      <c r="E59" s="159"/>
      <c r="F59" s="159"/>
      <c r="G59" s="159"/>
      <c r="H59" s="159"/>
      <c r="I59" s="160"/>
      <c r="J59" s="161">
        <f>J150</f>
        <v>0</v>
      </c>
      <c r="K59" s="162"/>
    </row>
    <row r="60" spans="2:47" s="1" customFormat="1" ht="21.75" customHeight="1">
      <c r="B60" s="41"/>
      <c r="C60" s="42"/>
      <c r="D60" s="42"/>
      <c r="E60" s="42"/>
      <c r="F60" s="42"/>
      <c r="G60" s="42"/>
      <c r="H60" s="42"/>
      <c r="I60" s="118"/>
      <c r="J60" s="42"/>
      <c r="K60" s="45"/>
    </row>
    <row r="61" spans="2:47" s="1" customFormat="1" ht="6.9" customHeight="1">
      <c r="B61" s="56"/>
      <c r="C61" s="57"/>
      <c r="D61" s="57"/>
      <c r="E61" s="57"/>
      <c r="F61" s="57"/>
      <c r="G61" s="57"/>
      <c r="H61" s="57"/>
      <c r="I61" s="139"/>
      <c r="J61" s="57"/>
      <c r="K61" s="58"/>
    </row>
    <row r="65" spans="2:63" s="1" customFormat="1" ht="6.9" customHeight="1">
      <c r="B65" s="59"/>
      <c r="C65" s="60"/>
      <c r="D65" s="60"/>
      <c r="E65" s="60"/>
      <c r="F65" s="60"/>
      <c r="G65" s="60"/>
      <c r="H65" s="60"/>
      <c r="I65" s="142"/>
      <c r="J65" s="60"/>
      <c r="K65" s="60"/>
      <c r="L65" s="61"/>
    </row>
    <row r="66" spans="2:63" s="1" customFormat="1" ht="36.9" customHeight="1">
      <c r="B66" s="41"/>
      <c r="C66" s="62" t="s">
        <v>146</v>
      </c>
      <c r="D66" s="63"/>
      <c r="E66" s="63"/>
      <c r="F66" s="63"/>
      <c r="G66" s="63"/>
      <c r="H66" s="63"/>
      <c r="I66" s="163"/>
      <c r="J66" s="63"/>
      <c r="K66" s="63"/>
      <c r="L66" s="61"/>
    </row>
    <row r="67" spans="2:63" s="1" customFormat="1" ht="6.9" customHeight="1">
      <c r="B67" s="41"/>
      <c r="C67" s="63"/>
      <c r="D67" s="63"/>
      <c r="E67" s="63"/>
      <c r="F67" s="63"/>
      <c r="G67" s="63"/>
      <c r="H67" s="63"/>
      <c r="I67" s="163"/>
      <c r="J67" s="63"/>
      <c r="K67" s="63"/>
      <c r="L67" s="61"/>
    </row>
    <row r="68" spans="2:63" s="1" customFormat="1" ht="14.4" customHeight="1">
      <c r="B68" s="41"/>
      <c r="C68" s="65" t="s">
        <v>18</v>
      </c>
      <c r="D68" s="63"/>
      <c r="E68" s="63"/>
      <c r="F68" s="63"/>
      <c r="G68" s="63"/>
      <c r="H68" s="63"/>
      <c r="I68" s="163"/>
      <c r="J68" s="63"/>
      <c r="K68" s="63"/>
      <c r="L68" s="61"/>
    </row>
    <row r="69" spans="2:63" s="1" customFormat="1" ht="20.399999999999999" customHeight="1">
      <c r="B69" s="41"/>
      <c r="C69" s="63"/>
      <c r="D69" s="63"/>
      <c r="E69" s="405" t="str">
        <f>E7</f>
        <v>Revitalizace centra obce Vikýřovice</v>
      </c>
      <c r="F69" s="406"/>
      <c r="G69" s="406"/>
      <c r="H69" s="406"/>
      <c r="I69" s="163"/>
      <c r="J69" s="63"/>
      <c r="K69" s="63"/>
      <c r="L69" s="61"/>
    </row>
    <row r="70" spans="2:63" s="1" customFormat="1" ht="14.4" customHeight="1">
      <c r="B70" s="41"/>
      <c r="C70" s="65" t="s">
        <v>135</v>
      </c>
      <c r="D70" s="63"/>
      <c r="E70" s="63"/>
      <c r="F70" s="63"/>
      <c r="G70" s="63"/>
      <c r="H70" s="63"/>
      <c r="I70" s="163"/>
      <c r="J70" s="63"/>
      <c r="K70" s="63"/>
      <c r="L70" s="61"/>
    </row>
    <row r="71" spans="2:63" s="1" customFormat="1" ht="22.2" customHeight="1">
      <c r="B71" s="41"/>
      <c r="C71" s="63"/>
      <c r="D71" s="63"/>
      <c r="E71" s="381" t="str">
        <f>E9</f>
        <v>SO 191 - Dopravní značení konečné</v>
      </c>
      <c r="F71" s="407"/>
      <c r="G71" s="407"/>
      <c r="H71" s="407"/>
      <c r="I71" s="163"/>
      <c r="J71" s="63"/>
      <c r="K71" s="63"/>
      <c r="L71" s="61"/>
    </row>
    <row r="72" spans="2:63" s="1" customFormat="1" ht="6.9" customHeight="1">
      <c r="B72" s="41"/>
      <c r="C72" s="63"/>
      <c r="D72" s="63"/>
      <c r="E72" s="63"/>
      <c r="F72" s="63"/>
      <c r="G72" s="63"/>
      <c r="H72" s="63"/>
      <c r="I72" s="163"/>
      <c r="J72" s="63"/>
      <c r="K72" s="63"/>
      <c r="L72" s="61"/>
    </row>
    <row r="73" spans="2:63" s="1" customFormat="1" ht="18" customHeight="1">
      <c r="B73" s="41"/>
      <c r="C73" s="65" t="s">
        <v>23</v>
      </c>
      <c r="D73" s="63"/>
      <c r="E73" s="63"/>
      <c r="F73" s="164" t="str">
        <f>F12</f>
        <v>Vikýřovice</v>
      </c>
      <c r="G73" s="63"/>
      <c r="H73" s="63"/>
      <c r="I73" s="165" t="s">
        <v>25</v>
      </c>
      <c r="J73" s="73" t="str">
        <f>IF(J12="","",J12)</f>
        <v>20. 7. 2017</v>
      </c>
      <c r="K73" s="63"/>
      <c r="L73" s="61"/>
    </row>
    <row r="74" spans="2:63" s="1" customFormat="1" ht="6.9" customHeight="1">
      <c r="B74" s="41"/>
      <c r="C74" s="63"/>
      <c r="D74" s="63"/>
      <c r="E74" s="63"/>
      <c r="F74" s="63"/>
      <c r="G74" s="63"/>
      <c r="H74" s="63"/>
      <c r="I74" s="163"/>
      <c r="J74" s="63"/>
      <c r="K74" s="63"/>
      <c r="L74" s="61"/>
    </row>
    <row r="75" spans="2:63" s="1" customFormat="1" ht="13.2">
      <c r="B75" s="41"/>
      <c r="C75" s="65" t="s">
        <v>27</v>
      </c>
      <c r="D75" s="63"/>
      <c r="E75" s="63"/>
      <c r="F75" s="164" t="str">
        <f>E15</f>
        <v>Obec Vikýřovice, Petrovská č. 168</v>
      </c>
      <c r="G75" s="63"/>
      <c r="H75" s="63"/>
      <c r="I75" s="165" t="s">
        <v>34</v>
      </c>
      <c r="J75" s="164" t="str">
        <f>E21</f>
        <v>Ing. Vitásek, U tenisu 2625/1, Šumperk</v>
      </c>
      <c r="K75" s="63"/>
      <c r="L75" s="61"/>
    </row>
    <row r="76" spans="2:63" s="1" customFormat="1" ht="14.4" customHeight="1">
      <c r="B76" s="41"/>
      <c r="C76" s="65" t="s">
        <v>32</v>
      </c>
      <c r="D76" s="63"/>
      <c r="E76" s="63"/>
      <c r="F76" s="164" t="str">
        <f>IF(E18="","",E18)</f>
        <v/>
      </c>
      <c r="G76" s="63"/>
      <c r="H76" s="63"/>
      <c r="I76" s="163"/>
      <c r="J76" s="63"/>
      <c r="K76" s="63"/>
      <c r="L76" s="61"/>
    </row>
    <row r="77" spans="2:63" s="1" customFormat="1" ht="10.35" customHeight="1">
      <c r="B77" s="41"/>
      <c r="C77" s="63"/>
      <c r="D77" s="63"/>
      <c r="E77" s="63"/>
      <c r="F77" s="63"/>
      <c r="G77" s="63"/>
      <c r="H77" s="63"/>
      <c r="I77" s="163"/>
      <c r="J77" s="63"/>
      <c r="K77" s="63"/>
      <c r="L77" s="61"/>
    </row>
    <row r="78" spans="2:63" s="9" customFormat="1" ht="29.25" customHeight="1">
      <c r="B78" s="166"/>
      <c r="C78" s="167" t="s">
        <v>147</v>
      </c>
      <c r="D78" s="168" t="s">
        <v>58</v>
      </c>
      <c r="E78" s="168" t="s">
        <v>54</v>
      </c>
      <c r="F78" s="168" t="s">
        <v>148</v>
      </c>
      <c r="G78" s="168" t="s">
        <v>149</v>
      </c>
      <c r="H78" s="168" t="s">
        <v>150</v>
      </c>
      <c r="I78" s="169" t="s">
        <v>151</v>
      </c>
      <c r="J78" s="168" t="s">
        <v>139</v>
      </c>
      <c r="K78" s="170" t="s">
        <v>152</v>
      </c>
      <c r="L78" s="171"/>
      <c r="M78" s="81" t="s">
        <v>153</v>
      </c>
      <c r="N78" s="82" t="s">
        <v>43</v>
      </c>
      <c r="O78" s="82" t="s">
        <v>154</v>
      </c>
      <c r="P78" s="82" t="s">
        <v>155</v>
      </c>
      <c r="Q78" s="82" t="s">
        <v>156</v>
      </c>
      <c r="R78" s="82" t="s">
        <v>157</v>
      </c>
      <c r="S78" s="82" t="s">
        <v>158</v>
      </c>
      <c r="T78" s="83" t="s">
        <v>159</v>
      </c>
    </row>
    <row r="79" spans="2:63" s="1" customFormat="1" ht="29.25" customHeight="1">
      <c r="B79" s="41"/>
      <c r="C79" s="87" t="s">
        <v>140</v>
      </c>
      <c r="D79" s="63"/>
      <c r="E79" s="63"/>
      <c r="F79" s="63"/>
      <c r="G79" s="63"/>
      <c r="H79" s="63"/>
      <c r="I79" s="163"/>
      <c r="J79" s="172">
        <f>BK79</f>
        <v>0</v>
      </c>
      <c r="K79" s="63"/>
      <c r="L79" s="61"/>
      <c r="M79" s="84"/>
      <c r="N79" s="85"/>
      <c r="O79" s="85"/>
      <c r="P79" s="173">
        <f>P80</f>
        <v>0</v>
      </c>
      <c r="Q79" s="85"/>
      <c r="R79" s="173">
        <f>R80</f>
        <v>0.64235313999999999</v>
      </c>
      <c r="S79" s="85"/>
      <c r="T79" s="174">
        <f>T80</f>
        <v>8.2000000000000003E-2</v>
      </c>
      <c r="AT79" s="24" t="s">
        <v>72</v>
      </c>
      <c r="AU79" s="24" t="s">
        <v>141</v>
      </c>
      <c r="BK79" s="175">
        <f>BK80</f>
        <v>0</v>
      </c>
    </row>
    <row r="80" spans="2:63" s="10" customFormat="1" ht="37.35" customHeight="1">
      <c r="B80" s="176"/>
      <c r="C80" s="177"/>
      <c r="D80" s="178" t="s">
        <v>72</v>
      </c>
      <c r="E80" s="179" t="s">
        <v>160</v>
      </c>
      <c r="F80" s="179" t="s">
        <v>161</v>
      </c>
      <c r="G80" s="177"/>
      <c r="H80" s="177"/>
      <c r="I80" s="180"/>
      <c r="J80" s="181">
        <f>BK80</f>
        <v>0</v>
      </c>
      <c r="K80" s="177"/>
      <c r="L80" s="182"/>
      <c r="M80" s="183"/>
      <c r="N80" s="184"/>
      <c r="O80" s="184"/>
      <c r="P80" s="185">
        <f>P81</f>
        <v>0</v>
      </c>
      <c r="Q80" s="184"/>
      <c r="R80" s="185">
        <f>R81</f>
        <v>0.64235313999999999</v>
      </c>
      <c r="S80" s="184"/>
      <c r="T80" s="186">
        <f>T81</f>
        <v>8.2000000000000003E-2</v>
      </c>
      <c r="AR80" s="187" t="s">
        <v>81</v>
      </c>
      <c r="AT80" s="188" t="s">
        <v>72</v>
      </c>
      <c r="AU80" s="188" t="s">
        <v>73</v>
      </c>
      <c r="AY80" s="187" t="s">
        <v>162</v>
      </c>
      <c r="BK80" s="189">
        <f>BK81</f>
        <v>0</v>
      </c>
    </row>
    <row r="81" spans="2:65" s="10" customFormat="1" ht="19.95" customHeight="1">
      <c r="B81" s="176"/>
      <c r="C81" s="177"/>
      <c r="D81" s="190" t="s">
        <v>72</v>
      </c>
      <c r="E81" s="191" t="s">
        <v>212</v>
      </c>
      <c r="F81" s="191" t="s">
        <v>567</v>
      </c>
      <c r="G81" s="177"/>
      <c r="H81" s="177"/>
      <c r="I81" s="180"/>
      <c r="J81" s="192">
        <f>BK81</f>
        <v>0</v>
      </c>
      <c r="K81" s="177"/>
      <c r="L81" s="182"/>
      <c r="M81" s="183"/>
      <c r="N81" s="184"/>
      <c r="O81" s="184"/>
      <c r="P81" s="185">
        <f>P82+SUM(P83:P150)</f>
        <v>0</v>
      </c>
      <c r="Q81" s="184"/>
      <c r="R81" s="185">
        <f>R82+SUM(R83:R150)</f>
        <v>0.64235313999999999</v>
      </c>
      <c r="S81" s="184"/>
      <c r="T81" s="186">
        <f>T82+SUM(T83:T150)</f>
        <v>8.2000000000000003E-2</v>
      </c>
      <c r="AR81" s="187" t="s">
        <v>81</v>
      </c>
      <c r="AT81" s="188" t="s">
        <v>72</v>
      </c>
      <c r="AU81" s="188" t="s">
        <v>81</v>
      </c>
      <c r="AY81" s="187" t="s">
        <v>162</v>
      </c>
      <c r="BK81" s="189">
        <f>BK82+SUM(BK83:BK150)</f>
        <v>0</v>
      </c>
    </row>
    <row r="82" spans="2:65" s="1" customFormat="1" ht="28.8" customHeight="1">
      <c r="B82" s="41"/>
      <c r="C82" s="193" t="s">
        <v>81</v>
      </c>
      <c r="D82" s="193" t="s">
        <v>164</v>
      </c>
      <c r="E82" s="194" t="s">
        <v>819</v>
      </c>
      <c r="F82" s="195" t="s">
        <v>820</v>
      </c>
      <c r="G82" s="196" t="s">
        <v>191</v>
      </c>
      <c r="H82" s="197">
        <v>4</v>
      </c>
      <c r="I82" s="198"/>
      <c r="J82" s="199">
        <f>ROUND(I82*H82,2)</f>
        <v>0</v>
      </c>
      <c r="K82" s="195" t="s">
        <v>183</v>
      </c>
      <c r="L82" s="61"/>
      <c r="M82" s="200" t="s">
        <v>21</v>
      </c>
      <c r="N82" s="201" t="s">
        <v>44</v>
      </c>
      <c r="O82" s="42"/>
      <c r="P82" s="202">
        <f>O82*H82</f>
        <v>0</v>
      </c>
      <c r="Q82" s="202">
        <v>6.9999999999999999E-4</v>
      </c>
      <c r="R82" s="202">
        <f>Q82*H82</f>
        <v>2.8E-3</v>
      </c>
      <c r="S82" s="202">
        <v>0</v>
      </c>
      <c r="T82" s="203">
        <f>S82*H82</f>
        <v>0</v>
      </c>
      <c r="AR82" s="24" t="s">
        <v>168</v>
      </c>
      <c r="AT82" s="24" t="s">
        <v>164</v>
      </c>
      <c r="AU82" s="24" t="s">
        <v>83</v>
      </c>
      <c r="AY82" s="24" t="s">
        <v>162</v>
      </c>
      <c r="BE82" s="204">
        <f>IF(N82="základní",J82,0)</f>
        <v>0</v>
      </c>
      <c r="BF82" s="204">
        <f>IF(N82="snížená",J82,0)</f>
        <v>0</v>
      </c>
      <c r="BG82" s="204">
        <f>IF(N82="zákl. přenesená",J82,0)</f>
        <v>0</v>
      </c>
      <c r="BH82" s="204">
        <f>IF(N82="sníž. přenesená",J82,0)</f>
        <v>0</v>
      </c>
      <c r="BI82" s="204">
        <f>IF(N82="nulová",J82,0)</f>
        <v>0</v>
      </c>
      <c r="BJ82" s="24" t="s">
        <v>81</v>
      </c>
      <c r="BK82" s="204">
        <f>ROUND(I82*H82,2)</f>
        <v>0</v>
      </c>
      <c r="BL82" s="24" t="s">
        <v>168</v>
      </c>
      <c r="BM82" s="24" t="s">
        <v>821</v>
      </c>
    </row>
    <row r="83" spans="2:65" s="13" customFormat="1" ht="12">
      <c r="B83" s="234"/>
      <c r="C83" s="235"/>
      <c r="D83" s="217" t="s">
        <v>170</v>
      </c>
      <c r="E83" s="236" t="s">
        <v>21</v>
      </c>
      <c r="F83" s="237" t="s">
        <v>822</v>
      </c>
      <c r="G83" s="235"/>
      <c r="H83" s="238" t="s">
        <v>21</v>
      </c>
      <c r="I83" s="239"/>
      <c r="J83" s="235"/>
      <c r="K83" s="235"/>
      <c r="L83" s="240"/>
      <c r="M83" s="241"/>
      <c r="N83" s="242"/>
      <c r="O83" s="242"/>
      <c r="P83" s="242"/>
      <c r="Q83" s="242"/>
      <c r="R83" s="242"/>
      <c r="S83" s="242"/>
      <c r="T83" s="243"/>
      <c r="AT83" s="244" t="s">
        <v>170</v>
      </c>
      <c r="AU83" s="244" t="s">
        <v>83</v>
      </c>
      <c r="AV83" s="13" t="s">
        <v>81</v>
      </c>
      <c r="AW83" s="13" t="s">
        <v>37</v>
      </c>
      <c r="AX83" s="13" t="s">
        <v>73</v>
      </c>
      <c r="AY83" s="244" t="s">
        <v>162</v>
      </c>
    </row>
    <row r="84" spans="2:65" s="11" customFormat="1" ht="12">
      <c r="B84" s="205"/>
      <c r="C84" s="206"/>
      <c r="D84" s="217" t="s">
        <v>170</v>
      </c>
      <c r="E84" s="218" t="s">
        <v>21</v>
      </c>
      <c r="F84" s="219" t="s">
        <v>81</v>
      </c>
      <c r="G84" s="206"/>
      <c r="H84" s="220">
        <v>1</v>
      </c>
      <c r="I84" s="211"/>
      <c r="J84" s="206"/>
      <c r="K84" s="206"/>
      <c r="L84" s="212"/>
      <c r="M84" s="213"/>
      <c r="N84" s="214"/>
      <c r="O84" s="214"/>
      <c r="P84" s="214"/>
      <c r="Q84" s="214"/>
      <c r="R84" s="214"/>
      <c r="S84" s="214"/>
      <c r="T84" s="215"/>
      <c r="AT84" s="216" t="s">
        <v>170</v>
      </c>
      <c r="AU84" s="216" t="s">
        <v>83</v>
      </c>
      <c r="AV84" s="11" t="s">
        <v>83</v>
      </c>
      <c r="AW84" s="11" t="s">
        <v>37</v>
      </c>
      <c r="AX84" s="11" t="s">
        <v>73</v>
      </c>
      <c r="AY84" s="216" t="s">
        <v>162</v>
      </c>
    </row>
    <row r="85" spans="2:65" s="13" customFormat="1" ht="12">
      <c r="B85" s="234"/>
      <c r="C85" s="235"/>
      <c r="D85" s="217" t="s">
        <v>170</v>
      </c>
      <c r="E85" s="236" t="s">
        <v>21</v>
      </c>
      <c r="F85" s="237" t="s">
        <v>823</v>
      </c>
      <c r="G85" s="235"/>
      <c r="H85" s="238" t="s">
        <v>21</v>
      </c>
      <c r="I85" s="239"/>
      <c r="J85" s="235"/>
      <c r="K85" s="235"/>
      <c r="L85" s="240"/>
      <c r="M85" s="241"/>
      <c r="N85" s="242"/>
      <c r="O85" s="242"/>
      <c r="P85" s="242"/>
      <c r="Q85" s="242"/>
      <c r="R85" s="242"/>
      <c r="S85" s="242"/>
      <c r="T85" s="243"/>
      <c r="AT85" s="244" t="s">
        <v>170</v>
      </c>
      <c r="AU85" s="244" t="s">
        <v>83</v>
      </c>
      <c r="AV85" s="13" t="s">
        <v>81</v>
      </c>
      <c r="AW85" s="13" t="s">
        <v>37</v>
      </c>
      <c r="AX85" s="13" t="s">
        <v>73</v>
      </c>
      <c r="AY85" s="244" t="s">
        <v>162</v>
      </c>
    </row>
    <row r="86" spans="2:65" s="11" customFormat="1" ht="12">
      <c r="B86" s="205"/>
      <c r="C86" s="206"/>
      <c r="D86" s="217" t="s">
        <v>170</v>
      </c>
      <c r="E86" s="218" t="s">
        <v>21</v>
      </c>
      <c r="F86" s="219" t="s">
        <v>81</v>
      </c>
      <c r="G86" s="206"/>
      <c r="H86" s="220">
        <v>1</v>
      </c>
      <c r="I86" s="211"/>
      <c r="J86" s="206"/>
      <c r="K86" s="206"/>
      <c r="L86" s="212"/>
      <c r="M86" s="213"/>
      <c r="N86" s="214"/>
      <c r="O86" s="214"/>
      <c r="P86" s="214"/>
      <c r="Q86" s="214"/>
      <c r="R86" s="214"/>
      <c r="S86" s="214"/>
      <c r="T86" s="215"/>
      <c r="AT86" s="216" t="s">
        <v>170</v>
      </c>
      <c r="AU86" s="216" t="s">
        <v>83</v>
      </c>
      <c r="AV86" s="11" t="s">
        <v>83</v>
      </c>
      <c r="AW86" s="11" t="s">
        <v>37</v>
      </c>
      <c r="AX86" s="11" t="s">
        <v>73</v>
      </c>
      <c r="AY86" s="216" t="s">
        <v>162</v>
      </c>
    </row>
    <row r="87" spans="2:65" s="13" customFormat="1" ht="12">
      <c r="B87" s="234"/>
      <c r="C87" s="235"/>
      <c r="D87" s="217" t="s">
        <v>170</v>
      </c>
      <c r="E87" s="236" t="s">
        <v>21</v>
      </c>
      <c r="F87" s="237" t="s">
        <v>824</v>
      </c>
      <c r="G87" s="235"/>
      <c r="H87" s="238" t="s">
        <v>21</v>
      </c>
      <c r="I87" s="239"/>
      <c r="J87" s="235"/>
      <c r="K87" s="235"/>
      <c r="L87" s="240"/>
      <c r="M87" s="241"/>
      <c r="N87" s="242"/>
      <c r="O87" s="242"/>
      <c r="P87" s="242"/>
      <c r="Q87" s="242"/>
      <c r="R87" s="242"/>
      <c r="S87" s="242"/>
      <c r="T87" s="243"/>
      <c r="AT87" s="244" t="s">
        <v>170</v>
      </c>
      <c r="AU87" s="244" t="s">
        <v>83</v>
      </c>
      <c r="AV87" s="13" t="s">
        <v>81</v>
      </c>
      <c r="AW87" s="13" t="s">
        <v>37</v>
      </c>
      <c r="AX87" s="13" t="s">
        <v>73</v>
      </c>
      <c r="AY87" s="244" t="s">
        <v>162</v>
      </c>
    </row>
    <row r="88" spans="2:65" s="11" customFormat="1" ht="12">
      <c r="B88" s="205"/>
      <c r="C88" s="206"/>
      <c r="D88" s="217" t="s">
        <v>170</v>
      </c>
      <c r="E88" s="218" t="s">
        <v>21</v>
      </c>
      <c r="F88" s="219" t="s">
        <v>83</v>
      </c>
      <c r="G88" s="206"/>
      <c r="H88" s="220">
        <v>2</v>
      </c>
      <c r="I88" s="211"/>
      <c r="J88" s="206"/>
      <c r="K88" s="206"/>
      <c r="L88" s="212"/>
      <c r="M88" s="213"/>
      <c r="N88" s="214"/>
      <c r="O88" s="214"/>
      <c r="P88" s="214"/>
      <c r="Q88" s="214"/>
      <c r="R88" s="214"/>
      <c r="S88" s="214"/>
      <c r="T88" s="215"/>
      <c r="AT88" s="216" t="s">
        <v>170</v>
      </c>
      <c r="AU88" s="216" t="s">
        <v>83</v>
      </c>
      <c r="AV88" s="11" t="s">
        <v>83</v>
      </c>
      <c r="AW88" s="11" t="s">
        <v>37</v>
      </c>
      <c r="AX88" s="11" t="s">
        <v>73</v>
      </c>
      <c r="AY88" s="216" t="s">
        <v>162</v>
      </c>
    </row>
    <row r="89" spans="2:65" s="12" customFormat="1" ht="12">
      <c r="B89" s="221"/>
      <c r="C89" s="222"/>
      <c r="D89" s="207" t="s">
        <v>170</v>
      </c>
      <c r="E89" s="223" t="s">
        <v>21</v>
      </c>
      <c r="F89" s="224" t="s">
        <v>176</v>
      </c>
      <c r="G89" s="222"/>
      <c r="H89" s="225">
        <v>4</v>
      </c>
      <c r="I89" s="226"/>
      <c r="J89" s="222"/>
      <c r="K89" s="222"/>
      <c r="L89" s="227"/>
      <c r="M89" s="228"/>
      <c r="N89" s="229"/>
      <c r="O89" s="229"/>
      <c r="P89" s="229"/>
      <c r="Q89" s="229"/>
      <c r="R89" s="229"/>
      <c r="S89" s="229"/>
      <c r="T89" s="230"/>
      <c r="AT89" s="231" t="s">
        <v>170</v>
      </c>
      <c r="AU89" s="231" t="s">
        <v>83</v>
      </c>
      <c r="AV89" s="12" t="s">
        <v>168</v>
      </c>
      <c r="AW89" s="12" t="s">
        <v>37</v>
      </c>
      <c r="AX89" s="12" t="s">
        <v>81</v>
      </c>
      <c r="AY89" s="231" t="s">
        <v>162</v>
      </c>
    </row>
    <row r="90" spans="2:65" s="1" customFormat="1" ht="20.399999999999999" customHeight="1">
      <c r="B90" s="41"/>
      <c r="C90" s="263" t="s">
        <v>83</v>
      </c>
      <c r="D90" s="263" t="s">
        <v>393</v>
      </c>
      <c r="E90" s="264" t="s">
        <v>825</v>
      </c>
      <c r="F90" s="265" t="s">
        <v>826</v>
      </c>
      <c r="G90" s="266" t="s">
        <v>191</v>
      </c>
      <c r="H90" s="267">
        <v>4</v>
      </c>
      <c r="I90" s="268"/>
      <c r="J90" s="269">
        <f>ROUND(I90*H90,2)</f>
        <v>0</v>
      </c>
      <c r="K90" s="265" t="s">
        <v>21</v>
      </c>
      <c r="L90" s="270"/>
      <c r="M90" s="271" t="s">
        <v>21</v>
      </c>
      <c r="N90" s="272" t="s">
        <v>44</v>
      </c>
      <c r="O90" s="42"/>
      <c r="P90" s="202">
        <f>O90*H90</f>
        <v>0</v>
      </c>
      <c r="Q90" s="202">
        <v>4.0000000000000001E-3</v>
      </c>
      <c r="R90" s="202">
        <f>Q90*H90</f>
        <v>1.6E-2</v>
      </c>
      <c r="S90" s="202">
        <v>0</v>
      </c>
      <c r="T90" s="203">
        <f>S90*H90</f>
        <v>0</v>
      </c>
      <c r="AR90" s="24" t="s">
        <v>205</v>
      </c>
      <c r="AT90" s="24" t="s">
        <v>393</v>
      </c>
      <c r="AU90" s="24" t="s">
        <v>83</v>
      </c>
      <c r="AY90" s="24" t="s">
        <v>162</v>
      </c>
      <c r="BE90" s="204">
        <f>IF(N90="základní",J90,0)</f>
        <v>0</v>
      </c>
      <c r="BF90" s="204">
        <f>IF(N90="snížená",J90,0)</f>
        <v>0</v>
      </c>
      <c r="BG90" s="204">
        <f>IF(N90="zákl. přenesená",J90,0)</f>
        <v>0</v>
      </c>
      <c r="BH90" s="204">
        <f>IF(N90="sníž. přenesená",J90,0)</f>
        <v>0</v>
      </c>
      <c r="BI90" s="204">
        <f>IF(N90="nulová",J90,0)</f>
        <v>0</v>
      </c>
      <c r="BJ90" s="24" t="s">
        <v>81</v>
      </c>
      <c r="BK90" s="204">
        <f>ROUND(I90*H90,2)</f>
        <v>0</v>
      </c>
      <c r="BL90" s="24" t="s">
        <v>168</v>
      </c>
      <c r="BM90" s="24" t="s">
        <v>827</v>
      </c>
    </row>
    <row r="91" spans="2:65" s="13" customFormat="1" ht="12">
      <c r="B91" s="234"/>
      <c r="C91" s="235"/>
      <c r="D91" s="217" t="s">
        <v>170</v>
      </c>
      <c r="E91" s="236" t="s">
        <v>21</v>
      </c>
      <c r="F91" s="237" t="s">
        <v>822</v>
      </c>
      <c r="G91" s="235"/>
      <c r="H91" s="238" t="s">
        <v>21</v>
      </c>
      <c r="I91" s="239"/>
      <c r="J91" s="235"/>
      <c r="K91" s="235"/>
      <c r="L91" s="240"/>
      <c r="M91" s="241"/>
      <c r="N91" s="242"/>
      <c r="O91" s="242"/>
      <c r="P91" s="242"/>
      <c r="Q91" s="242"/>
      <c r="R91" s="242"/>
      <c r="S91" s="242"/>
      <c r="T91" s="243"/>
      <c r="AT91" s="244" t="s">
        <v>170</v>
      </c>
      <c r="AU91" s="244" t="s">
        <v>83</v>
      </c>
      <c r="AV91" s="13" t="s">
        <v>81</v>
      </c>
      <c r="AW91" s="13" t="s">
        <v>37</v>
      </c>
      <c r="AX91" s="13" t="s">
        <v>73</v>
      </c>
      <c r="AY91" s="244" t="s">
        <v>162</v>
      </c>
    </row>
    <row r="92" spans="2:65" s="11" customFormat="1" ht="12">
      <c r="B92" s="205"/>
      <c r="C92" s="206"/>
      <c r="D92" s="217" t="s">
        <v>170</v>
      </c>
      <c r="E92" s="218" t="s">
        <v>21</v>
      </c>
      <c r="F92" s="219" t="s">
        <v>81</v>
      </c>
      <c r="G92" s="206"/>
      <c r="H92" s="220">
        <v>1</v>
      </c>
      <c r="I92" s="211"/>
      <c r="J92" s="206"/>
      <c r="K92" s="206"/>
      <c r="L92" s="212"/>
      <c r="M92" s="213"/>
      <c r="N92" s="214"/>
      <c r="O92" s="214"/>
      <c r="P92" s="214"/>
      <c r="Q92" s="214"/>
      <c r="R92" s="214"/>
      <c r="S92" s="214"/>
      <c r="T92" s="215"/>
      <c r="AT92" s="216" t="s">
        <v>170</v>
      </c>
      <c r="AU92" s="216" t="s">
        <v>83</v>
      </c>
      <c r="AV92" s="11" t="s">
        <v>83</v>
      </c>
      <c r="AW92" s="11" t="s">
        <v>37</v>
      </c>
      <c r="AX92" s="11" t="s">
        <v>73</v>
      </c>
      <c r="AY92" s="216" t="s">
        <v>162</v>
      </c>
    </row>
    <row r="93" spans="2:65" s="13" customFormat="1" ht="12">
      <c r="B93" s="234"/>
      <c r="C93" s="235"/>
      <c r="D93" s="217" t="s">
        <v>170</v>
      </c>
      <c r="E93" s="236" t="s">
        <v>21</v>
      </c>
      <c r="F93" s="237" t="s">
        <v>823</v>
      </c>
      <c r="G93" s="235"/>
      <c r="H93" s="238" t="s">
        <v>21</v>
      </c>
      <c r="I93" s="239"/>
      <c r="J93" s="235"/>
      <c r="K93" s="235"/>
      <c r="L93" s="240"/>
      <c r="M93" s="241"/>
      <c r="N93" s="242"/>
      <c r="O93" s="242"/>
      <c r="P93" s="242"/>
      <c r="Q93" s="242"/>
      <c r="R93" s="242"/>
      <c r="S93" s="242"/>
      <c r="T93" s="243"/>
      <c r="AT93" s="244" t="s">
        <v>170</v>
      </c>
      <c r="AU93" s="244" t="s">
        <v>83</v>
      </c>
      <c r="AV93" s="13" t="s">
        <v>81</v>
      </c>
      <c r="AW93" s="13" t="s">
        <v>37</v>
      </c>
      <c r="AX93" s="13" t="s">
        <v>73</v>
      </c>
      <c r="AY93" s="244" t="s">
        <v>162</v>
      </c>
    </row>
    <row r="94" spans="2:65" s="11" customFormat="1" ht="12">
      <c r="B94" s="205"/>
      <c r="C94" s="206"/>
      <c r="D94" s="217" t="s">
        <v>170</v>
      </c>
      <c r="E94" s="218" t="s">
        <v>21</v>
      </c>
      <c r="F94" s="219" t="s">
        <v>81</v>
      </c>
      <c r="G94" s="206"/>
      <c r="H94" s="220">
        <v>1</v>
      </c>
      <c r="I94" s="211"/>
      <c r="J94" s="206"/>
      <c r="K94" s="206"/>
      <c r="L94" s="212"/>
      <c r="M94" s="213"/>
      <c r="N94" s="214"/>
      <c r="O94" s="214"/>
      <c r="P94" s="214"/>
      <c r="Q94" s="214"/>
      <c r="R94" s="214"/>
      <c r="S94" s="214"/>
      <c r="T94" s="215"/>
      <c r="AT94" s="216" t="s">
        <v>170</v>
      </c>
      <c r="AU94" s="216" t="s">
        <v>83</v>
      </c>
      <c r="AV94" s="11" t="s">
        <v>83</v>
      </c>
      <c r="AW94" s="11" t="s">
        <v>37</v>
      </c>
      <c r="AX94" s="11" t="s">
        <v>73</v>
      </c>
      <c r="AY94" s="216" t="s">
        <v>162</v>
      </c>
    </row>
    <row r="95" spans="2:65" s="13" customFormat="1" ht="12">
      <c r="B95" s="234"/>
      <c r="C95" s="235"/>
      <c r="D95" s="217" t="s">
        <v>170</v>
      </c>
      <c r="E95" s="236" t="s">
        <v>21</v>
      </c>
      <c r="F95" s="237" t="s">
        <v>824</v>
      </c>
      <c r="G95" s="235"/>
      <c r="H95" s="238" t="s">
        <v>21</v>
      </c>
      <c r="I95" s="239"/>
      <c r="J95" s="235"/>
      <c r="K95" s="235"/>
      <c r="L95" s="240"/>
      <c r="M95" s="241"/>
      <c r="N95" s="242"/>
      <c r="O95" s="242"/>
      <c r="P95" s="242"/>
      <c r="Q95" s="242"/>
      <c r="R95" s="242"/>
      <c r="S95" s="242"/>
      <c r="T95" s="243"/>
      <c r="AT95" s="244" t="s">
        <v>170</v>
      </c>
      <c r="AU95" s="244" t="s">
        <v>83</v>
      </c>
      <c r="AV95" s="13" t="s">
        <v>81</v>
      </c>
      <c r="AW95" s="13" t="s">
        <v>37</v>
      </c>
      <c r="AX95" s="13" t="s">
        <v>73</v>
      </c>
      <c r="AY95" s="244" t="s">
        <v>162</v>
      </c>
    </row>
    <row r="96" spans="2:65" s="11" customFormat="1" ht="12">
      <c r="B96" s="205"/>
      <c r="C96" s="206"/>
      <c r="D96" s="217" t="s">
        <v>170</v>
      </c>
      <c r="E96" s="218" t="s">
        <v>21</v>
      </c>
      <c r="F96" s="219" t="s">
        <v>83</v>
      </c>
      <c r="G96" s="206"/>
      <c r="H96" s="220">
        <v>2</v>
      </c>
      <c r="I96" s="211"/>
      <c r="J96" s="206"/>
      <c r="K96" s="206"/>
      <c r="L96" s="212"/>
      <c r="M96" s="213"/>
      <c r="N96" s="214"/>
      <c r="O96" s="214"/>
      <c r="P96" s="214"/>
      <c r="Q96" s="214"/>
      <c r="R96" s="214"/>
      <c r="S96" s="214"/>
      <c r="T96" s="215"/>
      <c r="AT96" s="216" t="s">
        <v>170</v>
      </c>
      <c r="AU96" s="216" t="s">
        <v>83</v>
      </c>
      <c r="AV96" s="11" t="s">
        <v>83</v>
      </c>
      <c r="AW96" s="11" t="s">
        <v>37</v>
      </c>
      <c r="AX96" s="11" t="s">
        <v>73</v>
      </c>
      <c r="AY96" s="216" t="s">
        <v>162</v>
      </c>
    </row>
    <row r="97" spans="2:65" s="12" customFormat="1" ht="12">
      <c r="B97" s="221"/>
      <c r="C97" s="222"/>
      <c r="D97" s="207" t="s">
        <v>170</v>
      </c>
      <c r="E97" s="223" t="s">
        <v>21</v>
      </c>
      <c r="F97" s="224" t="s">
        <v>176</v>
      </c>
      <c r="G97" s="222"/>
      <c r="H97" s="225">
        <v>4</v>
      </c>
      <c r="I97" s="226"/>
      <c r="J97" s="222"/>
      <c r="K97" s="222"/>
      <c r="L97" s="227"/>
      <c r="M97" s="228"/>
      <c r="N97" s="229"/>
      <c r="O97" s="229"/>
      <c r="P97" s="229"/>
      <c r="Q97" s="229"/>
      <c r="R97" s="229"/>
      <c r="S97" s="229"/>
      <c r="T97" s="230"/>
      <c r="AT97" s="231" t="s">
        <v>170</v>
      </c>
      <c r="AU97" s="231" t="s">
        <v>83</v>
      </c>
      <c r="AV97" s="12" t="s">
        <v>168</v>
      </c>
      <c r="AW97" s="12" t="s">
        <v>37</v>
      </c>
      <c r="AX97" s="12" t="s">
        <v>81</v>
      </c>
      <c r="AY97" s="231" t="s">
        <v>162</v>
      </c>
    </row>
    <row r="98" spans="2:65" s="1" customFormat="1" ht="28.8" customHeight="1">
      <c r="B98" s="41"/>
      <c r="C98" s="193" t="s">
        <v>177</v>
      </c>
      <c r="D98" s="193" t="s">
        <v>164</v>
      </c>
      <c r="E98" s="194" t="s">
        <v>828</v>
      </c>
      <c r="F98" s="195" t="s">
        <v>829</v>
      </c>
      <c r="G98" s="196" t="s">
        <v>191</v>
      </c>
      <c r="H98" s="197">
        <v>5</v>
      </c>
      <c r="I98" s="198"/>
      <c r="J98" s="199">
        <f>ROUND(I98*H98,2)</f>
        <v>0</v>
      </c>
      <c r="K98" s="195" t="s">
        <v>183</v>
      </c>
      <c r="L98" s="61"/>
      <c r="M98" s="200" t="s">
        <v>21</v>
      </c>
      <c r="N98" s="201" t="s">
        <v>44</v>
      </c>
      <c r="O98" s="42"/>
      <c r="P98" s="202">
        <f>O98*H98</f>
        <v>0</v>
      </c>
      <c r="Q98" s="202">
        <v>0.112405</v>
      </c>
      <c r="R98" s="202">
        <f>Q98*H98</f>
        <v>0.562025</v>
      </c>
      <c r="S98" s="202">
        <v>0</v>
      </c>
      <c r="T98" s="203">
        <f>S98*H98</f>
        <v>0</v>
      </c>
      <c r="AR98" s="24" t="s">
        <v>168</v>
      </c>
      <c r="AT98" s="24" t="s">
        <v>164</v>
      </c>
      <c r="AU98" s="24" t="s">
        <v>83</v>
      </c>
      <c r="AY98" s="24" t="s">
        <v>162</v>
      </c>
      <c r="BE98" s="204">
        <f>IF(N98="základní",J98,0)</f>
        <v>0</v>
      </c>
      <c r="BF98" s="204">
        <f>IF(N98="snížená",J98,0)</f>
        <v>0</v>
      </c>
      <c r="BG98" s="204">
        <f>IF(N98="zákl. přenesená",J98,0)</f>
        <v>0</v>
      </c>
      <c r="BH98" s="204">
        <f>IF(N98="sníž. přenesená",J98,0)</f>
        <v>0</v>
      </c>
      <c r="BI98" s="204">
        <f>IF(N98="nulová",J98,0)</f>
        <v>0</v>
      </c>
      <c r="BJ98" s="24" t="s">
        <v>81</v>
      </c>
      <c r="BK98" s="204">
        <f>ROUND(I98*H98,2)</f>
        <v>0</v>
      </c>
      <c r="BL98" s="24" t="s">
        <v>168</v>
      </c>
      <c r="BM98" s="24" t="s">
        <v>830</v>
      </c>
    </row>
    <row r="99" spans="2:65" s="13" customFormat="1" ht="12">
      <c r="B99" s="234"/>
      <c r="C99" s="235"/>
      <c r="D99" s="217" t="s">
        <v>170</v>
      </c>
      <c r="E99" s="236" t="s">
        <v>21</v>
      </c>
      <c r="F99" s="237" t="s">
        <v>822</v>
      </c>
      <c r="G99" s="235"/>
      <c r="H99" s="238" t="s">
        <v>21</v>
      </c>
      <c r="I99" s="239"/>
      <c r="J99" s="235"/>
      <c r="K99" s="235"/>
      <c r="L99" s="240"/>
      <c r="M99" s="241"/>
      <c r="N99" s="242"/>
      <c r="O99" s="242"/>
      <c r="P99" s="242"/>
      <c r="Q99" s="242"/>
      <c r="R99" s="242"/>
      <c r="S99" s="242"/>
      <c r="T99" s="243"/>
      <c r="AT99" s="244" t="s">
        <v>170</v>
      </c>
      <c r="AU99" s="244" t="s">
        <v>83</v>
      </c>
      <c r="AV99" s="13" t="s">
        <v>81</v>
      </c>
      <c r="AW99" s="13" t="s">
        <v>37</v>
      </c>
      <c r="AX99" s="13" t="s">
        <v>73</v>
      </c>
      <c r="AY99" s="244" t="s">
        <v>162</v>
      </c>
    </row>
    <row r="100" spans="2:65" s="11" customFormat="1" ht="12">
      <c r="B100" s="205"/>
      <c r="C100" s="206"/>
      <c r="D100" s="217" t="s">
        <v>170</v>
      </c>
      <c r="E100" s="218" t="s">
        <v>21</v>
      </c>
      <c r="F100" s="219" t="s">
        <v>81</v>
      </c>
      <c r="G100" s="206"/>
      <c r="H100" s="220">
        <v>1</v>
      </c>
      <c r="I100" s="211"/>
      <c r="J100" s="206"/>
      <c r="K100" s="206"/>
      <c r="L100" s="212"/>
      <c r="M100" s="213"/>
      <c r="N100" s="214"/>
      <c r="O100" s="214"/>
      <c r="P100" s="214"/>
      <c r="Q100" s="214"/>
      <c r="R100" s="214"/>
      <c r="S100" s="214"/>
      <c r="T100" s="215"/>
      <c r="AT100" s="216" t="s">
        <v>170</v>
      </c>
      <c r="AU100" s="216" t="s">
        <v>83</v>
      </c>
      <c r="AV100" s="11" t="s">
        <v>83</v>
      </c>
      <c r="AW100" s="11" t="s">
        <v>37</v>
      </c>
      <c r="AX100" s="11" t="s">
        <v>73</v>
      </c>
      <c r="AY100" s="216" t="s">
        <v>162</v>
      </c>
    </row>
    <row r="101" spans="2:65" s="13" customFormat="1" ht="12">
      <c r="B101" s="234"/>
      <c r="C101" s="235"/>
      <c r="D101" s="217" t="s">
        <v>170</v>
      </c>
      <c r="E101" s="236" t="s">
        <v>21</v>
      </c>
      <c r="F101" s="237" t="s">
        <v>823</v>
      </c>
      <c r="G101" s="235"/>
      <c r="H101" s="238" t="s">
        <v>21</v>
      </c>
      <c r="I101" s="239"/>
      <c r="J101" s="235"/>
      <c r="K101" s="235"/>
      <c r="L101" s="240"/>
      <c r="M101" s="241"/>
      <c r="N101" s="242"/>
      <c r="O101" s="242"/>
      <c r="P101" s="242"/>
      <c r="Q101" s="242"/>
      <c r="R101" s="242"/>
      <c r="S101" s="242"/>
      <c r="T101" s="243"/>
      <c r="AT101" s="244" t="s">
        <v>170</v>
      </c>
      <c r="AU101" s="244" t="s">
        <v>83</v>
      </c>
      <c r="AV101" s="13" t="s">
        <v>81</v>
      </c>
      <c r="AW101" s="13" t="s">
        <v>37</v>
      </c>
      <c r="AX101" s="13" t="s">
        <v>73</v>
      </c>
      <c r="AY101" s="244" t="s">
        <v>162</v>
      </c>
    </row>
    <row r="102" spans="2:65" s="11" customFormat="1" ht="12">
      <c r="B102" s="205"/>
      <c r="C102" s="206"/>
      <c r="D102" s="217" t="s">
        <v>170</v>
      </c>
      <c r="E102" s="218" t="s">
        <v>21</v>
      </c>
      <c r="F102" s="219" t="s">
        <v>81</v>
      </c>
      <c r="G102" s="206"/>
      <c r="H102" s="220">
        <v>1</v>
      </c>
      <c r="I102" s="211"/>
      <c r="J102" s="206"/>
      <c r="K102" s="206"/>
      <c r="L102" s="212"/>
      <c r="M102" s="213"/>
      <c r="N102" s="214"/>
      <c r="O102" s="214"/>
      <c r="P102" s="214"/>
      <c r="Q102" s="214"/>
      <c r="R102" s="214"/>
      <c r="S102" s="214"/>
      <c r="T102" s="215"/>
      <c r="AT102" s="216" t="s">
        <v>170</v>
      </c>
      <c r="AU102" s="216" t="s">
        <v>83</v>
      </c>
      <c r="AV102" s="11" t="s">
        <v>83</v>
      </c>
      <c r="AW102" s="11" t="s">
        <v>37</v>
      </c>
      <c r="AX102" s="11" t="s">
        <v>73</v>
      </c>
      <c r="AY102" s="216" t="s">
        <v>162</v>
      </c>
    </row>
    <row r="103" spans="2:65" s="13" customFormat="1" ht="12">
      <c r="B103" s="234"/>
      <c r="C103" s="235"/>
      <c r="D103" s="217" t="s">
        <v>170</v>
      </c>
      <c r="E103" s="236" t="s">
        <v>21</v>
      </c>
      <c r="F103" s="237" t="s">
        <v>824</v>
      </c>
      <c r="G103" s="235"/>
      <c r="H103" s="238" t="s">
        <v>21</v>
      </c>
      <c r="I103" s="239"/>
      <c r="J103" s="235"/>
      <c r="K103" s="235"/>
      <c r="L103" s="240"/>
      <c r="M103" s="241"/>
      <c r="N103" s="242"/>
      <c r="O103" s="242"/>
      <c r="P103" s="242"/>
      <c r="Q103" s="242"/>
      <c r="R103" s="242"/>
      <c r="S103" s="242"/>
      <c r="T103" s="243"/>
      <c r="AT103" s="244" t="s">
        <v>170</v>
      </c>
      <c r="AU103" s="244" t="s">
        <v>83</v>
      </c>
      <c r="AV103" s="13" t="s">
        <v>81</v>
      </c>
      <c r="AW103" s="13" t="s">
        <v>37</v>
      </c>
      <c r="AX103" s="13" t="s">
        <v>73</v>
      </c>
      <c r="AY103" s="244" t="s">
        <v>162</v>
      </c>
    </row>
    <row r="104" spans="2:65" s="11" customFormat="1" ht="12">
      <c r="B104" s="205"/>
      <c r="C104" s="206"/>
      <c r="D104" s="217" t="s">
        <v>170</v>
      </c>
      <c r="E104" s="218" t="s">
        <v>21</v>
      </c>
      <c r="F104" s="219" t="s">
        <v>83</v>
      </c>
      <c r="G104" s="206"/>
      <c r="H104" s="220">
        <v>2</v>
      </c>
      <c r="I104" s="211"/>
      <c r="J104" s="206"/>
      <c r="K104" s="206"/>
      <c r="L104" s="212"/>
      <c r="M104" s="213"/>
      <c r="N104" s="214"/>
      <c r="O104" s="214"/>
      <c r="P104" s="214"/>
      <c r="Q104" s="214"/>
      <c r="R104" s="214"/>
      <c r="S104" s="214"/>
      <c r="T104" s="215"/>
      <c r="AT104" s="216" t="s">
        <v>170</v>
      </c>
      <c r="AU104" s="216" t="s">
        <v>83</v>
      </c>
      <c r="AV104" s="11" t="s">
        <v>83</v>
      </c>
      <c r="AW104" s="11" t="s">
        <v>37</v>
      </c>
      <c r="AX104" s="11" t="s">
        <v>73</v>
      </c>
      <c r="AY104" s="216" t="s">
        <v>162</v>
      </c>
    </row>
    <row r="105" spans="2:65" s="14" customFormat="1" ht="12">
      <c r="B105" s="245"/>
      <c r="C105" s="246"/>
      <c r="D105" s="217" t="s">
        <v>170</v>
      </c>
      <c r="E105" s="247" t="s">
        <v>21</v>
      </c>
      <c r="F105" s="248" t="s">
        <v>274</v>
      </c>
      <c r="G105" s="246"/>
      <c r="H105" s="249">
        <v>4</v>
      </c>
      <c r="I105" s="250"/>
      <c r="J105" s="246"/>
      <c r="K105" s="246"/>
      <c r="L105" s="251"/>
      <c r="M105" s="252"/>
      <c r="N105" s="253"/>
      <c r="O105" s="253"/>
      <c r="P105" s="253"/>
      <c r="Q105" s="253"/>
      <c r="R105" s="253"/>
      <c r="S105" s="253"/>
      <c r="T105" s="254"/>
      <c r="AT105" s="255" t="s">
        <v>170</v>
      </c>
      <c r="AU105" s="255" t="s">
        <v>83</v>
      </c>
      <c r="AV105" s="14" t="s">
        <v>177</v>
      </c>
      <c r="AW105" s="14" t="s">
        <v>37</v>
      </c>
      <c r="AX105" s="14" t="s">
        <v>73</v>
      </c>
      <c r="AY105" s="255" t="s">
        <v>162</v>
      </c>
    </row>
    <row r="106" spans="2:65" s="13" customFormat="1" ht="12">
      <c r="B106" s="234"/>
      <c r="C106" s="235"/>
      <c r="D106" s="217" t="s">
        <v>170</v>
      </c>
      <c r="E106" s="236" t="s">
        <v>21</v>
      </c>
      <c r="F106" s="237" t="s">
        <v>831</v>
      </c>
      <c r="G106" s="235"/>
      <c r="H106" s="238" t="s">
        <v>21</v>
      </c>
      <c r="I106" s="239"/>
      <c r="J106" s="235"/>
      <c r="K106" s="235"/>
      <c r="L106" s="240"/>
      <c r="M106" s="241"/>
      <c r="N106" s="242"/>
      <c r="O106" s="242"/>
      <c r="P106" s="242"/>
      <c r="Q106" s="242"/>
      <c r="R106" s="242"/>
      <c r="S106" s="242"/>
      <c r="T106" s="243"/>
      <c r="AT106" s="244" t="s">
        <v>170</v>
      </c>
      <c r="AU106" s="244" t="s">
        <v>83</v>
      </c>
      <c r="AV106" s="13" t="s">
        <v>81</v>
      </c>
      <c r="AW106" s="13" t="s">
        <v>37</v>
      </c>
      <c r="AX106" s="13" t="s">
        <v>73</v>
      </c>
      <c r="AY106" s="244" t="s">
        <v>162</v>
      </c>
    </row>
    <row r="107" spans="2:65" s="11" customFormat="1" ht="12">
      <c r="B107" s="205"/>
      <c r="C107" s="206"/>
      <c r="D107" s="217" t="s">
        <v>170</v>
      </c>
      <c r="E107" s="218" t="s">
        <v>21</v>
      </c>
      <c r="F107" s="219" t="s">
        <v>81</v>
      </c>
      <c r="G107" s="206"/>
      <c r="H107" s="220">
        <v>1</v>
      </c>
      <c r="I107" s="211"/>
      <c r="J107" s="206"/>
      <c r="K107" s="206"/>
      <c r="L107" s="212"/>
      <c r="M107" s="213"/>
      <c r="N107" s="214"/>
      <c r="O107" s="214"/>
      <c r="P107" s="214"/>
      <c r="Q107" s="214"/>
      <c r="R107" s="214"/>
      <c r="S107" s="214"/>
      <c r="T107" s="215"/>
      <c r="AT107" s="216" t="s">
        <v>170</v>
      </c>
      <c r="AU107" s="216" t="s">
        <v>83</v>
      </c>
      <c r="AV107" s="11" t="s">
        <v>83</v>
      </c>
      <c r="AW107" s="11" t="s">
        <v>37</v>
      </c>
      <c r="AX107" s="11" t="s">
        <v>73</v>
      </c>
      <c r="AY107" s="216" t="s">
        <v>162</v>
      </c>
    </row>
    <row r="108" spans="2:65" s="14" customFormat="1" ht="12">
      <c r="B108" s="245"/>
      <c r="C108" s="246"/>
      <c r="D108" s="217" t="s">
        <v>170</v>
      </c>
      <c r="E108" s="247" t="s">
        <v>21</v>
      </c>
      <c r="F108" s="248" t="s">
        <v>274</v>
      </c>
      <c r="G108" s="246"/>
      <c r="H108" s="249">
        <v>1</v>
      </c>
      <c r="I108" s="250"/>
      <c r="J108" s="246"/>
      <c r="K108" s="246"/>
      <c r="L108" s="251"/>
      <c r="M108" s="252"/>
      <c r="N108" s="253"/>
      <c r="O108" s="253"/>
      <c r="P108" s="253"/>
      <c r="Q108" s="253"/>
      <c r="R108" s="253"/>
      <c r="S108" s="253"/>
      <c r="T108" s="254"/>
      <c r="AT108" s="255" t="s">
        <v>170</v>
      </c>
      <c r="AU108" s="255" t="s">
        <v>83</v>
      </c>
      <c r="AV108" s="14" t="s">
        <v>177</v>
      </c>
      <c r="AW108" s="14" t="s">
        <v>37</v>
      </c>
      <c r="AX108" s="14" t="s">
        <v>73</v>
      </c>
      <c r="AY108" s="255" t="s">
        <v>162</v>
      </c>
    </row>
    <row r="109" spans="2:65" s="12" customFormat="1" ht="12">
      <c r="B109" s="221"/>
      <c r="C109" s="222"/>
      <c r="D109" s="207" t="s">
        <v>170</v>
      </c>
      <c r="E109" s="223" t="s">
        <v>21</v>
      </c>
      <c r="F109" s="224" t="s">
        <v>176</v>
      </c>
      <c r="G109" s="222"/>
      <c r="H109" s="225">
        <v>5</v>
      </c>
      <c r="I109" s="226"/>
      <c r="J109" s="222"/>
      <c r="K109" s="222"/>
      <c r="L109" s="227"/>
      <c r="M109" s="228"/>
      <c r="N109" s="229"/>
      <c r="O109" s="229"/>
      <c r="P109" s="229"/>
      <c r="Q109" s="229"/>
      <c r="R109" s="229"/>
      <c r="S109" s="229"/>
      <c r="T109" s="230"/>
      <c r="AT109" s="231" t="s">
        <v>170</v>
      </c>
      <c r="AU109" s="231" t="s">
        <v>83</v>
      </c>
      <c r="AV109" s="12" t="s">
        <v>168</v>
      </c>
      <c r="AW109" s="12" t="s">
        <v>37</v>
      </c>
      <c r="AX109" s="12" t="s">
        <v>81</v>
      </c>
      <c r="AY109" s="231" t="s">
        <v>162</v>
      </c>
    </row>
    <row r="110" spans="2:65" s="1" customFormat="1" ht="20.399999999999999" customHeight="1">
      <c r="B110" s="41"/>
      <c r="C110" s="263" t="s">
        <v>168</v>
      </c>
      <c r="D110" s="263" t="s">
        <v>393</v>
      </c>
      <c r="E110" s="264" t="s">
        <v>832</v>
      </c>
      <c r="F110" s="265" t="s">
        <v>833</v>
      </c>
      <c r="G110" s="266" t="s">
        <v>191</v>
      </c>
      <c r="H110" s="267">
        <v>4</v>
      </c>
      <c r="I110" s="268"/>
      <c r="J110" s="269">
        <f>ROUND(I110*H110,2)</f>
        <v>0</v>
      </c>
      <c r="K110" s="265" t="s">
        <v>183</v>
      </c>
      <c r="L110" s="270"/>
      <c r="M110" s="271" t="s">
        <v>21</v>
      </c>
      <c r="N110" s="272" t="s">
        <v>44</v>
      </c>
      <c r="O110" s="42"/>
      <c r="P110" s="202">
        <f>O110*H110</f>
        <v>0</v>
      </c>
      <c r="Q110" s="202">
        <v>6.4999999999999997E-3</v>
      </c>
      <c r="R110" s="202">
        <f>Q110*H110</f>
        <v>2.5999999999999999E-2</v>
      </c>
      <c r="S110" s="202">
        <v>0</v>
      </c>
      <c r="T110" s="203">
        <f>S110*H110</f>
        <v>0</v>
      </c>
      <c r="AR110" s="24" t="s">
        <v>205</v>
      </c>
      <c r="AT110" s="24" t="s">
        <v>393</v>
      </c>
      <c r="AU110" s="24" t="s">
        <v>83</v>
      </c>
      <c r="AY110" s="24" t="s">
        <v>162</v>
      </c>
      <c r="BE110" s="204">
        <f>IF(N110="základní",J110,0)</f>
        <v>0</v>
      </c>
      <c r="BF110" s="204">
        <f>IF(N110="snížená",J110,0)</f>
        <v>0</v>
      </c>
      <c r="BG110" s="204">
        <f>IF(N110="zákl. přenesená",J110,0)</f>
        <v>0</v>
      </c>
      <c r="BH110" s="204">
        <f>IF(N110="sníž. přenesená",J110,0)</f>
        <v>0</v>
      </c>
      <c r="BI110" s="204">
        <f>IF(N110="nulová",J110,0)</f>
        <v>0</v>
      </c>
      <c r="BJ110" s="24" t="s">
        <v>81</v>
      </c>
      <c r="BK110" s="204">
        <f>ROUND(I110*H110,2)</f>
        <v>0</v>
      </c>
      <c r="BL110" s="24" t="s">
        <v>168</v>
      </c>
      <c r="BM110" s="24" t="s">
        <v>834</v>
      </c>
    </row>
    <row r="111" spans="2:65" s="1" customFormat="1" ht="20.399999999999999" customHeight="1">
      <c r="B111" s="41"/>
      <c r="C111" s="263" t="s">
        <v>188</v>
      </c>
      <c r="D111" s="263" t="s">
        <v>393</v>
      </c>
      <c r="E111" s="264" t="s">
        <v>835</v>
      </c>
      <c r="F111" s="265" t="s">
        <v>836</v>
      </c>
      <c r="G111" s="266" t="s">
        <v>191</v>
      </c>
      <c r="H111" s="267">
        <v>5</v>
      </c>
      <c r="I111" s="268"/>
      <c r="J111" s="269">
        <f>ROUND(I111*H111,2)</f>
        <v>0</v>
      </c>
      <c r="K111" s="265" t="s">
        <v>183</v>
      </c>
      <c r="L111" s="270"/>
      <c r="M111" s="271" t="s">
        <v>21</v>
      </c>
      <c r="N111" s="272" t="s">
        <v>44</v>
      </c>
      <c r="O111" s="42"/>
      <c r="P111" s="202">
        <f>O111*H111</f>
        <v>0</v>
      </c>
      <c r="Q111" s="202">
        <v>3.3E-3</v>
      </c>
      <c r="R111" s="202">
        <f>Q111*H111</f>
        <v>1.6500000000000001E-2</v>
      </c>
      <c r="S111" s="202">
        <v>0</v>
      </c>
      <c r="T111" s="203">
        <f>S111*H111</f>
        <v>0</v>
      </c>
      <c r="AR111" s="24" t="s">
        <v>205</v>
      </c>
      <c r="AT111" s="24" t="s">
        <v>393</v>
      </c>
      <c r="AU111" s="24" t="s">
        <v>83</v>
      </c>
      <c r="AY111" s="24" t="s">
        <v>162</v>
      </c>
      <c r="BE111" s="204">
        <f>IF(N111="základní",J111,0)</f>
        <v>0</v>
      </c>
      <c r="BF111" s="204">
        <f>IF(N111="snížená",J111,0)</f>
        <v>0</v>
      </c>
      <c r="BG111" s="204">
        <f>IF(N111="zákl. přenesená",J111,0)</f>
        <v>0</v>
      </c>
      <c r="BH111" s="204">
        <f>IF(N111="sníž. přenesená",J111,0)</f>
        <v>0</v>
      </c>
      <c r="BI111" s="204">
        <f>IF(N111="nulová",J111,0)</f>
        <v>0</v>
      </c>
      <c r="BJ111" s="24" t="s">
        <v>81</v>
      </c>
      <c r="BK111" s="204">
        <f>ROUND(I111*H111,2)</f>
        <v>0</v>
      </c>
      <c r="BL111" s="24" t="s">
        <v>168</v>
      </c>
      <c r="BM111" s="24" t="s">
        <v>837</v>
      </c>
    </row>
    <row r="112" spans="2:65" s="11" customFormat="1" ht="12">
      <c r="B112" s="205"/>
      <c r="C112" s="206"/>
      <c r="D112" s="217" t="s">
        <v>170</v>
      </c>
      <c r="E112" s="218" t="s">
        <v>21</v>
      </c>
      <c r="F112" s="219" t="s">
        <v>168</v>
      </c>
      <c r="G112" s="206"/>
      <c r="H112" s="220">
        <v>4</v>
      </c>
      <c r="I112" s="211"/>
      <c r="J112" s="206"/>
      <c r="K112" s="206"/>
      <c r="L112" s="212"/>
      <c r="M112" s="213"/>
      <c r="N112" s="214"/>
      <c r="O112" s="214"/>
      <c r="P112" s="214"/>
      <c r="Q112" s="214"/>
      <c r="R112" s="214"/>
      <c r="S112" s="214"/>
      <c r="T112" s="215"/>
      <c r="AT112" s="216" t="s">
        <v>170</v>
      </c>
      <c r="AU112" s="216" t="s">
        <v>83</v>
      </c>
      <c r="AV112" s="11" t="s">
        <v>83</v>
      </c>
      <c r="AW112" s="11" t="s">
        <v>37</v>
      </c>
      <c r="AX112" s="11" t="s">
        <v>73</v>
      </c>
      <c r="AY112" s="216" t="s">
        <v>162</v>
      </c>
    </row>
    <row r="113" spans="2:65" s="13" customFormat="1" ht="12">
      <c r="B113" s="234"/>
      <c r="C113" s="235"/>
      <c r="D113" s="217" t="s">
        <v>170</v>
      </c>
      <c r="E113" s="236" t="s">
        <v>21</v>
      </c>
      <c r="F113" s="237" t="s">
        <v>831</v>
      </c>
      <c r="G113" s="235"/>
      <c r="H113" s="238" t="s">
        <v>21</v>
      </c>
      <c r="I113" s="239"/>
      <c r="J113" s="235"/>
      <c r="K113" s="235"/>
      <c r="L113" s="240"/>
      <c r="M113" s="241"/>
      <c r="N113" s="242"/>
      <c r="O113" s="242"/>
      <c r="P113" s="242"/>
      <c r="Q113" s="242"/>
      <c r="R113" s="242"/>
      <c r="S113" s="242"/>
      <c r="T113" s="243"/>
      <c r="AT113" s="244" t="s">
        <v>170</v>
      </c>
      <c r="AU113" s="244" t="s">
        <v>83</v>
      </c>
      <c r="AV113" s="13" t="s">
        <v>81</v>
      </c>
      <c r="AW113" s="13" t="s">
        <v>37</v>
      </c>
      <c r="AX113" s="13" t="s">
        <v>73</v>
      </c>
      <c r="AY113" s="244" t="s">
        <v>162</v>
      </c>
    </row>
    <row r="114" spans="2:65" s="11" customFormat="1" ht="12">
      <c r="B114" s="205"/>
      <c r="C114" s="206"/>
      <c r="D114" s="217" t="s">
        <v>170</v>
      </c>
      <c r="E114" s="218" t="s">
        <v>21</v>
      </c>
      <c r="F114" s="219" t="s">
        <v>81</v>
      </c>
      <c r="G114" s="206"/>
      <c r="H114" s="220">
        <v>1</v>
      </c>
      <c r="I114" s="211"/>
      <c r="J114" s="206"/>
      <c r="K114" s="206"/>
      <c r="L114" s="212"/>
      <c r="M114" s="213"/>
      <c r="N114" s="214"/>
      <c r="O114" s="214"/>
      <c r="P114" s="214"/>
      <c r="Q114" s="214"/>
      <c r="R114" s="214"/>
      <c r="S114" s="214"/>
      <c r="T114" s="215"/>
      <c r="AT114" s="216" t="s">
        <v>170</v>
      </c>
      <c r="AU114" s="216" t="s">
        <v>83</v>
      </c>
      <c r="AV114" s="11" t="s">
        <v>83</v>
      </c>
      <c r="AW114" s="11" t="s">
        <v>37</v>
      </c>
      <c r="AX114" s="11" t="s">
        <v>73</v>
      </c>
      <c r="AY114" s="216" t="s">
        <v>162</v>
      </c>
    </row>
    <row r="115" spans="2:65" s="12" customFormat="1" ht="12">
      <c r="B115" s="221"/>
      <c r="C115" s="222"/>
      <c r="D115" s="207" t="s">
        <v>170</v>
      </c>
      <c r="E115" s="223" t="s">
        <v>21</v>
      </c>
      <c r="F115" s="224" t="s">
        <v>176</v>
      </c>
      <c r="G115" s="222"/>
      <c r="H115" s="225">
        <v>5</v>
      </c>
      <c r="I115" s="226"/>
      <c r="J115" s="222"/>
      <c r="K115" s="222"/>
      <c r="L115" s="227"/>
      <c r="M115" s="228"/>
      <c r="N115" s="229"/>
      <c r="O115" s="229"/>
      <c r="P115" s="229"/>
      <c r="Q115" s="229"/>
      <c r="R115" s="229"/>
      <c r="S115" s="229"/>
      <c r="T115" s="230"/>
      <c r="AT115" s="231" t="s">
        <v>170</v>
      </c>
      <c r="AU115" s="231" t="s">
        <v>83</v>
      </c>
      <c r="AV115" s="12" t="s">
        <v>168</v>
      </c>
      <c r="AW115" s="12" t="s">
        <v>37</v>
      </c>
      <c r="AX115" s="12" t="s">
        <v>81</v>
      </c>
      <c r="AY115" s="231" t="s">
        <v>162</v>
      </c>
    </row>
    <row r="116" spans="2:65" s="1" customFormat="1" ht="20.399999999999999" customHeight="1">
      <c r="B116" s="41"/>
      <c r="C116" s="263" t="s">
        <v>195</v>
      </c>
      <c r="D116" s="263" t="s">
        <v>393</v>
      </c>
      <c r="E116" s="264" t="s">
        <v>838</v>
      </c>
      <c r="F116" s="265" t="s">
        <v>839</v>
      </c>
      <c r="G116" s="266" t="s">
        <v>191</v>
      </c>
      <c r="H116" s="267">
        <v>4</v>
      </c>
      <c r="I116" s="268"/>
      <c r="J116" s="269">
        <f>ROUND(I116*H116,2)</f>
        <v>0</v>
      </c>
      <c r="K116" s="265" t="s">
        <v>183</v>
      </c>
      <c r="L116" s="270"/>
      <c r="M116" s="271" t="s">
        <v>21</v>
      </c>
      <c r="N116" s="272" t="s">
        <v>44</v>
      </c>
      <c r="O116" s="42"/>
      <c r="P116" s="202">
        <f>O116*H116</f>
        <v>0</v>
      </c>
      <c r="Q116" s="202">
        <v>1.4999999999999999E-4</v>
      </c>
      <c r="R116" s="202">
        <f>Q116*H116</f>
        <v>5.9999999999999995E-4</v>
      </c>
      <c r="S116" s="202">
        <v>0</v>
      </c>
      <c r="T116" s="203">
        <f>S116*H116</f>
        <v>0</v>
      </c>
      <c r="AR116" s="24" t="s">
        <v>205</v>
      </c>
      <c r="AT116" s="24" t="s">
        <v>393</v>
      </c>
      <c r="AU116" s="24" t="s">
        <v>83</v>
      </c>
      <c r="AY116" s="24" t="s">
        <v>162</v>
      </c>
      <c r="BE116" s="204">
        <f>IF(N116="základní",J116,0)</f>
        <v>0</v>
      </c>
      <c r="BF116" s="204">
        <f>IF(N116="snížená",J116,0)</f>
        <v>0</v>
      </c>
      <c r="BG116" s="204">
        <f>IF(N116="zákl. přenesená",J116,0)</f>
        <v>0</v>
      </c>
      <c r="BH116" s="204">
        <f>IF(N116="sníž. přenesená",J116,0)</f>
        <v>0</v>
      </c>
      <c r="BI116" s="204">
        <f>IF(N116="nulová",J116,0)</f>
        <v>0</v>
      </c>
      <c r="BJ116" s="24" t="s">
        <v>81</v>
      </c>
      <c r="BK116" s="204">
        <f>ROUND(I116*H116,2)</f>
        <v>0</v>
      </c>
      <c r="BL116" s="24" t="s">
        <v>168</v>
      </c>
      <c r="BM116" s="24" t="s">
        <v>840</v>
      </c>
    </row>
    <row r="117" spans="2:65" s="1" customFormat="1" ht="20.399999999999999" customHeight="1">
      <c r="B117" s="41"/>
      <c r="C117" s="263" t="s">
        <v>171</v>
      </c>
      <c r="D117" s="263" t="s">
        <v>393</v>
      </c>
      <c r="E117" s="264" t="s">
        <v>841</v>
      </c>
      <c r="F117" s="265" t="s">
        <v>842</v>
      </c>
      <c r="G117" s="266" t="s">
        <v>191</v>
      </c>
      <c r="H117" s="267">
        <v>8</v>
      </c>
      <c r="I117" s="268"/>
      <c r="J117" s="269">
        <f>ROUND(I117*H117,2)</f>
        <v>0</v>
      </c>
      <c r="K117" s="265" t="s">
        <v>183</v>
      </c>
      <c r="L117" s="270"/>
      <c r="M117" s="271" t="s">
        <v>21</v>
      </c>
      <c r="N117" s="272" t="s">
        <v>44</v>
      </c>
      <c r="O117" s="42"/>
      <c r="P117" s="202">
        <f>O117*H117</f>
        <v>0</v>
      </c>
      <c r="Q117" s="202">
        <v>4.0000000000000002E-4</v>
      </c>
      <c r="R117" s="202">
        <f>Q117*H117</f>
        <v>3.2000000000000002E-3</v>
      </c>
      <c r="S117" s="202">
        <v>0</v>
      </c>
      <c r="T117" s="203">
        <f>S117*H117</f>
        <v>0</v>
      </c>
      <c r="AR117" s="24" t="s">
        <v>205</v>
      </c>
      <c r="AT117" s="24" t="s">
        <v>393</v>
      </c>
      <c r="AU117" s="24" t="s">
        <v>83</v>
      </c>
      <c r="AY117" s="24" t="s">
        <v>162</v>
      </c>
      <c r="BE117" s="204">
        <f>IF(N117="základní",J117,0)</f>
        <v>0</v>
      </c>
      <c r="BF117" s="204">
        <f>IF(N117="snížená",J117,0)</f>
        <v>0</v>
      </c>
      <c r="BG117" s="204">
        <f>IF(N117="zákl. přenesená",J117,0)</f>
        <v>0</v>
      </c>
      <c r="BH117" s="204">
        <f>IF(N117="sníž. přenesená",J117,0)</f>
        <v>0</v>
      </c>
      <c r="BI117" s="204">
        <f>IF(N117="nulová",J117,0)</f>
        <v>0</v>
      </c>
      <c r="BJ117" s="24" t="s">
        <v>81</v>
      </c>
      <c r="BK117" s="204">
        <f>ROUND(I117*H117,2)</f>
        <v>0</v>
      </c>
      <c r="BL117" s="24" t="s">
        <v>168</v>
      </c>
      <c r="BM117" s="24" t="s">
        <v>843</v>
      </c>
    </row>
    <row r="118" spans="2:65" s="11" customFormat="1" ht="12">
      <c r="B118" s="205"/>
      <c r="C118" s="206"/>
      <c r="D118" s="217" t="s">
        <v>170</v>
      </c>
      <c r="E118" s="218" t="s">
        <v>21</v>
      </c>
      <c r="F118" s="219" t="s">
        <v>844</v>
      </c>
      <c r="G118" s="206"/>
      <c r="H118" s="220">
        <v>8</v>
      </c>
      <c r="I118" s="211"/>
      <c r="J118" s="206"/>
      <c r="K118" s="206"/>
      <c r="L118" s="212"/>
      <c r="M118" s="213"/>
      <c r="N118" s="214"/>
      <c r="O118" s="214"/>
      <c r="P118" s="214"/>
      <c r="Q118" s="214"/>
      <c r="R118" s="214"/>
      <c r="S118" s="214"/>
      <c r="T118" s="215"/>
      <c r="AT118" s="216" t="s">
        <v>170</v>
      </c>
      <c r="AU118" s="216" t="s">
        <v>83</v>
      </c>
      <c r="AV118" s="11" t="s">
        <v>83</v>
      </c>
      <c r="AW118" s="11" t="s">
        <v>37</v>
      </c>
      <c r="AX118" s="11" t="s">
        <v>73</v>
      </c>
      <c r="AY118" s="216" t="s">
        <v>162</v>
      </c>
    </row>
    <row r="119" spans="2:65" s="12" customFormat="1" ht="12">
      <c r="B119" s="221"/>
      <c r="C119" s="222"/>
      <c r="D119" s="207" t="s">
        <v>170</v>
      </c>
      <c r="E119" s="223" t="s">
        <v>21</v>
      </c>
      <c r="F119" s="224" t="s">
        <v>176</v>
      </c>
      <c r="G119" s="222"/>
      <c r="H119" s="225">
        <v>8</v>
      </c>
      <c r="I119" s="226"/>
      <c r="J119" s="222"/>
      <c r="K119" s="222"/>
      <c r="L119" s="227"/>
      <c r="M119" s="228"/>
      <c r="N119" s="229"/>
      <c r="O119" s="229"/>
      <c r="P119" s="229"/>
      <c r="Q119" s="229"/>
      <c r="R119" s="229"/>
      <c r="S119" s="229"/>
      <c r="T119" s="230"/>
      <c r="AT119" s="231" t="s">
        <v>170</v>
      </c>
      <c r="AU119" s="231" t="s">
        <v>83</v>
      </c>
      <c r="AV119" s="12" t="s">
        <v>168</v>
      </c>
      <c r="AW119" s="12" t="s">
        <v>37</v>
      </c>
      <c r="AX119" s="12" t="s">
        <v>81</v>
      </c>
      <c r="AY119" s="231" t="s">
        <v>162</v>
      </c>
    </row>
    <row r="120" spans="2:65" s="1" customFormat="1" ht="28.8" customHeight="1">
      <c r="B120" s="41"/>
      <c r="C120" s="193" t="s">
        <v>205</v>
      </c>
      <c r="D120" s="193" t="s">
        <v>164</v>
      </c>
      <c r="E120" s="194" t="s">
        <v>845</v>
      </c>
      <c r="F120" s="195" t="s">
        <v>846</v>
      </c>
      <c r="G120" s="196" t="s">
        <v>249</v>
      </c>
      <c r="H120" s="197">
        <v>80</v>
      </c>
      <c r="I120" s="198"/>
      <c r="J120" s="199">
        <f>ROUND(I120*H120,2)</f>
        <v>0</v>
      </c>
      <c r="K120" s="195" t="s">
        <v>183</v>
      </c>
      <c r="L120" s="61"/>
      <c r="M120" s="200" t="s">
        <v>21</v>
      </c>
      <c r="N120" s="201" t="s">
        <v>44</v>
      </c>
      <c r="O120" s="42"/>
      <c r="P120" s="202">
        <f>O120*H120</f>
        <v>0</v>
      </c>
      <c r="Q120" s="202">
        <v>8.0000000000000007E-5</v>
      </c>
      <c r="R120" s="202">
        <f>Q120*H120</f>
        <v>6.4000000000000003E-3</v>
      </c>
      <c r="S120" s="202">
        <v>0</v>
      </c>
      <c r="T120" s="203">
        <f>S120*H120</f>
        <v>0</v>
      </c>
      <c r="AR120" s="24" t="s">
        <v>168</v>
      </c>
      <c r="AT120" s="24" t="s">
        <v>164</v>
      </c>
      <c r="AU120" s="24" t="s">
        <v>83</v>
      </c>
      <c r="AY120" s="24" t="s">
        <v>162</v>
      </c>
      <c r="BE120" s="204">
        <f>IF(N120="základní",J120,0)</f>
        <v>0</v>
      </c>
      <c r="BF120" s="204">
        <f>IF(N120="snížená",J120,0)</f>
        <v>0</v>
      </c>
      <c r="BG120" s="204">
        <f>IF(N120="zákl. přenesená",J120,0)</f>
        <v>0</v>
      </c>
      <c r="BH120" s="204">
        <f>IF(N120="sníž. přenesená",J120,0)</f>
        <v>0</v>
      </c>
      <c r="BI120" s="204">
        <f>IF(N120="nulová",J120,0)</f>
        <v>0</v>
      </c>
      <c r="BJ120" s="24" t="s">
        <v>81</v>
      </c>
      <c r="BK120" s="204">
        <f>ROUND(I120*H120,2)</f>
        <v>0</v>
      </c>
      <c r="BL120" s="24" t="s">
        <v>168</v>
      </c>
      <c r="BM120" s="24" t="s">
        <v>847</v>
      </c>
    </row>
    <row r="121" spans="2:65" s="1" customFormat="1" ht="120">
      <c r="B121" s="41"/>
      <c r="C121" s="63"/>
      <c r="D121" s="217" t="s">
        <v>185</v>
      </c>
      <c r="E121" s="63"/>
      <c r="F121" s="232" t="s">
        <v>848</v>
      </c>
      <c r="G121" s="63"/>
      <c r="H121" s="63"/>
      <c r="I121" s="163"/>
      <c r="J121" s="63"/>
      <c r="K121" s="63"/>
      <c r="L121" s="61"/>
      <c r="M121" s="233"/>
      <c r="N121" s="42"/>
      <c r="O121" s="42"/>
      <c r="P121" s="42"/>
      <c r="Q121" s="42"/>
      <c r="R121" s="42"/>
      <c r="S121" s="42"/>
      <c r="T121" s="78"/>
      <c r="AT121" s="24" t="s">
        <v>185</v>
      </c>
      <c r="AU121" s="24" t="s">
        <v>83</v>
      </c>
    </row>
    <row r="122" spans="2:65" s="13" customFormat="1" ht="12">
      <c r="B122" s="234"/>
      <c r="C122" s="235"/>
      <c r="D122" s="217" t="s">
        <v>170</v>
      </c>
      <c r="E122" s="236" t="s">
        <v>21</v>
      </c>
      <c r="F122" s="237" t="s">
        <v>849</v>
      </c>
      <c r="G122" s="235"/>
      <c r="H122" s="238" t="s">
        <v>21</v>
      </c>
      <c r="I122" s="239"/>
      <c r="J122" s="235"/>
      <c r="K122" s="235"/>
      <c r="L122" s="240"/>
      <c r="M122" s="241"/>
      <c r="N122" s="242"/>
      <c r="O122" s="242"/>
      <c r="P122" s="242"/>
      <c r="Q122" s="242"/>
      <c r="R122" s="242"/>
      <c r="S122" s="242"/>
      <c r="T122" s="243"/>
      <c r="AT122" s="244" t="s">
        <v>170</v>
      </c>
      <c r="AU122" s="244" t="s">
        <v>83</v>
      </c>
      <c r="AV122" s="13" t="s">
        <v>81</v>
      </c>
      <c r="AW122" s="13" t="s">
        <v>37</v>
      </c>
      <c r="AX122" s="13" t="s">
        <v>73</v>
      </c>
      <c r="AY122" s="244" t="s">
        <v>162</v>
      </c>
    </row>
    <row r="123" spans="2:65" s="11" customFormat="1" ht="12">
      <c r="B123" s="205"/>
      <c r="C123" s="206"/>
      <c r="D123" s="217" t="s">
        <v>170</v>
      </c>
      <c r="E123" s="218" t="s">
        <v>21</v>
      </c>
      <c r="F123" s="219" t="s">
        <v>850</v>
      </c>
      <c r="G123" s="206"/>
      <c r="H123" s="220">
        <v>80</v>
      </c>
      <c r="I123" s="211"/>
      <c r="J123" s="206"/>
      <c r="K123" s="206"/>
      <c r="L123" s="212"/>
      <c r="M123" s="213"/>
      <c r="N123" s="214"/>
      <c r="O123" s="214"/>
      <c r="P123" s="214"/>
      <c r="Q123" s="214"/>
      <c r="R123" s="214"/>
      <c r="S123" s="214"/>
      <c r="T123" s="215"/>
      <c r="AT123" s="216" t="s">
        <v>170</v>
      </c>
      <c r="AU123" s="216" t="s">
        <v>83</v>
      </c>
      <c r="AV123" s="11" t="s">
        <v>83</v>
      </c>
      <c r="AW123" s="11" t="s">
        <v>37</v>
      </c>
      <c r="AX123" s="11" t="s">
        <v>73</v>
      </c>
      <c r="AY123" s="216" t="s">
        <v>162</v>
      </c>
    </row>
    <row r="124" spans="2:65" s="12" customFormat="1" ht="12">
      <c r="B124" s="221"/>
      <c r="C124" s="222"/>
      <c r="D124" s="207" t="s">
        <v>170</v>
      </c>
      <c r="E124" s="223" t="s">
        <v>21</v>
      </c>
      <c r="F124" s="224" t="s">
        <v>176</v>
      </c>
      <c r="G124" s="222"/>
      <c r="H124" s="225">
        <v>80</v>
      </c>
      <c r="I124" s="226"/>
      <c r="J124" s="222"/>
      <c r="K124" s="222"/>
      <c r="L124" s="227"/>
      <c r="M124" s="228"/>
      <c r="N124" s="229"/>
      <c r="O124" s="229"/>
      <c r="P124" s="229"/>
      <c r="Q124" s="229"/>
      <c r="R124" s="229"/>
      <c r="S124" s="229"/>
      <c r="T124" s="230"/>
      <c r="AT124" s="231" t="s">
        <v>170</v>
      </c>
      <c r="AU124" s="231" t="s">
        <v>83</v>
      </c>
      <c r="AV124" s="12" t="s">
        <v>168</v>
      </c>
      <c r="AW124" s="12" t="s">
        <v>37</v>
      </c>
      <c r="AX124" s="12" t="s">
        <v>81</v>
      </c>
      <c r="AY124" s="231" t="s">
        <v>162</v>
      </c>
    </row>
    <row r="125" spans="2:65" s="1" customFormat="1" ht="28.8" customHeight="1">
      <c r="B125" s="41"/>
      <c r="C125" s="193" t="s">
        <v>212</v>
      </c>
      <c r="D125" s="193" t="s">
        <v>164</v>
      </c>
      <c r="E125" s="194" t="s">
        <v>851</v>
      </c>
      <c r="F125" s="195" t="s">
        <v>852</v>
      </c>
      <c r="G125" s="196" t="s">
        <v>249</v>
      </c>
      <c r="H125" s="197">
        <v>140</v>
      </c>
      <c r="I125" s="198"/>
      <c r="J125" s="199">
        <f>ROUND(I125*H125,2)</f>
        <v>0</v>
      </c>
      <c r="K125" s="195" t="s">
        <v>183</v>
      </c>
      <c r="L125" s="61"/>
      <c r="M125" s="200" t="s">
        <v>21</v>
      </c>
      <c r="N125" s="201" t="s">
        <v>44</v>
      </c>
      <c r="O125" s="42"/>
      <c r="P125" s="202">
        <f>O125*H125</f>
        <v>0</v>
      </c>
      <c r="Q125" s="202">
        <v>5.0000000000000002E-5</v>
      </c>
      <c r="R125" s="202">
        <f>Q125*H125</f>
        <v>7.0000000000000001E-3</v>
      </c>
      <c r="S125" s="202">
        <v>0</v>
      </c>
      <c r="T125" s="203">
        <f>S125*H125</f>
        <v>0</v>
      </c>
      <c r="AR125" s="24" t="s">
        <v>168</v>
      </c>
      <c r="AT125" s="24" t="s">
        <v>164</v>
      </c>
      <c r="AU125" s="24" t="s">
        <v>83</v>
      </c>
      <c r="AY125" s="24" t="s">
        <v>162</v>
      </c>
      <c r="BE125" s="204">
        <f>IF(N125="základní",J125,0)</f>
        <v>0</v>
      </c>
      <c r="BF125" s="204">
        <f>IF(N125="snížená",J125,0)</f>
        <v>0</v>
      </c>
      <c r="BG125" s="204">
        <f>IF(N125="zákl. přenesená",J125,0)</f>
        <v>0</v>
      </c>
      <c r="BH125" s="204">
        <f>IF(N125="sníž. přenesená",J125,0)</f>
        <v>0</v>
      </c>
      <c r="BI125" s="204">
        <f>IF(N125="nulová",J125,0)</f>
        <v>0</v>
      </c>
      <c r="BJ125" s="24" t="s">
        <v>81</v>
      </c>
      <c r="BK125" s="204">
        <f>ROUND(I125*H125,2)</f>
        <v>0</v>
      </c>
      <c r="BL125" s="24" t="s">
        <v>168</v>
      </c>
      <c r="BM125" s="24" t="s">
        <v>853</v>
      </c>
    </row>
    <row r="126" spans="2:65" s="1" customFormat="1" ht="120">
      <c r="B126" s="41"/>
      <c r="C126" s="63"/>
      <c r="D126" s="217" t="s">
        <v>185</v>
      </c>
      <c r="E126" s="63"/>
      <c r="F126" s="232" t="s">
        <v>848</v>
      </c>
      <c r="G126" s="63"/>
      <c r="H126" s="63"/>
      <c r="I126" s="163"/>
      <c r="J126" s="63"/>
      <c r="K126" s="63"/>
      <c r="L126" s="61"/>
      <c r="M126" s="233"/>
      <c r="N126" s="42"/>
      <c r="O126" s="42"/>
      <c r="P126" s="42"/>
      <c r="Q126" s="42"/>
      <c r="R126" s="42"/>
      <c r="S126" s="42"/>
      <c r="T126" s="78"/>
      <c r="AT126" s="24" t="s">
        <v>185</v>
      </c>
      <c r="AU126" s="24" t="s">
        <v>83</v>
      </c>
    </row>
    <row r="127" spans="2:65" s="13" customFormat="1" ht="12">
      <c r="B127" s="234"/>
      <c r="C127" s="235"/>
      <c r="D127" s="217" t="s">
        <v>170</v>
      </c>
      <c r="E127" s="236" t="s">
        <v>21</v>
      </c>
      <c r="F127" s="237" t="s">
        <v>854</v>
      </c>
      <c r="G127" s="235"/>
      <c r="H127" s="238" t="s">
        <v>21</v>
      </c>
      <c r="I127" s="239"/>
      <c r="J127" s="235"/>
      <c r="K127" s="235"/>
      <c r="L127" s="240"/>
      <c r="M127" s="241"/>
      <c r="N127" s="242"/>
      <c r="O127" s="242"/>
      <c r="P127" s="242"/>
      <c r="Q127" s="242"/>
      <c r="R127" s="242"/>
      <c r="S127" s="242"/>
      <c r="T127" s="243"/>
      <c r="AT127" s="244" t="s">
        <v>170</v>
      </c>
      <c r="AU127" s="244" t="s">
        <v>83</v>
      </c>
      <c r="AV127" s="13" t="s">
        <v>81</v>
      </c>
      <c r="AW127" s="13" t="s">
        <v>37</v>
      </c>
      <c r="AX127" s="13" t="s">
        <v>73</v>
      </c>
      <c r="AY127" s="244" t="s">
        <v>162</v>
      </c>
    </row>
    <row r="128" spans="2:65" s="11" customFormat="1" ht="12">
      <c r="B128" s="205"/>
      <c r="C128" s="206"/>
      <c r="D128" s="217" t="s">
        <v>170</v>
      </c>
      <c r="E128" s="218" t="s">
        <v>21</v>
      </c>
      <c r="F128" s="219" t="s">
        <v>245</v>
      </c>
      <c r="G128" s="206"/>
      <c r="H128" s="220">
        <v>140</v>
      </c>
      <c r="I128" s="211"/>
      <c r="J128" s="206"/>
      <c r="K128" s="206"/>
      <c r="L128" s="212"/>
      <c r="M128" s="213"/>
      <c r="N128" s="214"/>
      <c r="O128" s="214"/>
      <c r="P128" s="214"/>
      <c r="Q128" s="214"/>
      <c r="R128" s="214"/>
      <c r="S128" s="214"/>
      <c r="T128" s="215"/>
      <c r="AT128" s="216" t="s">
        <v>170</v>
      </c>
      <c r="AU128" s="216" t="s">
        <v>83</v>
      </c>
      <c r="AV128" s="11" t="s">
        <v>83</v>
      </c>
      <c r="AW128" s="11" t="s">
        <v>37</v>
      </c>
      <c r="AX128" s="11" t="s">
        <v>73</v>
      </c>
      <c r="AY128" s="216" t="s">
        <v>162</v>
      </c>
    </row>
    <row r="129" spans="2:65" s="12" customFormat="1" ht="12">
      <c r="B129" s="221"/>
      <c r="C129" s="222"/>
      <c r="D129" s="207" t="s">
        <v>170</v>
      </c>
      <c r="E129" s="223" t="s">
        <v>21</v>
      </c>
      <c r="F129" s="224" t="s">
        <v>176</v>
      </c>
      <c r="G129" s="222"/>
      <c r="H129" s="225">
        <v>140</v>
      </c>
      <c r="I129" s="226"/>
      <c r="J129" s="222"/>
      <c r="K129" s="222"/>
      <c r="L129" s="227"/>
      <c r="M129" s="228"/>
      <c r="N129" s="229"/>
      <c r="O129" s="229"/>
      <c r="P129" s="229"/>
      <c r="Q129" s="229"/>
      <c r="R129" s="229"/>
      <c r="S129" s="229"/>
      <c r="T129" s="230"/>
      <c r="AT129" s="231" t="s">
        <v>170</v>
      </c>
      <c r="AU129" s="231" t="s">
        <v>83</v>
      </c>
      <c r="AV129" s="12" t="s">
        <v>168</v>
      </c>
      <c r="AW129" s="12" t="s">
        <v>37</v>
      </c>
      <c r="AX129" s="12" t="s">
        <v>81</v>
      </c>
      <c r="AY129" s="231" t="s">
        <v>162</v>
      </c>
    </row>
    <row r="130" spans="2:65" s="1" customFormat="1" ht="28.8" customHeight="1">
      <c r="B130" s="41"/>
      <c r="C130" s="193" t="s">
        <v>219</v>
      </c>
      <c r="D130" s="193" t="s">
        <v>164</v>
      </c>
      <c r="E130" s="194" t="s">
        <v>855</v>
      </c>
      <c r="F130" s="195" t="s">
        <v>856</v>
      </c>
      <c r="G130" s="196" t="s">
        <v>167</v>
      </c>
      <c r="H130" s="197">
        <v>3</v>
      </c>
      <c r="I130" s="198"/>
      <c r="J130" s="199">
        <f>ROUND(I130*H130,2)</f>
        <v>0</v>
      </c>
      <c r="K130" s="195" t="s">
        <v>183</v>
      </c>
      <c r="L130" s="61"/>
      <c r="M130" s="200" t="s">
        <v>21</v>
      </c>
      <c r="N130" s="201" t="s">
        <v>44</v>
      </c>
      <c r="O130" s="42"/>
      <c r="P130" s="202">
        <f>O130*H130</f>
        <v>0</v>
      </c>
      <c r="Q130" s="202">
        <v>5.9999999999999995E-4</v>
      </c>
      <c r="R130" s="202">
        <f>Q130*H130</f>
        <v>1.8E-3</v>
      </c>
      <c r="S130" s="202">
        <v>0</v>
      </c>
      <c r="T130" s="203">
        <f>S130*H130</f>
        <v>0</v>
      </c>
      <c r="AR130" s="24" t="s">
        <v>168</v>
      </c>
      <c r="AT130" s="24" t="s">
        <v>164</v>
      </c>
      <c r="AU130" s="24" t="s">
        <v>83</v>
      </c>
      <c r="AY130" s="24" t="s">
        <v>162</v>
      </c>
      <c r="BE130" s="204">
        <f>IF(N130="základní",J130,0)</f>
        <v>0</v>
      </c>
      <c r="BF130" s="204">
        <f>IF(N130="snížená",J130,0)</f>
        <v>0</v>
      </c>
      <c r="BG130" s="204">
        <f>IF(N130="zákl. přenesená",J130,0)</f>
        <v>0</v>
      </c>
      <c r="BH130" s="204">
        <f>IF(N130="sníž. přenesená",J130,0)</f>
        <v>0</v>
      </c>
      <c r="BI130" s="204">
        <f>IF(N130="nulová",J130,0)</f>
        <v>0</v>
      </c>
      <c r="BJ130" s="24" t="s">
        <v>81</v>
      </c>
      <c r="BK130" s="204">
        <f>ROUND(I130*H130,2)</f>
        <v>0</v>
      </c>
      <c r="BL130" s="24" t="s">
        <v>168</v>
      </c>
      <c r="BM130" s="24" t="s">
        <v>857</v>
      </c>
    </row>
    <row r="131" spans="2:65" s="13" customFormat="1" ht="12">
      <c r="B131" s="234"/>
      <c r="C131" s="235"/>
      <c r="D131" s="217" t="s">
        <v>170</v>
      </c>
      <c r="E131" s="236" t="s">
        <v>21</v>
      </c>
      <c r="F131" s="237" t="s">
        <v>858</v>
      </c>
      <c r="G131" s="235"/>
      <c r="H131" s="238" t="s">
        <v>21</v>
      </c>
      <c r="I131" s="239"/>
      <c r="J131" s="235"/>
      <c r="K131" s="235"/>
      <c r="L131" s="240"/>
      <c r="M131" s="241"/>
      <c r="N131" s="242"/>
      <c r="O131" s="242"/>
      <c r="P131" s="242"/>
      <c r="Q131" s="242"/>
      <c r="R131" s="242"/>
      <c r="S131" s="242"/>
      <c r="T131" s="243"/>
      <c r="AT131" s="244" t="s">
        <v>170</v>
      </c>
      <c r="AU131" s="244" t="s">
        <v>83</v>
      </c>
      <c r="AV131" s="13" t="s">
        <v>81</v>
      </c>
      <c r="AW131" s="13" t="s">
        <v>37</v>
      </c>
      <c r="AX131" s="13" t="s">
        <v>73</v>
      </c>
      <c r="AY131" s="244" t="s">
        <v>162</v>
      </c>
    </row>
    <row r="132" spans="2:65" s="11" customFormat="1" ht="12">
      <c r="B132" s="205"/>
      <c r="C132" s="206"/>
      <c r="D132" s="217" t="s">
        <v>170</v>
      </c>
      <c r="E132" s="218" t="s">
        <v>21</v>
      </c>
      <c r="F132" s="219" t="s">
        <v>859</v>
      </c>
      <c r="G132" s="206"/>
      <c r="H132" s="220">
        <v>3</v>
      </c>
      <c r="I132" s="211"/>
      <c r="J132" s="206"/>
      <c r="K132" s="206"/>
      <c r="L132" s="212"/>
      <c r="M132" s="213"/>
      <c r="N132" s="214"/>
      <c r="O132" s="214"/>
      <c r="P132" s="214"/>
      <c r="Q132" s="214"/>
      <c r="R132" s="214"/>
      <c r="S132" s="214"/>
      <c r="T132" s="215"/>
      <c r="AT132" s="216" t="s">
        <v>170</v>
      </c>
      <c r="AU132" s="216" t="s">
        <v>83</v>
      </c>
      <c r="AV132" s="11" t="s">
        <v>83</v>
      </c>
      <c r="AW132" s="11" t="s">
        <v>37</v>
      </c>
      <c r="AX132" s="11" t="s">
        <v>73</v>
      </c>
      <c r="AY132" s="216" t="s">
        <v>162</v>
      </c>
    </row>
    <row r="133" spans="2:65" s="12" customFormat="1" ht="12">
      <c r="B133" s="221"/>
      <c r="C133" s="222"/>
      <c r="D133" s="207" t="s">
        <v>170</v>
      </c>
      <c r="E133" s="223" t="s">
        <v>21</v>
      </c>
      <c r="F133" s="224" t="s">
        <v>176</v>
      </c>
      <c r="G133" s="222"/>
      <c r="H133" s="225">
        <v>3</v>
      </c>
      <c r="I133" s="226"/>
      <c r="J133" s="222"/>
      <c r="K133" s="222"/>
      <c r="L133" s="227"/>
      <c r="M133" s="228"/>
      <c r="N133" s="229"/>
      <c r="O133" s="229"/>
      <c r="P133" s="229"/>
      <c r="Q133" s="229"/>
      <c r="R133" s="229"/>
      <c r="S133" s="229"/>
      <c r="T133" s="230"/>
      <c r="AT133" s="231" t="s">
        <v>170</v>
      </c>
      <c r="AU133" s="231" t="s">
        <v>83</v>
      </c>
      <c r="AV133" s="12" t="s">
        <v>168</v>
      </c>
      <c r="AW133" s="12" t="s">
        <v>37</v>
      </c>
      <c r="AX133" s="12" t="s">
        <v>81</v>
      </c>
      <c r="AY133" s="231" t="s">
        <v>162</v>
      </c>
    </row>
    <row r="134" spans="2:65" s="1" customFormat="1" ht="28.8" customHeight="1">
      <c r="B134" s="41"/>
      <c r="C134" s="193" t="s">
        <v>224</v>
      </c>
      <c r="D134" s="193" t="s">
        <v>164</v>
      </c>
      <c r="E134" s="194" t="s">
        <v>860</v>
      </c>
      <c r="F134" s="195" t="s">
        <v>861</v>
      </c>
      <c r="G134" s="196" t="s">
        <v>249</v>
      </c>
      <c r="H134" s="197">
        <v>220</v>
      </c>
      <c r="I134" s="198"/>
      <c r="J134" s="199">
        <f>ROUND(I134*H134,2)</f>
        <v>0</v>
      </c>
      <c r="K134" s="195" t="s">
        <v>183</v>
      </c>
      <c r="L134" s="61"/>
      <c r="M134" s="200" t="s">
        <v>21</v>
      </c>
      <c r="N134" s="201" t="s">
        <v>44</v>
      </c>
      <c r="O134" s="42"/>
      <c r="P134" s="202">
        <f>O134*H134</f>
        <v>0</v>
      </c>
      <c r="Q134" s="202">
        <v>0</v>
      </c>
      <c r="R134" s="202">
        <f>Q134*H134</f>
        <v>0</v>
      </c>
      <c r="S134" s="202">
        <v>0</v>
      </c>
      <c r="T134" s="203">
        <f>S134*H134</f>
        <v>0</v>
      </c>
      <c r="AR134" s="24" t="s">
        <v>168</v>
      </c>
      <c r="AT134" s="24" t="s">
        <v>164</v>
      </c>
      <c r="AU134" s="24" t="s">
        <v>83</v>
      </c>
      <c r="AY134" s="24" t="s">
        <v>162</v>
      </c>
      <c r="BE134" s="204">
        <f>IF(N134="základní",J134,0)</f>
        <v>0</v>
      </c>
      <c r="BF134" s="204">
        <f>IF(N134="snížená",J134,0)</f>
        <v>0</v>
      </c>
      <c r="BG134" s="204">
        <f>IF(N134="zákl. přenesená",J134,0)</f>
        <v>0</v>
      </c>
      <c r="BH134" s="204">
        <f>IF(N134="sníž. přenesená",J134,0)</f>
        <v>0</v>
      </c>
      <c r="BI134" s="204">
        <f>IF(N134="nulová",J134,0)</f>
        <v>0</v>
      </c>
      <c r="BJ134" s="24" t="s">
        <v>81</v>
      </c>
      <c r="BK134" s="204">
        <f>ROUND(I134*H134,2)</f>
        <v>0</v>
      </c>
      <c r="BL134" s="24" t="s">
        <v>168</v>
      </c>
      <c r="BM134" s="24" t="s">
        <v>862</v>
      </c>
    </row>
    <row r="135" spans="2:65" s="1" customFormat="1" ht="48">
      <c r="B135" s="41"/>
      <c r="C135" s="63"/>
      <c r="D135" s="217" t="s">
        <v>185</v>
      </c>
      <c r="E135" s="63"/>
      <c r="F135" s="232" t="s">
        <v>863</v>
      </c>
      <c r="G135" s="63"/>
      <c r="H135" s="63"/>
      <c r="I135" s="163"/>
      <c r="J135" s="63"/>
      <c r="K135" s="63"/>
      <c r="L135" s="61"/>
      <c r="M135" s="233"/>
      <c r="N135" s="42"/>
      <c r="O135" s="42"/>
      <c r="P135" s="42"/>
      <c r="Q135" s="42"/>
      <c r="R135" s="42"/>
      <c r="S135" s="42"/>
      <c r="T135" s="78"/>
      <c r="AT135" s="24" t="s">
        <v>185</v>
      </c>
      <c r="AU135" s="24" t="s">
        <v>83</v>
      </c>
    </row>
    <row r="136" spans="2:65" s="13" customFormat="1" ht="12">
      <c r="B136" s="234"/>
      <c r="C136" s="235"/>
      <c r="D136" s="217" t="s">
        <v>170</v>
      </c>
      <c r="E136" s="236" t="s">
        <v>21</v>
      </c>
      <c r="F136" s="237" t="s">
        <v>849</v>
      </c>
      <c r="G136" s="235"/>
      <c r="H136" s="238" t="s">
        <v>21</v>
      </c>
      <c r="I136" s="239"/>
      <c r="J136" s="235"/>
      <c r="K136" s="235"/>
      <c r="L136" s="240"/>
      <c r="M136" s="241"/>
      <c r="N136" s="242"/>
      <c r="O136" s="242"/>
      <c r="P136" s="242"/>
      <c r="Q136" s="242"/>
      <c r="R136" s="242"/>
      <c r="S136" s="242"/>
      <c r="T136" s="243"/>
      <c r="AT136" s="244" t="s">
        <v>170</v>
      </c>
      <c r="AU136" s="244" t="s">
        <v>83</v>
      </c>
      <c r="AV136" s="13" t="s">
        <v>81</v>
      </c>
      <c r="AW136" s="13" t="s">
        <v>37</v>
      </c>
      <c r="AX136" s="13" t="s">
        <v>73</v>
      </c>
      <c r="AY136" s="244" t="s">
        <v>162</v>
      </c>
    </row>
    <row r="137" spans="2:65" s="11" customFormat="1" ht="12">
      <c r="B137" s="205"/>
      <c r="C137" s="206"/>
      <c r="D137" s="217" t="s">
        <v>170</v>
      </c>
      <c r="E137" s="218" t="s">
        <v>21</v>
      </c>
      <c r="F137" s="219" t="s">
        <v>850</v>
      </c>
      <c r="G137" s="206"/>
      <c r="H137" s="220">
        <v>80</v>
      </c>
      <c r="I137" s="211"/>
      <c r="J137" s="206"/>
      <c r="K137" s="206"/>
      <c r="L137" s="212"/>
      <c r="M137" s="213"/>
      <c r="N137" s="214"/>
      <c r="O137" s="214"/>
      <c r="P137" s="214"/>
      <c r="Q137" s="214"/>
      <c r="R137" s="214"/>
      <c r="S137" s="214"/>
      <c r="T137" s="215"/>
      <c r="AT137" s="216" t="s">
        <v>170</v>
      </c>
      <c r="AU137" s="216" t="s">
        <v>83</v>
      </c>
      <c r="AV137" s="11" t="s">
        <v>83</v>
      </c>
      <c r="AW137" s="11" t="s">
        <v>37</v>
      </c>
      <c r="AX137" s="11" t="s">
        <v>73</v>
      </c>
      <c r="AY137" s="216" t="s">
        <v>162</v>
      </c>
    </row>
    <row r="138" spans="2:65" s="13" customFormat="1" ht="12">
      <c r="B138" s="234"/>
      <c r="C138" s="235"/>
      <c r="D138" s="217" t="s">
        <v>170</v>
      </c>
      <c r="E138" s="236" t="s">
        <v>21</v>
      </c>
      <c r="F138" s="237" t="s">
        <v>854</v>
      </c>
      <c r="G138" s="235"/>
      <c r="H138" s="238" t="s">
        <v>21</v>
      </c>
      <c r="I138" s="239"/>
      <c r="J138" s="235"/>
      <c r="K138" s="235"/>
      <c r="L138" s="240"/>
      <c r="M138" s="241"/>
      <c r="N138" s="242"/>
      <c r="O138" s="242"/>
      <c r="P138" s="242"/>
      <c r="Q138" s="242"/>
      <c r="R138" s="242"/>
      <c r="S138" s="242"/>
      <c r="T138" s="243"/>
      <c r="AT138" s="244" t="s">
        <v>170</v>
      </c>
      <c r="AU138" s="244" t="s">
        <v>83</v>
      </c>
      <c r="AV138" s="13" t="s">
        <v>81</v>
      </c>
      <c r="AW138" s="13" t="s">
        <v>37</v>
      </c>
      <c r="AX138" s="13" t="s">
        <v>73</v>
      </c>
      <c r="AY138" s="244" t="s">
        <v>162</v>
      </c>
    </row>
    <row r="139" spans="2:65" s="11" customFormat="1" ht="12">
      <c r="B139" s="205"/>
      <c r="C139" s="206"/>
      <c r="D139" s="217" t="s">
        <v>170</v>
      </c>
      <c r="E139" s="218" t="s">
        <v>21</v>
      </c>
      <c r="F139" s="219" t="s">
        <v>245</v>
      </c>
      <c r="G139" s="206"/>
      <c r="H139" s="220">
        <v>140</v>
      </c>
      <c r="I139" s="211"/>
      <c r="J139" s="206"/>
      <c r="K139" s="206"/>
      <c r="L139" s="212"/>
      <c r="M139" s="213"/>
      <c r="N139" s="214"/>
      <c r="O139" s="214"/>
      <c r="P139" s="214"/>
      <c r="Q139" s="214"/>
      <c r="R139" s="214"/>
      <c r="S139" s="214"/>
      <c r="T139" s="215"/>
      <c r="AT139" s="216" t="s">
        <v>170</v>
      </c>
      <c r="AU139" s="216" t="s">
        <v>83</v>
      </c>
      <c r="AV139" s="11" t="s">
        <v>83</v>
      </c>
      <c r="AW139" s="11" t="s">
        <v>37</v>
      </c>
      <c r="AX139" s="11" t="s">
        <v>73</v>
      </c>
      <c r="AY139" s="216" t="s">
        <v>162</v>
      </c>
    </row>
    <row r="140" spans="2:65" s="12" customFormat="1" ht="12">
      <c r="B140" s="221"/>
      <c r="C140" s="222"/>
      <c r="D140" s="207" t="s">
        <v>170</v>
      </c>
      <c r="E140" s="223" t="s">
        <v>21</v>
      </c>
      <c r="F140" s="224" t="s">
        <v>176</v>
      </c>
      <c r="G140" s="222"/>
      <c r="H140" s="225">
        <v>220</v>
      </c>
      <c r="I140" s="226"/>
      <c r="J140" s="222"/>
      <c r="K140" s="222"/>
      <c r="L140" s="227"/>
      <c r="M140" s="228"/>
      <c r="N140" s="229"/>
      <c r="O140" s="229"/>
      <c r="P140" s="229"/>
      <c r="Q140" s="229"/>
      <c r="R140" s="229"/>
      <c r="S140" s="229"/>
      <c r="T140" s="230"/>
      <c r="AT140" s="231" t="s">
        <v>170</v>
      </c>
      <c r="AU140" s="231" t="s">
        <v>83</v>
      </c>
      <c r="AV140" s="12" t="s">
        <v>168</v>
      </c>
      <c r="AW140" s="12" t="s">
        <v>37</v>
      </c>
      <c r="AX140" s="12" t="s">
        <v>81</v>
      </c>
      <c r="AY140" s="231" t="s">
        <v>162</v>
      </c>
    </row>
    <row r="141" spans="2:65" s="1" customFormat="1" ht="20.399999999999999" customHeight="1">
      <c r="B141" s="41"/>
      <c r="C141" s="193" t="s">
        <v>230</v>
      </c>
      <c r="D141" s="193" t="s">
        <v>164</v>
      </c>
      <c r="E141" s="194" t="s">
        <v>864</v>
      </c>
      <c r="F141" s="195" t="s">
        <v>865</v>
      </c>
      <c r="G141" s="196" t="s">
        <v>167</v>
      </c>
      <c r="H141" s="197">
        <v>3</v>
      </c>
      <c r="I141" s="198"/>
      <c r="J141" s="199">
        <f>ROUND(I141*H141,2)</f>
        <v>0</v>
      </c>
      <c r="K141" s="195" t="s">
        <v>183</v>
      </c>
      <c r="L141" s="61"/>
      <c r="M141" s="200" t="s">
        <v>21</v>
      </c>
      <c r="N141" s="201" t="s">
        <v>44</v>
      </c>
      <c r="O141" s="42"/>
      <c r="P141" s="202">
        <f>O141*H141</f>
        <v>0</v>
      </c>
      <c r="Q141" s="202">
        <v>9.38E-6</v>
      </c>
      <c r="R141" s="202">
        <f>Q141*H141</f>
        <v>2.8139999999999998E-5</v>
      </c>
      <c r="S141" s="202">
        <v>0</v>
      </c>
      <c r="T141" s="203">
        <f>S141*H141</f>
        <v>0</v>
      </c>
      <c r="AR141" s="24" t="s">
        <v>168</v>
      </c>
      <c r="AT141" s="24" t="s">
        <v>164</v>
      </c>
      <c r="AU141" s="24" t="s">
        <v>83</v>
      </c>
      <c r="AY141" s="24" t="s">
        <v>162</v>
      </c>
      <c r="BE141" s="204">
        <f>IF(N141="základní",J141,0)</f>
        <v>0</v>
      </c>
      <c r="BF141" s="204">
        <f>IF(N141="snížená",J141,0)</f>
        <v>0</v>
      </c>
      <c r="BG141" s="204">
        <f>IF(N141="zákl. přenesená",J141,0)</f>
        <v>0</v>
      </c>
      <c r="BH141" s="204">
        <f>IF(N141="sníž. přenesená",J141,0)</f>
        <v>0</v>
      </c>
      <c r="BI141" s="204">
        <f>IF(N141="nulová",J141,0)</f>
        <v>0</v>
      </c>
      <c r="BJ141" s="24" t="s">
        <v>81</v>
      </c>
      <c r="BK141" s="204">
        <f>ROUND(I141*H141,2)</f>
        <v>0</v>
      </c>
      <c r="BL141" s="24" t="s">
        <v>168</v>
      </c>
      <c r="BM141" s="24" t="s">
        <v>866</v>
      </c>
    </row>
    <row r="142" spans="2:65" s="13" customFormat="1" ht="12">
      <c r="B142" s="234"/>
      <c r="C142" s="235"/>
      <c r="D142" s="217" t="s">
        <v>170</v>
      </c>
      <c r="E142" s="236" t="s">
        <v>21</v>
      </c>
      <c r="F142" s="237" t="s">
        <v>858</v>
      </c>
      <c r="G142" s="235"/>
      <c r="H142" s="238" t="s">
        <v>21</v>
      </c>
      <c r="I142" s="239"/>
      <c r="J142" s="235"/>
      <c r="K142" s="235"/>
      <c r="L142" s="240"/>
      <c r="M142" s="241"/>
      <c r="N142" s="242"/>
      <c r="O142" s="242"/>
      <c r="P142" s="242"/>
      <c r="Q142" s="242"/>
      <c r="R142" s="242"/>
      <c r="S142" s="242"/>
      <c r="T142" s="243"/>
      <c r="AT142" s="244" t="s">
        <v>170</v>
      </c>
      <c r="AU142" s="244" t="s">
        <v>83</v>
      </c>
      <c r="AV142" s="13" t="s">
        <v>81</v>
      </c>
      <c r="AW142" s="13" t="s">
        <v>37</v>
      </c>
      <c r="AX142" s="13" t="s">
        <v>73</v>
      </c>
      <c r="AY142" s="244" t="s">
        <v>162</v>
      </c>
    </row>
    <row r="143" spans="2:65" s="11" customFormat="1" ht="12">
      <c r="B143" s="205"/>
      <c r="C143" s="206"/>
      <c r="D143" s="217" t="s">
        <v>170</v>
      </c>
      <c r="E143" s="218" t="s">
        <v>21</v>
      </c>
      <c r="F143" s="219" t="s">
        <v>859</v>
      </c>
      <c r="G143" s="206"/>
      <c r="H143" s="220">
        <v>3</v>
      </c>
      <c r="I143" s="211"/>
      <c r="J143" s="206"/>
      <c r="K143" s="206"/>
      <c r="L143" s="212"/>
      <c r="M143" s="213"/>
      <c r="N143" s="214"/>
      <c r="O143" s="214"/>
      <c r="P143" s="214"/>
      <c r="Q143" s="214"/>
      <c r="R143" s="214"/>
      <c r="S143" s="214"/>
      <c r="T143" s="215"/>
      <c r="AT143" s="216" t="s">
        <v>170</v>
      </c>
      <c r="AU143" s="216" t="s">
        <v>83</v>
      </c>
      <c r="AV143" s="11" t="s">
        <v>83</v>
      </c>
      <c r="AW143" s="11" t="s">
        <v>37</v>
      </c>
      <c r="AX143" s="11" t="s">
        <v>73</v>
      </c>
      <c r="AY143" s="216" t="s">
        <v>162</v>
      </c>
    </row>
    <row r="144" spans="2:65" s="12" customFormat="1" ht="12">
      <c r="B144" s="221"/>
      <c r="C144" s="222"/>
      <c r="D144" s="207" t="s">
        <v>170</v>
      </c>
      <c r="E144" s="223" t="s">
        <v>21</v>
      </c>
      <c r="F144" s="224" t="s">
        <v>176</v>
      </c>
      <c r="G144" s="222"/>
      <c r="H144" s="225">
        <v>3</v>
      </c>
      <c r="I144" s="226"/>
      <c r="J144" s="222"/>
      <c r="K144" s="222"/>
      <c r="L144" s="227"/>
      <c r="M144" s="228"/>
      <c r="N144" s="229"/>
      <c r="O144" s="229"/>
      <c r="P144" s="229"/>
      <c r="Q144" s="229"/>
      <c r="R144" s="229"/>
      <c r="S144" s="229"/>
      <c r="T144" s="230"/>
      <c r="AT144" s="231" t="s">
        <v>170</v>
      </c>
      <c r="AU144" s="231" t="s">
        <v>83</v>
      </c>
      <c r="AV144" s="12" t="s">
        <v>168</v>
      </c>
      <c r="AW144" s="12" t="s">
        <v>37</v>
      </c>
      <c r="AX144" s="12" t="s">
        <v>81</v>
      </c>
      <c r="AY144" s="231" t="s">
        <v>162</v>
      </c>
    </row>
    <row r="145" spans="2:65" s="1" customFormat="1" ht="40.200000000000003" customHeight="1">
      <c r="B145" s="41"/>
      <c r="C145" s="193" t="s">
        <v>237</v>
      </c>
      <c r="D145" s="193" t="s">
        <v>164</v>
      </c>
      <c r="E145" s="194" t="s">
        <v>867</v>
      </c>
      <c r="F145" s="195" t="s">
        <v>868</v>
      </c>
      <c r="G145" s="196" t="s">
        <v>191</v>
      </c>
      <c r="H145" s="197">
        <v>1</v>
      </c>
      <c r="I145" s="198"/>
      <c r="J145" s="199">
        <f>ROUND(I145*H145,2)</f>
        <v>0</v>
      </c>
      <c r="K145" s="195" t="s">
        <v>183</v>
      </c>
      <c r="L145" s="61"/>
      <c r="M145" s="200" t="s">
        <v>21</v>
      </c>
      <c r="N145" s="201" t="s">
        <v>44</v>
      </c>
      <c r="O145" s="42"/>
      <c r="P145" s="202">
        <f>O145*H145</f>
        <v>0</v>
      </c>
      <c r="Q145" s="202">
        <v>0</v>
      </c>
      <c r="R145" s="202">
        <f>Q145*H145</f>
        <v>0</v>
      </c>
      <c r="S145" s="202">
        <v>8.2000000000000003E-2</v>
      </c>
      <c r="T145" s="203">
        <f>S145*H145</f>
        <v>8.2000000000000003E-2</v>
      </c>
      <c r="AR145" s="24" t="s">
        <v>168</v>
      </c>
      <c r="AT145" s="24" t="s">
        <v>164</v>
      </c>
      <c r="AU145" s="24" t="s">
        <v>83</v>
      </c>
      <c r="AY145" s="24" t="s">
        <v>162</v>
      </c>
      <c r="BE145" s="204">
        <f>IF(N145="základní",J145,0)</f>
        <v>0</v>
      </c>
      <c r="BF145" s="204">
        <f>IF(N145="snížená",J145,0)</f>
        <v>0</v>
      </c>
      <c r="BG145" s="204">
        <f>IF(N145="zákl. přenesená",J145,0)</f>
        <v>0</v>
      </c>
      <c r="BH145" s="204">
        <f>IF(N145="sníž. přenesená",J145,0)</f>
        <v>0</v>
      </c>
      <c r="BI145" s="204">
        <f>IF(N145="nulová",J145,0)</f>
        <v>0</v>
      </c>
      <c r="BJ145" s="24" t="s">
        <v>81</v>
      </c>
      <c r="BK145" s="204">
        <f>ROUND(I145*H145,2)</f>
        <v>0</v>
      </c>
      <c r="BL145" s="24" t="s">
        <v>168</v>
      </c>
      <c r="BM145" s="24" t="s">
        <v>869</v>
      </c>
    </row>
    <row r="146" spans="2:65" s="1" customFormat="1" ht="72">
      <c r="B146" s="41"/>
      <c r="C146" s="63"/>
      <c r="D146" s="217" t="s">
        <v>185</v>
      </c>
      <c r="E146" s="63"/>
      <c r="F146" s="232" t="s">
        <v>870</v>
      </c>
      <c r="G146" s="63"/>
      <c r="H146" s="63"/>
      <c r="I146" s="163"/>
      <c r="J146" s="63"/>
      <c r="K146" s="63"/>
      <c r="L146" s="61"/>
      <c r="M146" s="233"/>
      <c r="N146" s="42"/>
      <c r="O146" s="42"/>
      <c r="P146" s="42"/>
      <c r="Q146" s="42"/>
      <c r="R146" s="42"/>
      <c r="S146" s="42"/>
      <c r="T146" s="78"/>
      <c r="AT146" s="24" t="s">
        <v>185</v>
      </c>
      <c r="AU146" s="24" t="s">
        <v>83</v>
      </c>
    </row>
    <row r="147" spans="2:65" s="13" customFormat="1" ht="12">
      <c r="B147" s="234"/>
      <c r="C147" s="235"/>
      <c r="D147" s="217" t="s">
        <v>170</v>
      </c>
      <c r="E147" s="236" t="s">
        <v>21</v>
      </c>
      <c r="F147" s="237" t="s">
        <v>831</v>
      </c>
      <c r="G147" s="235"/>
      <c r="H147" s="238" t="s">
        <v>21</v>
      </c>
      <c r="I147" s="239"/>
      <c r="J147" s="235"/>
      <c r="K147" s="235"/>
      <c r="L147" s="240"/>
      <c r="M147" s="241"/>
      <c r="N147" s="242"/>
      <c r="O147" s="242"/>
      <c r="P147" s="242"/>
      <c r="Q147" s="242"/>
      <c r="R147" s="242"/>
      <c r="S147" s="242"/>
      <c r="T147" s="243"/>
      <c r="AT147" s="244" t="s">
        <v>170</v>
      </c>
      <c r="AU147" s="244" t="s">
        <v>83</v>
      </c>
      <c r="AV147" s="13" t="s">
        <v>81</v>
      </c>
      <c r="AW147" s="13" t="s">
        <v>37</v>
      </c>
      <c r="AX147" s="13" t="s">
        <v>73</v>
      </c>
      <c r="AY147" s="244" t="s">
        <v>162</v>
      </c>
    </row>
    <row r="148" spans="2:65" s="11" customFormat="1" ht="12">
      <c r="B148" s="205"/>
      <c r="C148" s="206"/>
      <c r="D148" s="217" t="s">
        <v>170</v>
      </c>
      <c r="E148" s="218" t="s">
        <v>21</v>
      </c>
      <c r="F148" s="219" t="s">
        <v>81</v>
      </c>
      <c r="G148" s="206"/>
      <c r="H148" s="220">
        <v>1</v>
      </c>
      <c r="I148" s="211"/>
      <c r="J148" s="206"/>
      <c r="K148" s="206"/>
      <c r="L148" s="212"/>
      <c r="M148" s="213"/>
      <c r="N148" s="214"/>
      <c r="O148" s="214"/>
      <c r="P148" s="214"/>
      <c r="Q148" s="214"/>
      <c r="R148" s="214"/>
      <c r="S148" s="214"/>
      <c r="T148" s="215"/>
      <c r="AT148" s="216" t="s">
        <v>170</v>
      </c>
      <c r="AU148" s="216" t="s">
        <v>83</v>
      </c>
      <c r="AV148" s="11" t="s">
        <v>83</v>
      </c>
      <c r="AW148" s="11" t="s">
        <v>37</v>
      </c>
      <c r="AX148" s="11" t="s">
        <v>73</v>
      </c>
      <c r="AY148" s="216" t="s">
        <v>162</v>
      </c>
    </row>
    <row r="149" spans="2:65" s="12" customFormat="1" ht="12">
      <c r="B149" s="221"/>
      <c r="C149" s="222"/>
      <c r="D149" s="217" t="s">
        <v>170</v>
      </c>
      <c r="E149" s="257" t="s">
        <v>21</v>
      </c>
      <c r="F149" s="258" t="s">
        <v>176</v>
      </c>
      <c r="G149" s="222"/>
      <c r="H149" s="259">
        <v>1</v>
      </c>
      <c r="I149" s="226"/>
      <c r="J149" s="222"/>
      <c r="K149" s="222"/>
      <c r="L149" s="227"/>
      <c r="M149" s="228"/>
      <c r="N149" s="229"/>
      <c r="O149" s="229"/>
      <c r="P149" s="229"/>
      <c r="Q149" s="229"/>
      <c r="R149" s="229"/>
      <c r="S149" s="229"/>
      <c r="T149" s="230"/>
      <c r="AT149" s="231" t="s">
        <v>170</v>
      </c>
      <c r="AU149" s="231" t="s">
        <v>83</v>
      </c>
      <c r="AV149" s="12" t="s">
        <v>168</v>
      </c>
      <c r="AW149" s="12" t="s">
        <v>37</v>
      </c>
      <c r="AX149" s="12" t="s">
        <v>81</v>
      </c>
      <c r="AY149" s="231" t="s">
        <v>162</v>
      </c>
    </row>
    <row r="150" spans="2:65" s="10" customFormat="1" ht="22.35" customHeight="1">
      <c r="B150" s="176"/>
      <c r="C150" s="177"/>
      <c r="D150" s="190" t="s">
        <v>72</v>
      </c>
      <c r="E150" s="191" t="s">
        <v>871</v>
      </c>
      <c r="F150" s="191" t="s">
        <v>445</v>
      </c>
      <c r="G150" s="177"/>
      <c r="H150" s="177"/>
      <c r="I150" s="180"/>
      <c r="J150" s="192">
        <f>BK150</f>
        <v>0</v>
      </c>
      <c r="K150" s="177"/>
      <c r="L150" s="182"/>
      <c r="M150" s="183"/>
      <c r="N150" s="184"/>
      <c r="O150" s="184"/>
      <c r="P150" s="185">
        <f>P151</f>
        <v>0</v>
      </c>
      <c r="Q150" s="184"/>
      <c r="R150" s="185">
        <f>R151</f>
        <v>0</v>
      </c>
      <c r="S150" s="184"/>
      <c r="T150" s="186">
        <f>T151</f>
        <v>0</v>
      </c>
      <c r="AR150" s="187" t="s">
        <v>81</v>
      </c>
      <c r="AT150" s="188" t="s">
        <v>72</v>
      </c>
      <c r="AU150" s="188" t="s">
        <v>83</v>
      </c>
      <c r="AY150" s="187" t="s">
        <v>162</v>
      </c>
      <c r="BK150" s="189">
        <f>BK151</f>
        <v>0</v>
      </c>
    </row>
    <row r="151" spans="2:65" s="1" customFormat="1" ht="28.8" customHeight="1">
      <c r="B151" s="41"/>
      <c r="C151" s="193" t="s">
        <v>246</v>
      </c>
      <c r="D151" s="193" t="s">
        <v>164</v>
      </c>
      <c r="E151" s="194" t="s">
        <v>872</v>
      </c>
      <c r="F151" s="195" t="s">
        <v>873</v>
      </c>
      <c r="G151" s="196" t="s">
        <v>317</v>
      </c>
      <c r="H151" s="197">
        <v>0.64200000000000002</v>
      </c>
      <c r="I151" s="198"/>
      <c r="J151" s="199">
        <f>ROUND(I151*H151,2)</f>
        <v>0</v>
      </c>
      <c r="K151" s="195" t="s">
        <v>183</v>
      </c>
      <c r="L151" s="61"/>
      <c r="M151" s="200" t="s">
        <v>21</v>
      </c>
      <c r="N151" s="273" t="s">
        <v>44</v>
      </c>
      <c r="O151" s="274"/>
      <c r="P151" s="275">
        <f>O151*H151</f>
        <v>0</v>
      </c>
      <c r="Q151" s="275">
        <v>0</v>
      </c>
      <c r="R151" s="275">
        <f>Q151*H151</f>
        <v>0</v>
      </c>
      <c r="S151" s="275">
        <v>0</v>
      </c>
      <c r="T151" s="276">
        <f>S151*H151</f>
        <v>0</v>
      </c>
      <c r="AR151" s="24" t="s">
        <v>168</v>
      </c>
      <c r="AT151" s="24" t="s">
        <v>164</v>
      </c>
      <c r="AU151" s="24" t="s">
        <v>177</v>
      </c>
      <c r="AY151" s="24" t="s">
        <v>162</v>
      </c>
      <c r="BE151" s="204">
        <f>IF(N151="základní",J151,0)</f>
        <v>0</v>
      </c>
      <c r="BF151" s="204">
        <f>IF(N151="snížená",J151,0)</f>
        <v>0</v>
      </c>
      <c r="BG151" s="204">
        <f>IF(N151="zákl. přenesená",J151,0)</f>
        <v>0</v>
      </c>
      <c r="BH151" s="204">
        <f>IF(N151="sníž. přenesená",J151,0)</f>
        <v>0</v>
      </c>
      <c r="BI151" s="204">
        <f>IF(N151="nulová",J151,0)</f>
        <v>0</v>
      </c>
      <c r="BJ151" s="24" t="s">
        <v>81</v>
      </c>
      <c r="BK151" s="204">
        <f>ROUND(I151*H151,2)</f>
        <v>0</v>
      </c>
      <c r="BL151" s="24" t="s">
        <v>168</v>
      </c>
      <c r="BM151" s="24" t="s">
        <v>874</v>
      </c>
    </row>
    <row r="152" spans="2:65" s="1" customFormat="1" ht="6.9" customHeight="1">
      <c r="B152" s="56"/>
      <c r="C152" s="57"/>
      <c r="D152" s="57"/>
      <c r="E152" s="57"/>
      <c r="F152" s="57"/>
      <c r="G152" s="57"/>
      <c r="H152" s="57"/>
      <c r="I152" s="139"/>
      <c r="J152" s="57"/>
      <c r="K152" s="57"/>
      <c r="L152" s="61"/>
    </row>
  </sheetData>
  <sheetProtection algorithmName="SHA-512" hashValue="rsUM407GuS9Env8TTBQpt10dXV4eNpVKO1TeDEGYDEm+Iha6pEyMN2/umL5Us5DVRLKVLqtTvDc3h02GJEM9bw==" saltValue="b+kePWHcazv4/KJYvtQLWA==" spinCount="100000" sheet="1" objects="1" scenarios="1" formatCells="0" formatColumns="0" formatRows="0" sort="0" autoFilter="0"/>
  <autoFilter ref="C78:K151" xr:uid="{00000000-0009-0000-0000-00000A000000}"/>
  <mergeCells count="9">
    <mergeCell ref="E69:H69"/>
    <mergeCell ref="E71:H71"/>
    <mergeCell ref="G1:H1"/>
    <mergeCell ref="L2:V2"/>
    <mergeCell ref="E7:H7"/>
    <mergeCell ref="E9:H9"/>
    <mergeCell ref="E24:H24"/>
    <mergeCell ref="E45:H45"/>
    <mergeCell ref="E47:H47"/>
  </mergeCells>
  <hyperlinks>
    <hyperlink ref="F1:G1" location="C2" display="1) Krycí list soupisu" xr:uid="{00000000-0004-0000-0A00-000000000000}"/>
    <hyperlink ref="G1:H1" location="C54" display="2) Rekapitulace" xr:uid="{00000000-0004-0000-0A00-000001000000}"/>
    <hyperlink ref="J1" location="C78" display="3) Soupis prací" xr:uid="{00000000-0004-0000-0A00-000002000000}"/>
    <hyperlink ref="L1:V1" location="'Rekapitulace stavby'!C2" display="Rekapitulace stavby" xr:uid="{00000000-0004-0000-0A00-000003000000}"/>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BR93"/>
  <sheetViews>
    <sheetView showGridLines="0" workbookViewId="0">
      <pane ySplit="1" topLeftCell="A2" activePane="bottomLeft" state="frozen"/>
      <selection pane="bottomLeft"/>
    </sheetView>
  </sheetViews>
  <sheetFormatPr defaultRowHeight="14.4"/>
  <cols>
    <col min="1" max="1" width="7.140625" customWidth="1"/>
    <col min="2" max="2" width="1.42578125" customWidth="1"/>
    <col min="3" max="3" width="3.5703125" customWidth="1"/>
    <col min="4" max="4" width="3.7109375" customWidth="1"/>
    <col min="5" max="5" width="14.7109375" customWidth="1"/>
    <col min="6" max="6" width="64.28515625" customWidth="1"/>
    <col min="7" max="7" width="7.42578125" customWidth="1"/>
    <col min="8" max="8" width="9.5703125" customWidth="1"/>
    <col min="9" max="9" width="10.85546875" style="111" customWidth="1"/>
    <col min="10" max="10" width="20.140625" customWidth="1"/>
    <col min="11" max="11" width="13.28515625" customWidth="1"/>
    <col min="13" max="18" width="9.140625" hidden="1"/>
    <col min="19" max="19" width="7" hidden="1" customWidth="1"/>
    <col min="20" max="20" width="25.42578125" hidden="1" customWidth="1"/>
    <col min="21" max="21" width="14" hidden="1" customWidth="1"/>
    <col min="22" max="22" width="10.5703125" customWidth="1"/>
    <col min="23" max="23" width="14" customWidth="1"/>
    <col min="24" max="24" width="10.5703125" customWidth="1"/>
    <col min="25" max="25" width="12.85546875" customWidth="1"/>
    <col min="26" max="26" width="9.42578125" customWidth="1"/>
    <col min="27" max="27" width="12.85546875" customWidth="1"/>
    <col min="28" max="28" width="14" customWidth="1"/>
    <col min="29" max="29" width="9.42578125" customWidth="1"/>
    <col min="30" max="30" width="12.85546875" customWidth="1"/>
    <col min="31" max="31" width="14" customWidth="1"/>
    <col min="44" max="65" width="9.140625" hidden="1"/>
  </cols>
  <sheetData>
    <row r="1" spans="1:70" ht="21.75" customHeight="1">
      <c r="A1" s="21"/>
      <c r="B1" s="112"/>
      <c r="C1" s="112"/>
      <c r="D1" s="113" t="s">
        <v>1</v>
      </c>
      <c r="E1" s="112"/>
      <c r="F1" s="114" t="s">
        <v>129</v>
      </c>
      <c r="G1" s="408" t="s">
        <v>130</v>
      </c>
      <c r="H1" s="408"/>
      <c r="I1" s="115"/>
      <c r="J1" s="114" t="s">
        <v>131</v>
      </c>
      <c r="K1" s="113" t="s">
        <v>132</v>
      </c>
      <c r="L1" s="114" t="s">
        <v>133</v>
      </c>
      <c r="M1" s="114"/>
      <c r="N1" s="114"/>
      <c r="O1" s="114"/>
      <c r="P1" s="114"/>
      <c r="Q1" s="114"/>
      <c r="R1" s="114"/>
      <c r="S1" s="114"/>
      <c r="T1" s="114"/>
      <c r="U1" s="20"/>
      <c r="V1" s="20"/>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row>
    <row r="2" spans="1:70" ht="36.9" customHeight="1">
      <c r="L2" s="400"/>
      <c r="M2" s="400"/>
      <c r="N2" s="400"/>
      <c r="O2" s="400"/>
      <c r="P2" s="400"/>
      <c r="Q2" s="400"/>
      <c r="R2" s="400"/>
      <c r="S2" s="400"/>
      <c r="T2" s="400"/>
      <c r="U2" s="400"/>
      <c r="V2" s="400"/>
      <c r="AT2" s="24" t="s">
        <v>113</v>
      </c>
    </row>
    <row r="3" spans="1:70" ht="6.9" customHeight="1">
      <c r="B3" s="25"/>
      <c r="C3" s="26"/>
      <c r="D3" s="26"/>
      <c r="E3" s="26"/>
      <c r="F3" s="26"/>
      <c r="G3" s="26"/>
      <c r="H3" s="26"/>
      <c r="I3" s="116"/>
      <c r="J3" s="26"/>
      <c r="K3" s="27"/>
      <c r="AT3" s="24" t="s">
        <v>83</v>
      </c>
    </row>
    <row r="4" spans="1:70" ht="36.9" customHeight="1">
      <c r="B4" s="28"/>
      <c r="C4" s="29"/>
      <c r="D4" s="30" t="s">
        <v>134</v>
      </c>
      <c r="E4" s="29"/>
      <c r="F4" s="29"/>
      <c r="G4" s="29"/>
      <c r="H4" s="29"/>
      <c r="I4" s="117"/>
      <c r="J4" s="29"/>
      <c r="K4" s="31"/>
      <c r="M4" s="32" t="s">
        <v>12</v>
      </c>
      <c r="AT4" s="24" t="s">
        <v>6</v>
      </c>
    </row>
    <row r="5" spans="1:70" ht="6.9" customHeight="1">
      <c r="B5" s="28"/>
      <c r="C5" s="29"/>
      <c r="D5" s="29"/>
      <c r="E5" s="29"/>
      <c r="F5" s="29"/>
      <c r="G5" s="29"/>
      <c r="H5" s="29"/>
      <c r="I5" s="117"/>
      <c r="J5" s="29"/>
      <c r="K5" s="31"/>
    </row>
    <row r="6" spans="1:70" ht="13.2">
      <c r="B6" s="28"/>
      <c r="C6" s="29"/>
      <c r="D6" s="37" t="s">
        <v>18</v>
      </c>
      <c r="E6" s="29"/>
      <c r="F6" s="29"/>
      <c r="G6" s="29"/>
      <c r="H6" s="29"/>
      <c r="I6" s="117"/>
      <c r="J6" s="29"/>
      <c r="K6" s="31"/>
    </row>
    <row r="7" spans="1:70" ht="20.399999999999999" customHeight="1">
      <c r="B7" s="28"/>
      <c r="C7" s="29"/>
      <c r="D7" s="29"/>
      <c r="E7" s="401" t="str">
        <f>'Rekapitulace stavby'!K6</f>
        <v>Revitalizace centra obce Vikýřovice</v>
      </c>
      <c r="F7" s="402"/>
      <c r="G7" s="402"/>
      <c r="H7" s="402"/>
      <c r="I7" s="117"/>
      <c r="J7" s="29"/>
      <c r="K7" s="31"/>
    </row>
    <row r="8" spans="1:70" s="1" customFormat="1" ht="13.2">
      <c r="B8" s="41"/>
      <c r="C8" s="42"/>
      <c r="D8" s="37" t="s">
        <v>135</v>
      </c>
      <c r="E8" s="42"/>
      <c r="F8" s="42"/>
      <c r="G8" s="42"/>
      <c r="H8" s="42"/>
      <c r="I8" s="118"/>
      <c r="J8" s="42"/>
      <c r="K8" s="45"/>
    </row>
    <row r="9" spans="1:70" s="1" customFormat="1" ht="36.9" customHeight="1">
      <c r="B9" s="41"/>
      <c r="C9" s="42"/>
      <c r="D9" s="42"/>
      <c r="E9" s="403" t="s">
        <v>875</v>
      </c>
      <c r="F9" s="404"/>
      <c r="G9" s="404"/>
      <c r="H9" s="404"/>
      <c r="I9" s="118"/>
      <c r="J9" s="42"/>
      <c r="K9" s="45"/>
    </row>
    <row r="10" spans="1:70" s="1" customFormat="1" ht="12">
      <c r="B10" s="41"/>
      <c r="C10" s="42"/>
      <c r="D10" s="42"/>
      <c r="E10" s="42"/>
      <c r="F10" s="42"/>
      <c r="G10" s="42"/>
      <c r="H10" s="42"/>
      <c r="I10" s="118"/>
      <c r="J10" s="42"/>
      <c r="K10" s="45"/>
    </row>
    <row r="11" spans="1:70" s="1" customFormat="1" ht="14.4" customHeight="1">
      <c r="B11" s="41"/>
      <c r="C11" s="42"/>
      <c r="D11" s="37" t="s">
        <v>20</v>
      </c>
      <c r="E11" s="42"/>
      <c r="F11" s="35" t="s">
        <v>21</v>
      </c>
      <c r="G11" s="42"/>
      <c r="H11" s="42"/>
      <c r="I11" s="119" t="s">
        <v>22</v>
      </c>
      <c r="J11" s="35" t="s">
        <v>21</v>
      </c>
      <c r="K11" s="45"/>
    </row>
    <row r="12" spans="1:70" s="1" customFormat="1" ht="14.4" customHeight="1">
      <c r="B12" s="41"/>
      <c r="C12" s="42"/>
      <c r="D12" s="37" t="s">
        <v>23</v>
      </c>
      <c r="E12" s="42"/>
      <c r="F12" s="35" t="s">
        <v>24</v>
      </c>
      <c r="G12" s="42"/>
      <c r="H12" s="42"/>
      <c r="I12" s="119" t="s">
        <v>25</v>
      </c>
      <c r="J12" s="120" t="str">
        <f>'Rekapitulace stavby'!AN8</f>
        <v>20. 7. 2017</v>
      </c>
      <c r="K12" s="45"/>
    </row>
    <row r="13" spans="1:70" s="1" customFormat="1" ht="10.8" customHeight="1">
      <c r="B13" s="41"/>
      <c r="C13" s="42"/>
      <c r="D13" s="42"/>
      <c r="E13" s="42"/>
      <c r="F13" s="42"/>
      <c r="G13" s="42"/>
      <c r="H13" s="42"/>
      <c r="I13" s="118"/>
      <c r="J13" s="42"/>
      <c r="K13" s="45"/>
    </row>
    <row r="14" spans="1:70" s="1" customFormat="1" ht="14.4" customHeight="1">
      <c r="B14" s="41"/>
      <c r="C14" s="42"/>
      <c r="D14" s="37" t="s">
        <v>27</v>
      </c>
      <c r="E14" s="42"/>
      <c r="F14" s="42"/>
      <c r="G14" s="42"/>
      <c r="H14" s="42"/>
      <c r="I14" s="119" t="s">
        <v>28</v>
      </c>
      <c r="J14" s="35" t="s">
        <v>29</v>
      </c>
      <c r="K14" s="45"/>
    </row>
    <row r="15" spans="1:70" s="1" customFormat="1" ht="18" customHeight="1">
      <c r="B15" s="41"/>
      <c r="C15" s="42"/>
      <c r="D15" s="42"/>
      <c r="E15" s="35" t="s">
        <v>30</v>
      </c>
      <c r="F15" s="42"/>
      <c r="G15" s="42"/>
      <c r="H15" s="42"/>
      <c r="I15" s="119" t="s">
        <v>31</v>
      </c>
      <c r="J15" s="35" t="s">
        <v>21</v>
      </c>
      <c r="K15" s="45"/>
    </row>
    <row r="16" spans="1:70" s="1" customFormat="1" ht="6.9" customHeight="1">
      <c r="B16" s="41"/>
      <c r="C16" s="42"/>
      <c r="D16" s="42"/>
      <c r="E16" s="42"/>
      <c r="F16" s="42"/>
      <c r="G16" s="42"/>
      <c r="H16" s="42"/>
      <c r="I16" s="118"/>
      <c r="J16" s="42"/>
      <c r="K16" s="45"/>
    </row>
    <row r="17" spans="2:11" s="1" customFormat="1" ht="14.4" customHeight="1">
      <c r="B17" s="41"/>
      <c r="C17" s="42"/>
      <c r="D17" s="37" t="s">
        <v>32</v>
      </c>
      <c r="E17" s="42"/>
      <c r="F17" s="42"/>
      <c r="G17" s="42"/>
      <c r="H17" s="42"/>
      <c r="I17" s="119" t="s">
        <v>28</v>
      </c>
      <c r="J17" s="35" t="str">
        <f>IF('Rekapitulace stavby'!AN13="Vyplň údaj","",IF('Rekapitulace stavby'!AN13="","",'Rekapitulace stavby'!AN13))</f>
        <v/>
      </c>
      <c r="K17" s="45"/>
    </row>
    <row r="18" spans="2:11" s="1" customFormat="1" ht="18" customHeight="1">
      <c r="B18" s="41"/>
      <c r="C18" s="42"/>
      <c r="D18" s="42"/>
      <c r="E18" s="35" t="str">
        <f>IF('Rekapitulace stavby'!E14="Vyplň údaj","",IF('Rekapitulace stavby'!E14="","",'Rekapitulace stavby'!E14))</f>
        <v/>
      </c>
      <c r="F18" s="42"/>
      <c r="G18" s="42"/>
      <c r="H18" s="42"/>
      <c r="I18" s="119" t="s">
        <v>31</v>
      </c>
      <c r="J18" s="35" t="str">
        <f>IF('Rekapitulace stavby'!AN14="Vyplň údaj","",IF('Rekapitulace stavby'!AN14="","",'Rekapitulace stavby'!AN14))</f>
        <v/>
      </c>
      <c r="K18" s="45"/>
    </row>
    <row r="19" spans="2:11" s="1" customFormat="1" ht="6.9" customHeight="1">
      <c r="B19" s="41"/>
      <c r="C19" s="42"/>
      <c r="D19" s="42"/>
      <c r="E19" s="42"/>
      <c r="F19" s="42"/>
      <c r="G19" s="42"/>
      <c r="H19" s="42"/>
      <c r="I19" s="118"/>
      <c r="J19" s="42"/>
      <c r="K19" s="45"/>
    </row>
    <row r="20" spans="2:11" s="1" customFormat="1" ht="14.4" customHeight="1">
      <c r="B20" s="41"/>
      <c r="C20" s="42"/>
      <c r="D20" s="37" t="s">
        <v>34</v>
      </c>
      <c r="E20" s="42"/>
      <c r="F20" s="42"/>
      <c r="G20" s="42"/>
      <c r="H20" s="42"/>
      <c r="I20" s="119" t="s">
        <v>28</v>
      </c>
      <c r="J20" s="35" t="s">
        <v>35</v>
      </c>
      <c r="K20" s="45"/>
    </row>
    <row r="21" spans="2:11" s="1" customFormat="1" ht="18" customHeight="1">
      <c r="B21" s="41"/>
      <c r="C21" s="42"/>
      <c r="D21" s="42"/>
      <c r="E21" s="35" t="s">
        <v>36</v>
      </c>
      <c r="F21" s="42"/>
      <c r="G21" s="42"/>
      <c r="H21" s="42"/>
      <c r="I21" s="119" t="s">
        <v>31</v>
      </c>
      <c r="J21" s="35" t="s">
        <v>21</v>
      </c>
      <c r="K21" s="45"/>
    </row>
    <row r="22" spans="2:11" s="1" customFormat="1" ht="6.9" customHeight="1">
      <c r="B22" s="41"/>
      <c r="C22" s="42"/>
      <c r="D22" s="42"/>
      <c r="E22" s="42"/>
      <c r="F22" s="42"/>
      <c r="G22" s="42"/>
      <c r="H22" s="42"/>
      <c r="I22" s="118"/>
      <c r="J22" s="42"/>
      <c r="K22" s="45"/>
    </row>
    <row r="23" spans="2:11" s="1" customFormat="1" ht="14.4" customHeight="1">
      <c r="B23" s="41"/>
      <c r="C23" s="42"/>
      <c r="D23" s="37" t="s">
        <v>38</v>
      </c>
      <c r="E23" s="42"/>
      <c r="F23" s="42"/>
      <c r="G23" s="42"/>
      <c r="H23" s="42"/>
      <c r="I23" s="118"/>
      <c r="J23" s="42"/>
      <c r="K23" s="45"/>
    </row>
    <row r="24" spans="2:11" s="6" customFormat="1" ht="20.399999999999999" customHeight="1">
      <c r="B24" s="121"/>
      <c r="C24" s="122"/>
      <c r="D24" s="122"/>
      <c r="E24" s="370" t="s">
        <v>21</v>
      </c>
      <c r="F24" s="370"/>
      <c r="G24" s="370"/>
      <c r="H24" s="370"/>
      <c r="I24" s="123"/>
      <c r="J24" s="122"/>
      <c r="K24" s="124"/>
    </row>
    <row r="25" spans="2:11" s="1" customFormat="1" ht="6.9" customHeight="1">
      <c r="B25" s="41"/>
      <c r="C25" s="42"/>
      <c r="D25" s="42"/>
      <c r="E25" s="42"/>
      <c r="F25" s="42"/>
      <c r="G25" s="42"/>
      <c r="H25" s="42"/>
      <c r="I25" s="118"/>
      <c r="J25" s="42"/>
      <c r="K25" s="45"/>
    </row>
    <row r="26" spans="2:11" s="1" customFormat="1" ht="6.9" customHeight="1">
      <c r="B26" s="41"/>
      <c r="C26" s="42"/>
      <c r="D26" s="85"/>
      <c r="E26" s="85"/>
      <c r="F26" s="85"/>
      <c r="G26" s="85"/>
      <c r="H26" s="85"/>
      <c r="I26" s="125"/>
      <c r="J26" s="85"/>
      <c r="K26" s="126"/>
    </row>
    <row r="27" spans="2:11" s="1" customFormat="1" ht="25.35" customHeight="1">
      <c r="B27" s="41"/>
      <c r="C27" s="42"/>
      <c r="D27" s="127" t="s">
        <v>39</v>
      </c>
      <c r="E27" s="42"/>
      <c r="F27" s="42"/>
      <c r="G27" s="42"/>
      <c r="H27" s="42"/>
      <c r="I27" s="118"/>
      <c r="J27" s="128">
        <f>ROUND(J78,2)</f>
        <v>0</v>
      </c>
      <c r="K27" s="45"/>
    </row>
    <row r="28" spans="2:11" s="1" customFormat="1" ht="6.9" customHeight="1">
      <c r="B28" s="41"/>
      <c r="C28" s="42"/>
      <c r="D28" s="85"/>
      <c r="E28" s="85"/>
      <c r="F28" s="85"/>
      <c r="G28" s="85"/>
      <c r="H28" s="85"/>
      <c r="I28" s="125"/>
      <c r="J28" s="85"/>
      <c r="K28" s="126"/>
    </row>
    <row r="29" spans="2:11" s="1" customFormat="1" ht="14.4" customHeight="1">
      <c r="B29" s="41"/>
      <c r="C29" s="42"/>
      <c r="D29" s="42"/>
      <c r="E29" s="42"/>
      <c r="F29" s="46" t="s">
        <v>41</v>
      </c>
      <c r="G29" s="42"/>
      <c r="H29" s="42"/>
      <c r="I29" s="129" t="s">
        <v>40</v>
      </c>
      <c r="J29" s="46" t="s">
        <v>42</v>
      </c>
      <c r="K29" s="45"/>
    </row>
    <row r="30" spans="2:11" s="1" customFormat="1" ht="14.4" customHeight="1">
      <c r="B30" s="41"/>
      <c r="C30" s="42"/>
      <c r="D30" s="49" t="s">
        <v>43</v>
      </c>
      <c r="E30" s="49" t="s">
        <v>44</v>
      </c>
      <c r="F30" s="130">
        <f>ROUND(SUM(BE78:BE92), 2)</f>
        <v>0</v>
      </c>
      <c r="G30" s="42"/>
      <c r="H30" s="42"/>
      <c r="I30" s="131">
        <v>0.21</v>
      </c>
      <c r="J30" s="130">
        <f>ROUND(ROUND((SUM(BE78:BE92)), 2)*I30, 2)</f>
        <v>0</v>
      </c>
      <c r="K30" s="45"/>
    </row>
    <row r="31" spans="2:11" s="1" customFormat="1" ht="14.4" customHeight="1">
      <c r="B31" s="41"/>
      <c r="C31" s="42"/>
      <c r="D31" s="42"/>
      <c r="E31" s="49" t="s">
        <v>45</v>
      </c>
      <c r="F31" s="130">
        <f>ROUND(SUM(BF78:BF92), 2)</f>
        <v>0</v>
      </c>
      <c r="G31" s="42"/>
      <c r="H31" s="42"/>
      <c r="I31" s="131">
        <v>0.15</v>
      </c>
      <c r="J31" s="130">
        <f>ROUND(ROUND((SUM(BF78:BF92)), 2)*I31, 2)</f>
        <v>0</v>
      </c>
      <c r="K31" s="45"/>
    </row>
    <row r="32" spans="2:11" s="1" customFormat="1" ht="14.4" hidden="1" customHeight="1">
      <c r="B32" s="41"/>
      <c r="C32" s="42"/>
      <c r="D32" s="42"/>
      <c r="E32" s="49" t="s">
        <v>46</v>
      </c>
      <c r="F32" s="130">
        <f>ROUND(SUM(BG78:BG92), 2)</f>
        <v>0</v>
      </c>
      <c r="G32" s="42"/>
      <c r="H32" s="42"/>
      <c r="I32" s="131">
        <v>0.21</v>
      </c>
      <c r="J32" s="130">
        <v>0</v>
      </c>
      <c r="K32" s="45"/>
    </row>
    <row r="33" spans="2:11" s="1" customFormat="1" ht="14.4" hidden="1" customHeight="1">
      <c r="B33" s="41"/>
      <c r="C33" s="42"/>
      <c r="D33" s="42"/>
      <c r="E33" s="49" t="s">
        <v>47</v>
      </c>
      <c r="F33" s="130">
        <f>ROUND(SUM(BH78:BH92), 2)</f>
        <v>0</v>
      </c>
      <c r="G33" s="42"/>
      <c r="H33" s="42"/>
      <c r="I33" s="131">
        <v>0.15</v>
      </c>
      <c r="J33" s="130">
        <v>0</v>
      </c>
      <c r="K33" s="45"/>
    </row>
    <row r="34" spans="2:11" s="1" customFormat="1" ht="14.4" hidden="1" customHeight="1">
      <c r="B34" s="41"/>
      <c r="C34" s="42"/>
      <c r="D34" s="42"/>
      <c r="E34" s="49" t="s">
        <v>48</v>
      </c>
      <c r="F34" s="130">
        <f>ROUND(SUM(BI78:BI92), 2)</f>
        <v>0</v>
      </c>
      <c r="G34" s="42"/>
      <c r="H34" s="42"/>
      <c r="I34" s="131">
        <v>0</v>
      </c>
      <c r="J34" s="130">
        <v>0</v>
      </c>
      <c r="K34" s="45"/>
    </row>
    <row r="35" spans="2:11" s="1" customFormat="1" ht="6.9" customHeight="1">
      <c r="B35" s="41"/>
      <c r="C35" s="42"/>
      <c r="D35" s="42"/>
      <c r="E35" s="42"/>
      <c r="F35" s="42"/>
      <c r="G35" s="42"/>
      <c r="H35" s="42"/>
      <c r="I35" s="118"/>
      <c r="J35" s="42"/>
      <c r="K35" s="45"/>
    </row>
    <row r="36" spans="2:11" s="1" customFormat="1" ht="25.35" customHeight="1">
      <c r="B36" s="41"/>
      <c r="C36" s="132"/>
      <c r="D36" s="133" t="s">
        <v>49</v>
      </c>
      <c r="E36" s="79"/>
      <c r="F36" s="79"/>
      <c r="G36" s="134" t="s">
        <v>50</v>
      </c>
      <c r="H36" s="135" t="s">
        <v>51</v>
      </c>
      <c r="I36" s="136"/>
      <c r="J36" s="137">
        <f>SUM(J27:J34)</f>
        <v>0</v>
      </c>
      <c r="K36" s="138"/>
    </row>
    <row r="37" spans="2:11" s="1" customFormat="1" ht="14.4" customHeight="1">
      <c r="B37" s="56"/>
      <c r="C37" s="57"/>
      <c r="D37" s="57"/>
      <c r="E37" s="57"/>
      <c r="F37" s="57"/>
      <c r="G37" s="57"/>
      <c r="H37" s="57"/>
      <c r="I37" s="139"/>
      <c r="J37" s="57"/>
      <c r="K37" s="58"/>
    </row>
    <row r="41" spans="2:11" s="1" customFormat="1" ht="6.9" customHeight="1">
      <c r="B41" s="140"/>
      <c r="C41" s="141"/>
      <c r="D41" s="141"/>
      <c r="E41" s="141"/>
      <c r="F41" s="141"/>
      <c r="G41" s="141"/>
      <c r="H41" s="141"/>
      <c r="I41" s="142"/>
      <c r="J41" s="141"/>
      <c r="K41" s="143"/>
    </row>
    <row r="42" spans="2:11" s="1" customFormat="1" ht="36.9" customHeight="1">
      <c r="B42" s="41"/>
      <c r="C42" s="30" t="s">
        <v>137</v>
      </c>
      <c r="D42" s="42"/>
      <c r="E42" s="42"/>
      <c r="F42" s="42"/>
      <c r="G42" s="42"/>
      <c r="H42" s="42"/>
      <c r="I42" s="118"/>
      <c r="J42" s="42"/>
      <c r="K42" s="45"/>
    </row>
    <row r="43" spans="2:11" s="1" customFormat="1" ht="6.9" customHeight="1">
      <c r="B43" s="41"/>
      <c r="C43" s="42"/>
      <c r="D43" s="42"/>
      <c r="E43" s="42"/>
      <c r="F43" s="42"/>
      <c r="G43" s="42"/>
      <c r="H43" s="42"/>
      <c r="I43" s="118"/>
      <c r="J43" s="42"/>
      <c r="K43" s="45"/>
    </row>
    <row r="44" spans="2:11" s="1" customFormat="1" ht="14.4" customHeight="1">
      <c r="B44" s="41"/>
      <c r="C44" s="37" t="s">
        <v>18</v>
      </c>
      <c r="D44" s="42"/>
      <c r="E44" s="42"/>
      <c r="F44" s="42"/>
      <c r="G44" s="42"/>
      <c r="H44" s="42"/>
      <c r="I44" s="118"/>
      <c r="J44" s="42"/>
      <c r="K44" s="45"/>
    </row>
    <row r="45" spans="2:11" s="1" customFormat="1" ht="20.399999999999999" customHeight="1">
      <c r="B45" s="41"/>
      <c r="C45" s="42"/>
      <c r="D45" s="42"/>
      <c r="E45" s="401" t="str">
        <f>E7</f>
        <v>Revitalizace centra obce Vikýřovice</v>
      </c>
      <c r="F45" s="402"/>
      <c r="G45" s="402"/>
      <c r="H45" s="402"/>
      <c r="I45" s="118"/>
      <c r="J45" s="42"/>
      <c r="K45" s="45"/>
    </row>
    <row r="46" spans="2:11" s="1" customFormat="1" ht="14.4" customHeight="1">
      <c r="B46" s="41"/>
      <c r="C46" s="37" t="s">
        <v>135</v>
      </c>
      <c r="D46" s="42"/>
      <c r="E46" s="42"/>
      <c r="F46" s="42"/>
      <c r="G46" s="42"/>
      <c r="H46" s="42"/>
      <c r="I46" s="118"/>
      <c r="J46" s="42"/>
      <c r="K46" s="45"/>
    </row>
    <row r="47" spans="2:11" s="1" customFormat="1" ht="22.2" customHeight="1">
      <c r="B47" s="41"/>
      <c r="C47" s="42"/>
      <c r="D47" s="42"/>
      <c r="E47" s="403" t="str">
        <f>E9</f>
        <v>SO 192 - Dopravní značení provizorní - DIO</v>
      </c>
      <c r="F47" s="404"/>
      <c r="G47" s="404"/>
      <c r="H47" s="404"/>
      <c r="I47" s="118"/>
      <c r="J47" s="42"/>
      <c r="K47" s="45"/>
    </row>
    <row r="48" spans="2:11" s="1" customFormat="1" ht="6.9" customHeight="1">
      <c r="B48" s="41"/>
      <c r="C48" s="42"/>
      <c r="D48" s="42"/>
      <c r="E48" s="42"/>
      <c r="F48" s="42"/>
      <c r="G48" s="42"/>
      <c r="H48" s="42"/>
      <c r="I48" s="118"/>
      <c r="J48" s="42"/>
      <c r="K48" s="45"/>
    </row>
    <row r="49" spans="2:47" s="1" customFormat="1" ht="18" customHeight="1">
      <c r="B49" s="41"/>
      <c r="C49" s="37" t="s">
        <v>23</v>
      </c>
      <c r="D49" s="42"/>
      <c r="E49" s="42"/>
      <c r="F49" s="35" t="str">
        <f>F12</f>
        <v>Vikýřovice</v>
      </c>
      <c r="G49" s="42"/>
      <c r="H49" s="42"/>
      <c r="I49" s="119" t="s">
        <v>25</v>
      </c>
      <c r="J49" s="120" t="str">
        <f>IF(J12="","",J12)</f>
        <v>20. 7. 2017</v>
      </c>
      <c r="K49" s="45"/>
    </row>
    <row r="50" spans="2:47" s="1" customFormat="1" ht="6.9" customHeight="1">
      <c r="B50" s="41"/>
      <c r="C50" s="42"/>
      <c r="D50" s="42"/>
      <c r="E50" s="42"/>
      <c r="F50" s="42"/>
      <c r="G50" s="42"/>
      <c r="H50" s="42"/>
      <c r="I50" s="118"/>
      <c r="J50" s="42"/>
      <c r="K50" s="45"/>
    </row>
    <row r="51" spans="2:47" s="1" customFormat="1" ht="13.2">
      <c r="B51" s="41"/>
      <c r="C51" s="37" t="s">
        <v>27</v>
      </c>
      <c r="D51" s="42"/>
      <c r="E51" s="42"/>
      <c r="F51" s="35" t="str">
        <f>E15</f>
        <v>Obec Vikýřovice, Petrovská č. 168</v>
      </c>
      <c r="G51" s="42"/>
      <c r="H51" s="42"/>
      <c r="I51" s="119" t="s">
        <v>34</v>
      </c>
      <c r="J51" s="35" t="str">
        <f>E21</f>
        <v>Ing. Vitásek, U tenisu 2625/1, Šumperk</v>
      </c>
      <c r="K51" s="45"/>
    </row>
    <row r="52" spans="2:47" s="1" customFormat="1" ht="14.4" customHeight="1">
      <c r="B52" s="41"/>
      <c r="C52" s="37" t="s">
        <v>32</v>
      </c>
      <c r="D52" s="42"/>
      <c r="E52" s="42"/>
      <c r="F52" s="35" t="str">
        <f>IF(E18="","",E18)</f>
        <v/>
      </c>
      <c r="G52" s="42"/>
      <c r="H52" s="42"/>
      <c r="I52" s="118"/>
      <c r="J52" s="42"/>
      <c r="K52" s="45"/>
    </row>
    <row r="53" spans="2:47" s="1" customFormat="1" ht="10.35" customHeight="1">
      <c r="B53" s="41"/>
      <c r="C53" s="42"/>
      <c r="D53" s="42"/>
      <c r="E53" s="42"/>
      <c r="F53" s="42"/>
      <c r="G53" s="42"/>
      <c r="H53" s="42"/>
      <c r="I53" s="118"/>
      <c r="J53" s="42"/>
      <c r="K53" s="45"/>
    </row>
    <row r="54" spans="2:47" s="1" customFormat="1" ht="29.25" customHeight="1">
      <c r="B54" s="41"/>
      <c r="C54" s="144" t="s">
        <v>138</v>
      </c>
      <c r="D54" s="132"/>
      <c r="E54" s="132"/>
      <c r="F54" s="132"/>
      <c r="G54" s="132"/>
      <c r="H54" s="132"/>
      <c r="I54" s="145"/>
      <c r="J54" s="146" t="s">
        <v>139</v>
      </c>
      <c r="K54" s="147"/>
    </row>
    <row r="55" spans="2:47" s="1" customFormat="1" ht="10.35" customHeight="1">
      <c r="B55" s="41"/>
      <c r="C55" s="42"/>
      <c r="D55" s="42"/>
      <c r="E55" s="42"/>
      <c r="F55" s="42"/>
      <c r="G55" s="42"/>
      <c r="H55" s="42"/>
      <c r="I55" s="118"/>
      <c r="J55" s="42"/>
      <c r="K55" s="45"/>
    </row>
    <row r="56" spans="2:47" s="1" customFormat="1" ht="29.25" customHeight="1">
      <c r="B56" s="41"/>
      <c r="C56" s="148" t="s">
        <v>140</v>
      </c>
      <c r="D56" s="42"/>
      <c r="E56" s="42"/>
      <c r="F56" s="42"/>
      <c r="G56" s="42"/>
      <c r="H56" s="42"/>
      <c r="I56" s="118"/>
      <c r="J56" s="128">
        <f>J78</f>
        <v>0</v>
      </c>
      <c r="K56" s="45"/>
      <c r="AU56" s="24" t="s">
        <v>141</v>
      </c>
    </row>
    <row r="57" spans="2:47" s="7" customFormat="1" ht="24.9" customHeight="1">
      <c r="B57" s="149"/>
      <c r="C57" s="150"/>
      <c r="D57" s="151" t="s">
        <v>142</v>
      </c>
      <c r="E57" s="152"/>
      <c r="F57" s="152"/>
      <c r="G57" s="152"/>
      <c r="H57" s="152"/>
      <c r="I57" s="153"/>
      <c r="J57" s="154">
        <f>J79</f>
        <v>0</v>
      </c>
      <c r="K57" s="155"/>
    </row>
    <row r="58" spans="2:47" s="8" customFormat="1" ht="19.95" customHeight="1">
      <c r="B58" s="156"/>
      <c r="C58" s="157"/>
      <c r="D58" s="158" t="s">
        <v>461</v>
      </c>
      <c r="E58" s="159"/>
      <c r="F58" s="159"/>
      <c r="G58" s="159"/>
      <c r="H58" s="159"/>
      <c r="I58" s="160"/>
      <c r="J58" s="161">
        <f>J80</f>
        <v>0</v>
      </c>
      <c r="K58" s="162"/>
    </row>
    <row r="59" spans="2:47" s="1" customFormat="1" ht="21.75" customHeight="1">
      <c r="B59" s="41"/>
      <c r="C59" s="42"/>
      <c r="D59" s="42"/>
      <c r="E59" s="42"/>
      <c r="F59" s="42"/>
      <c r="G59" s="42"/>
      <c r="H59" s="42"/>
      <c r="I59" s="118"/>
      <c r="J59" s="42"/>
      <c r="K59" s="45"/>
    </row>
    <row r="60" spans="2:47" s="1" customFormat="1" ht="6.9" customHeight="1">
      <c r="B60" s="56"/>
      <c r="C60" s="57"/>
      <c r="D60" s="57"/>
      <c r="E60" s="57"/>
      <c r="F60" s="57"/>
      <c r="G60" s="57"/>
      <c r="H60" s="57"/>
      <c r="I60" s="139"/>
      <c r="J60" s="57"/>
      <c r="K60" s="58"/>
    </row>
    <row r="64" spans="2:47" s="1" customFormat="1" ht="6.9" customHeight="1">
      <c r="B64" s="59"/>
      <c r="C64" s="60"/>
      <c r="D64" s="60"/>
      <c r="E64" s="60"/>
      <c r="F64" s="60"/>
      <c r="G64" s="60"/>
      <c r="H64" s="60"/>
      <c r="I64" s="142"/>
      <c r="J64" s="60"/>
      <c r="K64" s="60"/>
      <c r="L64" s="61"/>
    </row>
    <row r="65" spans="2:63" s="1" customFormat="1" ht="36.9" customHeight="1">
      <c r="B65" s="41"/>
      <c r="C65" s="62" t="s">
        <v>146</v>
      </c>
      <c r="D65" s="63"/>
      <c r="E65" s="63"/>
      <c r="F65" s="63"/>
      <c r="G65" s="63"/>
      <c r="H65" s="63"/>
      <c r="I65" s="163"/>
      <c r="J65" s="63"/>
      <c r="K65" s="63"/>
      <c r="L65" s="61"/>
    </row>
    <row r="66" spans="2:63" s="1" customFormat="1" ht="6.9" customHeight="1">
      <c r="B66" s="41"/>
      <c r="C66" s="63"/>
      <c r="D66" s="63"/>
      <c r="E66" s="63"/>
      <c r="F66" s="63"/>
      <c r="G66" s="63"/>
      <c r="H66" s="63"/>
      <c r="I66" s="163"/>
      <c r="J66" s="63"/>
      <c r="K66" s="63"/>
      <c r="L66" s="61"/>
    </row>
    <row r="67" spans="2:63" s="1" customFormat="1" ht="14.4" customHeight="1">
      <c r="B67" s="41"/>
      <c r="C67" s="65" t="s">
        <v>18</v>
      </c>
      <c r="D67" s="63"/>
      <c r="E67" s="63"/>
      <c r="F67" s="63"/>
      <c r="G67" s="63"/>
      <c r="H67" s="63"/>
      <c r="I67" s="163"/>
      <c r="J67" s="63"/>
      <c r="K67" s="63"/>
      <c r="L67" s="61"/>
    </row>
    <row r="68" spans="2:63" s="1" customFormat="1" ht="20.399999999999999" customHeight="1">
      <c r="B68" s="41"/>
      <c r="C68" s="63"/>
      <c r="D68" s="63"/>
      <c r="E68" s="405" t="str">
        <f>E7</f>
        <v>Revitalizace centra obce Vikýřovice</v>
      </c>
      <c r="F68" s="406"/>
      <c r="G68" s="406"/>
      <c r="H68" s="406"/>
      <c r="I68" s="163"/>
      <c r="J68" s="63"/>
      <c r="K68" s="63"/>
      <c r="L68" s="61"/>
    </row>
    <row r="69" spans="2:63" s="1" customFormat="1" ht="14.4" customHeight="1">
      <c r="B69" s="41"/>
      <c r="C69" s="65" t="s">
        <v>135</v>
      </c>
      <c r="D69" s="63"/>
      <c r="E69" s="63"/>
      <c r="F69" s="63"/>
      <c r="G69" s="63"/>
      <c r="H69" s="63"/>
      <c r="I69" s="163"/>
      <c r="J69" s="63"/>
      <c r="K69" s="63"/>
      <c r="L69" s="61"/>
    </row>
    <row r="70" spans="2:63" s="1" customFormat="1" ht="22.2" customHeight="1">
      <c r="B70" s="41"/>
      <c r="C70" s="63"/>
      <c r="D70" s="63"/>
      <c r="E70" s="381" t="str">
        <f>E9</f>
        <v>SO 192 - Dopravní značení provizorní - DIO</v>
      </c>
      <c r="F70" s="407"/>
      <c r="G70" s="407"/>
      <c r="H70" s="407"/>
      <c r="I70" s="163"/>
      <c r="J70" s="63"/>
      <c r="K70" s="63"/>
      <c r="L70" s="61"/>
    </row>
    <row r="71" spans="2:63" s="1" customFormat="1" ht="6.9" customHeight="1">
      <c r="B71" s="41"/>
      <c r="C71" s="63"/>
      <c r="D71" s="63"/>
      <c r="E71" s="63"/>
      <c r="F71" s="63"/>
      <c r="G71" s="63"/>
      <c r="H71" s="63"/>
      <c r="I71" s="163"/>
      <c r="J71" s="63"/>
      <c r="K71" s="63"/>
      <c r="L71" s="61"/>
    </row>
    <row r="72" spans="2:63" s="1" customFormat="1" ht="18" customHeight="1">
      <c r="B72" s="41"/>
      <c r="C72" s="65" t="s">
        <v>23</v>
      </c>
      <c r="D72" s="63"/>
      <c r="E72" s="63"/>
      <c r="F72" s="164" t="str">
        <f>F12</f>
        <v>Vikýřovice</v>
      </c>
      <c r="G72" s="63"/>
      <c r="H72" s="63"/>
      <c r="I72" s="165" t="s">
        <v>25</v>
      </c>
      <c r="J72" s="73" t="str">
        <f>IF(J12="","",J12)</f>
        <v>20. 7. 2017</v>
      </c>
      <c r="K72" s="63"/>
      <c r="L72" s="61"/>
    </row>
    <row r="73" spans="2:63" s="1" customFormat="1" ht="6.9" customHeight="1">
      <c r="B73" s="41"/>
      <c r="C73" s="63"/>
      <c r="D73" s="63"/>
      <c r="E73" s="63"/>
      <c r="F73" s="63"/>
      <c r="G73" s="63"/>
      <c r="H73" s="63"/>
      <c r="I73" s="163"/>
      <c r="J73" s="63"/>
      <c r="K73" s="63"/>
      <c r="L73" s="61"/>
    </row>
    <row r="74" spans="2:63" s="1" customFormat="1" ht="13.2">
      <c r="B74" s="41"/>
      <c r="C74" s="65" t="s">
        <v>27</v>
      </c>
      <c r="D74" s="63"/>
      <c r="E74" s="63"/>
      <c r="F74" s="164" t="str">
        <f>E15</f>
        <v>Obec Vikýřovice, Petrovská č. 168</v>
      </c>
      <c r="G74" s="63"/>
      <c r="H74" s="63"/>
      <c r="I74" s="165" t="s">
        <v>34</v>
      </c>
      <c r="J74" s="164" t="str">
        <f>E21</f>
        <v>Ing. Vitásek, U tenisu 2625/1, Šumperk</v>
      </c>
      <c r="K74" s="63"/>
      <c r="L74" s="61"/>
    </row>
    <row r="75" spans="2:63" s="1" customFormat="1" ht="14.4" customHeight="1">
      <c r="B75" s="41"/>
      <c r="C75" s="65" t="s">
        <v>32</v>
      </c>
      <c r="D75" s="63"/>
      <c r="E75" s="63"/>
      <c r="F75" s="164" t="str">
        <f>IF(E18="","",E18)</f>
        <v/>
      </c>
      <c r="G75" s="63"/>
      <c r="H75" s="63"/>
      <c r="I75" s="163"/>
      <c r="J75" s="63"/>
      <c r="K75" s="63"/>
      <c r="L75" s="61"/>
    </row>
    <row r="76" spans="2:63" s="1" customFormat="1" ht="10.35" customHeight="1">
      <c r="B76" s="41"/>
      <c r="C76" s="63"/>
      <c r="D76" s="63"/>
      <c r="E76" s="63"/>
      <c r="F76" s="63"/>
      <c r="G76" s="63"/>
      <c r="H76" s="63"/>
      <c r="I76" s="163"/>
      <c r="J76" s="63"/>
      <c r="K76" s="63"/>
      <c r="L76" s="61"/>
    </row>
    <row r="77" spans="2:63" s="9" customFormat="1" ht="29.25" customHeight="1">
      <c r="B77" s="166"/>
      <c r="C77" s="167" t="s">
        <v>147</v>
      </c>
      <c r="D77" s="168" t="s">
        <v>58</v>
      </c>
      <c r="E77" s="168" t="s">
        <v>54</v>
      </c>
      <c r="F77" s="168" t="s">
        <v>148</v>
      </c>
      <c r="G77" s="168" t="s">
        <v>149</v>
      </c>
      <c r="H77" s="168" t="s">
        <v>150</v>
      </c>
      <c r="I77" s="169" t="s">
        <v>151</v>
      </c>
      <c r="J77" s="168" t="s">
        <v>139</v>
      </c>
      <c r="K77" s="170" t="s">
        <v>152</v>
      </c>
      <c r="L77" s="171"/>
      <c r="M77" s="81" t="s">
        <v>153</v>
      </c>
      <c r="N77" s="82" t="s">
        <v>43</v>
      </c>
      <c r="O77" s="82" t="s">
        <v>154</v>
      </c>
      <c r="P77" s="82" t="s">
        <v>155</v>
      </c>
      <c r="Q77" s="82" t="s">
        <v>156</v>
      </c>
      <c r="R77" s="82" t="s">
        <v>157</v>
      </c>
      <c r="S77" s="82" t="s">
        <v>158</v>
      </c>
      <c r="T77" s="83" t="s">
        <v>159</v>
      </c>
    </row>
    <row r="78" spans="2:63" s="1" customFormat="1" ht="29.25" customHeight="1">
      <c r="B78" s="41"/>
      <c r="C78" s="87" t="s">
        <v>140</v>
      </c>
      <c r="D78" s="63"/>
      <c r="E78" s="63"/>
      <c r="F78" s="63"/>
      <c r="G78" s="63"/>
      <c r="H78" s="63"/>
      <c r="I78" s="163"/>
      <c r="J78" s="172">
        <f>BK78</f>
        <v>0</v>
      </c>
      <c r="K78" s="63"/>
      <c r="L78" s="61"/>
      <c r="M78" s="84"/>
      <c r="N78" s="85"/>
      <c r="O78" s="85"/>
      <c r="P78" s="173">
        <f>P79</f>
        <v>0</v>
      </c>
      <c r="Q78" s="85"/>
      <c r="R78" s="173">
        <f>R79</f>
        <v>0</v>
      </c>
      <c r="S78" s="85"/>
      <c r="T78" s="174">
        <f>T79</f>
        <v>0</v>
      </c>
      <c r="AT78" s="24" t="s">
        <v>72</v>
      </c>
      <c r="AU78" s="24" t="s">
        <v>141</v>
      </c>
      <c r="BK78" s="175">
        <f>BK79</f>
        <v>0</v>
      </c>
    </row>
    <row r="79" spans="2:63" s="10" customFormat="1" ht="37.35" customHeight="1">
      <c r="B79" s="176"/>
      <c r="C79" s="177"/>
      <c r="D79" s="178" t="s">
        <v>72</v>
      </c>
      <c r="E79" s="179" t="s">
        <v>160</v>
      </c>
      <c r="F79" s="179" t="s">
        <v>161</v>
      </c>
      <c r="G79" s="177"/>
      <c r="H79" s="177"/>
      <c r="I79" s="180"/>
      <c r="J79" s="181">
        <f>BK79</f>
        <v>0</v>
      </c>
      <c r="K79" s="177"/>
      <c r="L79" s="182"/>
      <c r="M79" s="183"/>
      <c r="N79" s="184"/>
      <c r="O79" s="184"/>
      <c r="P79" s="185">
        <f>P80</f>
        <v>0</v>
      </c>
      <c r="Q79" s="184"/>
      <c r="R79" s="185">
        <f>R80</f>
        <v>0</v>
      </c>
      <c r="S79" s="184"/>
      <c r="T79" s="186">
        <f>T80</f>
        <v>0</v>
      </c>
      <c r="AR79" s="187" t="s">
        <v>81</v>
      </c>
      <c r="AT79" s="188" t="s">
        <v>72</v>
      </c>
      <c r="AU79" s="188" t="s">
        <v>73</v>
      </c>
      <c r="AY79" s="187" t="s">
        <v>162</v>
      </c>
      <c r="BK79" s="189">
        <f>BK80</f>
        <v>0</v>
      </c>
    </row>
    <row r="80" spans="2:63" s="10" customFormat="1" ht="19.95" customHeight="1">
      <c r="B80" s="176"/>
      <c r="C80" s="177"/>
      <c r="D80" s="190" t="s">
        <v>72</v>
      </c>
      <c r="E80" s="191" t="s">
        <v>212</v>
      </c>
      <c r="F80" s="191" t="s">
        <v>567</v>
      </c>
      <c r="G80" s="177"/>
      <c r="H80" s="177"/>
      <c r="I80" s="180"/>
      <c r="J80" s="192">
        <f>BK80</f>
        <v>0</v>
      </c>
      <c r="K80" s="177"/>
      <c r="L80" s="182"/>
      <c r="M80" s="183"/>
      <c r="N80" s="184"/>
      <c r="O80" s="184"/>
      <c r="P80" s="185">
        <f>SUM(P81:P92)</f>
        <v>0</v>
      </c>
      <c r="Q80" s="184"/>
      <c r="R80" s="185">
        <f>SUM(R81:R92)</f>
        <v>0</v>
      </c>
      <c r="S80" s="184"/>
      <c r="T80" s="186">
        <f>SUM(T81:T92)</f>
        <v>0</v>
      </c>
      <c r="AR80" s="187" t="s">
        <v>81</v>
      </c>
      <c r="AT80" s="188" t="s">
        <v>72</v>
      </c>
      <c r="AU80" s="188" t="s">
        <v>81</v>
      </c>
      <c r="AY80" s="187" t="s">
        <v>162</v>
      </c>
      <c r="BK80" s="189">
        <f>SUM(BK81:BK92)</f>
        <v>0</v>
      </c>
    </row>
    <row r="81" spans="2:65" s="1" customFormat="1" ht="20.399999999999999" customHeight="1">
      <c r="B81" s="41"/>
      <c r="C81" s="193" t="s">
        <v>81</v>
      </c>
      <c r="D81" s="193" t="s">
        <v>164</v>
      </c>
      <c r="E81" s="194" t="s">
        <v>876</v>
      </c>
      <c r="F81" s="195" t="s">
        <v>877</v>
      </c>
      <c r="G81" s="196" t="s">
        <v>191</v>
      </c>
      <c r="H81" s="197">
        <v>39</v>
      </c>
      <c r="I81" s="198"/>
      <c r="J81" s="199">
        <f>ROUND(I81*H81,2)</f>
        <v>0</v>
      </c>
      <c r="K81" s="195" t="s">
        <v>21</v>
      </c>
      <c r="L81" s="61"/>
      <c r="M81" s="200" t="s">
        <v>21</v>
      </c>
      <c r="N81" s="201" t="s">
        <v>44</v>
      </c>
      <c r="O81" s="42"/>
      <c r="P81" s="202">
        <f>O81*H81</f>
        <v>0</v>
      </c>
      <c r="Q81" s="202">
        <v>0</v>
      </c>
      <c r="R81" s="202">
        <f>Q81*H81</f>
        <v>0</v>
      </c>
      <c r="S81" s="202">
        <v>0</v>
      </c>
      <c r="T81" s="203">
        <f>S81*H81</f>
        <v>0</v>
      </c>
      <c r="AR81" s="24" t="s">
        <v>168</v>
      </c>
      <c r="AT81" s="24" t="s">
        <v>164</v>
      </c>
      <c r="AU81" s="24" t="s">
        <v>83</v>
      </c>
      <c r="AY81" s="24" t="s">
        <v>162</v>
      </c>
      <c r="BE81" s="204">
        <f>IF(N81="základní",J81,0)</f>
        <v>0</v>
      </c>
      <c r="BF81" s="204">
        <f>IF(N81="snížená",J81,0)</f>
        <v>0</v>
      </c>
      <c r="BG81" s="204">
        <f>IF(N81="zákl. přenesená",J81,0)</f>
        <v>0</v>
      </c>
      <c r="BH81" s="204">
        <f>IF(N81="sníž. přenesená",J81,0)</f>
        <v>0</v>
      </c>
      <c r="BI81" s="204">
        <f>IF(N81="nulová",J81,0)</f>
        <v>0</v>
      </c>
      <c r="BJ81" s="24" t="s">
        <v>81</v>
      </c>
      <c r="BK81" s="204">
        <f>ROUND(I81*H81,2)</f>
        <v>0</v>
      </c>
      <c r="BL81" s="24" t="s">
        <v>168</v>
      </c>
      <c r="BM81" s="24" t="s">
        <v>878</v>
      </c>
    </row>
    <row r="82" spans="2:65" s="13" customFormat="1" ht="12">
      <c r="B82" s="234"/>
      <c r="C82" s="235"/>
      <c r="D82" s="217" t="s">
        <v>170</v>
      </c>
      <c r="E82" s="236" t="s">
        <v>21</v>
      </c>
      <c r="F82" s="237" t="s">
        <v>879</v>
      </c>
      <c r="G82" s="235"/>
      <c r="H82" s="238" t="s">
        <v>21</v>
      </c>
      <c r="I82" s="239"/>
      <c r="J82" s="235"/>
      <c r="K82" s="235"/>
      <c r="L82" s="240"/>
      <c r="M82" s="241"/>
      <c r="N82" s="242"/>
      <c r="O82" s="242"/>
      <c r="P82" s="242"/>
      <c r="Q82" s="242"/>
      <c r="R82" s="242"/>
      <c r="S82" s="242"/>
      <c r="T82" s="243"/>
      <c r="AT82" s="244" t="s">
        <v>170</v>
      </c>
      <c r="AU82" s="244" t="s">
        <v>83</v>
      </c>
      <c r="AV82" s="13" t="s">
        <v>81</v>
      </c>
      <c r="AW82" s="13" t="s">
        <v>37</v>
      </c>
      <c r="AX82" s="13" t="s">
        <v>73</v>
      </c>
      <c r="AY82" s="244" t="s">
        <v>162</v>
      </c>
    </row>
    <row r="83" spans="2:65" s="11" customFormat="1" ht="12">
      <c r="B83" s="205"/>
      <c r="C83" s="206"/>
      <c r="D83" s="217" t="s">
        <v>170</v>
      </c>
      <c r="E83" s="218" t="s">
        <v>21</v>
      </c>
      <c r="F83" s="219" t="s">
        <v>177</v>
      </c>
      <c r="G83" s="206"/>
      <c r="H83" s="220">
        <v>3</v>
      </c>
      <c r="I83" s="211"/>
      <c r="J83" s="206"/>
      <c r="K83" s="206"/>
      <c r="L83" s="212"/>
      <c r="M83" s="213"/>
      <c r="N83" s="214"/>
      <c r="O83" s="214"/>
      <c r="P83" s="214"/>
      <c r="Q83" s="214"/>
      <c r="R83" s="214"/>
      <c r="S83" s="214"/>
      <c r="T83" s="215"/>
      <c r="AT83" s="216" t="s">
        <v>170</v>
      </c>
      <c r="AU83" s="216" t="s">
        <v>83</v>
      </c>
      <c r="AV83" s="11" t="s">
        <v>83</v>
      </c>
      <c r="AW83" s="11" t="s">
        <v>37</v>
      </c>
      <c r="AX83" s="11" t="s">
        <v>73</v>
      </c>
      <c r="AY83" s="216" t="s">
        <v>162</v>
      </c>
    </row>
    <row r="84" spans="2:65" s="13" customFormat="1" ht="12">
      <c r="B84" s="234"/>
      <c r="C84" s="235"/>
      <c r="D84" s="217" t="s">
        <v>170</v>
      </c>
      <c r="E84" s="236" t="s">
        <v>21</v>
      </c>
      <c r="F84" s="237" t="s">
        <v>880</v>
      </c>
      <c r="G84" s="235"/>
      <c r="H84" s="238" t="s">
        <v>21</v>
      </c>
      <c r="I84" s="239"/>
      <c r="J84" s="235"/>
      <c r="K84" s="235"/>
      <c r="L84" s="240"/>
      <c r="M84" s="241"/>
      <c r="N84" s="242"/>
      <c r="O84" s="242"/>
      <c r="P84" s="242"/>
      <c r="Q84" s="242"/>
      <c r="R84" s="242"/>
      <c r="S84" s="242"/>
      <c r="T84" s="243"/>
      <c r="AT84" s="244" t="s">
        <v>170</v>
      </c>
      <c r="AU84" s="244" t="s">
        <v>83</v>
      </c>
      <c r="AV84" s="13" t="s">
        <v>81</v>
      </c>
      <c r="AW84" s="13" t="s">
        <v>37</v>
      </c>
      <c r="AX84" s="13" t="s">
        <v>73</v>
      </c>
      <c r="AY84" s="244" t="s">
        <v>162</v>
      </c>
    </row>
    <row r="85" spans="2:65" s="11" customFormat="1" ht="12">
      <c r="B85" s="205"/>
      <c r="C85" s="206"/>
      <c r="D85" s="217" t="s">
        <v>170</v>
      </c>
      <c r="E85" s="218" t="s">
        <v>21</v>
      </c>
      <c r="F85" s="219" t="s">
        <v>177</v>
      </c>
      <c r="G85" s="206"/>
      <c r="H85" s="220">
        <v>3</v>
      </c>
      <c r="I85" s="211"/>
      <c r="J85" s="206"/>
      <c r="K85" s="206"/>
      <c r="L85" s="212"/>
      <c r="M85" s="213"/>
      <c r="N85" s="214"/>
      <c r="O85" s="214"/>
      <c r="P85" s="214"/>
      <c r="Q85" s="214"/>
      <c r="R85" s="214"/>
      <c r="S85" s="214"/>
      <c r="T85" s="215"/>
      <c r="AT85" s="216" t="s">
        <v>170</v>
      </c>
      <c r="AU85" s="216" t="s">
        <v>83</v>
      </c>
      <c r="AV85" s="11" t="s">
        <v>83</v>
      </c>
      <c r="AW85" s="11" t="s">
        <v>37</v>
      </c>
      <c r="AX85" s="11" t="s">
        <v>73</v>
      </c>
      <c r="AY85" s="216" t="s">
        <v>162</v>
      </c>
    </row>
    <row r="86" spans="2:65" s="13" customFormat="1" ht="12">
      <c r="B86" s="234"/>
      <c r="C86" s="235"/>
      <c r="D86" s="217" t="s">
        <v>170</v>
      </c>
      <c r="E86" s="236" t="s">
        <v>21</v>
      </c>
      <c r="F86" s="237" t="s">
        <v>881</v>
      </c>
      <c r="G86" s="235"/>
      <c r="H86" s="238" t="s">
        <v>21</v>
      </c>
      <c r="I86" s="239"/>
      <c r="J86" s="235"/>
      <c r="K86" s="235"/>
      <c r="L86" s="240"/>
      <c r="M86" s="241"/>
      <c r="N86" s="242"/>
      <c r="O86" s="242"/>
      <c r="P86" s="242"/>
      <c r="Q86" s="242"/>
      <c r="R86" s="242"/>
      <c r="S86" s="242"/>
      <c r="T86" s="243"/>
      <c r="AT86" s="244" t="s">
        <v>170</v>
      </c>
      <c r="AU86" s="244" t="s">
        <v>83</v>
      </c>
      <c r="AV86" s="13" t="s">
        <v>81</v>
      </c>
      <c r="AW86" s="13" t="s">
        <v>37</v>
      </c>
      <c r="AX86" s="13" t="s">
        <v>73</v>
      </c>
      <c r="AY86" s="244" t="s">
        <v>162</v>
      </c>
    </row>
    <row r="87" spans="2:65" s="11" customFormat="1" ht="12">
      <c r="B87" s="205"/>
      <c r="C87" s="206"/>
      <c r="D87" s="217" t="s">
        <v>170</v>
      </c>
      <c r="E87" s="218" t="s">
        <v>21</v>
      </c>
      <c r="F87" s="219" t="s">
        <v>219</v>
      </c>
      <c r="G87" s="206"/>
      <c r="H87" s="220">
        <v>10</v>
      </c>
      <c r="I87" s="211"/>
      <c r="J87" s="206"/>
      <c r="K87" s="206"/>
      <c r="L87" s="212"/>
      <c r="M87" s="213"/>
      <c r="N87" s="214"/>
      <c r="O87" s="214"/>
      <c r="P87" s="214"/>
      <c r="Q87" s="214"/>
      <c r="R87" s="214"/>
      <c r="S87" s="214"/>
      <c r="T87" s="215"/>
      <c r="AT87" s="216" t="s">
        <v>170</v>
      </c>
      <c r="AU87" s="216" t="s">
        <v>83</v>
      </c>
      <c r="AV87" s="11" t="s">
        <v>83</v>
      </c>
      <c r="AW87" s="11" t="s">
        <v>37</v>
      </c>
      <c r="AX87" s="11" t="s">
        <v>73</v>
      </c>
      <c r="AY87" s="216" t="s">
        <v>162</v>
      </c>
    </row>
    <row r="88" spans="2:65" s="13" customFormat="1" ht="12">
      <c r="B88" s="234"/>
      <c r="C88" s="235"/>
      <c r="D88" s="217" t="s">
        <v>170</v>
      </c>
      <c r="E88" s="236" t="s">
        <v>21</v>
      </c>
      <c r="F88" s="237" t="s">
        <v>882</v>
      </c>
      <c r="G88" s="235"/>
      <c r="H88" s="238" t="s">
        <v>21</v>
      </c>
      <c r="I88" s="239"/>
      <c r="J88" s="235"/>
      <c r="K88" s="235"/>
      <c r="L88" s="240"/>
      <c r="M88" s="241"/>
      <c r="N88" s="242"/>
      <c r="O88" s="242"/>
      <c r="P88" s="242"/>
      <c r="Q88" s="242"/>
      <c r="R88" s="242"/>
      <c r="S88" s="242"/>
      <c r="T88" s="243"/>
      <c r="AT88" s="244" t="s">
        <v>170</v>
      </c>
      <c r="AU88" s="244" t="s">
        <v>83</v>
      </c>
      <c r="AV88" s="13" t="s">
        <v>81</v>
      </c>
      <c r="AW88" s="13" t="s">
        <v>37</v>
      </c>
      <c r="AX88" s="13" t="s">
        <v>73</v>
      </c>
      <c r="AY88" s="244" t="s">
        <v>162</v>
      </c>
    </row>
    <row r="89" spans="2:65" s="11" customFormat="1" ht="12">
      <c r="B89" s="205"/>
      <c r="C89" s="206"/>
      <c r="D89" s="217" t="s">
        <v>170</v>
      </c>
      <c r="E89" s="218" t="s">
        <v>21</v>
      </c>
      <c r="F89" s="219" t="s">
        <v>304</v>
      </c>
      <c r="G89" s="206"/>
      <c r="H89" s="220">
        <v>20</v>
      </c>
      <c r="I89" s="211"/>
      <c r="J89" s="206"/>
      <c r="K89" s="206"/>
      <c r="L89" s="212"/>
      <c r="M89" s="213"/>
      <c r="N89" s="214"/>
      <c r="O89" s="214"/>
      <c r="P89" s="214"/>
      <c r="Q89" s="214"/>
      <c r="R89" s="214"/>
      <c r="S89" s="214"/>
      <c r="T89" s="215"/>
      <c r="AT89" s="216" t="s">
        <v>170</v>
      </c>
      <c r="AU89" s="216" t="s">
        <v>83</v>
      </c>
      <c r="AV89" s="11" t="s">
        <v>83</v>
      </c>
      <c r="AW89" s="11" t="s">
        <v>37</v>
      </c>
      <c r="AX89" s="11" t="s">
        <v>73</v>
      </c>
      <c r="AY89" s="216" t="s">
        <v>162</v>
      </c>
    </row>
    <row r="90" spans="2:65" s="13" customFormat="1" ht="12">
      <c r="B90" s="234"/>
      <c r="C90" s="235"/>
      <c r="D90" s="217" t="s">
        <v>170</v>
      </c>
      <c r="E90" s="236" t="s">
        <v>21</v>
      </c>
      <c r="F90" s="237" t="s">
        <v>883</v>
      </c>
      <c r="G90" s="235"/>
      <c r="H90" s="238" t="s">
        <v>21</v>
      </c>
      <c r="I90" s="239"/>
      <c r="J90" s="235"/>
      <c r="K90" s="235"/>
      <c r="L90" s="240"/>
      <c r="M90" s="241"/>
      <c r="N90" s="242"/>
      <c r="O90" s="242"/>
      <c r="P90" s="242"/>
      <c r="Q90" s="242"/>
      <c r="R90" s="242"/>
      <c r="S90" s="242"/>
      <c r="T90" s="243"/>
      <c r="AT90" s="244" t="s">
        <v>170</v>
      </c>
      <c r="AU90" s="244" t="s">
        <v>83</v>
      </c>
      <c r="AV90" s="13" t="s">
        <v>81</v>
      </c>
      <c r="AW90" s="13" t="s">
        <v>37</v>
      </c>
      <c r="AX90" s="13" t="s">
        <v>73</v>
      </c>
      <c r="AY90" s="244" t="s">
        <v>162</v>
      </c>
    </row>
    <row r="91" spans="2:65" s="11" customFormat="1" ht="12">
      <c r="B91" s="205"/>
      <c r="C91" s="206"/>
      <c r="D91" s="217" t="s">
        <v>170</v>
      </c>
      <c r="E91" s="218" t="s">
        <v>21</v>
      </c>
      <c r="F91" s="219" t="s">
        <v>177</v>
      </c>
      <c r="G91" s="206"/>
      <c r="H91" s="220">
        <v>3</v>
      </c>
      <c r="I91" s="211"/>
      <c r="J91" s="206"/>
      <c r="K91" s="206"/>
      <c r="L91" s="212"/>
      <c r="M91" s="213"/>
      <c r="N91" s="214"/>
      <c r="O91" s="214"/>
      <c r="P91" s="214"/>
      <c r="Q91" s="214"/>
      <c r="R91" s="214"/>
      <c r="S91" s="214"/>
      <c r="T91" s="215"/>
      <c r="AT91" s="216" t="s">
        <v>170</v>
      </c>
      <c r="AU91" s="216" t="s">
        <v>83</v>
      </c>
      <c r="AV91" s="11" t="s">
        <v>83</v>
      </c>
      <c r="AW91" s="11" t="s">
        <v>37</v>
      </c>
      <c r="AX91" s="11" t="s">
        <v>73</v>
      </c>
      <c r="AY91" s="216" t="s">
        <v>162</v>
      </c>
    </row>
    <row r="92" spans="2:65" s="12" customFormat="1" ht="12">
      <c r="B92" s="221"/>
      <c r="C92" s="222"/>
      <c r="D92" s="217" t="s">
        <v>170</v>
      </c>
      <c r="E92" s="257" t="s">
        <v>21</v>
      </c>
      <c r="F92" s="258" t="s">
        <v>176</v>
      </c>
      <c r="G92" s="222"/>
      <c r="H92" s="259">
        <v>39</v>
      </c>
      <c r="I92" s="226"/>
      <c r="J92" s="222"/>
      <c r="K92" s="222"/>
      <c r="L92" s="227"/>
      <c r="M92" s="260"/>
      <c r="N92" s="261"/>
      <c r="O92" s="261"/>
      <c r="P92" s="261"/>
      <c r="Q92" s="261"/>
      <c r="R92" s="261"/>
      <c r="S92" s="261"/>
      <c r="T92" s="262"/>
      <c r="AT92" s="231" t="s">
        <v>170</v>
      </c>
      <c r="AU92" s="231" t="s">
        <v>83</v>
      </c>
      <c r="AV92" s="12" t="s">
        <v>168</v>
      </c>
      <c r="AW92" s="12" t="s">
        <v>37</v>
      </c>
      <c r="AX92" s="12" t="s">
        <v>81</v>
      </c>
      <c r="AY92" s="231" t="s">
        <v>162</v>
      </c>
    </row>
    <row r="93" spans="2:65" s="1" customFormat="1" ht="6.9" customHeight="1">
      <c r="B93" s="56"/>
      <c r="C93" s="57"/>
      <c r="D93" s="57"/>
      <c r="E93" s="57"/>
      <c r="F93" s="57"/>
      <c r="G93" s="57"/>
      <c r="H93" s="57"/>
      <c r="I93" s="139"/>
      <c r="J93" s="57"/>
      <c r="K93" s="57"/>
      <c r="L93" s="61"/>
    </row>
  </sheetData>
  <sheetProtection algorithmName="SHA-512" hashValue="VetcT7uMVdXIh5Dav4Q6qJpWRR/uNLTh4CMmAVIHE6KM0L8iNVM7dhSptwtZP35MAncvguqFYL5Lm/5UWRpbLQ==" saltValue="RGxcObtU4rlJ7cfwZ+ZJyA==" spinCount="100000" sheet="1" objects="1" scenarios="1" formatCells="0" formatColumns="0" formatRows="0" sort="0" autoFilter="0"/>
  <autoFilter ref="C77:K92" xr:uid="{00000000-0009-0000-0000-00000B000000}"/>
  <mergeCells count="9">
    <mergeCell ref="E68:H68"/>
    <mergeCell ref="E70:H70"/>
    <mergeCell ref="G1:H1"/>
    <mergeCell ref="L2:V2"/>
    <mergeCell ref="E7:H7"/>
    <mergeCell ref="E9:H9"/>
    <mergeCell ref="E24:H24"/>
    <mergeCell ref="E45:H45"/>
    <mergeCell ref="E47:H47"/>
  </mergeCells>
  <hyperlinks>
    <hyperlink ref="F1:G1" location="C2" display="1) Krycí list soupisu" xr:uid="{00000000-0004-0000-0B00-000000000000}"/>
    <hyperlink ref="G1:H1" location="C54" display="2) Rekapitulace" xr:uid="{00000000-0004-0000-0B00-000001000000}"/>
    <hyperlink ref="J1" location="C77" display="3) Soupis prací" xr:uid="{00000000-0004-0000-0B00-000002000000}"/>
    <hyperlink ref="L1:V1" location="'Rekapitulace stavby'!C2" display="Rekapitulace stavby" xr:uid="{00000000-0004-0000-0B00-000003000000}"/>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BR85"/>
  <sheetViews>
    <sheetView showGridLines="0" workbookViewId="0">
      <pane ySplit="1" topLeftCell="A2" activePane="bottomLeft" state="frozen"/>
      <selection pane="bottomLeft"/>
    </sheetView>
  </sheetViews>
  <sheetFormatPr defaultRowHeight="14.4"/>
  <cols>
    <col min="1" max="1" width="7.140625" customWidth="1"/>
    <col min="2" max="2" width="1.42578125" customWidth="1"/>
    <col min="3" max="3" width="3.5703125" customWidth="1"/>
    <col min="4" max="4" width="3.7109375" customWidth="1"/>
    <col min="5" max="5" width="14.7109375" customWidth="1"/>
    <col min="6" max="6" width="64.28515625" customWidth="1"/>
    <col min="7" max="7" width="7.42578125" customWidth="1"/>
    <col min="8" max="8" width="9.5703125" customWidth="1"/>
    <col min="9" max="9" width="10.85546875" style="111" customWidth="1"/>
    <col min="10" max="10" width="20.140625" customWidth="1"/>
    <col min="11" max="11" width="13.28515625" customWidth="1"/>
    <col min="13" max="18" width="9.140625" hidden="1"/>
    <col min="19" max="19" width="7" hidden="1" customWidth="1"/>
    <col min="20" max="20" width="25.42578125" hidden="1" customWidth="1"/>
    <col min="21" max="21" width="14" hidden="1" customWidth="1"/>
    <col min="22" max="22" width="10.5703125" customWidth="1"/>
    <col min="23" max="23" width="14" customWidth="1"/>
    <col min="24" max="24" width="10.5703125" customWidth="1"/>
    <col min="25" max="25" width="12.85546875" customWidth="1"/>
    <col min="26" max="26" width="9.42578125" customWidth="1"/>
    <col min="27" max="27" width="12.85546875" customWidth="1"/>
    <col min="28" max="28" width="14" customWidth="1"/>
    <col min="29" max="29" width="9.42578125" customWidth="1"/>
    <col min="30" max="30" width="12.85546875" customWidth="1"/>
    <col min="31" max="31" width="14" customWidth="1"/>
    <col min="44" max="65" width="9.140625" hidden="1"/>
  </cols>
  <sheetData>
    <row r="1" spans="1:70" ht="21.75" customHeight="1">
      <c r="A1" s="21"/>
      <c r="B1" s="112"/>
      <c r="C1" s="112"/>
      <c r="D1" s="113" t="s">
        <v>1</v>
      </c>
      <c r="E1" s="112"/>
      <c r="F1" s="114" t="s">
        <v>129</v>
      </c>
      <c r="G1" s="408" t="s">
        <v>130</v>
      </c>
      <c r="H1" s="408"/>
      <c r="I1" s="115"/>
      <c r="J1" s="114" t="s">
        <v>131</v>
      </c>
      <c r="K1" s="113" t="s">
        <v>132</v>
      </c>
      <c r="L1" s="114" t="s">
        <v>133</v>
      </c>
      <c r="M1" s="114"/>
      <c r="N1" s="114"/>
      <c r="O1" s="114"/>
      <c r="P1" s="114"/>
      <c r="Q1" s="114"/>
      <c r="R1" s="114"/>
      <c r="S1" s="114"/>
      <c r="T1" s="114"/>
      <c r="U1" s="20"/>
      <c r="V1" s="20"/>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row>
    <row r="2" spans="1:70" ht="36.9" customHeight="1">
      <c r="L2" s="400"/>
      <c r="M2" s="400"/>
      <c r="N2" s="400"/>
      <c r="O2" s="400"/>
      <c r="P2" s="400"/>
      <c r="Q2" s="400"/>
      <c r="R2" s="400"/>
      <c r="S2" s="400"/>
      <c r="T2" s="400"/>
      <c r="U2" s="400"/>
      <c r="V2" s="400"/>
      <c r="AT2" s="24" t="s">
        <v>116</v>
      </c>
    </row>
    <row r="3" spans="1:70" ht="6.9" customHeight="1">
      <c r="B3" s="25"/>
      <c r="C3" s="26"/>
      <c r="D3" s="26"/>
      <c r="E3" s="26"/>
      <c r="F3" s="26"/>
      <c r="G3" s="26"/>
      <c r="H3" s="26"/>
      <c r="I3" s="116"/>
      <c r="J3" s="26"/>
      <c r="K3" s="27"/>
      <c r="AT3" s="24" t="s">
        <v>83</v>
      </c>
    </row>
    <row r="4" spans="1:70" ht="36.9" customHeight="1">
      <c r="B4" s="28"/>
      <c r="C4" s="29"/>
      <c r="D4" s="30" t="s">
        <v>134</v>
      </c>
      <c r="E4" s="29"/>
      <c r="F4" s="29"/>
      <c r="G4" s="29"/>
      <c r="H4" s="29"/>
      <c r="I4" s="117"/>
      <c r="J4" s="29"/>
      <c r="K4" s="31"/>
      <c r="M4" s="32" t="s">
        <v>12</v>
      </c>
      <c r="AT4" s="24" t="s">
        <v>6</v>
      </c>
    </row>
    <row r="5" spans="1:70" ht="6.9" customHeight="1">
      <c r="B5" s="28"/>
      <c r="C5" s="29"/>
      <c r="D5" s="29"/>
      <c r="E5" s="29"/>
      <c r="F5" s="29"/>
      <c r="G5" s="29"/>
      <c r="H5" s="29"/>
      <c r="I5" s="117"/>
      <c r="J5" s="29"/>
      <c r="K5" s="31"/>
    </row>
    <row r="6" spans="1:70" ht="13.2">
      <c r="B6" s="28"/>
      <c r="C6" s="29"/>
      <c r="D6" s="37" t="s">
        <v>18</v>
      </c>
      <c r="E6" s="29"/>
      <c r="F6" s="29"/>
      <c r="G6" s="29"/>
      <c r="H6" s="29"/>
      <c r="I6" s="117"/>
      <c r="J6" s="29"/>
      <c r="K6" s="31"/>
    </row>
    <row r="7" spans="1:70" ht="20.399999999999999" customHeight="1">
      <c r="B7" s="28"/>
      <c r="C7" s="29"/>
      <c r="D7" s="29"/>
      <c r="E7" s="401" t="str">
        <f>'Rekapitulace stavby'!K6</f>
        <v>Revitalizace centra obce Vikýřovice</v>
      </c>
      <c r="F7" s="402"/>
      <c r="G7" s="402"/>
      <c r="H7" s="402"/>
      <c r="I7" s="117"/>
      <c r="J7" s="29"/>
      <c r="K7" s="31"/>
    </row>
    <row r="8" spans="1:70" s="1" customFormat="1" ht="13.2">
      <c r="B8" s="41"/>
      <c r="C8" s="42"/>
      <c r="D8" s="37" t="s">
        <v>135</v>
      </c>
      <c r="E8" s="42"/>
      <c r="F8" s="42"/>
      <c r="G8" s="42"/>
      <c r="H8" s="42"/>
      <c r="I8" s="118"/>
      <c r="J8" s="42"/>
      <c r="K8" s="45"/>
    </row>
    <row r="9" spans="1:70" s="1" customFormat="1" ht="36.9" customHeight="1">
      <c r="B9" s="41"/>
      <c r="C9" s="42"/>
      <c r="D9" s="42"/>
      <c r="E9" s="403" t="s">
        <v>884</v>
      </c>
      <c r="F9" s="404"/>
      <c r="G9" s="404"/>
      <c r="H9" s="404"/>
      <c r="I9" s="118"/>
      <c r="J9" s="42"/>
      <c r="K9" s="45"/>
    </row>
    <row r="10" spans="1:70" s="1" customFormat="1" ht="12">
      <c r="B10" s="41"/>
      <c r="C10" s="42"/>
      <c r="D10" s="42"/>
      <c r="E10" s="42"/>
      <c r="F10" s="42"/>
      <c r="G10" s="42"/>
      <c r="H10" s="42"/>
      <c r="I10" s="118"/>
      <c r="J10" s="42"/>
      <c r="K10" s="45"/>
    </row>
    <row r="11" spans="1:70" s="1" customFormat="1" ht="14.4" customHeight="1">
      <c r="B11" s="41"/>
      <c r="C11" s="42"/>
      <c r="D11" s="37" t="s">
        <v>20</v>
      </c>
      <c r="E11" s="42"/>
      <c r="F11" s="35" t="s">
        <v>21</v>
      </c>
      <c r="G11" s="42"/>
      <c r="H11" s="42"/>
      <c r="I11" s="119" t="s">
        <v>22</v>
      </c>
      <c r="J11" s="35" t="s">
        <v>21</v>
      </c>
      <c r="K11" s="45"/>
    </row>
    <row r="12" spans="1:70" s="1" customFormat="1" ht="14.4" customHeight="1">
      <c r="B12" s="41"/>
      <c r="C12" s="42"/>
      <c r="D12" s="37" t="s">
        <v>23</v>
      </c>
      <c r="E12" s="42"/>
      <c r="F12" s="35" t="s">
        <v>24</v>
      </c>
      <c r="G12" s="42"/>
      <c r="H12" s="42"/>
      <c r="I12" s="119" t="s">
        <v>25</v>
      </c>
      <c r="J12" s="120" t="str">
        <f>'Rekapitulace stavby'!AN8</f>
        <v>20. 7. 2017</v>
      </c>
      <c r="K12" s="45"/>
    </row>
    <row r="13" spans="1:70" s="1" customFormat="1" ht="10.8" customHeight="1">
      <c r="B13" s="41"/>
      <c r="C13" s="42"/>
      <c r="D13" s="42"/>
      <c r="E13" s="42"/>
      <c r="F13" s="42"/>
      <c r="G13" s="42"/>
      <c r="H13" s="42"/>
      <c r="I13" s="118"/>
      <c r="J13" s="42"/>
      <c r="K13" s="45"/>
    </row>
    <row r="14" spans="1:70" s="1" customFormat="1" ht="14.4" customHeight="1">
      <c r="B14" s="41"/>
      <c r="C14" s="42"/>
      <c r="D14" s="37" t="s">
        <v>27</v>
      </c>
      <c r="E14" s="42"/>
      <c r="F14" s="42"/>
      <c r="G14" s="42"/>
      <c r="H14" s="42"/>
      <c r="I14" s="119" t="s">
        <v>28</v>
      </c>
      <c r="J14" s="35" t="s">
        <v>29</v>
      </c>
      <c r="K14" s="45"/>
    </row>
    <row r="15" spans="1:70" s="1" customFormat="1" ht="18" customHeight="1">
      <c r="B15" s="41"/>
      <c r="C15" s="42"/>
      <c r="D15" s="42"/>
      <c r="E15" s="35" t="s">
        <v>30</v>
      </c>
      <c r="F15" s="42"/>
      <c r="G15" s="42"/>
      <c r="H15" s="42"/>
      <c r="I15" s="119" t="s">
        <v>31</v>
      </c>
      <c r="J15" s="35" t="s">
        <v>21</v>
      </c>
      <c r="K15" s="45"/>
    </row>
    <row r="16" spans="1:70" s="1" customFormat="1" ht="6.9" customHeight="1">
      <c r="B16" s="41"/>
      <c r="C16" s="42"/>
      <c r="D16" s="42"/>
      <c r="E16" s="42"/>
      <c r="F16" s="42"/>
      <c r="G16" s="42"/>
      <c r="H16" s="42"/>
      <c r="I16" s="118"/>
      <c r="J16" s="42"/>
      <c r="K16" s="45"/>
    </row>
    <row r="17" spans="2:11" s="1" customFormat="1" ht="14.4" customHeight="1">
      <c r="B17" s="41"/>
      <c r="C17" s="42"/>
      <c r="D17" s="37" t="s">
        <v>32</v>
      </c>
      <c r="E17" s="42"/>
      <c r="F17" s="42"/>
      <c r="G17" s="42"/>
      <c r="H17" s="42"/>
      <c r="I17" s="119" t="s">
        <v>28</v>
      </c>
      <c r="J17" s="35" t="str">
        <f>IF('Rekapitulace stavby'!AN13="Vyplň údaj","",IF('Rekapitulace stavby'!AN13="","",'Rekapitulace stavby'!AN13))</f>
        <v/>
      </c>
      <c r="K17" s="45"/>
    </row>
    <row r="18" spans="2:11" s="1" customFormat="1" ht="18" customHeight="1">
      <c r="B18" s="41"/>
      <c r="C18" s="42"/>
      <c r="D18" s="42"/>
      <c r="E18" s="35" t="str">
        <f>IF('Rekapitulace stavby'!E14="Vyplň údaj","",IF('Rekapitulace stavby'!E14="","",'Rekapitulace stavby'!E14))</f>
        <v/>
      </c>
      <c r="F18" s="42"/>
      <c r="G18" s="42"/>
      <c r="H18" s="42"/>
      <c r="I18" s="119" t="s">
        <v>31</v>
      </c>
      <c r="J18" s="35" t="str">
        <f>IF('Rekapitulace stavby'!AN14="Vyplň údaj","",IF('Rekapitulace stavby'!AN14="","",'Rekapitulace stavby'!AN14))</f>
        <v/>
      </c>
      <c r="K18" s="45"/>
    </row>
    <row r="19" spans="2:11" s="1" customFormat="1" ht="6.9" customHeight="1">
      <c r="B19" s="41"/>
      <c r="C19" s="42"/>
      <c r="D19" s="42"/>
      <c r="E19" s="42"/>
      <c r="F19" s="42"/>
      <c r="G19" s="42"/>
      <c r="H19" s="42"/>
      <c r="I19" s="118"/>
      <c r="J19" s="42"/>
      <c r="K19" s="45"/>
    </row>
    <row r="20" spans="2:11" s="1" customFormat="1" ht="14.4" customHeight="1">
      <c r="B20" s="41"/>
      <c r="C20" s="42"/>
      <c r="D20" s="37" t="s">
        <v>34</v>
      </c>
      <c r="E20" s="42"/>
      <c r="F20" s="42"/>
      <c r="G20" s="42"/>
      <c r="H20" s="42"/>
      <c r="I20" s="119" t="s">
        <v>28</v>
      </c>
      <c r="J20" s="35" t="s">
        <v>35</v>
      </c>
      <c r="K20" s="45"/>
    </row>
    <row r="21" spans="2:11" s="1" customFormat="1" ht="18" customHeight="1">
      <c r="B21" s="41"/>
      <c r="C21" s="42"/>
      <c r="D21" s="42"/>
      <c r="E21" s="35" t="s">
        <v>36</v>
      </c>
      <c r="F21" s="42"/>
      <c r="G21" s="42"/>
      <c r="H21" s="42"/>
      <c r="I21" s="119" t="s">
        <v>31</v>
      </c>
      <c r="J21" s="35" t="s">
        <v>21</v>
      </c>
      <c r="K21" s="45"/>
    </row>
    <row r="22" spans="2:11" s="1" customFormat="1" ht="6.9" customHeight="1">
      <c r="B22" s="41"/>
      <c r="C22" s="42"/>
      <c r="D22" s="42"/>
      <c r="E22" s="42"/>
      <c r="F22" s="42"/>
      <c r="G22" s="42"/>
      <c r="H22" s="42"/>
      <c r="I22" s="118"/>
      <c r="J22" s="42"/>
      <c r="K22" s="45"/>
    </row>
    <row r="23" spans="2:11" s="1" customFormat="1" ht="14.4" customHeight="1">
      <c r="B23" s="41"/>
      <c r="C23" s="42"/>
      <c r="D23" s="37" t="s">
        <v>38</v>
      </c>
      <c r="E23" s="42"/>
      <c r="F23" s="42"/>
      <c r="G23" s="42"/>
      <c r="H23" s="42"/>
      <c r="I23" s="118"/>
      <c r="J23" s="42"/>
      <c r="K23" s="45"/>
    </row>
    <row r="24" spans="2:11" s="6" customFormat="1" ht="20.399999999999999" customHeight="1">
      <c r="B24" s="121"/>
      <c r="C24" s="122"/>
      <c r="D24" s="122"/>
      <c r="E24" s="370" t="s">
        <v>21</v>
      </c>
      <c r="F24" s="370"/>
      <c r="G24" s="370"/>
      <c r="H24" s="370"/>
      <c r="I24" s="123"/>
      <c r="J24" s="122"/>
      <c r="K24" s="124"/>
    </row>
    <row r="25" spans="2:11" s="1" customFormat="1" ht="6.9" customHeight="1">
      <c r="B25" s="41"/>
      <c r="C25" s="42"/>
      <c r="D25" s="42"/>
      <c r="E25" s="42"/>
      <c r="F25" s="42"/>
      <c r="G25" s="42"/>
      <c r="H25" s="42"/>
      <c r="I25" s="118"/>
      <c r="J25" s="42"/>
      <c r="K25" s="45"/>
    </row>
    <row r="26" spans="2:11" s="1" customFormat="1" ht="6.9" customHeight="1">
      <c r="B26" s="41"/>
      <c r="C26" s="42"/>
      <c r="D26" s="85"/>
      <c r="E26" s="85"/>
      <c r="F26" s="85"/>
      <c r="G26" s="85"/>
      <c r="H26" s="85"/>
      <c r="I26" s="125"/>
      <c r="J26" s="85"/>
      <c r="K26" s="126"/>
    </row>
    <row r="27" spans="2:11" s="1" customFormat="1" ht="25.35" customHeight="1">
      <c r="B27" s="41"/>
      <c r="C27" s="42"/>
      <c r="D27" s="127" t="s">
        <v>39</v>
      </c>
      <c r="E27" s="42"/>
      <c r="F27" s="42"/>
      <c r="G27" s="42"/>
      <c r="H27" s="42"/>
      <c r="I27" s="118"/>
      <c r="J27" s="128">
        <f>ROUND(J78,2)</f>
        <v>0</v>
      </c>
      <c r="K27" s="45"/>
    </row>
    <row r="28" spans="2:11" s="1" customFormat="1" ht="6.9" customHeight="1">
      <c r="B28" s="41"/>
      <c r="C28" s="42"/>
      <c r="D28" s="85"/>
      <c r="E28" s="85"/>
      <c r="F28" s="85"/>
      <c r="G28" s="85"/>
      <c r="H28" s="85"/>
      <c r="I28" s="125"/>
      <c r="J28" s="85"/>
      <c r="K28" s="126"/>
    </row>
    <row r="29" spans="2:11" s="1" customFormat="1" ht="14.4" customHeight="1">
      <c r="B29" s="41"/>
      <c r="C29" s="42"/>
      <c r="D29" s="42"/>
      <c r="E29" s="42"/>
      <c r="F29" s="46" t="s">
        <v>41</v>
      </c>
      <c r="G29" s="42"/>
      <c r="H29" s="42"/>
      <c r="I29" s="129" t="s">
        <v>40</v>
      </c>
      <c r="J29" s="46" t="s">
        <v>42</v>
      </c>
      <c r="K29" s="45"/>
    </row>
    <row r="30" spans="2:11" s="1" customFormat="1" ht="14.4" customHeight="1">
      <c r="B30" s="41"/>
      <c r="C30" s="42"/>
      <c r="D30" s="49" t="s">
        <v>43</v>
      </c>
      <c r="E30" s="49" t="s">
        <v>44</v>
      </c>
      <c r="F30" s="130">
        <f>ROUND(SUM(BE78:BE84), 2)</f>
        <v>0</v>
      </c>
      <c r="G30" s="42"/>
      <c r="H30" s="42"/>
      <c r="I30" s="131">
        <v>0.21</v>
      </c>
      <c r="J30" s="130">
        <f>ROUND(ROUND((SUM(BE78:BE84)), 2)*I30, 2)</f>
        <v>0</v>
      </c>
      <c r="K30" s="45"/>
    </row>
    <row r="31" spans="2:11" s="1" customFormat="1" ht="14.4" customHeight="1">
      <c r="B31" s="41"/>
      <c r="C31" s="42"/>
      <c r="D31" s="42"/>
      <c r="E31" s="49" t="s">
        <v>45</v>
      </c>
      <c r="F31" s="130">
        <f>ROUND(SUM(BF78:BF84), 2)</f>
        <v>0</v>
      </c>
      <c r="G31" s="42"/>
      <c r="H31" s="42"/>
      <c r="I31" s="131">
        <v>0.15</v>
      </c>
      <c r="J31" s="130">
        <f>ROUND(ROUND((SUM(BF78:BF84)), 2)*I31, 2)</f>
        <v>0</v>
      </c>
      <c r="K31" s="45"/>
    </row>
    <row r="32" spans="2:11" s="1" customFormat="1" ht="14.4" hidden="1" customHeight="1">
      <c r="B32" s="41"/>
      <c r="C32" s="42"/>
      <c r="D32" s="42"/>
      <c r="E32" s="49" t="s">
        <v>46</v>
      </c>
      <c r="F32" s="130">
        <f>ROUND(SUM(BG78:BG84), 2)</f>
        <v>0</v>
      </c>
      <c r="G32" s="42"/>
      <c r="H32" s="42"/>
      <c r="I32" s="131">
        <v>0.21</v>
      </c>
      <c r="J32" s="130">
        <v>0</v>
      </c>
      <c r="K32" s="45"/>
    </row>
    <row r="33" spans="2:11" s="1" customFormat="1" ht="14.4" hidden="1" customHeight="1">
      <c r="B33" s="41"/>
      <c r="C33" s="42"/>
      <c r="D33" s="42"/>
      <c r="E33" s="49" t="s">
        <v>47</v>
      </c>
      <c r="F33" s="130">
        <f>ROUND(SUM(BH78:BH84), 2)</f>
        <v>0</v>
      </c>
      <c r="G33" s="42"/>
      <c r="H33" s="42"/>
      <c r="I33" s="131">
        <v>0.15</v>
      </c>
      <c r="J33" s="130">
        <v>0</v>
      </c>
      <c r="K33" s="45"/>
    </row>
    <row r="34" spans="2:11" s="1" customFormat="1" ht="14.4" hidden="1" customHeight="1">
      <c r="B34" s="41"/>
      <c r="C34" s="42"/>
      <c r="D34" s="42"/>
      <c r="E34" s="49" t="s">
        <v>48</v>
      </c>
      <c r="F34" s="130">
        <f>ROUND(SUM(BI78:BI84), 2)</f>
        <v>0</v>
      </c>
      <c r="G34" s="42"/>
      <c r="H34" s="42"/>
      <c r="I34" s="131">
        <v>0</v>
      </c>
      <c r="J34" s="130">
        <v>0</v>
      </c>
      <c r="K34" s="45"/>
    </row>
    <row r="35" spans="2:11" s="1" customFormat="1" ht="6.9" customHeight="1">
      <c r="B35" s="41"/>
      <c r="C35" s="42"/>
      <c r="D35" s="42"/>
      <c r="E35" s="42"/>
      <c r="F35" s="42"/>
      <c r="G35" s="42"/>
      <c r="H35" s="42"/>
      <c r="I35" s="118"/>
      <c r="J35" s="42"/>
      <c r="K35" s="45"/>
    </row>
    <row r="36" spans="2:11" s="1" customFormat="1" ht="25.35" customHeight="1">
      <c r="B36" s="41"/>
      <c r="C36" s="132"/>
      <c r="D36" s="133" t="s">
        <v>49</v>
      </c>
      <c r="E36" s="79"/>
      <c r="F36" s="79"/>
      <c r="G36" s="134" t="s">
        <v>50</v>
      </c>
      <c r="H36" s="135" t="s">
        <v>51</v>
      </c>
      <c r="I36" s="136"/>
      <c r="J36" s="137">
        <f>SUM(J27:J34)</f>
        <v>0</v>
      </c>
      <c r="K36" s="138"/>
    </row>
    <row r="37" spans="2:11" s="1" customFormat="1" ht="14.4" customHeight="1">
      <c r="B37" s="56"/>
      <c r="C37" s="57"/>
      <c r="D37" s="57"/>
      <c r="E37" s="57"/>
      <c r="F37" s="57"/>
      <c r="G37" s="57"/>
      <c r="H37" s="57"/>
      <c r="I37" s="139"/>
      <c r="J37" s="57"/>
      <c r="K37" s="58"/>
    </row>
    <row r="41" spans="2:11" s="1" customFormat="1" ht="6.9" customHeight="1">
      <c r="B41" s="140"/>
      <c r="C41" s="141"/>
      <c r="D41" s="141"/>
      <c r="E41" s="141"/>
      <c r="F41" s="141"/>
      <c r="G41" s="141"/>
      <c r="H41" s="141"/>
      <c r="I41" s="142"/>
      <c r="J41" s="141"/>
      <c r="K41" s="143"/>
    </row>
    <row r="42" spans="2:11" s="1" customFormat="1" ht="36.9" customHeight="1">
      <c r="B42" s="41"/>
      <c r="C42" s="30" t="s">
        <v>137</v>
      </c>
      <c r="D42" s="42"/>
      <c r="E42" s="42"/>
      <c r="F42" s="42"/>
      <c r="G42" s="42"/>
      <c r="H42" s="42"/>
      <c r="I42" s="118"/>
      <c r="J42" s="42"/>
      <c r="K42" s="45"/>
    </row>
    <row r="43" spans="2:11" s="1" customFormat="1" ht="6.9" customHeight="1">
      <c r="B43" s="41"/>
      <c r="C43" s="42"/>
      <c r="D43" s="42"/>
      <c r="E43" s="42"/>
      <c r="F43" s="42"/>
      <c r="G43" s="42"/>
      <c r="H43" s="42"/>
      <c r="I43" s="118"/>
      <c r="J43" s="42"/>
      <c r="K43" s="45"/>
    </row>
    <row r="44" spans="2:11" s="1" customFormat="1" ht="14.4" customHeight="1">
      <c r="B44" s="41"/>
      <c r="C44" s="37" t="s">
        <v>18</v>
      </c>
      <c r="D44" s="42"/>
      <c r="E44" s="42"/>
      <c r="F44" s="42"/>
      <c r="G44" s="42"/>
      <c r="H44" s="42"/>
      <c r="I44" s="118"/>
      <c r="J44" s="42"/>
      <c r="K44" s="45"/>
    </row>
    <row r="45" spans="2:11" s="1" customFormat="1" ht="20.399999999999999" customHeight="1">
      <c r="B45" s="41"/>
      <c r="C45" s="42"/>
      <c r="D45" s="42"/>
      <c r="E45" s="401" t="str">
        <f>E7</f>
        <v>Revitalizace centra obce Vikýřovice</v>
      </c>
      <c r="F45" s="402"/>
      <c r="G45" s="402"/>
      <c r="H45" s="402"/>
      <c r="I45" s="118"/>
      <c r="J45" s="42"/>
      <c r="K45" s="45"/>
    </row>
    <row r="46" spans="2:11" s="1" customFormat="1" ht="14.4" customHeight="1">
      <c r="B46" s="41"/>
      <c r="C46" s="37" t="s">
        <v>135</v>
      </c>
      <c r="D46" s="42"/>
      <c r="E46" s="42"/>
      <c r="F46" s="42"/>
      <c r="G46" s="42"/>
      <c r="H46" s="42"/>
      <c r="I46" s="118"/>
      <c r="J46" s="42"/>
      <c r="K46" s="45"/>
    </row>
    <row r="47" spans="2:11" s="1" customFormat="1" ht="22.2" customHeight="1">
      <c r="B47" s="41"/>
      <c r="C47" s="42"/>
      <c r="D47" s="42"/>
      <c r="E47" s="403" t="str">
        <f>E9</f>
        <v>SO 201 - Doplnění stávajícího mostního zábradlí - délka 1m</v>
      </c>
      <c r="F47" s="404"/>
      <c r="G47" s="404"/>
      <c r="H47" s="404"/>
      <c r="I47" s="118"/>
      <c r="J47" s="42"/>
      <c r="K47" s="45"/>
    </row>
    <row r="48" spans="2:11" s="1" customFormat="1" ht="6.9" customHeight="1">
      <c r="B48" s="41"/>
      <c r="C48" s="42"/>
      <c r="D48" s="42"/>
      <c r="E48" s="42"/>
      <c r="F48" s="42"/>
      <c r="G48" s="42"/>
      <c r="H48" s="42"/>
      <c r="I48" s="118"/>
      <c r="J48" s="42"/>
      <c r="K48" s="45"/>
    </row>
    <row r="49" spans="2:47" s="1" customFormat="1" ht="18" customHeight="1">
      <c r="B49" s="41"/>
      <c r="C49" s="37" t="s">
        <v>23</v>
      </c>
      <c r="D49" s="42"/>
      <c r="E49" s="42"/>
      <c r="F49" s="35" t="str">
        <f>F12</f>
        <v>Vikýřovice</v>
      </c>
      <c r="G49" s="42"/>
      <c r="H49" s="42"/>
      <c r="I49" s="119" t="s">
        <v>25</v>
      </c>
      <c r="J49" s="120" t="str">
        <f>IF(J12="","",J12)</f>
        <v>20. 7. 2017</v>
      </c>
      <c r="K49" s="45"/>
    </row>
    <row r="50" spans="2:47" s="1" customFormat="1" ht="6.9" customHeight="1">
      <c r="B50" s="41"/>
      <c r="C50" s="42"/>
      <c r="D50" s="42"/>
      <c r="E50" s="42"/>
      <c r="F50" s="42"/>
      <c r="G50" s="42"/>
      <c r="H50" s="42"/>
      <c r="I50" s="118"/>
      <c r="J50" s="42"/>
      <c r="K50" s="45"/>
    </row>
    <row r="51" spans="2:47" s="1" customFormat="1" ht="13.2">
      <c r="B51" s="41"/>
      <c r="C51" s="37" t="s">
        <v>27</v>
      </c>
      <c r="D51" s="42"/>
      <c r="E51" s="42"/>
      <c r="F51" s="35" t="str">
        <f>E15</f>
        <v>Obec Vikýřovice, Petrovská č. 168</v>
      </c>
      <c r="G51" s="42"/>
      <c r="H51" s="42"/>
      <c r="I51" s="119" t="s">
        <v>34</v>
      </c>
      <c r="J51" s="35" t="str">
        <f>E21</f>
        <v>Ing. Vitásek, U tenisu 2625/1, Šumperk</v>
      </c>
      <c r="K51" s="45"/>
    </row>
    <row r="52" spans="2:47" s="1" customFormat="1" ht="14.4" customHeight="1">
      <c r="B52" s="41"/>
      <c r="C52" s="37" t="s">
        <v>32</v>
      </c>
      <c r="D52" s="42"/>
      <c r="E52" s="42"/>
      <c r="F52" s="35" t="str">
        <f>IF(E18="","",E18)</f>
        <v/>
      </c>
      <c r="G52" s="42"/>
      <c r="H52" s="42"/>
      <c r="I52" s="118"/>
      <c r="J52" s="42"/>
      <c r="K52" s="45"/>
    </row>
    <row r="53" spans="2:47" s="1" customFormat="1" ht="10.35" customHeight="1">
      <c r="B53" s="41"/>
      <c r="C53" s="42"/>
      <c r="D53" s="42"/>
      <c r="E53" s="42"/>
      <c r="F53" s="42"/>
      <c r="G53" s="42"/>
      <c r="H53" s="42"/>
      <c r="I53" s="118"/>
      <c r="J53" s="42"/>
      <c r="K53" s="45"/>
    </row>
    <row r="54" spans="2:47" s="1" customFormat="1" ht="29.25" customHeight="1">
      <c r="B54" s="41"/>
      <c r="C54" s="144" t="s">
        <v>138</v>
      </c>
      <c r="D54" s="132"/>
      <c r="E54" s="132"/>
      <c r="F54" s="132"/>
      <c r="G54" s="132"/>
      <c r="H54" s="132"/>
      <c r="I54" s="145"/>
      <c r="J54" s="146" t="s">
        <v>139</v>
      </c>
      <c r="K54" s="147"/>
    </row>
    <row r="55" spans="2:47" s="1" customFormat="1" ht="10.35" customHeight="1">
      <c r="B55" s="41"/>
      <c r="C55" s="42"/>
      <c r="D55" s="42"/>
      <c r="E55" s="42"/>
      <c r="F55" s="42"/>
      <c r="G55" s="42"/>
      <c r="H55" s="42"/>
      <c r="I55" s="118"/>
      <c r="J55" s="42"/>
      <c r="K55" s="45"/>
    </row>
    <row r="56" spans="2:47" s="1" customFormat="1" ht="29.25" customHeight="1">
      <c r="B56" s="41"/>
      <c r="C56" s="148" t="s">
        <v>140</v>
      </c>
      <c r="D56" s="42"/>
      <c r="E56" s="42"/>
      <c r="F56" s="42"/>
      <c r="G56" s="42"/>
      <c r="H56" s="42"/>
      <c r="I56" s="118"/>
      <c r="J56" s="128">
        <f>J78</f>
        <v>0</v>
      </c>
      <c r="K56" s="45"/>
      <c r="AU56" s="24" t="s">
        <v>141</v>
      </c>
    </row>
    <row r="57" spans="2:47" s="7" customFormat="1" ht="24.9" customHeight="1">
      <c r="B57" s="149"/>
      <c r="C57" s="150"/>
      <c r="D57" s="151" t="s">
        <v>885</v>
      </c>
      <c r="E57" s="152"/>
      <c r="F57" s="152"/>
      <c r="G57" s="152"/>
      <c r="H57" s="152"/>
      <c r="I57" s="153"/>
      <c r="J57" s="154">
        <f>J79</f>
        <v>0</v>
      </c>
      <c r="K57" s="155"/>
    </row>
    <row r="58" spans="2:47" s="8" customFormat="1" ht="19.95" customHeight="1">
      <c r="B58" s="156"/>
      <c r="C58" s="157"/>
      <c r="D58" s="158" t="s">
        <v>886</v>
      </c>
      <c r="E58" s="159"/>
      <c r="F58" s="159"/>
      <c r="G58" s="159"/>
      <c r="H58" s="159"/>
      <c r="I58" s="160"/>
      <c r="J58" s="161">
        <f>J80</f>
        <v>0</v>
      </c>
      <c r="K58" s="162"/>
    </row>
    <row r="59" spans="2:47" s="1" customFormat="1" ht="21.75" customHeight="1">
      <c r="B59" s="41"/>
      <c r="C59" s="42"/>
      <c r="D59" s="42"/>
      <c r="E59" s="42"/>
      <c r="F59" s="42"/>
      <c r="G59" s="42"/>
      <c r="H59" s="42"/>
      <c r="I59" s="118"/>
      <c r="J59" s="42"/>
      <c r="K59" s="45"/>
    </row>
    <row r="60" spans="2:47" s="1" customFormat="1" ht="6.9" customHeight="1">
      <c r="B60" s="56"/>
      <c r="C60" s="57"/>
      <c r="D60" s="57"/>
      <c r="E60" s="57"/>
      <c r="F60" s="57"/>
      <c r="G60" s="57"/>
      <c r="H60" s="57"/>
      <c r="I60" s="139"/>
      <c r="J60" s="57"/>
      <c r="K60" s="58"/>
    </row>
    <row r="64" spans="2:47" s="1" customFormat="1" ht="6.9" customHeight="1">
      <c r="B64" s="59"/>
      <c r="C64" s="60"/>
      <c r="D64" s="60"/>
      <c r="E64" s="60"/>
      <c r="F64" s="60"/>
      <c r="G64" s="60"/>
      <c r="H64" s="60"/>
      <c r="I64" s="142"/>
      <c r="J64" s="60"/>
      <c r="K64" s="60"/>
      <c r="L64" s="61"/>
    </row>
    <row r="65" spans="2:63" s="1" customFormat="1" ht="36.9" customHeight="1">
      <c r="B65" s="41"/>
      <c r="C65" s="62" t="s">
        <v>146</v>
      </c>
      <c r="D65" s="63"/>
      <c r="E65" s="63"/>
      <c r="F65" s="63"/>
      <c r="G65" s="63"/>
      <c r="H65" s="63"/>
      <c r="I65" s="163"/>
      <c r="J65" s="63"/>
      <c r="K65" s="63"/>
      <c r="L65" s="61"/>
    </row>
    <row r="66" spans="2:63" s="1" customFormat="1" ht="6.9" customHeight="1">
      <c r="B66" s="41"/>
      <c r="C66" s="63"/>
      <c r="D66" s="63"/>
      <c r="E66" s="63"/>
      <c r="F66" s="63"/>
      <c r="G66" s="63"/>
      <c r="H66" s="63"/>
      <c r="I66" s="163"/>
      <c r="J66" s="63"/>
      <c r="K66" s="63"/>
      <c r="L66" s="61"/>
    </row>
    <row r="67" spans="2:63" s="1" customFormat="1" ht="14.4" customHeight="1">
      <c r="B67" s="41"/>
      <c r="C67" s="65" t="s">
        <v>18</v>
      </c>
      <c r="D67" s="63"/>
      <c r="E67" s="63"/>
      <c r="F67" s="63"/>
      <c r="G67" s="63"/>
      <c r="H67" s="63"/>
      <c r="I67" s="163"/>
      <c r="J67" s="63"/>
      <c r="K67" s="63"/>
      <c r="L67" s="61"/>
    </row>
    <row r="68" spans="2:63" s="1" customFormat="1" ht="20.399999999999999" customHeight="1">
      <c r="B68" s="41"/>
      <c r="C68" s="63"/>
      <c r="D68" s="63"/>
      <c r="E68" s="405" t="str">
        <f>E7</f>
        <v>Revitalizace centra obce Vikýřovice</v>
      </c>
      <c r="F68" s="406"/>
      <c r="G68" s="406"/>
      <c r="H68" s="406"/>
      <c r="I68" s="163"/>
      <c r="J68" s="63"/>
      <c r="K68" s="63"/>
      <c r="L68" s="61"/>
    </row>
    <row r="69" spans="2:63" s="1" customFormat="1" ht="14.4" customHeight="1">
      <c r="B69" s="41"/>
      <c r="C69" s="65" t="s">
        <v>135</v>
      </c>
      <c r="D69" s="63"/>
      <c r="E69" s="63"/>
      <c r="F69" s="63"/>
      <c r="G69" s="63"/>
      <c r="H69" s="63"/>
      <c r="I69" s="163"/>
      <c r="J69" s="63"/>
      <c r="K69" s="63"/>
      <c r="L69" s="61"/>
    </row>
    <row r="70" spans="2:63" s="1" customFormat="1" ht="22.2" customHeight="1">
      <c r="B70" s="41"/>
      <c r="C70" s="63"/>
      <c r="D70" s="63"/>
      <c r="E70" s="381" t="str">
        <f>E9</f>
        <v>SO 201 - Doplnění stávajícího mostního zábradlí - délka 1m</v>
      </c>
      <c r="F70" s="407"/>
      <c r="G70" s="407"/>
      <c r="H70" s="407"/>
      <c r="I70" s="163"/>
      <c r="J70" s="63"/>
      <c r="K70" s="63"/>
      <c r="L70" s="61"/>
    </row>
    <row r="71" spans="2:63" s="1" customFormat="1" ht="6.9" customHeight="1">
      <c r="B71" s="41"/>
      <c r="C71" s="63"/>
      <c r="D71" s="63"/>
      <c r="E71" s="63"/>
      <c r="F71" s="63"/>
      <c r="G71" s="63"/>
      <c r="H71" s="63"/>
      <c r="I71" s="163"/>
      <c r="J71" s="63"/>
      <c r="K71" s="63"/>
      <c r="L71" s="61"/>
    </row>
    <row r="72" spans="2:63" s="1" customFormat="1" ht="18" customHeight="1">
      <c r="B72" s="41"/>
      <c r="C72" s="65" t="s">
        <v>23</v>
      </c>
      <c r="D72" s="63"/>
      <c r="E72" s="63"/>
      <c r="F72" s="164" t="str">
        <f>F12</f>
        <v>Vikýřovice</v>
      </c>
      <c r="G72" s="63"/>
      <c r="H72" s="63"/>
      <c r="I72" s="165" t="s">
        <v>25</v>
      </c>
      <c r="J72" s="73" t="str">
        <f>IF(J12="","",J12)</f>
        <v>20. 7. 2017</v>
      </c>
      <c r="K72" s="63"/>
      <c r="L72" s="61"/>
    </row>
    <row r="73" spans="2:63" s="1" customFormat="1" ht="6.9" customHeight="1">
      <c r="B73" s="41"/>
      <c r="C73" s="63"/>
      <c r="D73" s="63"/>
      <c r="E73" s="63"/>
      <c r="F73" s="63"/>
      <c r="G73" s="63"/>
      <c r="H73" s="63"/>
      <c r="I73" s="163"/>
      <c r="J73" s="63"/>
      <c r="K73" s="63"/>
      <c r="L73" s="61"/>
    </row>
    <row r="74" spans="2:63" s="1" customFormat="1" ht="13.2">
      <c r="B74" s="41"/>
      <c r="C74" s="65" t="s">
        <v>27</v>
      </c>
      <c r="D74" s="63"/>
      <c r="E74" s="63"/>
      <c r="F74" s="164" t="str">
        <f>E15</f>
        <v>Obec Vikýřovice, Petrovská č. 168</v>
      </c>
      <c r="G74" s="63"/>
      <c r="H74" s="63"/>
      <c r="I74" s="165" t="s">
        <v>34</v>
      </c>
      <c r="J74" s="164" t="str">
        <f>E21</f>
        <v>Ing. Vitásek, U tenisu 2625/1, Šumperk</v>
      </c>
      <c r="K74" s="63"/>
      <c r="L74" s="61"/>
    </row>
    <row r="75" spans="2:63" s="1" customFormat="1" ht="14.4" customHeight="1">
      <c r="B75" s="41"/>
      <c r="C75" s="65" t="s">
        <v>32</v>
      </c>
      <c r="D75" s="63"/>
      <c r="E75" s="63"/>
      <c r="F75" s="164" t="str">
        <f>IF(E18="","",E18)</f>
        <v/>
      </c>
      <c r="G75" s="63"/>
      <c r="H75" s="63"/>
      <c r="I75" s="163"/>
      <c r="J75" s="63"/>
      <c r="K75" s="63"/>
      <c r="L75" s="61"/>
    </row>
    <row r="76" spans="2:63" s="1" customFormat="1" ht="10.35" customHeight="1">
      <c r="B76" s="41"/>
      <c r="C76" s="63"/>
      <c r="D76" s="63"/>
      <c r="E76" s="63"/>
      <c r="F76" s="63"/>
      <c r="G76" s="63"/>
      <c r="H76" s="63"/>
      <c r="I76" s="163"/>
      <c r="J76" s="63"/>
      <c r="K76" s="63"/>
      <c r="L76" s="61"/>
    </row>
    <row r="77" spans="2:63" s="9" customFormat="1" ht="29.25" customHeight="1">
      <c r="B77" s="166"/>
      <c r="C77" s="167" t="s">
        <v>147</v>
      </c>
      <c r="D77" s="168" t="s">
        <v>58</v>
      </c>
      <c r="E77" s="168" t="s">
        <v>54</v>
      </c>
      <c r="F77" s="168" t="s">
        <v>148</v>
      </c>
      <c r="G77" s="168" t="s">
        <v>149</v>
      </c>
      <c r="H77" s="168" t="s">
        <v>150</v>
      </c>
      <c r="I77" s="169" t="s">
        <v>151</v>
      </c>
      <c r="J77" s="168" t="s">
        <v>139</v>
      </c>
      <c r="K77" s="170" t="s">
        <v>152</v>
      </c>
      <c r="L77" s="171"/>
      <c r="M77" s="81" t="s">
        <v>153</v>
      </c>
      <c r="N77" s="82" t="s">
        <v>43</v>
      </c>
      <c r="O77" s="82" t="s">
        <v>154</v>
      </c>
      <c r="P77" s="82" t="s">
        <v>155</v>
      </c>
      <c r="Q77" s="82" t="s">
        <v>156</v>
      </c>
      <c r="R77" s="82" t="s">
        <v>157</v>
      </c>
      <c r="S77" s="82" t="s">
        <v>158</v>
      </c>
      <c r="T77" s="83" t="s">
        <v>159</v>
      </c>
    </row>
    <row r="78" spans="2:63" s="1" customFormat="1" ht="29.25" customHeight="1">
      <c r="B78" s="41"/>
      <c r="C78" s="87" t="s">
        <v>140</v>
      </c>
      <c r="D78" s="63"/>
      <c r="E78" s="63"/>
      <c r="F78" s="63"/>
      <c r="G78" s="63"/>
      <c r="H78" s="63"/>
      <c r="I78" s="163"/>
      <c r="J78" s="172">
        <f>BK78</f>
        <v>0</v>
      </c>
      <c r="K78" s="63"/>
      <c r="L78" s="61"/>
      <c r="M78" s="84"/>
      <c r="N78" s="85"/>
      <c r="O78" s="85"/>
      <c r="P78" s="173">
        <f>P79</f>
        <v>0</v>
      </c>
      <c r="Q78" s="85"/>
      <c r="R78" s="173">
        <f>R79</f>
        <v>0</v>
      </c>
      <c r="S78" s="85"/>
      <c r="T78" s="174">
        <f>T79</f>
        <v>0</v>
      </c>
      <c r="AT78" s="24" t="s">
        <v>72</v>
      </c>
      <c r="AU78" s="24" t="s">
        <v>141</v>
      </c>
      <c r="BK78" s="175">
        <f>BK79</f>
        <v>0</v>
      </c>
    </row>
    <row r="79" spans="2:63" s="10" customFormat="1" ht="37.35" customHeight="1">
      <c r="B79" s="176"/>
      <c r="C79" s="177"/>
      <c r="D79" s="178" t="s">
        <v>72</v>
      </c>
      <c r="E79" s="179" t="s">
        <v>887</v>
      </c>
      <c r="F79" s="179" t="s">
        <v>888</v>
      </c>
      <c r="G79" s="177"/>
      <c r="H79" s="177"/>
      <c r="I79" s="180"/>
      <c r="J79" s="181">
        <f>BK79</f>
        <v>0</v>
      </c>
      <c r="K79" s="177"/>
      <c r="L79" s="182"/>
      <c r="M79" s="183"/>
      <c r="N79" s="184"/>
      <c r="O79" s="184"/>
      <c r="P79" s="185">
        <f>P80</f>
        <v>0</v>
      </c>
      <c r="Q79" s="184"/>
      <c r="R79" s="185">
        <f>R80</f>
        <v>0</v>
      </c>
      <c r="S79" s="184"/>
      <c r="T79" s="186">
        <f>T80</f>
        <v>0</v>
      </c>
      <c r="AR79" s="187" t="s">
        <v>83</v>
      </c>
      <c r="AT79" s="188" t="s">
        <v>72</v>
      </c>
      <c r="AU79" s="188" t="s">
        <v>73</v>
      </c>
      <c r="AY79" s="187" t="s">
        <v>162</v>
      </c>
      <c r="BK79" s="189">
        <f>BK80</f>
        <v>0</v>
      </c>
    </row>
    <row r="80" spans="2:63" s="10" customFormat="1" ht="19.95" customHeight="1">
      <c r="B80" s="176"/>
      <c r="C80" s="177"/>
      <c r="D80" s="190" t="s">
        <v>72</v>
      </c>
      <c r="E80" s="191" t="s">
        <v>889</v>
      </c>
      <c r="F80" s="191" t="s">
        <v>890</v>
      </c>
      <c r="G80" s="177"/>
      <c r="H80" s="177"/>
      <c r="I80" s="180"/>
      <c r="J80" s="192">
        <f>BK80</f>
        <v>0</v>
      </c>
      <c r="K80" s="177"/>
      <c r="L80" s="182"/>
      <c r="M80" s="183"/>
      <c r="N80" s="184"/>
      <c r="O80" s="184"/>
      <c r="P80" s="185">
        <f>SUM(P81:P84)</f>
        <v>0</v>
      </c>
      <c r="Q80" s="184"/>
      <c r="R80" s="185">
        <f>SUM(R81:R84)</f>
        <v>0</v>
      </c>
      <c r="S80" s="184"/>
      <c r="T80" s="186">
        <f>SUM(T81:T84)</f>
        <v>0</v>
      </c>
      <c r="AR80" s="187" t="s">
        <v>83</v>
      </c>
      <c r="AT80" s="188" t="s">
        <v>72</v>
      </c>
      <c r="AU80" s="188" t="s">
        <v>81</v>
      </c>
      <c r="AY80" s="187" t="s">
        <v>162</v>
      </c>
      <c r="BK80" s="189">
        <f>SUM(BK81:BK84)</f>
        <v>0</v>
      </c>
    </row>
    <row r="81" spans="2:65" s="1" customFormat="1" ht="28.8" customHeight="1">
      <c r="B81" s="41"/>
      <c r="C81" s="193" t="s">
        <v>81</v>
      </c>
      <c r="D81" s="193" t="s">
        <v>164</v>
      </c>
      <c r="E81" s="194" t="s">
        <v>891</v>
      </c>
      <c r="F81" s="195" t="s">
        <v>892</v>
      </c>
      <c r="G81" s="196" t="s">
        <v>249</v>
      </c>
      <c r="H81" s="197">
        <v>1</v>
      </c>
      <c r="I81" s="198"/>
      <c r="J81" s="199">
        <f>ROUND(I81*H81,2)</f>
        <v>0</v>
      </c>
      <c r="K81" s="195" t="s">
        <v>21</v>
      </c>
      <c r="L81" s="61"/>
      <c r="M81" s="200" t="s">
        <v>21</v>
      </c>
      <c r="N81" s="201" t="s">
        <v>44</v>
      </c>
      <c r="O81" s="42"/>
      <c r="P81" s="202">
        <f>O81*H81</f>
        <v>0</v>
      </c>
      <c r="Q81" s="202">
        <v>0</v>
      </c>
      <c r="R81" s="202">
        <f>Q81*H81</f>
        <v>0</v>
      </c>
      <c r="S81" s="202">
        <v>0</v>
      </c>
      <c r="T81" s="203">
        <f>S81*H81</f>
        <v>0</v>
      </c>
      <c r="AR81" s="24" t="s">
        <v>262</v>
      </c>
      <c r="AT81" s="24" t="s">
        <v>164</v>
      </c>
      <c r="AU81" s="24" t="s">
        <v>83</v>
      </c>
      <c r="AY81" s="24" t="s">
        <v>162</v>
      </c>
      <c r="BE81" s="204">
        <f>IF(N81="základní",J81,0)</f>
        <v>0</v>
      </c>
      <c r="BF81" s="204">
        <f>IF(N81="snížená",J81,0)</f>
        <v>0</v>
      </c>
      <c r="BG81" s="204">
        <f>IF(N81="zákl. přenesená",J81,0)</f>
        <v>0</v>
      </c>
      <c r="BH81" s="204">
        <f>IF(N81="sníž. přenesená",J81,0)</f>
        <v>0</v>
      </c>
      <c r="BI81" s="204">
        <f>IF(N81="nulová",J81,0)</f>
        <v>0</v>
      </c>
      <c r="BJ81" s="24" t="s">
        <v>81</v>
      </c>
      <c r="BK81" s="204">
        <f>ROUND(I81*H81,2)</f>
        <v>0</v>
      </c>
      <c r="BL81" s="24" t="s">
        <v>262</v>
      </c>
      <c r="BM81" s="24" t="s">
        <v>893</v>
      </c>
    </row>
    <row r="82" spans="2:65" s="11" customFormat="1" ht="12">
      <c r="B82" s="205"/>
      <c r="C82" s="206"/>
      <c r="D82" s="217" t="s">
        <v>170</v>
      </c>
      <c r="E82" s="218" t="s">
        <v>21</v>
      </c>
      <c r="F82" s="219" t="s">
        <v>81</v>
      </c>
      <c r="G82" s="206"/>
      <c r="H82" s="220">
        <v>1</v>
      </c>
      <c r="I82" s="211"/>
      <c r="J82" s="206"/>
      <c r="K82" s="206"/>
      <c r="L82" s="212"/>
      <c r="M82" s="213"/>
      <c r="N82" s="214"/>
      <c r="O82" s="214"/>
      <c r="P82" s="214"/>
      <c r="Q82" s="214"/>
      <c r="R82" s="214"/>
      <c r="S82" s="214"/>
      <c r="T82" s="215"/>
      <c r="AT82" s="216" t="s">
        <v>170</v>
      </c>
      <c r="AU82" s="216" t="s">
        <v>83</v>
      </c>
      <c r="AV82" s="11" t="s">
        <v>83</v>
      </c>
      <c r="AW82" s="11" t="s">
        <v>37</v>
      </c>
      <c r="AX82" s="11" t="s">
        <v>73</v>
      </c>
      <c r="AY82" s="216" t="s">
        <v>162</v>
      </c>
    </row>
    <row r="83" spans="2:65" s="12" customFormat="1" ht="12">
      <c r="B83" s="221"/>
      <c r="C83" s="222"/>
      <c r="D83" s="207" t="s">
        <v>170</v>
      </c>
      <c r="E83" s="223" t="s">
        <v>21</v>
      </c>
      <c r="F83" s="224" t="s">
        <v>176</v>
      </c>
      <c r="G83" s="222"/>
      <c r="H83" s="225">
        <v>1</v>
      </c>
      <c r="I83" s="226"/>
      <c r="J83" s="222"/>
      <c r="K83" s="222"/>
      <c r="L83" s="227"/>
      <c r="M83" s="228"/>
      <c r="N83" s="229"/>
      <c r="O83" s="229"/>
      <c r="P83" s="229"/>
      <c r="Q83" s="229"/>
      <c r="R83" s="229"/>
      <c r="S83" s="229"/>
      <c r="T83" s="230"/>
      <c r="AT83" s="231" t="s">
        <v>170</v>
      </c>
      <c r="AU83" s="231" t="s">
        <v>83</v>
      </c>
      <c r="AV83" s="12" t="s">
        <v>168</v>
      </c>
      <c r="AW83" s="12" t="s">
        <v>37</v>
      </c>
      <c r="AX83" s="12" t="s">
        <v>81</v>
      </c>
      <c r="AY83" s="231" t="s">
        <v>162</v>
      </c>
    </row>
    <row r="84" spans="2:65" s="1" customFormat="1" ht="20.399999999999999" customHeight="1">
      <c r="B84" s="41"/>
      <c r="C84" s="193" t="s">
        <v>83</v>
      </c>
      <c r="D84" s="193" t="s">
        <v>164</v>
      </c>
      <c r="E84" s="194" t="s">
        <v>894</v>
      </c>
      <c r="F84" s="195" t="s">
        <v>895</v>
      </c>
      <c r="G84" s="196" t="s">
        <v>896</v>
      </c>
      <c r="H84" s="279"/>
      <c r="I84" s="198"/>
      <c r="J84" s="199">
        <f>ROUND(I84*H84,2)</f>
        <v>0</v>
      </c>
      <c r="K84" s="195" t="s">
        <v>21</v>
      </c>
      <c r="L84" s="61"/>
      <c r="M84" s="200" t="s">
        <v>21</v>
      </c>
      <c r="N84" s="273" t="s">
        <v>44</v>
      </c>
      <c r="O84" s="274"/>
      <c r="P84" s="275">
        <f>O84*H84</f>
        <v>0</v>
      </c>
      <c r="Q84" s="275">
        <v>0</v>
      </c>
      <c r="R84" s="275">
        <f>Q84*H84</f>
        <v>0</v>
      </c>
      <c r="S84" s="275">
        <v>0</v>
      </c>
      <c r="T84" s="276">
        <f>S84*H84</f>
        <v>0</v>
      </c>
      <c r="AR84" s="24" t="s">
        <v>262</v>
      </c>
      <c r="AT84" s="24" t="s">
        <v>164</v>
      </c>
      <c r="AU84" s="24" t="s">
        <v>83</v>
      </c>
      <c r="AY84" s="24" t="s">
        <v>162</v>
      </c>
      <c r="BE84" s="204">
        <f>IF(N84="základní",J84,0)</f>
        <v>0</v>
      </c>
      <c r="BF84" s="204">
        <f>IF(N84="snížená",J84,0)</f>
        <v>0</v>
      </c>
      <c r="BG84" s="204">
        <f>IF(N84="zákl. přenesená",J84,0)</f>
        <v>0</v>
      </c>
      <c r="BH84" s="204">
        <f>IF(N84="sníž. přenesená",J84,0)</f>
        <v>0</v>
      </c>
      <c r="BI84" s="204">
        <f>IF(N84="nulová",J84,0)</f>
        <v>0</v>
      </c>
      <c r="BJ84" s="24" t="s">
        <v>81</v>
      </c>
      <c r="BK84" s="204">
        <f>ROUND(I84*H84,2)</f>
        <v>0</v>
      </c>
      <c r="BL84" s="24" t="s">
        <v>262</v>
      </c>
      <c r="BM84" s="24" t="s">
        <v>897</v>
      </c>
    </row>
    <row r="85" spans="2:65" s="1" customFormat="1" ht="6.9" customHeight="1">
      <c r="B85" s="56"/>
      <c r="C85" s="57"/>
      <c r="D85" s="57"/>
      <c r="E85" s="57"/>
      <c r="F85" s="57"/>
      <c r="G85" s="57"/>
      <c r="H85" s="57"/>
      <c r="I85" s="139"/>
      <c r="J85" s="57"/>
      <c r="K85" s="57"/>
      <c r="L85" s="61"/>
    </row>
  </sheetData>
  <sheetProtection algorithmName="SHA-512" hashValue="2+BXK9DMrxGmVNiVovcYeHkqOD9TTWHYtCqud7mKvW3bepNQ0+kT2PXOILe2UdeCcbqVsBSTvbv7NqIjgkDOyw==" saltValue="1JjbjLmElG8cmF5ki6/4Qg==" spinCount="100000" sheet="1" objects="1" scenarios="1" formatCells="0" formatColumns="0" formatRows="0" sort="0" autoFilter="0"/>
  <autoFilter ref="C77:K84" xr:uid="{00000000-0009-0000-0000-00000C000000}"/>
  <mergeCells count="9">
    <mergeCell ref="E68:H68"/>
    <mergeCell ref="E70:H70"/>
    <mergeCell ref="G1:H1"/>
    <mergeCell ref="L2:V2"/>
    <mergeCell ref="E7:H7"/>
    <mergeCell ref="E9:H9"/>
    <mergeCell ref="E24:H24"/>
    <mergeCell ref="E45:H45"/>
    <mergeCell ref="E47:H47"/>
  </mergeCells>
  <hyperlinks>
    <hyperlink ref="F1:G1" location="C2" display="1) Krycí list soupisu" xr:uid="{00000000-0004-0000-0C00-000000000000}"/>
    <hyperlink ref="G1:H1" location="C54" display="2) Rekapitulace" xr:uid="{00000000-0004-0000-0C00-000001000000}"/>
    <hyperlink ref="J1" location="C77" display="3) Soupis prací" xr:uid="{00000000-0004-0000-0C00-000002000000}"/>
    <hyperlink ref="L1:V1" location="'Rekapitulace stavby'!C2" display="Rekapitulace stavby" xr:uid="{00000000-0004-0000-0C00-000003000000}"/>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BR204"/>
  <sheetViews>
    <sheetView showGridLines="0" workbookViewId="0">
      <pane ySplit="1" topLeftCell="A2" activePane="bottomLeft" state="frozen"/>
      <selection pane="bottomLeft"/>
    </sheetView>
  </sheetViews>
  <sheetFormatPr defaultRowHeight="14.4"/>
  <cols>
    <col min="1" max="1" width="7.140625" customWidth="1"/>
    <col min="2" max="2" width="1.42578125" customWidth="1"/>
    <col min="3" max="3" width="3.5703125" customWidth="1"/>
    <col min="4" max="4" width="3.7109375" customWidth="1"/>
    <col min="5" max="5" width="14.7109375" customWidth="1"/>
    <col min="6" max="6" width="64.28515625" customWidth="1"/>
    <col min="7" max="7" width="7.42578125" customWidth="1"/>
    <col min="8" max="8" width="9.5703125" customWidth="1"/>
    <col min="9" max="9" width="10.85546875" style="111" customWidth="1"/>
    <col min="10" max="10" width="20.140625" customWidth="1"/>
    <col min="11" max="11" width="13.28515625" customWidth="1"/>
    <col min="13" max="18" width="9.140625" hidden="1"/>
    <col min="19" max="19" width="7" hidden="1" customWidth="1"/>
    <col min="20" max="20" width="25.42578125" hidden="1" customWidth="1"/>
    <col min="21" max="21" width="14" hidden="1" customWidth="1"/>
    <col min="22" max="22" width="10.5703125" customWidth="1"/>
    <col min="23" max="23" width="14" customWidth="1"/>
    <col min="24" max="24" width="10.5703125" customWidth="1"/>
    <col min="25" max="25" width="12.85546875" customWidth="1"/>
    <col min="26" max="26" width="9.42578125" customWidth="1"/>
    <col min="27" max="27" width="12.85546875" customWidth="1"/>
    <col min="28" max="28" width="14" customWidth="1"/>
    <col min="29" max="29" width="9.42578125" customWidth="1"/>
    <col min="30" max="30" width="12.85546875" customWidth="1"/>
    <col min="31" max="31" width="14" customWidth="1"/>
    <col min="44" max="65" width="9.140625" hidden="1"/>
  </cols>
  <sheetData>
    <row r="1" spans="1:70" ht="21.75" customHeight="1">
      <c r="A1" s="21"/>
      <c r="B1" s="112"/>
      <c r="C1" s="112"/>
      <c r="D1" s="113" t="s">
        <v>1</v>
      </c>
      <c r="E1" s="112"/>
      <c r="F1" s="114" t="s">
        <v>129</v>
      </c>
      <c r="G1" s="408" t="s">
        <v>130</v>
      </c>
      <c r="H1" s="408"/>
      <c r="I1" s="115"/>
      <c r="J1" s="114" t="s">
        <v>131</v>
      </c>
      <c r="K1" s="113" t="s">
        <v>132</v>
      </c>
      <c r="L1" s="114" t="s">
        <v>133</v>
      </c>
      <c r="M1" s="114"/>
      <c r="N1" s="114"/>
      <c r="O1" s="114"/>
      <c r="P1" s="114"/>
      <c r="Q1" s="114"/>
      <c r="R1" s="114"/>
      <c r="S1" s="114"/>
      <c r="T1" s="114"/>
      <c r="U1" s="20"/>
      <c r="V1" s="20"/>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row>
    <row r="2" spans="1:70" ht="36.9" customHeight="1">
      <c r="L2" s="400"/>
      <c r="M2" s="400"/>
      <c r="N2" s="400"/>
      <c r="O2" s="400"/>
      <c r="P2" s="400"/>
      <c r="Q2" s="400"/>
      <c r="R2" s="400"/>
      <c r="S2" s="400"/>
      <c r="T2" s="400"/>
      <c r="U2" s="400"/>
      <c r="V2" s="400"/>
      <c r="AT2" s="24" t="s">
        <v>119</v>
      </c>
    </row>
    <row r="3" spans="1:70" ht="6.9" customHeight="1">
      <c r="B3" s="25"/>
      <c r="C3" s="26"/>
      <c r="D3" s="26"/>
      <c r="E3" s="26"/>
      <c r="F3" s="26"/>
      <c r="G3" s="26"/>
      <c r="H3" s="26"/>
      <c r="I3" s="116"/>
      <c r="J3" s="26"/>
      <c r="K3" s="27"/>
      <c r="AT3" s="24" t="s">
        <v>83</v>
      </c>
    </row>
    <row r="4" spans="1:70" ht="36.9" customHeight="1">
      <c r="B4" s="28"/>
      <c r="C4" s="29"/>
      <c r="D4" s="30" t="s">
        <v>134</v>
      </c>
      <c r="E4" s="29"/>
      <c r="F4" s="29"/>
      <c r="G4" s="29"/>
      <c r="H4" s="29"/>
      <c r="I4" s="117"/>
      <c r="J4" s="29"/>
      <c r="K4" s="31"/>
      <c r="M4" s="32" t="s">
        <v>12</v>
      </c>
      <c r="AT4" s="24" t="s">
        <v>6</v>
      </c>
    </row>
    <row r="5" spans="1:70" ht="6.9" customHeight="1">
      <c r="B5" s="28"/>
      <c r="C5" s="29"/>
      <c r="D5" s="29"/>
      <c r="E5" s="29"/>
      <c r="F5" s="29"/>
      <c r="G5" s="29"/>
      <c r="H5" s="29"/>
      <c r="I5" s="117"/>
      <c r="J5" s="29"/>
      <c r="K5" s="31"/>
    </row>
    <row r="6" spans="1:70" ht="13.2">
      <c r="B6" s="28"/>
      <c r="C6" s="29"/>
      <c r="D6" s="37" t="s">
        <v>18</v>
      </c>
      <c r="E6" s="29"/>
      <c r="F6" s="29"/>
      <c r="G6" s="29"/>
      <c r="H6" s="29"/>
      <c r="I6" s="117"/>
      <c r="J6" s="29"/>
      <c r="K6" s="31"/>
    </row>
    <row r="7" spans="1:70" ht="20.399999999999999" customHeight="1">
      <c r="B7" s="28"/>
      <c r="C7" s="29"/>
      <c r="D7" s="29"/>
      <c r="E7" s="401" t="str">
        <f>'Rekapitulace stavby'!K6</f>
        <v>Revitalizace centra obce Vikýřovice</v>
      </c>
      <c r="F7" s="402"/>
      <c r="G7" s="402"/>
      <c r="H7" s="402"/>
      <c r="I7" s="117"/>
      <c r="J7" s="29"/>
      <c r="K7" s="31"/>
    </row>
    <row r="8" spans="1:70" s="1" customFormat="1" ht="13.2">
      <c r="B8" s="41"/>
      <c r="C8" s="42"/>
      <c r="D8" s="37" t="s">
        <v>135</v>
      </c>
      <c r="E8" s="42"/>
      <c r="F8" s="42"/>
      <c r="G8" s="42"/>
      <c r="H8" s="42"/>
      <c r="I8" s="118"/>
      <c r="J8" s="42"/>
      <c r="K8" s="45"/>
    </row>
    <row r="9" spans="1:70" s="1" customFormat="1" ht="36.9" customHeight="1">
      <c r="B9" s="41"/>
      <c r="C9" s="42"/>
      <c r="D9" s="42"/>
      <c r="E9" s="403" t="s">
        <v>898</v>
      </c>
      <c r="F9" s="404"/>
      <c r="G9" s="404"/>
      <c r="H9" s="404"/>
      <c r="I9" s="118"/>
      <c r="J9" s="42"/>
      <c r="K9" s="45"/>
    </row>
    <row r="10" spans="1:70" s="1" customFormat="1" ht="12">
      <c r="B10" s="41"/>
      <c r="C10" s="42"/>
      <c r="D10" s="42"/>
      <c r="E10" s="42"/>
      <c r="F10" s="42"/>
      <c r="G10" s="42"/>
      <c r="H10" s="42"/>
      <c r="I10" s="118"/>
      <c r="J10" s="42"/>
      <c r="K10" s="45"/>
    </row>
    <row r="11" spans="1:70" s="1" customFormat="1" ht="14.4" customHeight="1">
      <c r="B11" s="41"/>
      <c r="C11" s="42"/>
      <c r="D11" s="37" t="s">
        <v>20</v>
      </c>
      <c r="E11" s="42"/>
      <c r="F11" s="35" t="s">
        <v>21</v>
      </c>
      <c r="G11" s="42"/>
      <c r="H11" s="42"/>
      <c r="I11" s="119" t="s">
        <v>22</v>
      </c>
      <c r="J11" s="35" t="s">
        <v>21</v>
      </c>
      <c r="K11" s="45"/>
    </row>
    <row r="12" spans="1:70" s="1" customFormat="1" ht="14.4" customHeight="1">
      <c r="B12" s="41"/>
      <c r="C12" s="42"/>
      <c r="D12" s="37" t="s">
        <v>23</v>
      </c>
      <c r="E12" s="42"/>
      <c r="F12" s="35" t="s">
        <v>899</v>
      </c>
      <c r="G12" s="42"/>
      <c r="H12" s="42"/>
      <c r="I12" s="119" t="s">
        <v>25</v>
      </c>
      <c r="J12" s="120" t="str">
        <f>'Rekapitulace stavby'!AN8</f>
        <v>20. 7. 2017</v>
      </c>
      <c r="K12" s="45"/>
    </row>
    <row r="13" spans="1:70" s="1" customFormat="1" ht="10.8" customHeight="1">
      <c r="B13" s="41"/>
      <c r="C13" s="42"/>
      <c r="D13" s="42"/>
      <c r="E13" s="42"/>
      <c r="F13" s="42"/>
      <c r="G13" s="42"/>
      <c r="H13" s="42"/>
      <c r="I13" s="118"/>
      <c r="J13" s="42"/>
      <c r="K13" s="45"/>
    </row>
    <row r="14" spans="1:70" s="1" customFormat="1" ht="14.4" customHeight="1">
      <c r="B14" s="41"/>
      <c r="C14" s="42"/>
      <c r="D14" s="37" t="s">
        <v>27</v>
      </c>
      <c r="E14" s="42"/>
      <c r="F14" s="42"/>
      <c r="G14" s="42"/>
      <c r="H14" s="42"/>
      <c r="I14" s="119" t="s">
        <v>28</v>
      </c>
      <c r="J14" s="35" t="str">
        <f>IF('Rekapitulace stavby'!AN10="","",'Rekapitulace stavby'!AN10)</f>
        <v>00635898</v>
      </c>
      <c r="K14" s="45"/>
    </row>
    <row r="15" spans="1:70" s="1" customFormat="1" ht="18" customHeight="1">
      <c r="B15" s="41"/>
      <c r="C15" s="42"/>
      <c r="D15" s="42"/>
      <c r="E15" s="35" t="str">
        <f>IF('Rekapitulace stavby'!E11="","",'Rekapitulace stavby'!E11)</f>
        <v>Obec Vikýřovice, Petrovská č. 168</v>
      </c>
      <c r="F15" s="42"/>
      <c r="G15" s="42"/>
      <c r="H15" s="42"/>
      <c r="I15" s="119" t="s">
        <v>31</v>
      </c>
      <c r="J15" s="35" t="str">
        <f>IF('Rekapitulace stavby'!AN11="","",'Rekapitulace stavby'!AN11)</f>
        <v/>
      </c>
      <c r="K15" s="45"/>
    </row>
    <row r="16" spans="1:70" s="1" customFormat="1" ht="6.9" customHeight="1">
      <c r="B16" s="41"/>
      <c r="C16" s="42"/>
      <c r="D16" s="42"/>
      <c r="E16" s="42"/>
      <c r="F16" s="42"/>
      <c r="G16" s="42"/>
      <c r="H16" s="42"/>
      <c r="I16" s="118"/>
      <c r="J16" s="42"/>
      <c r="K16" s="45"/>
    </row>
    <row r="17" spans="2:11" s="1" customFormat="1" ht="14.4" customHeight="1">
      <c r="B17" s="41"/>
      <c r="C17" s="42"/>
      <c r="D17" s="37" t="s">
        <v>32</v>
      </c>
      <c r="E17" s="42"/>
      <c r="F17" s="42"/>
      <c r="G17" s="42"/>
      <c r="H17" s="42"/>
      <c r="I17" s="119" t="s">
        <v>28</v>
      </c>
      <c r="J17" s="35" t="str">
        <f>IF('Rekapitulace stavby'!AN13="Vyplň údaj","",IF('Rekapitulace stavby'!AN13="","",'Rekapitulace stavby'!AN13))</f>
        <v/>
      </c>
      <c r="K17" s="45"/>
    </row>
    <row r="18" spans="2:11" s="1" customFormat="1" ht="18" customHeight="1">
      <c r="B18" s="41"/>
      <c r="C18" s="42"/>
      <c r="D18" s="42"/>
      <c r="E18" s="35" t="str">
        <f>IF('Rekapitulace stavby'!E14="Vyplň údaj","",IF('Rekapitulace stavby'!E14="","",'Rekapitulace stavby'!E14))</f>
        <v/>
      </c>
      <c r="F18" s="42"/>
      <c r="G18" s="42"/>
      <c r="H18" s="42"/>
      <c r="I18" s="119" t="s">
        <v>31</v>
      </c>
      <c r="J18" s="35" t="str">
        <f>IF('Rekapitulace stavby'!AN14="Vyplň údaj","",IF('Rekapitulace stavby'!AN14="","",'Rekapitulace stavby'!AN14))</f>
        <v/>
      </c>
      <c r="K18" s="45"/>
    </row>
    <row r="19" spans="2:11" s="1" customFormat="1" ht="6.9" customHeight="1">
      <c r="B19" s="41"/>
      <c r="C19" s="42"/>
      <c r="D19" s="42"/>
      <c r="E19" s="42"/>
      <c r="F19" s="42"/>
      <c r="G19" s="42"/>
      <c r="H19" s="42"/>
      <c r="I19" s="118"/>
      <c r="J19" s="42"/>
      <c r="K19" s="45"/>
    </row>
    <row r="20" spans="2:11" s="1" customFormat="1" ht="14.4" customHeight="1">
      <c r="B20" s="41"/>
      <c r="C20" s="42"/>
      <c r="D20" s="37" t="s">
        <v>34</v>
      </c>
      <c r="E20" s="42"/>
      <c r="F20" s="42"/>
      <c r="G20" s="42"/>
      <c r="H20" s="42"/>
      <c r="I20" s="119" t="s">
        <v>28</v>
      </c>
      <c r="J20" s="35" t="str">
        <f>IF('Rekapitulace stavby'!AN16="","",'Rekapitulace stavby'!AN16)</f>
        <v>03938760</v>
      </c>
      <c r="K20" s="45"/>
    </row>
    <row r="21" spans="2:11" s="1" customFormat="1" ht="18" customHeight="1">
      <c r="B21" s="41"/>
      <c r="C21" s="42"/>
      <c r="D21" s="42"/>
      <c r="E21" s="35" t="str">
        <f>IF('Rekapitulace stavby'!E17="","",'Rekapitulace stavby'!E17)</f>
        <v>Ing. Vitásek, U tenisu 2625/1, Šumperk</v>
      </c>
      <c r="F21" s="42"/>
      <c r="G21" s="42"/>
      <c r="H21" s="42"/>
      <c r="I21" s="119" t="s">
        <v>31</v>
      </c>
      <c r="J21" s="35" t="str">
        <f>IF('Rekapitulace stavby'!AN17="","",'Rekapitulace stavby'!AN17)</f>
        <v/>
      </c>
      <c r="K21" s="45"/>
    </row>
    <row r="22" spans="2:11" s="1" customFormat="1" ht="6.9" customHeight="1">
      <c r="B22" s="41"/>
      <c r="C22" s="42"/>
      <c r="D22" s="42"/>
      <c r="E22" s="42"/>
      <c r="F22" s="42"/>
      <c r="G22" s="42"/>
      <c r="H22" s="42"/>
      <c r="I22" s="118"/>
      <c r="J22" s="42"/>
      <c r="K22" s="45"/>
    </row>
    <row r="23" spans="2:11" s="1" customFormat="1" ht="14.4" customHeight="1">
      <c r="B23" s="41"/>
      <c r="C23" s="42"/>
      <c r="D23" s="37" t="s">
        <v>38</v>
      </c>
      <c r="E23" s="42"/>
      <c r="F23" s="42"/>
      <c r="G23" s="42"/>
      <c r="H23" s="42"/>
      <c r="I23" s="118"/>
      <c r="J23" s="42"/>
      <c r="K23" s="45"/>
    </row>
    <row r="24" spans="2:11" s="6" customFormat="1" ht="20.399999999999999" customHeight="1">
      <c r="B24" s="121"/>
      <c r="C24" s="122"/>
      <c r="D24" s="122"/>
      <c r="E24" s="370" t="s">
        <v>21</v>
      </c>
      <c r="F24" s="370"/>
      <c r="G24" s="370"/>
      <c r="H24" s="370"/>
      <c r="I24" s="123"/>
      <c r="J24" s="122"/>
      <c r="K24" s="124"/>
    </row>
    <row r="25" spans="2:11" s="1" customFormat="1" ht="6.9" customHeight="1">
      <c r="B25" s="41"/>
      <c r="C25" s="42"/>
      <c r="D25" s="42"/>
      <c r="E25" s="42"/>
      <c r="F25" s="42"/>
      <c r="G25" s="42"/>
      <c r="H25" s="42"/>
      <c r="I25" s="118"/>
      <c r="J25" s="42"/>
      <c r="K25" s="45"/>
    </row>
    <row r="26" spans="2:11" s="1" customFormat="1" ht="6.9" customHeight="1">
      <c r="B26" s="41"/>
      <c r="C26" s="42"/>
      <c r="D26" s="85"/>
      <c r="E26" s="85"/>
      <c r="F26" s="85"/>
      <c r="G26" s="85"/>
      <c r="H26" s="85"/>
      <c r="I26" s="125"/>
      <c r="J26" s="85"/>
      <c r="K26" s="126"/>
    </row>
    <row r="27" spans="2:11" s="1" customFormat="1" ht="25.35" customHeight="1">
      <c r="B27" s="41"/>
      <c r="C27" s="42"/>
      <c r="D27" s="127" t="s">
        <v>39</v>
      </c>
      <c r="E27" s="42"/>
      <c r="F27" s="42"/>
      <c r="G27" s="42"/>
      <c r="H27" s="42"/>
      <c r="I27" s="118"/>
      <c r="J27" s="128">
        <f>ROUND(J77,2)</f>
        <v>0</v>
      </c>
      <c r="K27" s="45"/>
    </row>
    <row r="28" spans="2:11" s="1" customFormat="1" ht="6.9" customHeight="1">
      <c r="B28" s="41"/>
      <c r="C28" s="42"/>
      <c r="D28" s="85"/>
      <c r="E28" s="85"/>
      <c r="F28" s="85"/>
      <c r="G28" s="85"/>
      <c r="H28" s="85"/>
      <c r="I28" s="125"/>
      <c r="J28" s="85"/>
      <c r="K28" s="126"/>
    </row>
    <row r="29" spans="2:11" s="1" customFormat="1" ht="14.4" customHeight="1">
      <c r="B29" s="41"/>
      <c r="C29" s="42"/>
      <c r="D29" s="42"/>
      <c r="E29" s="42"/>
      <c r="F29" s="46" t="s">
        <v>41</v>
      </c>
      <c r="G29" s="42"/>
      <c r="H29" s="42"/>
      <c r="I29" s="129" t="s">
        <v>40</v>
      </c>
      <c r="J29" s="46" t="s">
        <v>42</v>
      </c>
      <c r="K29" s="45"/>
    </row>
    <row r="30" spans="2:11" s="1" customFormat="1" ht="14.4" customHeight="1">
      <c r="B30" s="41"/>
      <c r="C30" s="42"/>
      <c r="D30" s="49" t="s">
        <v>43</v>
      </c>
      <c r="E30" s="49" t="s">
        <v>44</v>
      </c>
      <c r="F30" s="130">
        <f>ROUND(SUM(BE77:BE203), 2)</f>
        <v>0</v>
      </c>
      <c r="G30" s="42"/>
      <c r="H30" s="42"/>
      <c r="I30" s="131">
        <v>0.21</v>
      </c>
      <c r="J30" s="130">
        <f>ROUND(ROUND((SUM(BE77:BE203)), 2)*I30, 2)</f>
        <v>0</v>
      </c>
      <c r="K30" s="45"/>
    </row>
    <row r="31" spans="2:11" s="1" customFormat="1" ht="14.4" customHeight="1">
      <c r="B31" s="41"/>
      <c r="C31" s="42"/>
      <c r="D31" s="42"/>
      <c r="E31" s="49" t="s">
        <v>45</v>
      </c>
      <c r="F31" s="130">
        <f>ROUND(SUM(BF77:BF203), 2)</f>
        <v>0</v>
      </c>
      <c r="G31" s="42"/>
      <c r="H31" s="42"/>
      <c r="I31" s="131">
        <v>0.15</v>
      </c>
      <c r="J31" s="130">
        <f>ROUND(ROUND((SUM(BF77:BF203)), 2)*I31, 2)</f>
        <v>0</v>
      </c>
      <c r="K31" s="45"/>
    </row>
    <row r="32" spans="2:11" s="1" customFormat="1" ht="14.4" hidden="1" customHeight="1">
      <c r="B32" s="41"/>
      <c r="C32" s="42"/>
      <c r="D32" s="42"/>
      <c r="E32" s="49" t="s">
        <v>46</v>
      </c>
      <c r="F32" s="130">
        <f>ROUND(SUM(BG77:BG203), 2)</f>
        <v>0</v>
      </c>
      <c r="G32" s="42"/>
      <c r="H32" s="42"/>
      <c r="I32" s="131">
        <v>0.21</v>
      </c>
      <c r="J32" s="130">
        <v>0</v>
      </c>
      <c r="K32" s="45"/>
    </row>
    <row r="33" spans="2:11" s="1" customFormat="1" ht="14.4" hidden="1" customHeight="1">
      <c r="B33" s="41"/>
      <c r="C33" s="42"/>
      <c r="D33" s="42"/>
      <c r="E33" s="49" t="s">
        <v>47</v>
      </c>
      <c r="F33" s="130">
        <f>ROUND(SUM(BH77:BH203), 2)</f>
        <v>0</v>
      </c>
      <c r="G33" s="42"/>
      <c r="H33" s="42"/>
      <c r="I33" s="131">
        <v>0.15</v>
      </c>
      <c r="J33" s="130">
        <v>0</v>
      </c>
      <c r="K33" s="45"/>
    </row>
    <row r="34" spans="2:11" s="1" customFormat="1" ht="14.4" hidden="1" customHeight="1">
      <c r="B34" s="41"/>
      <c r="C34" s="42"/>
      <c r="D34" s="42"/>
      <c r="E34" s="49" t="s">
        <v>48</v>
      </c>
      <c r="F34" s="130">
        <f>ROUND(SUM(BI77:BI203), 2)</f>
        <v>0</v>
      </c>
      <c r="G34" s="42"/>
      <c r="H34" s="42"/>
      <c r="I34" s="131">
        <v>0</v>
      </c>
      <c r="J34" s="130">
        <v>0</v>
      </c>
      <c r="K34" s="45"/>
    </row>
    <row r="35" spans="2:11" s="1" customFormat="1" ht="6.9" customHeight="1">
      <c r="B35" s="41"/>
      <c r="C35" s="42"/>
      <c r="D35" s="42"/>
      <c r="E35" s="42"/>
      <c r="F35" s="42"/>
      <c r="G35" s="42"/>
      <c r="H35" s="42"/>
      <c r="I35" s="118"/>
      <c r="J35" s="42"/>
      <c r="K35" s="45"/>
    </row>
    <row r="36" spans="2:11" s="1" customFormat="1" ht="25.35" customHeight="1">
      <c r="B36" s="41"/>
      <c r="C36" s="132"/>
      <c r="D36" s="133" t="s">
        <v>49</v>
      </c>
      <c r="E36" s="79"/>
      <c r="F36" s="79"/>
      <c r="G36" s="134" t="s">
        <v>50</v>
      </c>
      <c r="H36" s="135" t="s">
        <v>51</v>
      </c>
      <c r="I36" s="136"/>
      <c r="J36" s="137">
        <f>SUM(J27:J34)</f>
        <v>0</v>
      </c>
      <c r="K36" s="138"/>
    </row>
    <row r="37" spans="2:11" s="1" customFormat="1" ht="14.4" customHeight="1">
      <c r="B37" s="56"/>
      <c r="C37" s="57"/>
      <c r="D37" s="57"/>
      <c r="E37" s="57"/>
      <c r="F37" s="57"/>
      <c r="G37" s="57"/>
      <c r="H37" s="57"/>
      <c r="I37" s="139"/>
      <c r="J37" s="57"/>
      <c r="K37" s="58"/>
    </row>
    <row r="41" spans="2:11" s="1" customFormat="1" ht="6.9" customHeight="1">
      <c r="B41" s="140"/>
      <c r="C41" s="141"/>
      <c r="D41" s="141"/>
      <c r="E41" s="141"/>
      <c r="F41" s="141"/>
      <c r="G41" s="141"/>
      <c r="H41" s="141"/>
      <c r="I41" s="142"/>
      <c r="J41" s="141"/>
      <c r="K41" s="143"/>
    </row>
    <row r="42" spans="2:11" s="1" customFormat="1" ht="36.9" customHeight="1">
      <c r="B42" s="41"/>
      <c r="C42" s="30" t="s">
        <v>137</v>
      </c>
      <c r="D42" s="42"/>
      <c r="E42" s="42"/>
      <c r="F42" s="42"/>
      <c r="G42" s="42"/>
      <c r="H42" s="42"/>
      <c r="I42" s="118"/>
      <c r="J42" s="42"/>
      <c r="K42" s="45"/>
    </row>
    <row r="43" spans="2:11" s="1" customFormat="1" ht="6.9" customHeight="1">
      <c r="B43" s="41"/>
      <c r="C43" s="42"/>
      <c r="D43" s="42"/>
      <c r="E43" s="42"/>
      <c r="F43" s="42"/>
      <c r="G43" s="42"/>
      <c r="H43" s="42"/>
      <c r="I43" s="118"/>
      <c r="J43" s="42"/>
      <c r="K43" s="45"/>
    </row>
    <row r="44" spans="2:11" s="1" customFormat="1" ht="14.4" customHeight="1">
      <c r="B44" s="41"/>
      <c r="C44" s="37" t="s">
        <v>18</v>
      </c>
      <c r="D44" s="42"/>
      <c r="E44" s="42"/>
      <c r="F44" s="42"/>
      <c r="G44" s="42"/>
      <c r="H44" s="42"/>
      <c r="I44" s="118"/>
      <c r="J44" s="42"/>
      <c r="K44" s="45"/>
    </row>
    <row r="45" spans="2:11" s="1" customFormat="1" ht="20.399999999999999" customHeight="1">
      <c r="B45" s="41"/>
      <c r="C45" s="42"/>
      <c r="D45" s="42"/>
      <c r="E45" s="401" t="str">
        <f>E7</f>
        <v>Revitalizace centra obce Vikýřovice</v>
      </c>
      <c r="F45" s="402"/>
      <c r="G45" s="402"/>
      <c r="H45" s="402"/>
      <c r="I45" s="118"/>
      <c r="J45" s="42"/>
      <c r="K45" s="45"/>
    </row>
    <row r="46" spans="2:11" s="1" customFormat="1" ht="14.4" customHeight="1">
      <c r="B46" s="41"/>
      <c r="C46" s="37" t="s">
        <v>135</v>
      </c>
      <c r="D46" s="42"/>
      <c r="E46" s="42"/>
      <c r="F46" s="42"/>
      <c r="G46" s="42"/>
      <c r="H46" s="42"/>
      <c r="I46" s="118"/>
      <c r="J46" s="42"/>
      <c r="K46" s="45"/>
    </row>
    <row r="47" spans="2:11" s="1" customFormat="1" ht="22.2" customHeight="1">
      <c r="B47" s="41"/>
      <c r="C47" s="42"/>
      <c r="D47" s="42"/>
      <c r="E47" s="403" t="str">
        <f>E9</f>
        <v>SO 401 - Rozvody VO</v>
      </c>
      <c r="F47" s="404"/>
      <c r="G47" s="404"/>
      <c r="H47" s="404"/>
      <c r="I47" s="118"/>
      <c r="J47" s="42"/>
      <c r="K47" s="45"/>
    </row>
    <row r="48" spans="2:11" s="1" customFormat="1" ht="6.9" customHeight="1">
      <c r="B48" s="41"/>
      <c r="C48" s="42"/>
      <c r="D48" s="42"/>
      <c r="E48" s="42"/>
      <c r="F48" s="42"/>
      <c r="G48" s="42"/>
      <c r="H48" s="42"/>
      <c r="I48" s="118"/>
      <c r="J48" s="42"/>
      <c r="K48" s="45"/>
    </row>
    <row r="49" spans="2:47" s="1" customFormat="1" ht="18" customHeight="1">
      <c r="B49" s="41"/>
      <c r="C49" s="37" t="s">
        <v>23</v>
      </c>
      <c r="D49" s="42"/>
      <c r="E49" s="42"/>
      <c r="F49" s="35" t="str">
        <f>F12</f>
        <v xml:space="preserve"> </v>
      </c>
      <c r="G49" s="42"/>
      <c r="H49" s="42"/>
      <c r="I49" s="119" t="s">
        <v>25</v>
      </c>
      <c r="J49" s="120" t="str">
        <f>IF(J12="","",J12)</f>
        <v>20. 7. 2017</v>
      </c>
      <c r="K49" s="45"/>
    </row>
    <row r="50" spans="2:47" s="1" customFormat="1" ht="6.9" customHeight="1">
      <c r="B50" s="41"/>
      <c r="C50" s="42"/>
      <c r="D50" s="42"/>
      <c r="E50" s="42"/>
      <c r="F50" s="42"/>
      <c r="G50" s="42"/>
      <c r="H50" s="42"/>
      <c r="I50" s="118"/>
      <c r="J50" s="42"/>
      <c r="K50" s="45"/>
    </row>
    <row r="51" spans="2:47" s="1" customFormat="1" ht="13.2">
      <c r="B51" s="41"/>
      <c r="C51" s="37" t="s">
        <v>27</v>
      </c>
      <c r="D51" s="42"/>
      <c r="E51" s="42"/>
      <c r="F51" s="35" t="str">
        <f>E15</f>
        <v>Obec Vikýřovice, Petrovská č. 168</v>
      </c>
      <c r="G51" s="42"/>
      <c r="H51" s="42"/>
      <c r="I51" s="119" t="s">
        <v>34</v>
      </c>
      <c r="J51" s="35" t="str">
        <f>E21</f>
        <v>Ing. Vitásek, U tenisu 2625/1, Šumperk</v>
      </c>
      <c r="K51" s="45"/>
    </row>
    <row r="52" spans="2:47" s="1" customFormat="1" ht="14.4" customHeight="1">
      <c r="B52" s="41"/>
      <c r="C52" s="37" t="s">
        <v>32</v>
      </c>
      <c r="D52" s="42"/>
      <c r="E52" s="42"/>
      <c r="F52" s="35" t="str">
        <f>IF(E18="","",E18)</f>
        <v/>
      </c>
      <c r="G52" s="42"/>
      <c r="H52" s="42"/>
      <c r="I52" s="118"/>
      <c r="J52" s="42"/>
      <c r="K52" s="45"/>
    </row>
    <row r="53" spans="2:47" s="1" customFormat="1" ht="10.35" customHeight="1">
      <c r="B53" s="41"/>
      <c r="C53" s="42"/>
      <c r="D53" s="42"/>
      <c r="E53" s="42"/>
      <c r="F53" s="42"/>
      <c r="G53" s="42"/>
      <c r="H53" s="42"/>
      <c r="I53" s="118"/>
      <c r="J53" s="42"/>
      <c r="K53" s="45"/>
    </row>
    <row r="54" spans="2:47" s="1" customFormat="1" ht="29.25" customHeight="1">
      <c r="B54" s="41"/>
      <c r="C54" s="144" t="s">
        <v>138</v>
      </c>
      <c r="D54" s="132"/>
      <c r="E54" s="132"/>
      <c r="F54" s="132"/>
      <c r="G54" s="132"/>
      <c r="H54" s="132"/>
      <c r="I54" s="145"/>
      <c r="J54" s="146" t="s">
        <v>139</v>
      </c>
      <c r="K54" s="147"/>
    </row>
    <row r="55" spans="2:47" s="1" customFormat="1" ht="10.35" customHeight="1">
      <c r="B55" s="41"/>
      <c r="C55" s="42"/>
      <c r="D55" s="42"/>
      <c r="E55" s="42"/>
      <c r="F55" s="42"/>
      <c r="G55" s="42"/>
      <c r="H55" s="42"/>
      <c r="I55" s="118"/>
      <c r="J55" s="42"/>
      <c r="K55" s="45"/>
    </row>
    <row r="56" spans="2:47" s="1" customFormat="1" ht="29.25" customHeight="1">
      <c r="B56" s="41"/>
      <c r="C56" s="148" t="s">
        <v>140</v>
      </c>
      <c r="D56" s="42"/>
      <c r="E56" s="42"/>
      <c r="F56" s="42"/>
      <c r="G56" s="42"/>
      <c r="H56" s="42"/>
      <c r="I56" s="118"/>
      <c r="J56" s="128">
        <f>J77</f>
        <v>0</v>
      </c>
      <c r="K56" s="45"/>
      <c r="AU56" s="24" t="s">
        <v>141</v>
      </c>
    </row>
    <row r="57" spans="2:47" s="7" customFormat="1" ht="24.9" customHeight="1">
      <c r="B57" s="149"/>
      <c r="C57" s="150"/>
      <c r="D57" s="151" t="s">
        <v>900</v>
      </c>
      <c r="E57" s="152"/>
      <c r="F57" s="152"/>
      <c r="G57" s="152"/>
      <c r="H57" s="152"/>
      <c r="I57" s="153"/>
      <c r="J57" s="154">
        <f>J78</f>
        <v>0</v>
      </c>
      <c r="K57" s="155"/>
    </row>
    <row r="58" spans="2:47" s="1" customFormat="1" ht="21.75" customHeight="1">
      <c r="B58" s="41"/>
      <c r="C58" s="42"/>
      <c r="D58" s="42"/>
      <c r="E58" s="42"/>
      <c r="F58" s="42"/>
      <c r="G58" s="42"/>
      <c r="H58" s="42"/>
      <c r="I58" s="118"/>
      <c r="J58" s="42"/>
      <c r="K58" s="45"/>
    </row>
    <row r="59" spans="2:47" s="1" customFormat="1" ht="6.9" customHeight="1">
      <c r="B59" s="56"/>
      <c r="C59" s="57"/>
      <c r="D59" s="57"/>
      <c r="E59" s="57"/>
      <c r="F59" s="57"/>
      <c r="G59" s="57"/>
      <c r="H59" s="57"/>
      <c r="I59" s="139"/>
      <c r="J59" s="57"/>
      <c r="K59" s="58"/>
    </row>
    <row r="63" spans="2:47" s="1" customFormat="1" ht="6.9" customHeight="1">
      <c r="B63" s="59"/>
      <c r="C63" s="60"/>
      <c r="D63" s="60"/>
      <c r="E63" s="60"/>
      <c r="F63" s="60"/>
      <c r="G63" s="60"/>
      <c r="H63" s="60"/>
      <c r="I63" s="142"/>
      <c r="J63" s="60"/>
      <c r="K63" s="60"/>
      <c r="L63" s="61"/>
    </row>
    <row r="64" spans="2:47" s="1" customFormat="1" ht="36.9" customHeight="1">
      <c r="B64" s="41"/>
      <c r="C64" s="62" t="s">
        <v>146</v>
      </c>
      <c r="D64" s="63"/>
      <c r="E64" s="63"/>
      <c r="F64" s="63"/>
      <c r="G64" s="63"/>
      <c r="H64" s="63"/>
      <c r="I64" s="163"/>
      <c r="J64" s="63"/>
      <c r="K64" s="63"/>
      <c r="L64" s="61"/>
    </row>
    <row r="65" spans="2:65" s="1" customFormat="1" ht="6.9" customHeight="1">
      <c r="B65" s="41"/>
      <c r="C65" s="63"/>
      <c r="D65" s="63"/>
      <c r="E65" s="63"/>
      <c r="F65" s="63"/>
      <c r="G65" s="63"/>
      <c r="H65" s="63"/>
      <c r="I65" s="163"/>
      <c r="J65" s="63"/>
      <c r="K65" s="63"/>
      <c r="L65" s="61"/>
    </row>
    <row r="66" spans="2:65" s="1" customFormat="1" ht="14.4" customHeight="1">
      <c r="B66" s="41"/>
      <c r="C66" s="65" t="s">
        <v>18</v>
      </c>
      <c r="D66" s="63"/>
      <c r="E66" s="63"/>
      <c r="F66" s="63"/>
      <c r="G66" s="63"/>
      <c r="H66" s="63"/>
      <c r="I66" s="163"/>
      <c r="J66" s="63"/>
      <c r="K66" s="63"/>
      <c r="L66" s="61"/>
    </row>
    <row r="67" spans="2:65" s="1" customFormat="1" ht="20.399999999999999" customHeight="1">
      <c r="B67" s="41"/>
      <c r="C67" s="63"/>
      <c r="D67" s="63"/>
      <c r="E67" s="405" t="str">
        <f>E7</f>
        <v>Revitalizace centra obce Vikýřovice</v>
      </c>
      <c r="F67" s="406"/>
      <c r="G67" s="406"/>
      <c r="H67" s="406"/>
      <c r="I67" s="163"/>
      <c r="J67" s="63"/>
      <c r="K67" s="63"/>
      <c r="L67" s="61"/>
    </row>
    <row r="68" spans="2:65" s="1" customFormat="1" ht="14.4" customHeight="1">
      <c r="B68" s="41"/>
      <c r="C68" s="65" t="s">
        <v>135</v>
      </c>
      <c r="D68" s="63"/>
      <c r="E68" s="63"/>
      <c r="F68" s="63"/>
      <c r="G68" s="63"/>
      <c r="H68" s="63"/>
      <c r="I68" s="163"/>
      <c r="J68" s="63"/>
      <c r="K68" s="63"/>
      <c r="L68" s="61"/>
    </row>
    <row r="69" spans="2:65" s="1" customFormat="1" ht="22.2" customHeight="1">
      <c r="B69" s="41"/>
      <c r="C69" s="63"/>
      <c r="D69" s="63"/>
      <c r="E69" s="381" t="str">
        <f>E9</f>
        <v>SO 401 - Rozvody VO</v>
      </c>
      <c r="F69" s="407"/>
      <c r="G69" s="407"/>
      <c r="H69" s="407"/>
      <c r="I69" s="163"/>
      <c r="J69" s="63"/>
      <c r="K69" s="63"/>
      <c r="L69" s="61"/>
    </row>
    <row r="70" spans="2:65" s="1" customFormat="1" ht="6.9" customHeight="1">
      <c r="B70" s="41"/>
      <c r="C70" s="63"/>
      <c r="D70" s="63"/>
      <c r="E70" s="63"/>
      <c r="F70" s="63"/>
      <c r="G70" s="63"/>
      <c r="H70" s="63"/>
      <c r="I70" s="163"/>
      <c r="J70" s="63"/>
      <c r="K70" s="63"/>
      <c r="L70" s="61"/>
    </row>
    <row r="71" spans="2:65" s="1" customFormat="1" ht="18" customHeight="1">
      <c r="B71" s="41"/>
      <c r="C71" s="65" t="s">
        <v>23</v>
      </c>
      <c r="D71" s="63"/>
      <c r="E71" s="63"/>
      <c r="F71" s="164" t="str">
        <f>F12</f>
        <v xml:space="preserve"> </v>
      </c>
      <c r="G71" s="63"/>
      <c r="H71" s="63"/>
      <c r="I71" s="165" t="s">
        <v>25</v>
      </c>
      <c r="J71" s="73" t="str">
        <f>IF(J12="","",J12)</f>
        <v>20. 7. 2017</v>
      </c>
      <c r="K71" s="63"/>
      <c r="L71" s="61"/>
    </row>
    <row r="72" spans="2:65" s="1" customFormat="1" ht="6.9" customHeight="1">
      <c r="B72" s="41"/>
      <c r="C72" s="63"/>
      <c r="D72" s="63"/>
      <c r="E72" s="63"/>
      <c r="F72" s="63"/>
      <c r="G72" s="63"/>
      <c r="H72" s="63"/>
      <c r="I72" s="163"/>
      <c r="J72" s="63"/>
      <c r="K72" s="63"/>
      <c r="L72" s="61"/>
    </row>
    <row r="73" spans="2:65" s="1" customFormat="1" ht="13.2">
      <c r="B73" s="41"/>
      <c r="C73" s="65" t="s">
        <v>27</v>
      </c>
      <c r="D73" s="63"/>
      <c r="E73" s="63"/>
      <c r="F73" s="164" t="str">
        <f>E15</f>
        <v>Obec Vikýřovice, Petrovská č. 168</v>
      </c>
      <c r="G73" s="63"/>
      <c r="H73" s="63"/>
      <c r="I73" s="165" t="s">
        <v>34</v>
      </c>
      <c r="J73" s="164" t="str">
        <f>E21</f>
        <v>Ing. Vitásek, U tenisu 2625/1, Šumperk</v>
      </c>
      <c r="K73" s="63"/>
      <c r="L73" s="61"/>
    </row>
    <row r="74" spans="2:65" s="1" customFormat="1" ht="14.4" customHeight="1">
      <c r="B74" s="41"/>
      <c r="C74" s="65" t="s">
        <v>32</v>
      </c>
      <c r="D74" s="63"/>
      <c r="E74" s="63"/>
      <c r="F74" s="164" t="str">
        <f>IF(E18="","",E18)</f>
        <v/>
      </c>
      <c r="G74" s="63"/>
      <c r="H74" s="63"/>
      <c r="I74" s="163"/>
      <c r="J74" s="63"/>
      <c r="K74" s="63"/>
      <c r="L74" s="61"/>
    </row>
    <row r="75" spans="2:65" s="1" customFormat="1" ht="10.35" customHeight="1">
      <c r="B75" s="41"/>
      <c r="C75" s="63"/>
      <c r="D75" s="63"/>
      <c r="E75" s="63"/>
      <c r="F75" s="63"/>
      <c r="G75" s="63"/>
      <c r="H75" s="63"/>
      <c r="I75" s="163"/>
      <c r="J75" s="63"/>
      <c r="K75" s="63"/>
      <c r="L75" s="61"/>
    </row>
    <row r="76" spans="2:65" s="9" customFormat="1" ht="29.25" customHeight="1">
      <c r="B76" s="166"/>
      <c r="C76" s="167" t="s">
        <v>147</v>
      </c>
      <c r="D76" s="168" t="s">
        <v>58</v>
      </c>
      <c r="E76" s="168" t="s">
        <v>54</v>
      </c>
      <c r="F76" s="168" t="s">
        <v>148</v>
      </c>
      <c r="G76" s="168" t="s">
        <v>149</v>
      </c>
      <c r="H76" s="168" t="s">
        <v>150</v>
      </c>
      <c r="I76" s="169" t="s">
        <v>151</v>
      </c>
      <c r="J76" s="168" t="s">
        <v>139</v>
      </c>
      <c r="K76" s="170" t="s">
        <v>152</v>
      </c>
      <c r="L76" s="171"/>
      <c r="M76" s="81" t="s">
        <v>153</v>
      </c>
      <c r="N76" s="82" t="s">
        <v>43</v>
      </c>
      <c r="O76" s="82" t="s">
        <v>154</v>
      </c>
      <c r="P76" s="82" t="s">
        <v>155</v>
      </c>
      <c r="Q76" s="82" t="s">
        <v>156</v>
      </c>
      <c r="R76" s="82" t="s">
        <v>157</v>
      </c>
      <c r="S76" s="82" t="s">
        <v>158</v>
      </c>
      <c r="T76" s="83" t="s">
        <v>159</v>
      </c>
    </row>
    <row r="77" spans="2:65" s="1" customFormat="1" ht="29.25" customHeight="1">
      <c r="B77" s="41"/>
      <c r="C77" s="87" t="s">
        <v>140</v>
      </c>
      <c r="D77" s="63"/>
      <c r="E77" s="63"/>
      <c r="F77" s="63"/>
      <c r="G77" s="63"/>
      <c r="H77" s="63"/>
      <c r="I77" s="163"/>
      <c r="J77" s="172">
        <f>BK77</f>
        <v>0</v>
      </c>
      <c r="K77" s="63"/>
      <c r="L77" s="61"/>
      <c r="M77" s="84"/>
      <c r="N77" s="85"/>
      <c r="O77" s="85"/>
      <c r="P77" s="173">
        <f>P78</f>
        <v>0</v>
      </c>
      <c r="Q77" s="85"/>
      <c r="R77" s="173">
        <f>R78</f>
        <v>0</v>
      </c>
      <c r="S77" s="85"/>
      <c r="T77" s="174">
        <f>T78</f>
        <v>0</v>
      </c>
      <c r="AT77" s="24" t="s">
        <v>72</v>
      </c>
      <c r="AU77" s="24" t="s">
        <v>141</v>
      </c>
      <c r="BK77" s="175">
        <f>BK78</f>
        <v>0</v>
      </c>
    </row>
    <row r="78" spans="2:65" s="10" customFormat="1" ht="37.35" customHeight="1">
      <c r="B78" s="176"/>
      <c r="C78" s="177"/>
      <c r="D78" s="190" t="s">
        <v>72</v>
      </c>
      <c r="E78" s="280" t="s">
        <v>901</v>
      </c>
      <c r="F78" s="280" t="s">
        <v>902</v>
      </c>
      <c r="G78" s="177"/>
      <c r="H78" s="177"/>
      <c r="I78" s="180"/>
      <c r="J78" s="281">
        <f>BK78</f>
        <v>0</v>
      </c>
      <c r="K78" s="177"/>
      <c r="L78" s="182"/>
      <c r="M78" s="183"/>
      <c r="N78" s="184"/>
      <c r="O78" s="184"/>
      <c r="P78" s="185">
        <f>SUM(P79:P203)</f>
        <v>0</v>
      </c>
      <c r="Q78" s="184"/>
      <c r="R78" s="185">
        <f>SUM(R79:R203)</f>
        <v>0</v>
      </c>
      <c r="S78" s="184"/>
      <c r="T78" s="186">
        <f>SUM(T79:T203)</f>
        <v>0</v>
      </c>
      <c r="AR78" s="187" t="s">
        <v>81</v>
      </c>
      <c r="AT78" s="188" t="s">
        <v>72</v>
      </c>
      <c r="AU78" s="188" t="s">
        <v>73</v>
      </c>
      <c r="AY78" s="187" t="s">
        <v>162</v>
      </c>
      <c r="BK78" s="189">
        <f>SUM(BK79:BK203)</f>
        <v>0</v>
      </c>
    </row>
    <row r="79" spans="2:65" s="1" customFormat="1" ht="28.8" customHeight="1">
      <c r="B79" s="41"/>
      <c r="C79" s="193" t="s">
        <v>81</v>
      </c>
      <c r="D79" s="193" t="s">
        <v>164</v>
      </c>
      <c r="E79" s="194" t="s">
        <v>903</v>
      </c>
      <c r="F79" s="195" t="s">
        <v>904</v>
      </c>
      <c r="G79" s="196" t="s">
        <v>249</v>
      </c>
      <c r="H79" s="197">
        <v>34</v>
      </c>
      <c r="I79" s="198"/>
      <c r="J79" s="199">
        <f t="shared" ref="J79:J110" si="0">ROUND(I79*H79,2)</f>
        <v>0</v>
      </c>
      <c r="K79" s="195" t="s">
        <v>21</v>
      </c>
      <c r="L79" s="61"/>
      <c r="M79" s="200" t="s">
        <v>21</v>
      </c>
      <c r="N79" s="201" t="s">
        <v>44</v>
      </c>
      <c r="O79" s="42"/>
      <c r="P79" s="202">
        <f t="shared" ref="P79:P110" si="1">O79*H79</f>
        <v>0</v>
      </c>
      <c r="Q79" s="202">
        <v>0</v>
      </c>
      <c r="R79" s="202">
        <f t="shared" ref="R79:R110" si="2">Q79*H79</f>
        <v>0</v>
      </c>
      <c r="S79" s="202">
        <v>0</v>
      </c>
      <c r="T79" s="203">
        <f t="shared" ref="T79:T110" si="3">S79*H79</f>
        <v>0</v>
      </c>
      <c r="AR79" s="24" t="s">
        <v>168</v>
      </c>
      <c r="AT79" s="24" t="s">
        <v>164</v>
      </c>
      <c r="AU79" s="24" t="s">
        <v>81</v>
      </c>
      <c r="AY79" s="24" t="s">
        <v>162</v>
      </c>
      <c r="BE79" s="204">
        <f t="shared" ref="BE79:BE110" si="4">IF(N79="základní",J79,0)</f>
        <v>0</v>
      </c>
      <c r="BF79" s="204">
        <f t="shared" ref="BF79:BF110" si="5">IF(N79="snížená",J79,0)</f>
        <v>0</v>
      </c>
      <c r="BG79" s="204">
        <f t="shared" ref="BG79:BG110" si="6">IF(N79="zákl. přenesená",J79,0)</f>
        <v>0</v>
      </c>
      <c r="BH79" s="204">
        <f t="shared" ref="BH79:BH110" si="7">IF(N79="sníž. přenesená",J79,0)</f>
        <v>0</v>
      </c>
      <c r="BI79" s="204">
        <f t="shared" ref="BI79:BI110" si="8">IF(N79="nulová",J79,0)</f>
        <v>0</v>
      </c>
      <c r="BJ79" s="24" t="s">
        <v>81</v>
      </c>
      <c r="BK79" s="204">
        <f t="shared" ref="BK79:BK110" si="9">ROUND(I79*H79,2)</f>
        <v>0</v>
      </c>
      <c r="BL79" s="24" t="s">
        <v>168</v>
      </c>
      <c r="BM79" s="24" t="s">
        <v>83</v>
      </c>
    </row>
    <row r="80" spans="2:65" s="1" customFormat="1" ht="28.8" customHeight="1">
      <c r="B80" s="41"/>
      <c r="C80" s="193" t="s">
        <v>83</v>
      </c>
      <c r="D80" s="193" t="s">
        <v>164</v>
      </c>
      <c r="E80" s="194" t="s">
        <v>905</v>
      </c>
      <c r="F80" s="195" t="s">
        <v>906</v>
      </c>
      <c r="G80" s="196" t="s">
        <v>249</v>
      </c>
      <c r="H80" s="197">
        <v>7.9</v>
      </c>
      <c r="I80" s="198"/>
      <c r="J80" s="199">
        <f t="shared" si="0"/>
        <v>0</v>
      </c>
      <c r="K80" s="195" t="s">
        <v>21</v>
      </c>
      <c r="L80" s="61"/>
      <c r="M80" s="200" t="s">
        <v>21</v>
      </c>
      <c r="N80" s="201" t="s">
        <v>44</v>
      </c>
      <c r="O80" s="42"/>
      <c r="P80" s="202">
        <f t="shared" si="1"/>
        <v>0</v>
      </c>
      <c r="Q80" s="202">
        <v>0</v>
      </c>
      <c r="R80" s="202">
        <f t="shared" si="2"/>
        <v>0</v>
      </c>
      <c r="S80" s="202">
        <v>0</v>
      </c>
      <c r="T80" s="203">
        <f t="shared" si="3"/>
        <v>0</v>
      </c>
      <c r="AR80" s="24" t="s">
        <v>168</v>
      </c>
      <c r="AT80" s="24" t="s">
        <v>164</v>
      </c>
      <c r="AU80" s="24" t="s">
        <v>81</v>
      </c>
      <c r="AY80" s="24" t="s">
        <v>162</v>
      </c>
      <c r="BE80" s="204">
        <f t="shared" si="4"/>
        <v>0</v>
      </c>
      <c r="BF80" s="204">
        <f t="shared" si="5"/>
        <v>0</v>
      </c>
      <c r="BG80" s="204">
        <f t="shared" si="6"/>
        <v>0</v>
      </c>
      <c r="BH80" s="204">
        <f t="shared" si="7"/>
        <v>0</v>
      </c>
      <c r="BI80" s="204">
        <f t="shared" si="8"/>
        <v>0</v>
      </c>
      <c r="BJ80" s="24" t="s">
        <v>81</v>
      </c>
      <c r="BK80" s="204">
        <f t="shared" si="9"/>
        <v>0</v>
      </c>
      <c r="BL80" s="24" t="s">
        <v>168</v>
      </c>
      <c r="BM80" s="24" t="s">
        <v>168</v>
      </c>
    </row>
    <row r="81" spans="2:65" s="1" customFormat="1" ht="20.399999999999999" customHeight="1">
      <c r="B81" s="41"/>
      <c r="C81" s="193" t="s">
        <v>177</v>
      </c>
      <c r="D81" s="193" t="s">
        <v>164</v>
      </c>
      <c r="E81" s="194" t="s">
        <v>907</v>
      </c>
      <c r="F81" s="195" t="s">
        <v>908</v>
      </c>
      <c r="G81" s="196" t="s">
        <v>191</v>
      </c>
      <c r="H81" s="197">
        <v>8</v>
      </c>
      <c r="I81" s="198"/>
      <c r="J81" s="199">
        <f t="shared" si="0"/>
        <v>0</v>
      </c>
      <c r="K81" s="195" t="s">
        <v>21</v>
      </c>
      <c r="L81" s="61"/>
      <c r="M81" s="200" t="s">
        <v>21</v>
      </c>
      <c r="N81" s="201" t="s">
        <v>44</v>
      </c>
      <c r="O81" s="42"/>
      <c r="P81" s="202">
        <f t="shared" si="1"/>
        <v>0</v>
      </c>
      <c r="Q81" s="202">
        <v>0</v>
      </c>
      <c r="R81" s="202">
        <f t="shared" si="2"/>
        <v>0</v>
      </c>
      <c r="S81" s="202">
        <v>0</v>
      </c>
      <c r="T81" s="203">
        <f t="shared" si="3"/>
        <v>0</v>
      </c>
      <c r="AR81" s="24" t="s">
        <v>168</v>
      </c>
      <c r="AT81" s="24" t="s">
        <v>164</v>
      </c>
      <c r="AU81" s="24" t="s">
        <v>81</v>
      </c>
      <c r="AY81" s="24" t="s">
        <v>162</v>
      </c>
      <c r="BE81" s="204">
        <f t="shared" si="4"/>
        <v>0</v>
      </c>
      <c r="BF81" s="204">
        <f t="shared" si="5"/>
        <v>0</v>
      </c>
      <c r="BG81" s="204">
        <f t="shared" si="6"/>
        <v>0</v>
      </c>
      <c r="BH81" s="204">
        <f t="shared" si="7"/>
        <v>0</v>
      </c>
      <c r="BI81" s="204">
        <f t="shared" si="8"/>
        <v>0</v>
      </c>
      <c r="BJ81" s="24" t="s">
        <v>81</v>
      </c>
      <c r="BK81" s="204">
        <f t="shared" si="9"/>
        <v>0</v>
      </c>
      <c r="BL81" s="24" t="s">
        <v>168</v>
      </c>
      <c r="BM81" s="24" t="s">
        <v>195</v>
      </c>
    </row>
    <row r="82" spans="2:65" s="1" customFormat="1" ht="28.8" customHeight="1">
      <c r="B82" s="41"/>
      <c r="C82" s="193" t="s">
        <v>168</v>
      </c>
      <c r="D82" s="193" t="s">
        <v>164</v>
      </c>
      <c r="E82" s="194" t="s">
        <v>909</v>
      </c>
      <c r="F82" s="195" t="s">
        <v>910</v>
      </c>
      <c r="G82" s="196" t="s">
        <v>191</v>
      </c>
      <c r="H82" s="197">
        <v>17</v>
      </c>
      <c r="I82" s="198"/>
      <c r="J82" s="199">
        <f t="shared" si="0"/>
        <v>0</v>
      </c>
      <c r="K82" s="195" t="s">
        <v>21</v>
      </c>
      <c r="L82" s="61"/>
      <c r="M82" s="200" t="s">
        <v>21</v>
      </c>
      <c r="N82" s="201" t="s">
        <v>44</v>
      </c>
      <c r="O82" s="42"/>
      <c r="P82" s="202">
        <f t="shared" si="1"/>
        <v>0</v>
      </c>
      <c r="Q82" s="202">
        <v>0</v>
      </c>
      <c r="R82" s="202">
        <f t="shared" si="2"/>
        <v>0</v>
      </c>
      <c r="S82" s="202">
        <v>0</v>
      </c>
      <c r="T82" s="203">
        <f t="shared" si="3"/>
        <v>0</v>
      </c>
      <c r="AR82" s="24" t="s">
        <v>168</v>
      </c>
      <c r="AT82" s="24" t="s">
        <v>164</v>
      </c>
      <c r="AU82" s="24" t="s">
        <v>81</v>
      </c>
      <c r="AY82" s="24" t="s">
        <v>162</v>
      </c>
      <c r="BE82" s="204">
        <f t="shared" si="4"/>
        <v>0</v>
      </c>
      <c r="BF82" s="204">
        <f t="shared" si="5"/>
        <v>0</v>
      </c>
      <c r="BG82" s="204">
        <f t="shared" si="6"/>
        <v>0</v>
      </c>
      <c r="BH82" s="204">
        <f t="shared" si="7"/>
        <v>0</v>
      </c>
      <c r="BI82" s="204">
        <f t="shared" si="8"/>
        <v>0</v>
      </c>
      <c r="BJ82" s="24" t="s">
        <v>81</v>
      </c>
      <c r="BK82" s="204">
        <f t="shared" si="9"/>
        <v>0</v>
      </c>
      <c r="BL82" s="24" t="s">
        <v>168</v>
      </c>
      <c r="BM82" s="24" t="s">
        <v>205</v>
      </c>
    </row>
    <row r="83" spans="2:65" s="1" customFormat="1" ht="28.8" customHeight="1">
      <c r="B83" s="41"/>
      <c r="C83" s="193" t="s">
        <v>188</v>
      </c>
      <c r="D83" s="193" t="s">
        <v>164</v>
      </c>
      <c r="E83" s="194" t="s">
        <v>911</v>
      </c>
      <c r="F83" s="195" t="s">
        <v>912</v>
      </c>
      <c r="G83" s="196" t="s">
        <v>167</v>
      </c>
      <c r="H83" s="197">
        <v>0.26</v>
      </c>
      <c r="I83" s="198"/>
      <c r="J83" s="199">
        <f t="shared" si="0"/>
        <v>0</v>
      </c>
      <c r="K83" s="195" t="s">
        <v>21</v>
      </c>
      <c r="L83" s="61"/>
      <c r="M83" s="200" t="s">
        <v>21</v>
      </c>
      <c r="N83" s="201" t="s">
        <v>44</v>
      </c>
      <c r="O83" s="42"/>
      <c r="P83" s="202">
        <f t="shared" si="1"/>
        <v>0</v>
      </c>
      <c r="Q83" s="202">
        <v>0</v>
      </c>
      <c r="R83" s="202">
        <f t="shared" si="2"/>
        <v>0</v>
      </c>
      <c r="S83" s="202">
        <v>0</v>
      </c>
      <c r="T83" s="203">
        <f t="shared" si="3"/>
        <v>0</v>
      </c>
      <c r="AR83" s="24" t="s">
        <v>168</v>
      </c>
      <c r="AT83" s="24" t="s">
        <v>164</v>
      </c>
      <c r="AU83" s="24" t="s">
        <v>81</v>
      </c>
      <c r="AY83" s="24" t="s">
        <v>162</v>
      </c>
      <c r="BE83" s="204">
        <f t="shared" si="4"/>
        <v>0</v>
      </c>
      <c r="BF83" s="204">
        <f t="shared" si="5"/>
        <v>0</v>
      </c>
      <c r="BG83" s="204">
        <f t="shared" si="6"/>
        <v>0</v>
      </c>
      <c r="BH83" s="204">
        <f t="shared" si="7"/>
        <v>0</v>
      </c>
      <c r="BI83" s="204">
        <f t="shared" si="8"/>
        <v>0</v>
      </c>
      <c r="BJ83" s="24" t="s">
        <v>81</v>
      </c>
      <c r="BK83" s="204">
        <f t="shared" si="9"/>
        <v>0</v>
      </c>
      <c r="BL83" s="24" t="s">
        <v>168</v>
      </c>
      <c r="BM83" s="24" t="s">
        <v>219</v>
      </c>
    </row>
    <row r="84" spans="2:65" s="1" customFormat="1" ht="28.8" customHeight="1">
      <c r="B84" s="41"/>
      <c r="C84" s="193" t="s">
        <v>195</v>
      </c>
      <c r="D84" s="193" t="s">
        <v>164</v>
      </c>
      <c r="E84" s="194" t="s">
        <v>913</v>
      </c>
      <c r="F84" s="195" t="s">
        <v>914</v>
      </c>
      <c r="G84" s="196" t="s">
        <v>167</v>
      </c>
      <c r="H84" s="197">
        <v>0.26</v>
      </c>
      <c r="I84" s="198"/>
      <c r="J84" s="199">
        <f t="shared" si="0"/>
        <v>0</v>
      </c>
      <c r="K84" s="195" t="s">
        <v>21</v>
      </c>
      <c r="L84" s="61"/>
      <c r="M84" s="200" t="s">
        <v>21</v>
      </c>
      <c r="N84" s="201" t="s">
        <v>44</v>
      </c>
      <c r="O84" s="42"/>
      <c r="P84" s="202">
        <f t="shared" si="1"/>
        <v>0</v>
      </c>
      <c r="Q84" s="202">
        <v>0</v>
      </c>
      <c r="R84" s="202">
        <f t="shared" si="2"/>
        <v>0</v>
      </c>
      <c r="S84" s="202">
        <v>0</v>
      </c>
      <c r="T84" s="203">
        <f t="shared" si="3"/>
        <v>0</v>
      </c>
      <c r="AR84" s="24" t="s">
        <v>168</v>
      </c>
      <c r="AT84" s="24" t="s">
        <v>164</v>
      </c>
      <c r="AU84" s="24" t="s">
        <v>81</v>
      </c>
      <c r="AY84" s="24" t="s">
        <v>162</v>
      </c>
      <c r="BE84" s="204">
        <f t="shared" si="4"/>
        <v>0</v>
      </c>
      <c r="BF84" s="204">
        <f t="shared" si="5"/>
        <v>0</v>
      </c>
      <c r="BG84" s="204">
        <f t="shared" si="6"/>
        <v>0</v>
      </c>
      <c r="BH84" s="204">
        <f t="shared" si="7"/>
        <v>0</v>
      </c>
      <c r="BI84" s="204">
        <f t="shared" si="8"/>
        <v>0</v>
      </c>
      <c r="BJ84" s="24" t="s">
        <v>81</v>
      </c>
      <c r="BK84" s="204">
        <f t="shared" si="9"/>
        <v>0</v>
      </c>
      <c r="BL84" s="24" t="s">
        <v>168</v>
      </c>
      <c r="BM84" s="24" t="s">
        <v>230</v>
      </c>
    </row>
    <row r="85" spans="2:65" s="1" customFormat="1" ht="28.8" customHeight="1">
      <c r="B85" s="41"/>
      <c r="C85" s="193" t="s">
        <v>171</v>
      </c>
      <c r="D85" s="193" t="s">
        <v>164</v>
      </c>
      <c r="E85" s="194" t="s">
        <v>915</v>
      </c>
      <c r="F85" s="195" t="s">
        <v>916</v>
      </c>
      <c r="G85" s="196" t="s">
        <v>167</v>
      </c>
      <c r="H85" s="197">
        <v>0.26</v>
      </c>
      <c r="I85" s="198"/>
      <c r="J85" s="199">
        <f t="shared" si="0"/>
        <v>0</v>
      </c>
      <c r="K85" s="195" t="s">
        <v>21</v>
      </c>
      <c r="L85" s="61"/>
      <c r="M85" s="200" t="s">
        <v>21</v>
      </c>
      <c r="N85" s="201" t="s">
        <v>44</v>
      </c>
      <c r="O85" s="42"/>
      <c r="P85" s="202">
        <f t="shared" si="1"/>
        <v>0</v>
      </c>
      <c r="Q85" s="202">
        <v>0</v>
      </c>
      <c r="R85" s="202">
        <f t="shared" si="2"/>
        <v>0</v>
      </c>
      <c r="S85" s="202">
        <v>0</v>
      </c>
      <c r="T85" s="203">
        <f t="shared" si="3"/>
        <v>0</v>
      </c>
      <c r="AR85" s="24" t="s">
        <v>168</v>
      </c>
      <c r="AT85" s="24" t="s">
        <v>164</v>
      </c>
      <c r="AU85" s="24" t="s">
        <v>81</v>
      </c>
      <c r="AY85" s="24" t="s">
        <v>162</v>
      </c>
      <c r="BE85" s="204">
        <f t="shared" si="4"/>
        <v>0</v>
      </c>
      <c r="BF85" s="204">
        <f t="shared" si="5"/>
        <v>0</v>
      </c>
      <c r="BG85" s="204">
        <f t="shared" si="6"/>
        <v>0</v>
      </c>
      <c r="BH85" s="204">
        <f t="shared" si="7"/>
        <v>0</v>
      </c>
      <c r="BI85" s="204">
        <f t="shared" si="8"/>
        <v>0</v>
      </c>
      <c r="BJ85" s="24" t="s">
        <v>81</v>
      </c>
      <c r="BK85" s="204">
        <f t="shared" si="9"/>
        <v>0</v>
      </c>
      <c r="BL85" s="24" t="s">
        <v>168</v>
      </c>
      <c r="BM85" s="24" t="s">
        <v>246</v>
      </c>
    </row>
    <row r="86" spans="2:65" s="1" customFormat="1" ht="28.8" customHeight="1">
      <c r="B86" s="41"/>
      <c r="C86" s="193" t="s">
        <v>205</v>
      </c>
      <c r="D86" s="193" t="s">
        <v>164</v>
      </c>
      <c r="E86" s="194" t="s">
        <v>917</v>
      </c>
      <c r="F86" s="195" t="s">
        <v>918</v>
      </c>
      <c r="G86" s="196" t="s">
        <v>167</v>
      </c>
      <c r="H86" s="197">
        <v>0.26</v>
      </c>
      <c r="I86" s="198"/>
      <c r="J86" s="199">
        <f t="shared" si="0"/>
        <v>0</v>
      </c>
      <c r="K86" s="195" t="s">
        <v>21</v>
      </c>
      <c r="L86" s="61"/>
      <c r="M86" s="200" t="s">
        <v>21</v>
      </c>
      <c r="N86" s="201" t="s">
        <v>44</v>
      </c>
      <c r="O86" s="42"/>
      <c r="P86" s="202">
        <f t="shared" si="1"/>
        <v>0</v>
      </c>
      <c r="Q86" s="202">
        <v>0</v>
      </c>
      <c r="R86" s="202">
        <f t="shared" si="2"/>
        <v>0</v>
      </c>
      <c r="S86" s="202">
        <v>0</v>
      </c>
      <c r="T86" s="203">
        <f t="shared" si="3"/>
        <v>0</v>
      </c>
      <c r="AR86" s="24" t="s">
        <v>168</v>
      </c>
      <c r="AT86" s="24" t="s">
        <v>164</v>
      </c>
      <c r="AU86" s="24" t="s">
        <v>81</v>
      </c>
      <c r="AY86" s="24" t="s">
        <v>162</v>
      </c>
      <c r="BE86" s="204">
        <f t="shared" si="4"/>
        <v>0</v>
      </c>
      <c r="BF86" s="204">
        <f t="shared" si="5"/>
        <v>0</v>
      </c>
      <c r="BG86" s="204">
        <f t="shared" si="6"/>
        <v>0</v>
      </c>
      <c r="BH86" s="204">
        <f t="shared" si="7"/>
        <v>0</v>
      </c>
      <c r="BI86" s="204">
        <f t="shared" si="8"/>
        <v>0</v>
      </c>
      <c r="BJ86" s="24" t="s">
        <v>81</v>
      </c>
      <c r="BK86" s="204">
        <f t="shared" si="9"/>
        <v>0</v>
      </c>
      <c r="BL86" s="24" t="s">
        <v>168</v>
      </c>
      <c r="BM86" s="24" t="s">
        <v>262</v>
      </c>
    </row>
    <row r="87" spans="2:65" s="1" customFormat="1" ht="20.399999999999999" customHeight="1">
      <c r="B87" s="41"/>
      <c r="C87" s="193" t="s">
        <v>212</v>
      </c>
      <c r="D87" s="193" t="s">
        <v>164</v>
      </c>
      <c r="E87" s="194" t="s">
        <v>919</v>
      </c>
      <c r="F87" s="195" t="s">
        <v>920</v>
      </c>
      <c r="G87" s="196" t="s">
        <v>921</v>
      </c>
      <c r="H87" s="197">
        <v>9</v>
      </c>
      <c r="I87" s="198"/>
      <c r="J87" s="199">
        <f t="shared" si="0"/>
        <v>0</v>
      </c>
      <c r="K87" s="195" t="s">
        <v>21</v>
      </c>
      <c r="L87" s="61"/>
      <c r="M87" s="200" t="s">
        <v>21</v>
      </c>
      <c r="N87" s="201" t="s">
        <v>44</v>
      </c>
      <c r="O87" s="42"/>
      <c r="P87" s="202">
        <f t="shared" si="1"/>
        <v>0</v>
      </c>
      <c r="Q87" s="202">
        <v>0</v>
      </c>
      <c r="R87" s="202">
        <f t="shared" si="2"/>
        <v>0</v>
      </c>
      <c r="S87" s="202">
        <v>0</v>
      </c>
      <c r="T87" s="203">
        <f t="shared" si="3"/>
        <v>0</v>
      </c>
      <c r="AR87" s="24" t="s">
        <v>168</v>
      </c>
      <c r="AT87" s="24" t="s">
        <v>164</v>
      </c>
      <c r="AU87" s="24" t="s">
        <v>81</v>
      </c>
      <c r="AY87" s="24" t="s">
        <v>162</v>
      </c>
      <c r="BE87" s="204">
        <f t="shared" si="4"/>
        <v>0</v>
      </c>
      <c r="BF87" s="204">
        <f t="shared" si="5"/>
        <v>0</v>
      </c>
      <c r="BG87" s="204">
        <f t="shared" si="6"/>
        <v>0</v>
      </c>
      <c r="BH87" s="204">
        <f t="shared" si="7"/>
        <v>0</v>
      </c>
      <c r="BI87" s="204">
        <f t="shared" si="8"/>
        <v>0</v>
      </c>
      <c r="BJ87" s="24" t="s">
        <v>81</v>
      </c>
      <c r="BK87" s="204">
        <f t="shared" si="9"/>
        <v>0</v>
      </c>
      <c r="BL87" s="24" t="s">
        <v>168</v>
      </c>
      <c r="BM87" s="24" t="s">
        <v>295</v>
      </c>
    </row>
    <row r="88" spans="2:65" s="1" customFormat="1" ht="28.8" customHeight="1">
      <c r="B88" s="41"/>
      <c r="C88" s="193" t="s">
        <v>219</v>
      </c>
      <c r="D88" s="193" t="s">
        <v>164</v>
      </c>
      <c r="E88" s="194" t="s">
        <v>922</v>
      </c>
      <c r="F88" s="195" t="s">
        <v>923</v>
      </c>
      <c r="G88" s="196" t="s">
        <v>191</v>
      </c>
      <c r="H88" s="197">
        <v>27</v>
      </c>
      <c r="I88" s="198"/>
      <c r="J88" s="199">
        <f t="shared" si="0"/>
        <v>0</v>
      </c>
      <c r="K88" s="195" t="s">
        <v>21</v>
      </c>
      <c r="L88" s="61"/>
      <c r="M88" s="200" t="s">
        <v>21</v>
      </c>
      <c r="N88" s="201" t="s">
        <v>44</v>
      </c>
      <c r="O88" s="42"/>
      <c r="P88" s="202">
        <f t="shared" si="1"/>
        <v>0</v>
      </c>
      <c r="Q88" s="202">
        <v>0</v>
      </c>
      <c r="R88" s="202">
        <f t="shared" si="2"/>
        <v>0</v>
      </c>
      <c r="S88" s="202">
        <v>0</v>
      </c>
      <c r="T88" s="203">
        <f t="shared" si="3"/>
        <v>0</v>
      </c>
      <c r="AR88" s="24" t="s">
        <v>168</v>
      </c>
      <c r="AT88" s="24" t="s">
        <v>164</v>
      </c>
      <c r="AU88" s="24" t="s">
        <v>81</v>
      </c>
      <c r="AY88" s="24" t="s">
        <v>162</v>
      </c>
      <c r="BE88" s="204">
        <f t="shared" si="4"/>
        <v>0</v>
      </c>
      <c r="BF88" s="204">
        <f t="shared" si="5"/>
        <v>0</v>
      </c>
      <c r="BG88" s="204">
        <f t="shared" si="6"/>
        <v>0</v>
      </c>
      <c r="BH88" s="204">
        <f t="shared" si="7"/>
        <v>0</v>
      </c>
      <c r="BI88" s="204">
        <f t="shared" si="8"/>
        <v>0</v>
      </c>
      <c r="BJ88" s="24" t="s">
        <v>81</v>
      </c>
      <c r="BK88" s="204">
        <f t="shared" si="9"/>
        <v>0</v>
      </c>
      <c r="BL88" s="24" t="s">
        <v>168</v>
      </c>
      <c r="BM88" s="24" t="s">
        <v>304</v>
      </c>
    </row>
    <row r="89" spans="2:65" s="1" customFormat="1" ht="28.8" customHeight="1">
      <c r="B89" s="41"/>
      <c r="C89" s="193" t="s">
        <v>224</v>
      </c>
      <c r="D89" s="193" t="s">
        <v>164</v>
      </c>
      <c r="E89" s="194" t="s">
        <v>924</v>
      </c>
      <c r="F89" s="195" t="s">
        <v>925</v>
      </c>
      <c r="G89" s="196" t="s">
        <v>191</v>
      </c>
      <c r="H89" s="197">
        <v>17</v>
      </c>
      <c r="I89" s="198"/>
      <c r="J89" s="199">
        <f t="shared" si="0"/>
        <v>0</v>
      </c>
      <c r="K89" s="195" t="s">
        <v>21</v>
      </c>
      <c r="L89" s="61"/>
      <c r="M89" s="200" t="s">
        <v>21</v>
      </c>
      <c r="N89" s="201" t="s">
        <v>44</v>
      </c>
      <c r="O89" s="42"/>
      <c r="P89" s="202">
        <f t="shared" si="1"/>
        <v>0</v>
      </c>
      <c r="Q89" s="202">
        <v>0</v>
      </c>
      <c r="R89" s="202">
        <f t="shared" si="2"/>
        <v>0</v>
      </c>
      <c r="S89" s="202">
        <v>0</v>
      </c>
      <c r="T89" s="203">
        <f t="shared" si="3"/>
        <v>0</v>
      </c>
      <c r="AR89" s="24" t="s">
        <v>168</v>
      </c>
      <c r="AT89" s="24" t="s">
        <v>164</v>
      </c>
      <c r="AU89" s="24" t="s">
        <v>81</v>
      </c>
      <c r="AY89" s="24" t="s">
        <v>162</v>
      </c>
      <c r="BE89" s="204">
        <f t="shared" si="4"/>
        <v>0</v>
      </c>
      <c r="BF89" s="204">
        <f t="shared" si="5"/>
        <v>0</v>
      </c>
      <c r="BG89" s="204">
        <f t="shared" si="6"/>
        <v>0</v>
      </c>
      <c r="BH89" s="204">
        <f t="shared" si="7"/>
        <v>0</v>
      </c>
      <c r="BI89" s="204">
        <f t="shared" si="8"/>
        <v>0</v>
      </c>
      <c r="BJ89" s="24" t="s">
        <v>81</v>
      </c>
      <c r="BK89" s="204">
        <f t="shared" si="9"/>
        <v>0</v>
      </c>
      <c r="BL89" s="24" t="s">
        <v>168</v>
      </c>
      <c r="BM89" s="24" t="s">
        <v>314</v>
      </c>
    </row>
    <row r="90" spans="2:65" s="1" customFormat="1" ht="20.399999999999999" customHeight="1">
      <c r="B90" s="41"/>
      <c r="C90" s="193" t="s">
        <v>230</v>
      </c>
      <c r="D90" s="193" t="s">
        <v>164</v>
      </c>
      <c r="E90" s="194" t="s">
        <v>926</v>
      </c>
      <c r="F90" s="195" t="s">
        <v>927</v>
      </c>
      <c r="G90" s="196" t="s">
        <v>191</v>
      </c>
      <c r="H90" s="197">
        <v>9</v>
      </c>
      <c r="I90" s="198"/>
      <c r="J90" s="199">
        <f t="shared" si="0"/>
        <v>0</v>
      </c>
      <c r="K90" s="195" t="s">
        <v>21</v>
      </c>
      <c r="L90" s="61"/>
      <c r="M90" s="200" t="s">
        <v>21</v>
      </c>
      <c r="N90" s="201" t="s">
        <v>44</v>
      </c>
      <c r="O90" s="42"/>
      <c r="P90" s="202">
        <f t="shared" si="1"/>
        <v>0</v>
      </c>
      <c r="Q90" s="202">
        <v>0</v>
      </c>
      <c r="R90" s="202">
        <f t="shared" si="2"/>
        <v>0</v>
      </c>
      <c r="S90" s="202">
        <v>0</v>
      </c>
      <c r="T90" s="203">
        <f t="shared" si="3"/>
        <v>0</v>
      </c>
      <c r="AR90" s="24" t="s">
        <v>168</v>
      </c>
      <c r="AT90" s="24" t="s">
        <v>164</v>
      </c>
      <c r="AU90" s="24" t="s">
        <v>81</v>
      </c>
      <c r="AY90" s="24" t="s">
        <v>162</v>
      </c>
      <c r="BE90" s="204">
        <f t="shared" si="4"/>
        <v>0</v>
      </c>
      <c r="BF90" s="204">
        <f t="shared" si="5"/>
        <v>0</v>
      </c>
      <c r="BG90" s="204">
        <f t="shared" si="6"/>
        <v>0</v>
      </c>
      <c r="BH90" s="204">
        <f t="shared" si="7"/>
        <v>0</v>
      </c>
      <c r="BI90" s="204">
        <f t="shared" si="8"/>
        <v>0</v>
      </c>
      <c r="BJ90" s="24" t="s">
        <v>81</v>
      </c>
      <c r="BK90" s="204">
        <f t="shared" si="9"/>
        <v>0</v>
      </c>
      <c r="BL90" s="24" t="s">
        <v>168</v>
      </c>
      <c r="BM90" s="24" t="s">
        <v>328</v>
      </c>
    </row>
    <row r="91" spans="2:65" s="1" customFormat="1" ht="28.8" customHeight="1">
      <c r="B91" s="41"/>
      <c r="C91" s="193" t="s">
        <v>237</v>
      </c>
      <c r="D91" s="193" t="s">
        <v>164</v>
      </c>
      <c r="E91" s="194" t="s">
        <v>928</v>
      </c>
      <c r="F91" s="195" t="s">
        <v>929</v>
      </c>
      <c r="G91" s="196" t="s">
        <v>191</v>
      </c>
      <c r="H91" s="197">
        <v>9</v>
      </c>
      <c r="I91" s="198"/>
      <c r="J91" s="199">
        <f t="shared" si="0"/>
        <v>0</v>
      </c>
      <c r="K91" s="195" t="s">
        <v>21</v>
      </c>
      <c r="L91" s="61"/>
      <c r="M91" s="200" t="s">
        <v>21</v>
      </c>
      <c r="N91" s="201" t="s">
        <v>44</v>
      </c>
      <c r="O91" s="42"/>
      <c r="P91" s="202">
        <f t="shared" si="1"/>
        <v>0</v>
      </c>
      <c r="Q91" s="202">
        <v>0</v>
      </c>
      <c r="R91" s="202">
        <f t="shared" si="2"/>
        <v>0</v>
      </c>
      <c r="S91" s="202">
        <v>0</v>
      </c>
      <c r="T91" s="203">
        <f t="shared" si="3"/>
        <v>0</v>
      </c>
      <c r="AR91" s="24" t="s">
        <v>168</v>
      </c>
      <c r="AT91" s="24" t="s">
        <v>164</v>
      </c>
      <c r="AU91" s="24" t="s">
        <v>81</v>
      </c>
      <c r="AY91" s="24" t="s">
        <v>162</v>
      </c>
      <c r="BE91" s="204">
        <f t="shared" si="4"/>
        <v>0</v>
      </c>
      <c r="BF91" s="204">
        <f t="shared" si="5"/>
        <v>0</v>
      </c>
      <c r="BG91" s="204">
        <f t="shared" si="6"/>
        <v>0</v>
      </c>
      <c r="BH91" s="204">
        <f t="shared" si="7"/>
        <v>0</v>
      </c>
      <c r="BI91" s="204">
        <f t="shared" si="8"/>
        <v>0</v>
      </c>
      <c r="BJ91" s="24" t="s">
        <v>81</v>
      </c>
      <c r="BK91" s="204">
        <f t="shared" si="9"/>
        <v>0</v>
      </c>
      <c r="BL91" s="24" t="s">
        <v>168</v>
      </c>
      <c r="BM91" s="24" t="s">
        <v>347</v>
      </c>
    </row>
    <row r="92" spans="2:65" s="1" customFormat="1" ht="20.399999999999999" customHeight="1">
      <c r="B92" s="41"/>
      <c r="C92" s="193" t="s">
        <v>246</v>
      </c>
      <c r="D92" s="193" t="s">
        <v>164</v>
      </c>
      <c r="E92" s="194" t="s">
        <v>930</v>
      </c>
      <c r="F92" s="195" t="s">
        <v>931</v>
      </c>
      <c r="G92" s="196" t="s">
        <v>191</v>
      </c>
      <c r="H92" s="197">
        <v>8</v>
      </c>
      <c r="I92" s="198"/>
      <c r="J92" s="199">
        <f t="shared" si="0"/>
        <v>0</v>
      </c>
      <c r="K92" s="195" t="s">
        <v>21</v>
      </c>
      <c r="L92" s="61"/>
      <c r="M92" s="200" t="s">
        <v>21</v>
      </c>
      <c r="N92" s="201" t="s">
        <v>44</v>
      </c>
      <c r="O92" s="42"/>
      <c r="P92" s="202">
        <f t="shared" si="1"/>
        <v>0</v>
      </c>
      <c r="Q92" s="202">
        <v>0</v>
      </c>
      <c r="R92" s="202">
        <f t="shared" si="2"/>
        <v>0</v>
      </c>
      <c r="S92" s="202">
        <v>0</v>
      </c>
      <c r="T92" s="203">
        <f t="shared" si="3"/>
        <v>0</v>
      </c>
      <c r="AR92" s="24" t="s">
        <v>168</v>
      </c>
      <c r="AT92" s="24" t="s">
        <v>164</v>
      </c>
      <c r="AU92" s="24" t="s">
        <v>81</v>
      </c>
      <c r="AY92" s="24" t="s">
        <v>162</v>
      </c>
      <c r="BE92" s="204">
        <f t="shared" si="4"/>
        <v>0</v>
      </c>
      <c r="BF92" s="204">
        <f t="shared" si="5"/>
        <v>0</v>
      </c>
      <c r="BG92" s="204">
        <f t="shared" si="6"/>
        <v>0</v>
      </c>
      <c r="BH92" s="204">
        <f t="shared" si="7"/>
        <v>0</v>
      </c>
      <c r="BI92" s="204">
        <f t="shared" si="8"/>
        <v>0</v>
      </c>
      <c r="BJ92" s="24" t="s">
        <v>81</v>
      </c>
      <c r="BK92" s="204">
        <f t="shared" si="9"/>
        <v>0</v>
      </c>
      <c r="BL92" s="24" t="s">
        <v>168</v>
      </c>
      <c r="BM92" s="24" t="s">
        <v>362</v>
      </c>
    </row>
    <row r="93" spans="2:65" s="1" customFormat="1" ht="28.8" customHeight="1">
      <c r="B93" s="41"/>
      <c r="C93" s="193" t="s">
        <v>10</v>
      </c>
      <c r="D93" s="193" t="s">
        <v>164</v>
      </c>
      <c r="E93" s="194" t="s">
        <v>932</v>
      </c>
      <c r="F93" s="195" t="s">
        <v>933</v>
      </c>
      <c r="G93" s="196" t="s">
        <v>191</v>
      </c>
      <c r="H93" s="197">
        <v>8</v>
      </c>
      <c r="I93" s="198"/>
      <c r="J93" s="199">
        <f t="shared" si="0"/>
        <v>0</v>
      </c>
      <c r="K93" s="195" t="s">
        <v>21</v>
      </c>
      <c r="L93" s="61"/>
      <c r="M93" s="200" t="s">
        <v>21</v>
      </c>
      <c r="N93" s="201" t="s">
        <v>44</v>
      </c>
      <c r="O93" s="42"/>
      <c r="P93" s="202">
        <f t="shared" si="1"/>
        <v>0</v>
      </c>
      <c r="Q93" s="202">
        <v>0</v>
      </c>
      <c r="R93" s="202">
        <f t="shared" si="2"/>
        <v>0</v>
      </c>
      <c r="S93" s="202">
        <v>0</v>
      </c>
      <c r="T93" s="203">
        <f t="shared" si="3"/>
        <v>0</v>
      </c>
      <c r="AR93" s="24" t="s">
        <v>168</v>
      </c>
      <c r="AT93" s="24" t="s">
        <v>164</v>
      </c>
      <c r="AU93" s="24" t="s">
        <v>81</v>
      </c>
      <c r="AY93" s="24" t="s">
        <v>162</v>
      </c>
      <c r="BE93" s="204">
        <f t="shared" si="4"/>
        <v>0</v>
      </c>
      <c r="BF93" s="204">
        <f t="shared" si="5"/>
        <v>0</v>
      </c>
      <c r="BG93" s="204">
        <f t="shared" si="6"/>
        <v>0</v>
      </c>
      <c r="BH93" s="204">
        <f t="shared" si="7"/>
        <v>0</v>
      </c>
      <c r="BI93" s="204">
        <f t="shared" si="8"/>
        <v>0</v>
      </c>
      <c r="BJ93" s="24" t="s">
        <v>81</v>
      </c>
      <c r="BK93" s="204">
        <f t="shared" si="9"/>
        <v>0</v>
      </c>
      <c r="BL93" s="24" t="s">
        <v>168</v>
      </c>
      <c r="BM93" s="24" t="s">
        <v>371</v>
      </c>
    </row>
    <row r="94" spans="2:65" s="1" customFormat="1" ht="20.399999999999999" customHeight="1">
      <c r="B94" s="41"/>
      <c r="C94" s="193" t="s">
        <v>262</v>
      </c>
      <c r="D94" s="193" t="s">
        <v>164</v>
      </c>
      <c r="E94" s="194" t="s">
        <v>934</v>
      </c>
      <c r="F94" s="195" t="s">
        <v>935</v>
      </c>
      <c r="G94" s="196" t="s">
        <v>191</v>
      </c>
      <c r="H94" s="197">
        <v>8</v>
      </c>
      <c r="I94" s="198"/>
      <c r="J94" s="199">
        <f t="shared" si="0"/>
        <v>0</v>
      </c>
      <c r="K94" s="195" t="s">
        <v>21</v>
      </c>
      <c r="L94" s="61"/>
      <c r="M94" s="200" t="s">
        <v>21</v>
      </c>
      <c r="N94" s="201" t="s">
        <v>44</v>
      </c>
      <c r="O94" s="42"/>
      <c r="P94" s="202">
        <f t="shared" si="1"/>
        <v>0</v>
      </c>
      <c r="Q94" s="202">
        <v>0</v>
      </c>
      <c r="R94" s="202">
        <f t="shared" si="2"/>
        <v>0</v>
      </c>
      <c r="S94" s="202">
        <v>0</v>
      </c>
      <c r="T94" s="203">
        <f t="shared" si="3"/>
        <v>0</v>
      </c>
      <c r="AR94" s="24" t="s">
        <v>168</v>
      </c>
      <c r="AT94" s="24" t="s">
        <v>164</v>
      </c>
      <c r="AU94" s="24" t="s">
        <v>81</v>
      </c>
      <c r="AY94" s="24" t="s">
        <v>162</v>
      </c>
      <c r="BE94" s="204">
        <f t="shared" si="4"/>
        <v>0</v>
      </c>
      <c r="BF94" s="204">
        <f t="shared" si="5"/>
        <v>0</v>
      </c>
      <c r="BG94" s="204">
        <f t="shared" si="6"/>
        <v>0</v>
      </c>
      <c r="BH94" s="204">
        <f t="shared" si="7"/>
        <v>0</v>
      </c>
      <c r="BI94" s="204">
        <f t="shared" si="8"/>
        <v>0</v>
      </c>
      <c r="BJ94" s="24" t="s">
        <v>81</v>
      </c>
      <c r="BK94" s="204">
        <f t="shared" si="9"/>
        <v>0</v>
      </c>
      <c r="BL94" s="24" t="s">
        <v>168</v>
      </c>
      <c r="BM94" s="24" t="s">
        <v>380</v>
      </c>
    </row>
    <row r="95" spans="2:65" s="1" customFormat="1" ht="28.8" customHeight="1">
      <c r="B95" s="41"/>
      <c r="C95" s="193" t="s">
        <v>290</v>
      </c>
      <c r="D95" s="193" t="s">
        <v>164</v>
      </c>
      <c r="E95" s="194" t="s">
        <v>936</v>
      </c>
      <c r="F95" s="195" t="s">
        <v>937</v>
      </c>
      <c r="G95" s="196" t="s">
        <v>249</v>
      </c>
      <c r="H95" s="197">
        <v>4.8</v>
      </c>
      <c r="I95" s="198"/>
      <c r="J95" s="199">
        <f t="shared" si="0"/>
        <v>0</v>
      </c>
      <c r="K95" s="195" t="s">
        <v>21</v>
      </c>
      <c r="L95" s="61"/>
      <c r="M95" s="200" t="s">
        <v>21</v>
      </c>
      <c r="N95" s="201" t="s">
        <v>44</v>
      </c>
      <c r="O95" s="42"/>
      <c r="P95" s="202">
        <f t="shared" si="1"/>
        <v>0</v>
      </c>
      <c r="Q95" s="202">
        <v>0</v>
      </c>
      <c r="R95" s="202">
        <f t="shared" si="2"/>
        <v>0</v>
      </c>
      <c r="S95" s="202">
        <v>0</v>
      </c>
      <c r="T95" s="203">
        <f t="shared" si="3"/>
        <v>0</v>
      </c>
      <c r="AR95" s="24" t="s">
        <v>168</v>
      </c>
      <c r="AT95" s="24" t="s">
        <v>164</v>
      </c>
      <c r="AU95" s="24" t="s">
        <v>81</v>
      </c>
      <c r="AY95" s="24" t="s">
        <v>162</v>
      </c>
      <c r="BE95" s="204">
        <f t="shared" si="4"/>
        <v>0</v>
      </c>
      <c r="BF95" s="204">
        <f t="shared" si="5"/>
        <v>0</v>
      </c>
      <c r="BG95" s="204">
        <f t="shared" si="6"/>
        <v>0</v>
      </c>
      <c r="BH95" s="204">
        <f t="shared" si="7"/>
        <v>0</v>
      </c>
      <c r="BI95" s="204">
        <f t="shared" si="8"/>
        <v>0</v>
      </c>
      <c r="BJ95" s="24" t="s">
        <v>81</v>
      </c>
      <c r="BK95" s="204">
        <f t="shared" si="9"/>
        <v>0</v>
      </c>
      <c r="BL95" s="24" t="s">
        <v>168</v>
      </c>
      <c r="BM95" s="24" t="s">
        <v>619</v>
      </c>
    </row>
    <row r="96" spans="2:65" s="1" customFormat="1" ht="28.8" customHeight="1">
      <c r="B96" s="41"/>
      <c r="C96" s="193" t="s">
        <v>295</v>
      </c>
      <c r="D96" s="193" t="s">
        <v>164</v>
      </c>
      <c r="E96" s="194" t="s">
        <v>938</v>
      </c>
      <c r="F96" s="195" t="s">
        <v>939</v>
      </c>
      <c r="G96" s="196" t="s">
        <v>249</v>
      </c>
      <c r="H96" s="197">
        <v>217.7</v>
      </c>
      <c r="I96" s="198"/>
      <c r="J96" s="199">
        <f t="shared" si="0"/>
        <v>0</v>
      </c>
      <c r="K96" s="195" t="s">
        <v>21</v>
      </c>
      <c r="L96" s="61"/>
      <c r="M96" s="200" t="s">
        <v>21</v>
      </c>
      <c r="N96" s="201" t="s">
        <v>44</v>
      </c>
      <c r="O96" s="42"/>
      <c r="P96" s="202">
        <f t="shared" si="1"/>
        <v>0</v>
      </c>
      <c r="Q96" s="202">
        <v>0</v>
      </c>
      <c r="R96" s="202">
        <f t="shared" si="2"/>
        <v>0</v>
      </c>
      <c r="S96" s="202">
        <v>0</v>
      </c>
      <c r="T96" s="203">
        <f t="shared" si="3"/>
        <v>0</v>
      </c>
      <c r="AR96" s="24" t="s">
        <v>168</v>
      </c>
      <c r="AT96" s="24" t="s">
        <v>164</v>
      </c>
      <c r="AU96" s="24" t="s">
        <v>81</v>
      </c>
      <c r="AY96" s="24" t="s">
        <v>162</v>
      </c>
      <c r="BE96" s="204">
        <f t="shared" si="4"/>
        <v>0</v>
      </c>
      <c r="BF96" s="204">
        <f t="shared" si="5"/>
        <v>0</v>
      </c>
      <c r="BG96" s="204">
        <f t="shared" si="6"/>
        <v>0</v>
      </c>
      <c r="BH96" s="204">
        <f t="shared" si="7"/>
        <v>0</v>
      </c>
      <c r="BI96" s="204">
        <f t="shared" si="8"/>
        <v>0</v>
      </c>
      <c r="BJ96" s="24" t="s">
        <v>81</v>
      </c>
      <c r="BK96" s="204">
        <f t="shared" si="9"/>
        <v>0</v>
      </c>
      <c r="BL96" s="24" t="s">
        <v>168</v>
      </c>
      <c r="BM96" s="24" t="s">
        <v>940</v>
      </c>
    </row>
    <row r="97" spans="2:65" s="1" customFormat="1" ht="28.8" customHeight="1">
      <c r="B97" s="41"/>
      <c r="C97" s="193" t="s">
        <v>300</v>
      </c>
      <c r="D97" s="193" t="s">
        <v>164</v>
      </c>
      <c r="E97" s="194" t="s">
        <v>941</v>
      </c>
      <c r="F97" s="195" t="s">
        <v>942</v>
      </c>
      <c r="G97" s="196" t="s">
        <v>249</v>
      </c>
      <c r="H97" s="197">
        <v>15.2</v>
      </c>
      <c r="I97" s="198"/>
      <c r="J97" s="199">
        <f t="shared" si="0"/>
        <v>0</v>
      </c>
      <c r="K97" s="195" t="s">
        <v>21</v>
      </c>
      <c r="L97" s="61"/>
      <c r="M97" s="200" t="s">
        <v>21</v>
      </c>
      <c r="N97" s="201" t="s">
        <v>44</v>
      </c>
      <c r="O97" s="42"/>
      <c r="P97" s="202">
        <f t="shared" si="1"/>
        <v>0</v>
      </c>
      <c r="Q97" s="202">
        <v>0</v>
      </c>
      <c r="R97" s="202">
        <f t="shared" si="2"/>
        <v>0</v>
      </c>
      <c r="S97" s="202">
        <v>0</v>
      </c>
      <c r="T97" s="203">
        <f t="shared" si="3"/>
        <v>0</v>
      </c>
      <c r="AR97" s="24" t="s">
        <v>168</v>
      </c>
      <c r="AT97" s="24" t="s">
        <v>164</v>
      </c>
      <c r="AU97" s="24" t="s">
        <v>81</v>
      </c>
      <c r="AY97" s="24" t="s">
        <v>162</v>
      </c>
      <c r="BE97" s="204">
        <f t="shared" si="4"/>
        <v>0</v>
      </c>
      <c r="BF97" s="204">
        <f t="shared" si="5"/>
        <v>0</v>
      </c>
      <c r="BG97" s="204">
        <f t="shared" si="6"/>
        <v>0</v>
      </c>
      <c r="BH97" s="204">
        <f t="shared" si="7"/>
        <v>0</v>
      </c>
      <c r="BI97" s="204">
        <f t="shared" si="8"/>
        <v>0</v>
      </c>
      <c r="BJ97" s="24" t="s">
        <v>81</v>
      </c>
      <c r="BK97" s="204">
        <f t="shared" si="9"/>
        <v>0</v>
      </c>
      <c r="BL97" s="24" t="s">
        <v>168</v>
      </c>
      <c r="BM97" s="24" t="s">
        <v>943</v>
      </c>
    </row>
    <row r="98" spans="2:65" s="1" customFormat="1" ht="20.399999999999999" customHeight="1">
      <c r="B98" s="41"/>
      <c r="C98" s="193" t="s">
        <v>304</v>
      </c>
      <c r="D98" s="193" t="s">
        <v>164</v>
      </c>
      <c r="E98" s="194" t="s">
        <v>944</v>
      </c>
      <c r="F98" s="195" t="s">
        <v>945</v>
      </c>
      <c r="G98" s="196" t="s">
        <v>191</v>
      </c>
      <c r="H98" s="197">
        <v>16</v>
      </c>
      <c r="I98" s="198"/>
      <c r="J98" s="199">
        <f t="shared" si="0"/>
        <v>0</v>
      </c>
      <c r="K98" s="195" t="s">
        <v>21</v>
      </c>
      <c r="L98" s="61"/>
      <c r="M98" s="200" t="s">
        <v>21</v>
      </c>
      <c r="N98" s="201" t="s">
        <v>44</v>
      </c>
      <c r="O98" s="42"/>
      <c r="P98" s="202">
        <f t="shared" si="1"/>
        <v>0</v>
      </c>
      <c r="Q98" s="202">
        <v>0</v>
      </c>
      <c r="R98" s="202">
        <f t="shared" si="2"/>
        <v>0</v>
      </c>
      <c r="S98" s="202">
        <v>0</v>
      </c>
      <c r="T98" s="203">
        <f t="shared" si="3"/>
        <v>0</v>
      </c>
      <c r="AR98" s="24" t="s">
        <v>168</v>
      </c>
      <c r="AT98" s="24" t="s">
        <v>164</v>
      </c>
      <c r="AU98" s="24" t="s">
        <v>81</v>
      </c>
      <c r="AY98" s="24" t="s">
        <v>162</v>
      </c>
      <c r="BE98" s="204">
        <f t="shared" si="4"/>
        <v>0</v>
      </c>
      <c r="BF98" s="204">
        <f t="shared" si="5"/>
        <v>0</v>
      </c>
      <c r="BG98" s="204">
        <f t="shared" si="6"/>
        <v>0</v>
      </c>
      <c r="BH98" s="204">
        <f t="shared" si="7"/>
        <v>0</v>
      </c>
      <c r="BI98" s="204">
        <f t="shared" si="8"/>
        <v>0</v>
      </c>
      <c r="BJ98" s="24" t="s">
        <v>81</v>
      </c>
      <c r="BK98" s="204">
        <f t="shared" si="9"/>
        <v>0</v>
      </c>
      <c r="BL98" s="24" t="s">
        <v>168</v>
      </c>
      <c r="BM98" s="24" t="s">
        <v>487</v>
      </c>
    </row>
    <row r="99" spans="2:65" s="1" customFormat="1" ht="28.8" customHeight="1">
      <c r="B99" s="41"/>
      <c r="C99" s="193" t="s">
        <v>9</v>
      </c>
      <c r="D99" s="193" t="s">
        <v>164</v>
      </c>
      <c r="E99" s="194" t="s">
        <v>946</v>
      </c>
      <c r="F99" s="195" t="s">
        <v>947</v>
      </c>
      <c r="G99" s="196" t="s">
        <v>191</v>
      </c>
      <c r="H99" s="197">
        <v>22</v>
      </c>
      <c r="I99" s="198"/>
      <c r="J99" s="199">
        <f t="shared" si="0"/>
        <v>0</v>
      </c>
      <c r="K99" s="195" t="s">
        <v>21</v>
      </c>
      <c r="L99" s="61"/>
      <c r="M99" s="200" t="s">
        <v>21</v>
      </c>
      <c r="N99" s="201" t="s">
        <v>44</v>
      </c>
      <c r="O99" s="42"/>
      <c r="P99" s="202">
        <f t="shared" si="1"/>
        <v>0</v>
      </c>
      <c r="Q99" s="202">
        <v>0</v>
      </c>
      <c r="R99" s="202">
        <f t="shared" si="2"/>
        <v>0</v>
      </c>
      <c r="S99" s="202">
        <v>0</v>
      </c>
      <c r="T99" s="203">
        <f t="shared" si="3"/>
        <v>0</v>
      </c>
      <c r="AR99" s="24" t="s">
        <v>168</v>
      </c>
      <c r="AT99" s="24" t="s">
        <v>164</v>
      </c>
      <c r="AU99" s="24" t="s">
        <v>81</v>
      </c>
      <c r="AY99" s="24" t="s">
        <v>162</v>
      </c>
      <c r="BE99" s="204">
        <f t="shared" si="4"/>
        <v>0</v>
      </c>
      <c r="BF99" s="204">
        <f t="shared" si="5"/>
        <v>0</v>
      </c>
      <c r="BG99" s="204">
        <f t="shared" si="6"/>
        <v>0</v>
      </c>
      <c r="BH99" s="204">
        <f t="shared" si="7"/>
        <v>0</v>
      </c>
      <c r="BI99" s="204">
        <f t="shared" si="8"/>
        <v>0</v>
      </c>
      <c r="BJ99" s="24" t="s">
        <v>81</v>
      </c>
      <c r="BK99" s="204">
        <f t="shared" si="9"/>
        <v>0</v>
      </c>
      <c r="BL99" s="24" t="s">
        <v>168</v>
      </c>
      <c r="BM99" s="24" t="s">
        <v>948</v>
      </c>
    </row>
    <row r="100" spans="2:65" s="1" customFormat="1" ht="28.8" customHeight="1">
      <c r="B100" s="41"/>
      <c r="C100" s="193" t="s">
        <v>314</v>
      </c>
      <c r="D100" s="193" t="s">
        <v>164</v>
      </c>
      <c r="E100" s="194" t="s">
        <v>949</v>
      </c>
      <c r="F100" s="195" t="s">
        <v>950</v>
      </c>
      <c r="G100" s="196" t="s">
        <v>191</v>
      </c>
      <c r="H100" s="197">
        <v>1</v>
      </c>
      <c r="I100" s="198"/>
      <c r="J100" s="199">
        <f t="shared" si="0"/>
        <v>0</v>
      </c>
      <c r="K100" s="195" t="s">
        <v>21</v>
      </c>
      <c r="L100" s="61"/>
      <c r="M100" s="200" t="s">
        <v>21</v>
      </c>
      <c r="N100" s="201" t="s">
        <v>44</v>
      </c>
      <c r="O100" s="42"/>
      <c r="P100" s="202">
        <f t="shared" si="1"/>
        <v>0</v>
      </c>
      <c r="Q100" s="202">
        <v>0</v>
      </c>
      <c r="R100" s="202">
        <f t="shared" si="2"/>
        <v>0</v>
      </c>
      <c r="S100" s="202">
        <v>0</v>
      </c>
      <c r="T100" s="203">
        <f t="shared" si="3"/>
        <v>0</v>
      </c>
      <c r="AR100" s="24" t="s">
        <v>168</v>
      </c>
      <c r="AT100" s="24" t="s">
        <v>164</v>
      </c>
      <c r="AU100" s="24" t="s">
        <v>81</v>
      </c>
      <c r="AY100" s="24" t="s">
        <v>162</v>
      </c>
      <c r="BE100" s="204">
        <f t="shared" si="4"/>
        <v>0</v>
      </c>
      <c r="BF100" s="204">
        <f t="shared" si="5"/>
        <v>0</v>
      </c>
      <c r="BG100" s="204">
        <f t="shared" si="6"/>
        <v>0</v>
      </c>
      <c r="BH100" s="204">
        <f t="shared" si="7"/>
        <v>0</v>
      </c>
      <c r="BI100" s="204">
        <f t="shared" si="8"/>
        <v>0</v>
      </c>
      <c r="BJ100" s="24" t="s">
        <v>81</v>
      </c>
      <c r="BK100" s="204">
        <f t="shared" si="9"/>
        <v>0</v>
      </c>
      <c r="BL100" s="24" t="s">
        <v>168</v>
      </c>
      <c r="BM100" s="24" t="s">
        <v>951</v>
      </c>
    </row>
    <row r="101" spans="2:65" s="1" customFormat="1" ht="20.399999999999999" customHeight="1">
      <c r="B101" s="41"/>
      <c r="C101" s="193" t="s">
        <v>322</v>
      </c>
      <c r="D101" s="193" t="s">
        <v>164</v>
      </c>
      <c r="E101" s="194" t="s">
        <v>952</v>
      </c>
      <c r="F101" s="195" t="s">
        <v>953</v>
      </c>
      <c r="G101" s="196" t="s">
        <v>191</v>
      </c>
      <c r="H101" s="197">
        <v>3</v>
      </c>
      <c r="I101" s="198"/>
      <c r="J101" s="199">
        <f t="shared" si="0"/>
        <v>0</v>
      </c>
      <c r="K101" s="195" t="s">
        <v>21</v>
      </c>
      <c r="L101" s="61"/>
      <c r="M101" s="200" t="s">
        <v>21</v>
      </c>
      <c r="N101" s="201" t="s">
        <v>44</v>
      </c>
      <c r="O101" s="42"/>
      <c r="P101" s="202">
        <f t="shared" si="1"/>
        <v>0</v>
      </c>
      <c r="Q101" s="202">
        <v>0</v>
      </c>
      <c r="R101" s="202">
        <f t="shared" si="2"/>
        <v>0</v>
      </c>
      <c r="S101" s="202">
        <v>0</v>
      </c>
      <c r="T101" s="203">
        <f t="shared" si="3"/>
        <v>0</v>
      </c>
      <c r="AR101" s="24" t="s">
        <v>168</v>
      </c>
      <c r="AT101" s="24" t="s">
        <v>164</v>
      </c>
      <c r="AU101" s="24" t="s">
        <v>81</v>
      </c>
      <c r="AY101" s="24" t="s">
        <v>162</v>
      </c>
      <c r="BE101" s="204">
        <f t="shared" si="4"/>
        <v>0</v>
      </c>
      <c r="BF101" s="204">
        <f t="shared" si="5"/>
        <v>0</v>
      </c>
      <c r="BG101" s="204">
        <f t="shared" si="6"/>
        <v>0</v>
      </c>
      <c r="BH101" s="204">
        <f t="shared" si="7"/>
        <v>0</v>
      </c>
      <c r="BI101" s="204">
        <f t="shared" si="8"/>
        <v>0</v>
      </c>
      <c r="BJ101" s="24" t="s">
        <v>81</v>
      </c>
      <c r="BK101" s="204">
        <f t="shared" si="9"/>
        <v>0</v>
      </c>
      <c r="BL101" s="24" t="s">
        <v>168</v>
      </c>
      <c r="BM101" s="24" t="s">
        <v>954</v>
      </c>
    </row>
    <row r="102" spans="2:65" s="1" customFormat="1" ht="20.399999999999999" customHeight="1">
      <c r="B102" s="41"/>
      <c r="C102" s="193" t="s">
        <v>328</v>
      </c>
      <c r="D102" s="193" t="s">
        <v>164</v>
      </c>
      <c r="E102" s="194" t="s">
        <v>955</v>
      </c>
      <c r="F102" s="195" t="s">
        <v>956</v>
      </c>
      <c r="G102" s="196" t="s">
        <v>191</v>
      </c>
      <c r="H102" s="197">
        <v>8</v>
      </c>
      <c r="I102" s="198"/>
      <c r="J102" s="199">
        <f t="shared" si="0"/>
        <v>0</v>
      </c>
      <c r="K102" s="195" t="s">
        <v>21</v>
      </c>
      <c r="L102" s="61"/>
      <c r="M102" s="200" t="s">
        <v>21</v>
      </c>
      <c r="N102" s="201" t="s">
        <v>44</v>
      </c>
      <c r="O102" s="42"/>
      <c r="P102" s="202">
        <f t="shared" si="1"/>
        <v>0</v>
      </c>
      <c r="Q102" s="202">
        <v>0</v>
      </c>
      <c r="R102" s="202">
        <f t="shared" si="2"/>
        <v>0</v>
      </c>
      <c r="S102" s="202">
        <v>0</v>
      </c>
      <c r="T102" s="203">
        <f t="shared" si="3"/>
        <v>0</v>
      </c>
      <c r="AR102" s="24" t="s">
        <v>168</v>
      </c>
      <c r="AT102" s="24" t="s">
        <v>164</v>
      </c>
      <c r="AU102" s="24" t="s">
        <v>81</v>
      </c>
      <c r="AY102" s="24" t="s">
        <v>162</v>
      </c>
      <c r="BE102" s="204">
        <f t="shared" si="4"/>
        <v>0</v>
      </c>
      <c r="BF102" s="204">
        <f t="shared" si="5"/>
        <v>0</v>
      </c>
      <c r="BG102" s="204">
        <f t="shared" si="6"/>
        <v>0</v>
      </c>
      <c r="BH102" s="204">
        <f t="shared" si="7"/>
        <v>0</v>
      </c>
      <c r="BI102" s="204">
        <f t="shared" si="8"/>
        <v>0</v>
      </c>
      <c r="BJ102" s="24" t="s">
        <v>81</v>
      </c>
      <c r="BK102" s="204">
        <f t="shared" si="9"/>
        <v>0</v>
      </c>
      <c r="BL102" s="24" t="s">
        <v>168</v>
      </c>
      <c r="BM102" s="24" t="s">
        <v>957</v>
      </c>
    </row>
    <row r="103" spans="2:65" s="1" customFormat="1" ht="20.399999999999999" customHeight="1">
      <c r="B103" s="41"/>
      <c r="C103" s="193" t="s">
        <v>337</v>
      </c>
      <c r="D103" s="193" t="s">
        <v>164</v>
      </c>
      <c r="E103" s="194" t="s">
        <v>958</v>
      </c>
      <c r="F103" s="195" t="s">
        <v>959</v>
      </c>
      <c r="G103" s="196" t="s">
        <v>191</v>
      </c>
      <c r="H103" s="197">
        <v>3</v>
      </c>
      <c r="I103" s="198"/>
      <c r="J103" s="199">
        <f t="shared" si="0"/>
        <v>0</v>
      </c>
      <c r="K103" s="195" t="s">
        <v>21</v>
      </c>
      <c r="L103" s="61"/>
      <c r="M103" s="200" t="s">
        <v>21</v>
      </c>
      <c r="N103" s="201" t="s">
        <v>44</v>
      </c>
      <c r="O103" s="42"/>
      <c r="P103" s="202">
        <f t="shared" si="1"/>
        <v>0</v>
      </c>
      <c r="Q103" s="202">
        <v>0</v>
      </c>
      <c r="R103" s="202">
        <f t="shared" si="2"/>
        <v>0</v>
      </c>
      <c r="S103" s="202">
        <v>0</v>
      </c>
      <c r="T103" s="203">
        <f t="shared" si="3"/>
        <v>0</v>
      </c>
      <c r="AR103" s="24" t="s">
        <v>168</v>
      </c>
      <c r="AT103" s="24" t="s">
        <v>164</v>
      </c>
      <c r="AU103" s="24" t="s">
        <v>81</v>
      </c>
      <c r="AY103" s="24" t="s">
        <v>162</v>
      </c>
      <c r="BE103" s="204">
        <f t="shared" si="4"/>
        <v>0</v>
      </c>
      <c r="BF103" s="204">
        <f t="shared" si="5"/>
        <v>0</v>
      </c>
      <c r="BG103" s="204">
        <f t="shared" si="6"/>
        <v>0</v>
      </c>
      <c r="BH103" s="204">
        <f t="shared" si="7"/>
        <v>0</v>
      </c>
      <c r="BI103" s="204">
        <f t="shared" si="8"/>
        <v>0</v>
      </c>
      <c r="BJ103" s="24" t="s">
        <v>81</v>
      </c>
      <c r="BK103" s="204">
        <f t="shared" si="9"/>
        <v>0</v>
      </c>
      <c r="BL103" s="24" t="s">
        <v>168</v>
      </c>
      <c r="BM103" s="24" t="s">
        <v>456</v>
      </c>
    </row>
    <row r="104" spans="2:65" s="1" customFormat="1" ht="28.8" customHeight="1">
      <c r="B104" s="41"/>
      <c r="C104" s="193" t="s">
        <v>347</v>
      </c>
      <c r="D104" s="193" t="s">
        <v>164</v>
      </c>
      <c r="E104" s="194" t="s">
        <v>960</v>
      </c>
      <c r="F104" s="195" t="s">
        <v>961</v>
      </c>
      <c r="G104" s="196" t="s">
        <v>191</v>
      </c>
      <c r="H104" s="197">
        <v>3</v>
      </c>
      <c r="I104" s="198"/>
      <c r="J104" s="199">
        <f t="shared" si="0"/>
        <v>0</v>
      </c>
      <c r="K104" s="195" t="s">
        <v>21</v>
      </c>
      <c r="L104" s="61"/>
      <c r="M104" s="200" t="s">
        <v>21</v>
      </c>
      <c r="N104" s="201" t="s">
        <v>44</v>
      </c>
      <c r="O104" s="42"/>
      <c r="P104" s="202">
        <f t="shared" si="1"/>
        <v>0</v>
      </c>
      <c r="Q104" s="202">
        <v>0</v>
      </c>
      <c r="R104" s="202">
        <f t="shared" si="2"/>
        <v>0</v>
      </c>
      <c r="S104" s="202">
        <v>0</v>
      </c>
      <c r="T104" s="203">
        <f t="shared" si="3"/>
        <v>0</v>
      </c>
      <c r="AR104" s="24" t="s">
        <v>168</v>
      </c>
      <c r="AT104" s="24" t="s">
        <v>164</v>
      </c>
      <c r="AU104" s="24" t="s">
        <v>81</v>
      </c>
      <c r="AY104" s="24" t="s">
        <v>162</v>
      </c>
      <c r="BE104" s="204">
        <f t="shared" si="4"/>
        <v>0</v>
      </c>
      <c r="BF104" s="204">
        <f t="shared" si="5"/>
        <v>0</v>
      </c>
      <c r="BG104" s="204">
        <f t="shared" si="6"/>
        <v>0</v>
      </c>
      <c r="BH104" s="204">
        <f t="shared" si="7"/>
        <v>0</v>
      </c>
      <c r="BI104" s="204">
        <f t="shared" si="8"/>
        <v>0</v>
      </c>
      <c r="BJ104" s="24" t="s">
        <v>81</v>
      </c>
      <c r="BK104" s="204">
        <f t="shared" si="9"/>
        <v>0</v>
      </c>
      <c r="BL104" s="24" t="s">
        <v>168</v>
      </c>
      <c r="BM104" s="24" t="s">
        <v>962</v>
      </c>
    </row>
    <row r="105" spans="2:65" s="1" customFormat="1" ht="40.200000000000003" customHeight="1">
      <c r="B105" s="41"/>
      <c r="C105" s="193" t="s">
        <v>352</v>
      </c>
      <c r="D105" s="193" t="s">
        <v>164</v>
      </c>
      <c r="E105" s="194" t="s">
        <v>963</v>
      </c>
      <c r="F105" s="195" t="s">
        <v>964</v>
      </c>
      <c r="G105" s="196" t="s">
        <v>249</v>
      </c>
      <c r="H105" s="197">
        <v>263.95</v>
      </c>
      <c r="I105" s="198"/>
      <c r="J105" s="199">
        <f t="shared" si="0"/>
        <v>0</v>
      </c>
      <c r="K105" s="195" t="s">
        <v>21</v>
      </c>
      <c r="L105" s="61"/>
      <c r="M105" s="200" t="s">
        <v>21</v>
      </c>
      <c r="N105" s="201" t="s">
        <v>44</v>
      </c>
      <c r="O105" s="42"/>
      <c r="P105" s="202">
        <f t="shared" si="1"/>
        <v>0</v>
      </c>
      <c r="Q105" s="202">
        <v>0</v>
      </c>
      <c r="R105" s="202">
        <f t="shared" si="2"/>
        <v>0</v>
      </c>
      <c r="S105" s="202">
        <v>0</v>
      </c>
      <c r="T105" s="203">
        <f t="shared" si="3"/>
        <v>0</v>
      </c>
      <c r="AR105" s="24" t="s">
        <v>168</v>
      </c>
      <c r="AT105" s="24" t="s">
        <v>164</v>
      </c>
      <c r="AU105" s="24" t="s">
        <v>81</v>
      </c>
      <c r="AY105" s="24" t="s">
        <v>162</v>
      </c>
      <c r="BE105" s="204">
        <f t="shared" si="4"/>
        <v>0</v>
      </c>
      <c r="BF105" s="204">
        <f t="shared" si="5"/>
        <v>0</v>
      </c>
      <c r="BG105" s="204">
        <f t="shared" si="6"/>
        <v>0</v>
      </c>
      <c r="BH105" s="204">
        <f t="shared" si="7"/>
        <v>0</v>
      </c>
      <c r="BI105" s="204">
        <f t="shared" si="8"/>
        <v>0</v>
      </c>
      <c r="BJ105" s="24" t="s">
        <v>81</v>
      </c>
      <c r="BK105" s="204">
        <f t="shared" si="9"/>
        <v>0</v>
      </c>
      <c r="BL105" s="24" t="s">
        <v>168</v>
      </c>
      <c r="BM105" s="24" t="s">
        <v>965</v>
      </c>
    </row>
    <row r="106" spans="2:65" s="1" customFormat="1" ht="40.200000000000003" customHeight="1">
      <c r="B106" s="41"/>
      <c r="C106" s="193" t="s">
        <v>362</v>
      </c>
      <c r="D106" s="193" t="s">
        <v>164</v>
      </c>
      <c r="E106" s="194" t="s">
        <v>966</v>
      </c>
      <c r="F106" s="195" t="s">
        <v>967</v>
      </c>
      <c r="G106" s="196" t="s">
        <v>249</v>
      </c>
      <c r="H106" s="197">
        <v>74.5</v>
      </c>
      <c r="I106" s="198"/>
      <c r="J106" s="199">
        <f t="shared" si="0"/>
        <v>0</v>
      </c>
      <c r="K106" s="195" t="s">
        <v>21</v>
      </c>
      <c r="L106" s="61"/>
      <c r="M106" s="200" t="s">
        <v>21</v>
      </c>
      <c r="N106" s="201" t="s">
        <v>44</v>
      </c>
      <c r="O106" s="42"/>
      <c r="P106" s="202">
        <f t="shared" si="1"/>
        <v>0</v>
      </c>
      <c r="Q106" s="202">
        <v>0</v>
      </c>
      <c r="R106" s="202">
        <f t="shared" si="2"/>
        <v>0</v>
      </c>
      <c r="S106" s="202">
        <v>0</v>
      </c>
      <c r="T106" s="203">
        <f t="shared" si="3"/>
        <v>0</v>
      </c>
      <c r="AR106" s="24" t="s">
        <v>168</v>
      </c>
      <c r="AT106" s="24" t="s">
        <v>164</v>
      </c>
      <c r="AU106" s="24" t="s">
        <v>81</v>
      </c>
      <c r="AY106" s="24" t="s">
        <v>162</v>
      </c>
      <c r="BE106" s="204">
        <f t="shared" si="4"/>
        <v>0</v>
      </c>
      <c r="BF106" s="204">
        <f t="shared" si="5"/>
        <v>0</v>
      </c>
      <c r="BG106" s="204">
        <f t="shared" si="6"/>
        <v>0</v>
      </c>
      <c r="BH106" s="204">
        <f t="shared" si="7"/>
        <v>0</v>
      </c>
      <c r="BI106" s="204">
        <f t="shared" si="8"/>
        <v>0</v>
      </c>
      <c r="BJ106" s="24" t="s">
        <v>81</v>
      </c>
      <c r="BK106" s="204">
        <f t="shared" si="9"/>
        <v>0</v>
      </c>
      <c r="BL106" s="24" t="s">
        <v>168</v>
      </c>
      <c r="BM106" s="24" t="s">
        <v>968</v>
      </c>
    </row>
    <row r="107" spans="2:65" s="1" customFormat="1" ht="20.399999999999999" customHeight="1">
      <c r="B107" s="41"/>
      <c r="C107" s="193" t="s">
        <v>367</v>
      </c>
      <c r="D107" s="193" t="s">
        <v>164</v>
      </c>
      <c r="E107" s="194" t="s">
        <v>969</v>
      </c>
      <c r="F107" s="195" t="s">
        <v>970</v>
      </c>
      <c r="G107" s="196" t="s">
        <v>191</v>
      </c>
      <c r="H107" s="197">
        <v>17</v>
      </c>
      <c r="I107" s="198"/>
      <c r="J107" s="199">
        <f t="shared" si="0"/>
        <v>0</v>
      </c>
      <c r="K107" s="195" t="s">
        <v>21</v>
      </c>
      <c r="L107" s="61"/>
      <c r="M107" s="200" t="s">
        <v>21</v>
      </c>
      <c r="N107" s="201" t="s">
        <v>44</v>
      </c>
      <c r="O107" s="42"/>
      <c r="P107" s="202">
        <f t="shared" si="1"/>
        <v>0</v>
      </c>
      <c r="Q107" s="202">
        <v>0</v>
      </c>
      <c r="R107" s="202">
        <f t="shared" si="2"/>
        <v>0</v>
      </c>
      <c r="S107" s="202">
        <v>0</v>
      </c>
      <c r="T107" s="203">
        <f t="shared" si="3"/>
        <v>0</v>
      </c>
      <c r="AR107" s="24" t="s">
        <v>168</v>
      </c>
      <c r="AT107" s="24" t="s">
        <v>164</v>
      </c>
      <c r="AU107" s="24" t="s">
        <v>81</v>
      </c>
      <c r="AY107" s="24" t="s">
        <v>162</v>
      </c>
      <c r="BE107" s="204">
        <f t="shared" si="4"/>
        <v>0</v>
      </c>
      <c r="BF107" s="204">
        <f t="shared" si="5"/>
        <v>0</v>
      </c>
      <c r="BG107" s="204">
        <f t="shared" si="6"/>
        <v>0</v>
      </c>
      <c r="BH107" s="204">
        <f t="shared" si="7"/>
        <v>0</v>
      </c>
      <c r="BI107" s="204">
        <f t="shared" si="8"/>
        <v>0</v>
      </c>
      <c r="BJ107" s="24" t="s">
        <v>81</v>
      </c>
      <c r="BK107" s="204">
        <f t="shared" si="9"/>
        <v>0</v>
      </c>
      <c r="BL107" s="24" t="s">
        <v>168</v>
      </c>
      <c r="BM107" s="24" t="s">
        <v>971</v>
      </c>
    </row>
    <row r="108" spans="2:65" s="1" customFormat="1" ht="28.8" customHeight="1">
      <c r="B108" s="41"/>
      <c r="C108" s="193" t="s">
        <v>371</v>
      </c>
      <c r="D108" s="193" t="s">
        <v>164</v>
      </c>
      <c r="E108" s="194" t="s">
        <v>972</v>
      </c>
      <c r="F108" s="195" t="s">
        <v>973</v>
      </c>
      <c r="G108" s="196" t="s">
        <v>249</v>
      </c>
      <c r="H108" s="197">
        <v>71.5</v>
      </c>
      <c r="I108" s="198"/>
      <c r="J108" s="199">
        <f t="shared" si="0"/>
        <v>0</v>
      </c>
      <c r="K108" s="195" t="s">
        <v>21</v>
      </c>
      <c r="L108" s="61"/>
      <c r="M108" s="200" t="s">
        <v>21</v>
      </c>
      <c r="N108" s="201" t="s">
        <v>44</v>
      </c>
      <c r="O108" s="42"/>
      <c r="P108" s="202">
        <f t="shared" si="1"/>
        <v>0</v>
      </c>
      <c r="Q108" s="202">
        <v>0</v>
      </c>
      <c r="R108" s="202">
        <f t="shared" si="2"/>
        <v>0</v>
      </c>
      <c r="S108" s="202">
        <v>0</v>
      </c>
      <c r="T108" s="203">
        <f t="shared" si="3"/>
        <v>0</v>
      </c>
      <c r="AR108" s="24" t="s">
        <v>168</v>
      </c>
      <c r="AT108" s="24" t="s">
        <v>164</v>
      </c>
      <c r="AU108" s="24" t="s">
        <v>81</v>
      </c>
      <c r="AY108" s="24" t="s">
        <v>162</v>
      </c>
      <c r="BE108" s="204">
        <f t="shared" si="4"/>
        <v>0</v>
      </c>
      <c r="BF108" s="204">
        <f t="shared" si="5"/>
        <v>0</v>
      </c>
      <c r="BG108" s="204">
        <f t="shared" si="6"/>
        <v>0</v>
      </c>
      <c r="BH108" s="204">
        <f t="shared" si="7"/>
        <v>0</v>
      </c>
      <c r="BI108" s="204">
        <f t="shared" si="8"/>
        <v>0</v>
      </c>
      <c r="BJ108" s="24" t="s">
        <v>81</v>
      </c>
      <c r="BK108" s="204">
        <f t="shared" si="9"/>
        <v>0</v>
      </c>
      <c r="BL108" s="24" t="s">
        <v>168</v>
      </c>
      <c r="BM108" s="24" t="s">
        <v>790</v>
      </c>
    </row>
    <row r="109" spans="2:65" s="1" customFormat="1" ht="51.6" customHeight="1">
      <c r="B109" s="41"/>
      <c r="C109" s="193" t="s">
        <v>375</v>
      </c>
      <c r="D109" s="193" t="s">
        <v>164</v>
      </c>
      <c r="E109" s="194" t="s">
        <v>974</v>
      </c>
      <c r="F109" s="195" t="s">
        <v>975</v>
      </c>
      <c r="G109" s="196" t="s">
        <v>249</v>
      </c>
      <c r="H109" s="197">
        <v>263.95</v>
      </c>
      <c r="I109" s="198"/>
      <c r="J109" s="199">
        <f t="shared" si="0"/>
        <v>0</v>
      </c>
      <c r="K109" s="195" t="s">
        <v>21</v>
      </c>
      <c r="L109" s="61"/>
      <c r="M109" s="200" t="s">
        <v>21</v>
      </c>
      <c r="N109" s="201" t="s">
        <v>44</v>
      </c>
      <c r="O109" s="42"/>
      <c r="P109" s="202">
        <f t="shared" si="1"/>
        <v>0</v>
      </c>
      <c r="Q109" s="202">
        <v>0</v>
      </c>
      <c r="R109" s="202">
        <f t="shared" si="2"/>
        <v>0</v>
      </c>
      <c r="S109" s="202">
        <v>0</v>
      </c>
      <c r="T109" s="203">
        <f t="shared" si="3"/>
        <v>0</v>
      </c>
      <c r="AR109" s="24" t="s">
        <v>168</v>
      </c>
      <c r="AT109" s="24" t="s">
        <v>164</v>
      </c>
      <c r="AU109" s="24" t="s">
        <v>81</v>
      </c>
      <c r="AY109" s="24" t="s">
        <v>162</v>
      </c>
      <c r="BE109" s="204">
        <f t="shared" si="4"/>
        <v>0</v>
      </c>
      <c r="BF109" s="204">
        <f t="shared" si="5"/>
        <v>0</v>
      </c>
      <c r="BG109" s="204">
        <f t="shared" si="6"/>
        <v>0</v>
      </c>
      <c r="BH109" s="204">
        <f t="shared" si="7"/>
        <v>0</v>
      </c>
      <c r="BI109" s="204">
        <f t="shared" si="8"/>
        <v>0</v>
      </c>
      <c r="BJ109" s="24" t="s">
        <v>81</v>
      </c>
      <c r="BK109" s="204">
        <f t="shared" si="9"/>
        <v>0</v>
      </c>
      <c r="BL109" s="24" t="s">
        <v>168</v>
      </c>
      <c r="BM109" s="24" t="s">
        <v>976</v>
      </c>
    </row>
    <row r="110" spans="2:65" s="1" customFormat="1" ht="20.399999999999999" customHeight="1">
      <c r="B110" s="41"/>
      <c r="C110" s="193" t="s">
        <v>380</v>
      </c>
      <c r="D110" s="193" t="s">
        <v>164</v>
      </c>
      <c r="E110" s="194" t="s">
        <v>977</v>
      </c>
      <c r="F110" s="195" t="s">
        <v>978</v>
      </c>
      <c r="G110" s="196" t="s">
        <v>191</v>
      </c>
      <c r="H110" s="197">
        <v>1</v>
      </c>
      <c r="I110" s="198"/>
      <c r="J110" s="199">
        <f t="shared" si="0"/>
        <v>0</v>
      </c>
      <c r="K110" s="195" t="s">
        <v>21</v>
      </c>
      <c r="L110" s="61"/>
      <c r="M110" s="200" t="s">
        <v>21</v>
      </c>
      <c r="N110" s="201" t="s">
        <v>44</v>
      </c>
      <c r="O110" s="42"/>
      <c r="P110" s="202">
        <f t="shared" si="1"/>
        <v>0</v>
      </c>
      <c r="Q110" s="202">
        <v>0</v>
      </c>
      <c r="R110" s="202">
        <f t="shared" si="2"/>
        <v>0</v>
      </c>
      <c r="S110" s="202">
        <v>0</v>
      </c>
      <c r="T110" s="203">
        <f t="shared" si="3"/>
        <v>0</v>
      </c>
      <c r="AR110" s="24" t="s">
        <v>168</v>
      </c>
      <c r="AT110" s="24" t="s">
        <v>164</v>
      </c>
      <c r="AU110" s="24" t="s">
        <v>81</v>
      </c>
      <c r="AY110" s="24" t="s">
        <v>162</v>
      </c>
      <c r="BE110" s="204">
        <f t="shared" si="4"/>
        <v>0</v>
      </c>
      <c r="BF110" s="204">
        <f t="shared" si="5"/>
        <v>0</v>
      </c>
      <c r="BG110" s="204">
        <f t="shared" si="6"/>
        <v>0</v>
      </c>
      <c r="BH110" s="204">
        <f t="shared" si="7"/>
        <v>0</v>
      </c>
      <c r="BI110" s="204">
        <f t="shared" si="8"/>
        <v>0</v>
      </c>
      <c r="BJ110" s="24" t="s">
        <v>81</v>
      </c>
      <c r="BK110" s="204">
        <f t="shared" si="9"/>
        <v>0</v>
      </c>
      <c r="BL110" s="24" t="s">
        <v>168</v>
      </c>
      <c r="BM110" s="24" t="s">
        <v>979</v>
      </c>
    </row>
    <row r="111" spans="2:65" s="1" customFormat="1" ht="20.399999999999999" customHeight="1">
      <c r="B111" s="41"/>
      <c r="C111" s="193" t="s">
        <v>611</v>
      </c>
      <c r="D111" s="193" t="s">
        <v>164</v>
      </c>
      <c r="E111" s="194" t="s">
        <v>980</v>
      </c>
      <c r="F111" s="195" t="s">
        <v>981</v>
      </c>
      <c r="G111" s="196" t="s">
        <v>191</v>
      </c>
      <c r="H111" s="197">
        <v>40</v>
      </c>
      <c r="I111" s="198"/>
      <c r="J111" s="199">
        <f t="shared" ref="J111:J142" si="10">ROUND(I111*H111,2)</f>
        <v>0</v>
      </c>
      <c r="K111" s="195" t="s">
        <v>21</v>
      </c>
      <c r="L111" s="61"/>
      <c r="M111" s="200" t="s">
        <v>21</v>
      </c>
      <c r="N111" s="201" t="s">
        <v>44</v>
      </c>
      <c r="O111" s="42"/>
      <c r="P111" s="202">
        <f t="shared" ref="P111:P142" si="11">O111*H111</f>
        <v>0</v>
      </c>
      <c r="Q111" s="202">
        <v>0</v>
      </c>
      <c r="R111" s="202">
        <f t="shared" ref="R111:R142" si="12">Q111*H111</f>
        <v>0</v>
      </c>
      <c r="S111" s="202">
        <v>0</v>
      </c>
      <c r="T111" s="203">
        <f t="shared" ref="T111:T142" si="13">S111*H111</f>
        <v>0</v>
      </c>
      <c r="AR111" s="24" t="s">
        <v>168</v>
      </c>
      <c r="AT111" s="24" t="s">
        <v>164</v>
      </c>
      <c r="AU111" s="24" t="s">
        <v>81</v>
      </c>
      <c r="AY111" s="24" t="s">
        <v>162</v>
      </c>
      <c r="BE111" s="204">
        <f t="shared" ref="BE111:BE142" si="14">IF(N111="základní",J111,0)</f>
        <v>0</v>
      </c>
      <c r="BF111" s="204">
        <f t="shared" ref="BF111:BF142" si="15">IF(N111="snížená",J111,0)</f>
        <v>0</v>
      </c>
      <c r="BG111" s="204">
        <f t="shared" ref="BG111:BG142" si="16">IF(N111="zákl. přenesená",J111,0)</f>
        <v>0</v>
      </c>
      <c r="BH111" s="204">
        <f t="shared" ref="BH111:BH142" si="17">IF(N111="sníž. přenesená",J111,0)</f>
        <v>0</v>
      </c>
      <c r="BI111" s="204">
        <f t="shared" ref="BI111:BI142" si="18">IF(N111="nulová",J111,0)</f>
        <v>0</v>
      </c>
      <c r="BJ111" s="24" t="s">
        <v>81</v>
      </c>
      <c r="BK111" s="204">
        <f t="shared" ref="BK111:BK142" si="19">ROUND(I111*H111,2)</f>
        <v>0</v>
      </c>
      <c r="BL111" s="24" t="s">
        <v>168</v>
      </c>
      <c r="BM111" s="24" t="s">
        <v>982</v>
      </c>
    </row>
    <row r="112" spans="2:65" s="1" customFormat="1" ht="28.8" customHeight="1">
      <c r="B112" s="41"/>
      <c r="C112" s="193" t="s">
        <v>619</v>
      </c>
      <c r="D112" s="193" t="s">
        <v>164</v>
      </c>
      <c r="E112" s="194" t="s">
        <v>983</v>
      </c>
      <c r="F112" s="195" t="s">
        <v>984</v>
      </c>
      <c r="G112" s="196" t="s">
        <v>191</v>
      </c>
      <c r="H112" s="197">
        <v>9</v>
      </c>
      <c r="I112" s="198"/>
      <c r="J112" s="199">
        <f t="shared" si="10"/>
        <v>0</v>
      </c>
      <c r="K112" s="195" t="s">
        <v>21</v>
      </c>
      <c r="L112" s="61"/>
      <c r="M112" s="200" t="s">
        <v>21</v>
      </c>
      <c r="N112" s="201" t="s">
        <v>44</v>
      </c>
      <c r="O112" s="42"/>
      <c r="P112" s="202">
        <f t="shared" si="11"/>
        <v>0</v>
      </c>
      <c r="Q112" s="202">
        <v>0</v>
      </c>
      <c r="R112" s="202">
        <f t="shared" si="12"/>
        <v>0</v>
      </c>
      <c r="S112" s="202">
        <v>0</v>
      </c>
      <c r="T112" s="203">
        <f t="shared" si="13"/>
        <v>0</v>
      </c>
      <c r="AR112" s="24" t="s">
        <v>168</v>
      </c>
      <c r="AT112" s="24" t="s">
        <v>164</v>
      </c>
      <c r="AU112" s="24" t="s">
        <v>81</v>
      </c>
      <c r="AY112" s="24" t="s">
        <v>162</v>
      </c>
      <c r="BE112" s="204">
        <f t="shared" si="14"/>
        <v>0</v>
      </c>
      <c r="BF112" s="204">
        <f t="shared" si="15"/>
        <v>0</v>
      </c>
      <c r="BG112" s="204">
        <f t="shared" si="16"/>
        <v>0</v>
      </c>
      <c r="BH112" s="204">
        <f t="shared" si="17"/>
        <v>0</v>
      </c>
      <c r="BI112" s="204">
        <f t="shared" si="18"/>
        <v>0</v>
      </c>
      <c r="BJ112" s="24" t="s">
        <v>81</v>
      </c>
      <c r="BK112" s="204">
        <f t="shared" si="19"/>
        <v>0</v>
      </c>
      <c r="BL112" s="24" t="s">
        <v>168</v>
      </c>
      <c r="BM112" s="24" t="s">
        <v>985</v>
      </c>
    </row>
    <row r="113" spans="2:65" s="1" customFormat="1" ht="28.8" customHeight="1">
      <c r="B113" s="41"/>
      <c r="C113" s="193" t="s">
        <v>986</v>
      </c>
      <c r="D113" s="193" t="s">
        <v>164</v>
      </c>
      <c r="E113" s="194" t="s">
        <v>987</v>
      </c>
      <c r="F113" s="195" t="s">
        <v>988</v>
      </c>
      <c r="G113" s="196" t="s">
        <v>191</v>
      </c>
      <c r="H113" s="197">
        <v>56</v>
      </c>
      <c r="I113" s="198"/>
      <c r="J113" s="199">
        <f t="shared" si="10"/>
        <v>0</v>
      </c>
      <c r="K113" s="195" t="s">
        <v>21</v>
      </c>
      <c r="L113" s="61"/>
      <c r="M113" s="200" t="s">
        <v>21</v>
      </c>
      <c r="N113" s="201" t="s">
        <v>44</v>
      </c>
      <c r="O113" s="42"/>
      <c r="P113" s="202">
        <f t="shared" si="11"/>
        <v>0</v>
      </c>
      <c r="Q113" s="202">
        <v>0</v>
      </c>
      <c r="R113" s="202">
        <f t="shared" si="12"/>
        <v>0</v>
      </c>
      <c r="S113" s="202">
        <v>0</v>
      </c>
      <c r="T113" s="203">
        <f t="shared" si="13"/>
        <v>0</v>
      </c>
      <c r="AR113" s="24" t="s">
        <v>168</v>
      </c>
      <c r="AT113" s="24" t="s">
        <v>164</v>
      </c>
      <c r="AU113" s="24" t="s">
        <v>81</v>
      </c>
      <c r="AY113" s="24" t="s">
        <v>162</v>
      </c>
      <c r="BE113" s="204">
        <f t="shared" si="14"/>
        <v>0</v>
      </c>
      <c r="BF113" s="204">
        <f t="shared" si="15"/>
        <v>0</v>
      </c>
      <c r="BG113" s="204">
        <f t="shared" si="16"/>
        <v>0</v>
      </c>
      <c r="BH113" s="204">
        <f t="shared" si="17"/>
        <v>0</v>
      </c>
      <c r="BI113" s="204">
        <f t="shared" si="18"/>
        <v>0</v>
      </c>
      <c r="BJ113" s="24" t="s">
        <v>81</v>
      </c>
      <c r="BK113" s="204">
        <f t="shared" si="19"/>
        <v>0</v>
      </c>
      <c r="BL113" s="24" t="s">
        <v>168</v>
      </c>
      <c r="BM113" s="24" t="s">
        <v>431</v>
      </c>
    </row>
    <row r="114" spans="2:65" s="1" customFormat="1" ht="28.8" customHeight="1">
      <c r="B114" s="41"/>
      <c r="C114" s="193" t="s">
        <v>940</v>
      </c>
      <c r="D114" s="193" t="s">
        <v>164</v>
      </c>
      <c r="E114" s="194" t="s">
        <v>989</v>
      </c>
      <c r="F114" s="195" t="s">
        <v>990</v>
      </c>
      <c r="G114" s="196" t="s">
        <v>191</v>
      </c>
      <c r="H114" s="197">
        <v>3</v>
      </c>
      <c r="I114" s="198"/>
      <c r="J114" s="199">
        <f t="shared" si="10"/>
        <v>0</v>
      </c>
      <c r="K114" s="195" t="s">
        <v>21</v>
      </c>
      <c r="L114" s="61"/>
      <c r="M114" s="200" t="s">
        <v>21</v>
      </c>
      <c r="N114" s="201" t="s">
        <v>44</v>
      </c>
      <c r="O114" s="42"/>
      <c r="P114" s="202">
        <f t="shared" si="11"/>
        <v>0</v>
      </c>
      <c r="Q114" s="202">
        <v>0</v>
      </c>
      <c r="R114" s="202">
        <f t="shared" si="12"/>
        <v>0</v>
      </c>
      <c r="S114" s="202">
        <v>0</v>
      </c>
      <c r="T114" s="203">
        <f t="shared" si="13"/>
        <v>0</v>
      </c>
      <c r="AR114" s="24" t="s">
        <v>168</v>
      </c>
      <c r="AT114" s="24" t="s">
        <v>164</v>
      </c>
      <c r="AU114" s="24" t="s">
        <v>81</v>
      </c>
      <c r="AY114" s="24" t="s">
        <v>162</v>
      </c>
      <c r="BE114" s="204">
        <f t="shared" si="14"/>
        <v>0</v>
      </c>
      <c r="BF114" s="204">
        <f t="shared" si="15"/>
        <v>0</v>
      </c>
      <c r="BG114" s="204">
        <f t="shared" si="16"/>
        <v>0</v>
      </c>
      <c r="BH114" s="204">
        <f t="shared" si="17"/>
        <v>0</v>
      </c>
      <c r="BI114" s="204">
        <f t="shared" si="18"/>
        <v>0</v>
      </c>
      <c r="BJ114" s="24" t="s">
        <v>81</v>
      </c>
      <c r="BK114" s="204">
        <f t="shared" si="19"/>
        <v>0</v>
      </c>
      <c r="BL114" s="24" t="s">
        <v>168</v>
      </c>
      <c r="BM114" s="24" t="s">
        <v>991</v>
      </c>
    </row>
    <row r="115" spans="2:65" s="1" customFormat="1" ht="20.399999999999999" customHeight="1">
      <c r="B115" s="41"/>
      <c r="C115" s="193" t="s">
        <v>992</v>
      </c>
      <c r="D115" s="193" t="s">
        <v>164</v>
      </c>
      <c r="E115" s="194" t="s">
        <v>993</v>
      </c>
      <c r="F115" s="195" t="s">
        <v>994</v>
      </c>
      <c r="G115" s="196" t="s">
        <v>191</v>
      </c>
      <c r="H115" s="197">
        <v>2</v>
      </c>
      <c r="I115" s="198"/>
      <c r="J115" s="199">
        <f t="shared" si="10"/>
        <v>0</v>
      </c>
      <c r="K115" s="195" t="s">
        <v>21</v>
      </c>
      <c r="L115" s="61"/>
      <c r="M115" s="200" t="s">
        <v>21</v>
      </c>
      <c r="N115" s="201" t="s">
        <v>44</v>
      </c>
      <c r="O115" s="42"/>
      <c r="P115" s="202">
        <f t="shared" si="11"/>
        <v>0</v>
      </c>
      <c r="Q115" s="202">
        <v>0</v>
      </c>
      <c r="R115" s="202">
        <f t="shared" si="12"/>
        <v>0</v>
      </c>
      <c r="S115" s="202">
        <v>0</v>
      </c>
      <c r="T115" s="203">
        <f t="shared" si="13"/>
        <v>0</v>
      </c>
      <c r="AR115" s="24" t="s">
        <v>168</v>
      </c>
      <c r="AT115" s="24" t="s">
        <v>164</v>
      </c>
      <c r="AU115" s="24" t="s">
        <v>81</v>
      </c>
      <c r="AY115" s="24" t="s">
        <v>162</v>
      </c>
      <c r="BE115" s="204">
        <f t="shared" si="14"/>
        <v>0</v>
      </c>
      <c r="BF115" s="204">
        <f t="shared" si="15"/>
        <v>0</v>
      </c>
      <c r="BG115" s="204">
        <f t="shared" si="16"/>
        <v>0</v>
      </c>
      <c r="BH115" s="204">
        <f t="shared" si="17"/>
        <v>0</v>
      </c>
      <c r="BI115" s="204">
        <f t="shared" si="18"/>
        <v>0</v>
      </c>
      <c r="BJ115" s="24" t="s">
        <v>81</v>
      </c>
      <c r="BK115" s="204">
        <f t="shared" si="19"/>
        <v>0</v>
      </c>
      <c r="BL115" s="24" t="s">
        <v>168</v>
      </c>
      <c r="BM115" s="24" t="s">
        <v>995</v>
      </c>
    </row>
    <row r="116" spans="2:65" s="1" customFormat="1" ht="20.399999999999999" customHeight="1">
      <c r="B116" s="41"/>
      <c r="C116" s="193" t="s">
        <v>943</v>
      </c>
      <c r="D116" s="193" t="s">
        <v>164</v>
      </c>
      <c r="E116" s="194" t="s">
        <v>996</v>
      </c>
      <c r="F116" s="195" t="s">
        <v>997</v>
      </c>
      <c r="G116" s="196" t="s">
        <v>191</v>
      </c>
      <c r="H116" s="197">
        <v>2</v>
      </c>
      <c r="I116" s="198"/>
      <c r="J116" s="199">
        <f t="shared" si="10"/>
        <v>0</v>
      </c>
      <c r="K116" s="195" t="s">
        <v>21</v>
      </c>
      <c r="L116" s="61"/>
      <c r="M116" s="200" t="s">
        <v>21</v>
      </c>
      <c r="N116" s="201" t="s">
        <v>44</v>
      </c>
      <c r="O116" s="42"/>
      <c r="P116" s="202">
        <f t="shared" si="11"/>
        <v>0</v>
      </c>
      <c r="Q116" s="202">
        <v>0</v>
      </c>
      <c r="R116" s="202">
        <f t="shared" si="12"/>
        <v>0</v>
      </c>
      <c r="S116" s="202">
        <v>0</v>
      </c>
      <c r="T116" s="203">
        <f t="shared" si="13"/>
        <v>0</v>
      </c>
      <c r="AR116" s="24" t="s">
        <v>168</v>
      </c>
      <c r="AT116" s="24" t="s">
        <v>164</v>
      </c>
      <c r="AU116" s="24" t="s">
        <v>81</v>
      </c>
      <c r="AY116" s="24" t="s">
        <v>162</v>
      </c>
      <c r="BE116" s="204">
        <f t="shared" si="14"/>
        <v>0</v>
      </c>
      <c r="BF116" s="204">
        <f t="shared" si="15"/>
        <v>0</v>
      </c>
      <c r="BG116" s="204">
        <f t="shared" si="16"/>
        <v>0</v>
      </c>
      <c r="BH116" s="204">
        <f t="shared" si="17"/>
        <v>0</v>
      </c>
      <c r="BI116" s="204">
        <f t="shared" si="18"/>
        <v>0</v>
      </c>
      <c r="BJ116" s="24" t="s">
        <v>81</v>
      </c>
      <c r="BK116" s="204">
        <f t="shared" si="19"/>
        <v>0</v>
      </c>
      <c r="BL116" s="24" t="s">
        <v>168</v>
      </c>
      <c r="BM116" s="24" t="s">
        <v>998</v>
      </c>
    </row>
    <row r="117" spans="2:65" s="1" customFormat="1" ht="20.399999999999999" customHeight="1">
      <c r="B117" s="41"/>
      <c r="C117" s="193" t="s">
        <v>999</v>
      </c>
      <c r="D117" s="193" t="s">
        <v>164</v>
      </c>
      <c r="E117" s="194" t="s">
        <v>1000</v>
      </c>
      <c r="F117" s="195" t="s">
        <v>1001</v>
      </c>
      <c r="G117" s="196" t="s">
        <v>191</v>
      </c>
      <c r="H117" s="197">
        <v>3</v>
      </c>
      <c r="I117" s="198"/>
      <c r="J117" s="199">
        <f t="shared" si="10"/>
        <v>0</v>
      </c>
      <c r="K117" s="195" t="s">
        <v>21</v>
      </c>
      <c r="L117" s="61"/>
      <c r="M117" s="200" t="s">
        <v>21</v>
      </c>
      <c r="N117" s="201" t="s">
        <v>44</v>
      </c>
      <c r="O117" s="42"/>
      <c r="P117" s="202">
        <f t="shared" si="11"/>
        <v>0</v>
      </c>
      <c r="Q117" s="202">
        <v>0</v>
      </c>
      <c r="R117" s="202">
        <f t="shared" si="12"/>
        <v>0</v>
      </c>
      <c r="S117" s="202">
        <v>0</v>
      </c>
      <c r="T117" s="203">
        <f t="shared" si="13"/>
        <v>0</v>
      </c>
      <c r="AR117" s="24" t="s">
        <v>168</v>
      </c>
      <c r="AT117" s="24" t="s">
        <v>164</v>
      </c>
      <c r="AU117" s="24" t="s">
        <v>81</v>
      </c>
      <c r="AY117" s="24" t="s">
        <v>162</v>
      </c>
      <c r="BE117" s="204">
        <f t="shared" si="14"/>
        <v>0</v>
      </c>
      <c r="BF117" s="204">
        <f t="shared" si="15"/>
        <v>0</v>
      </c>
      <c r="BG117" s="204">
        <f t="shared" si="16"/>
        <v>0</v>
      </c>
      <c r="BH117" s="204">
        <f t="shared" si="17"/>
        <v>0</v>
      </c>
      <c r="BI117" s="204">
        <f t="shared" si="18"/>
        <v>0</v>
      </c>
      <c r="BJ117" s="24" t="s">
        <v>81</v>
      </c>
      <c r="BK117" s="204">
        <f t="shared" si="19"/>
        <v>0</v>
      </c>
      <c r="BL117" s="24" t="s">
        <v>168</v>
      </c>
      <c r="BM117" s="24" t="s">
        <v>1002</v>
      </c>
    </row>
    <row r="118" spans="2:65" s="1" customFormat="1" ht="20.399999999999999" customHeight="1">
      <c r="B118" s="41"/>
      <c r="C118" s="193" t="s">
        <v>487</v>
      </c>
      <c r="D118" s="193" t="s">
        <v>164</v>
      </c>
      <c r="E118" s="194" t="s">
        <v>1003</v>
      </c>
      <c r="F118" s="195" t="s">
        <v>1004</v>
      </c>
      <c r="G118" s="196" t="s">
        <v>249</v>
      </c>
      <c r="H118" s="197">
        <v>8</v>
      </c>
      <c r="I118" s="198"/>
      <c r="J118" s="199">
        <f t="shared" si="10"/>
        <v>0</v>
      </c>
      <c r="K118" s="195" t="s">
        <v>21</v>
      </c>
      <c r="L118" s="61"/>
      <c r="M118" s="200" t="s">
        <v>21</v>
      </c>
      <c r="N118" s="201" t="s">
        <v>44</v>
      </c>
      <c r="O118" s="42"/>
      <c r="P118" s="202">
        <f t="shared" si="11"/>
        <v>0</v>
      </c>
      <c r="Q118" s="202">
        <v>0</v>
      </c>
      <c r="R118" s="202">
        <f t="shared" si="12"/>
        <v>0</v>
      </c>
      <c r="S118" s="202">
        <v>0</v>
      </c>
      <c r="T118" s="203">
        <f t="shared" si="13"/>
        <v>0</v>
      </c>
      <c r="AR118" s="24" t="s">
        <v>168</v>
      </c>
      <c r="AT118" s="24" t="s">
        <v>164</v>
      </c>
      <c r="AU118" s="24" t="s">
        <v>81</v>
      </c>
      <c r="AY118" s="24" t="s">
        <v>162</v>
      </c>
      <c r="BE118" s="204">
        <f t="shared" si="14"/>
        <v>0</v>
      </c>
      <c r="BF118" s="204">
        <f t="shared" si="15"/>
        <v>0</v>
      </c>
      <c r="BG118" s="204">
        <f t="shared" si="16"/>
        <v>0</v>
      </c>
      <c r="BH118" s="204">
        <f t="shared" si="17"/>
        <v>0</v>
      </c>
      <c r="BI118" s="204">
        <f t="shared" si="18"/>
        <v>0</v>
      </c>
      <c r="BJ118" s="24" t="s">
        <v>81</v>
      </c>
      <c r="BK118" s="204">
        <f t="shared" si="19"/>
        <v>0</v>
      </c>
      <c r="BL118" s="24" t="s">
        <v>168</v>
      </c>
      <c r="BM118" s="24" t="s">
        <v>850</v>
      </c>
    </row>
    <row r="119" spans="2:65" s="1" customFormat="1" ht="28.8" customHeight="1">
      <c r="B119" s="41"/>
      <c r="C119" s="193" t="s">
        <v>1005</v>
      </c>
      <c r="D119" s="193" t="s">
        <v>164</v>
      </c>
      <c r="E119" s="194" t="s">
        <v>1006</v>
      </c>
      <c r="F119" s="195" t="s">
        <v>1007</v>
      </c>
      <c r="G119" s="196" t="s">
        <v>249</v>
      </c>
      <c r="H119" s="197">
        <v>28</v>
      </c>
      <c r="I119" s="198"/>
      <c r="J119" s="199">
        <f t="shared" si="10"/>
        <v>0</v>
      </c>
      <c r="K119" s="195" t="s">
        <v>21</v>
      </c>
      <c r="L119" s="61"/>
      <c r="M119" s="200" t="s">
        <v>21</v>
      </c>
      <c r="N119" s="201" t="s">
        <v>44</v>
      </c>
      <c r="O119" s="42"/>
      <c r="P119" s="202">
        <f t="shared" si="11"/>
        <v>0</v>
      </c>
      <c r="Q119" s="202">
        <v>0</v>
      </c>
      <c r="R119" s="202">
        <f t="shared" si="12"/>
        <v>0</v>
      </c>
      <c r="S119" s="202">
        <v>0</v>
      </c>
      <c r="T119" s="203">
        <f t="shared" si="13"/>
        <v>0</v>
      </c>
      <c r="AR119" s="24" t="s">
        <v>168</v>
      </c>
      <c r="AT119" s="24" t="s">
        <v>164</v>
      </c>
      <c r="AU119" s="24" t="s">
        <v>81</v>
      </c>
      <c r="AY119" s="24" t="s">
        <v>162</v>
      </c>
      <c r="BE119" s="204">
        <f t="shared" si="14"/>
        <v>0</v>
      </c>
      <c r="BF119" s="204">
        <f t="shared" si="15"/>
        <v>0</v>
      </c>
      <c r="BG119" s="204">
        <f t="shared" si="16"/>
        <v>0</v>
      </c>
      <c r="BH119" s="204">
        <f t="shared" si="17"/>
        <v>0</v>
      </c>
      <c r="BI119" s="204">
        <f t="shared" si="18"/>
        <v>0</v>
      </c>
      <c r="BJ119" s="24" t="s">
        <v>81</v>
      </c>
      <c r="BK119" s="204">
        <f t="shared" si="19"/>
        <v>0</v>
      </c>
      <c r="BL119" s="24" t="s">
        <v>168</v>
      </c>
      <c r="BM119" s="24" t="s">
        <v>1008</v>
      </c>
    </row>
    <row r="120" spans="2:65" s="1" customFormat="1" ht="20.399999999999999" customHeight="1">
      <c r="B120" s="41"/>
      <c r="C120" s="193" t="s">
        <v>948</v>
      </c>
      <c r="D120" s="193" t="s">
        <v>164</v>
      </c>
      <c r="E120" s="194" t="s">
        <v>1009</v>
      </c>
      <c r="F120" s="195" t="s">
        <v>1010</v>
      </c>
      <c r="G120" s="196" t="s">
        <v>896</v>
      </c>
      <c r="H120" s="279"/>
      <c r="I120" s="198"/>
      <c r="J120" s="199">
        <f t="shared" si="10"/>
        <v>0</v>
      </c>
      <c r="K120" s="195" t="s">
        <v>21</v>
      </c>
      <c r="L120" s="61"/>
      <c r="M120" s="200" t="s">
        <v>21</v>
      </c>
      <c r="N120" s="201" t="s">
        <v>44</v>
      </c>
      <c r="O120" s="42"/>
      <c r="P120" s="202">
        <f t="shared" si="11"/>
        <v>0</v>
      </c>
      <c r="Q120" s="202">
        <v>0</v>
      </c>
      <c r="R120" s="202">
        <f t="shared" si="12"/>
        <v>0</v>
      </c>
      <c r="S120" s="202">
        <v>0</v>
      </c>
      <c r="T120" s="203">
        <f t="shared" si="13"/>
        <v>0</v>
      </c>
      <c r="AR120" s="24" t="s">
        <v>168</v>
      </c>
      <c r="AT120" s="24" t="s">
        <v>164</v>
      </c>
      <c r="AU120" s="24" t="s">
        <v>81</v>
      </c>
      <c r="AY120" s="24" t="s">
        <v>162</v>
      </c>
      <c r="BE120" s="204">
        <f t="shared" si="14"/>
        <v>0</v>
      </c>
      <c r="BF120" s="204">
        <f t="shared" si="15"/>
        <v>0</v>
      </c>
      <c r="BG120" s="204">
        <f t="shared" si="16"/>
        <v>0</v>
      </c>
      <c r="BH120" s="204">
        <f t="shared" si="17"/>
        <v>0</v>
      </c>
      <c r="BI120" s="204">
        <f t="shared" si="18"/>
        <v>0</v>
      </c>
      <c r="BJ120" s="24" t="s">
        <v>81</v>
      </c>
      <c r="BK120" s="204">
        <f t="shared" si="19"/>
        <v>0</v>
      </c>
      <c r="BL120" s="24" t="s">
        <v>168</v>
      </c>
      <c r="BM120" s="24" t="s">
        <v>1011</v>
      </c>
    </row>
    <row r="121" spans="2:65" s="1" customFormat="1" ht="20.399999999999999" customHeight="1">
      <c r="B121" s="41"/>
      <c r="C121" s="193" t="s">
        <v>1012</v>
      </c>
      <c r="D121" s="193" t="s">
        <v>164</v>
      </c>
      <c r="E121" s="194" t="s">
        <v>1013</v>
      </c>
      <c r="F121" s="195" t="s">
        <v>1014</v>
      </c>
      <c r="G121" s="196" t="s">
        <v>896</v>
      </c>
      <c r="H121" s="279"/>
      <c r="I121" s="198"/>
      <c r="J121" s="199">
        <f t="shared" si="10"/>
        <v>0</v>
      </c>
      <c r="K121" s="195" t="s">
        <v>21</v>
      </c>
      <c r="L121" s="61"/>
      <c r="M121" s="200" t="s">
        <v>21</v>
      </c>
      <c r="N121" s="201" t="s">
        <v>44</v>
      </c>
      <c r="O121" s="42"/>
      <c r="P121" s="202">
        <f t="shared" si="11"/>
        <v>0</v>
      </c>
      <c r="Q121" s="202">
        <v>0</v>
      </c>
      <c r="R121" s="202">
        <f t="shared" si="12"/>
        <v>0</v>
      </c>
      <c r="S121" s="202">
        <v>0</v>
      </c>
      <c r="T121" s="203">
        <f t="shared" si="13"/>
        <v>0</v>
      </c>
      <c r="AR121" s="24" t="s">
        <v>168</v>
      </c>
      <c r="AT121" s="24" t="s">
        <v>164</v>
      </c>
      <c r="AU121" s="24" t="s">
        <v>81</v>
      </c>
      <c r="AY121" s="24" t="s">
        <v>162</v>
      </c>
      <c r="BE121" s="204">
        <f t="shared" si="14"/>
        <v>0</v>
      </c>
      <c r="BF121" s="204">
        <f t="shared" si="15"/>
        <v>0</v>
      </c>
      <c r="BG121" s="204">
        <f t="shared" si="16"/>
        <v>0</v>
      </c>
      <c r="BH121" s="204">
        <f t="shared" si="17"/>
        <v>0</v>
      </c>
      <c r="BI121" s="204">
        <f t="shared" si="18"/>
        <v>0</v>
      </c>
      <c r="BJ121" s="24" t="s">
        <v>81</v>
      </c>
      <c r="BK121" s="204">
        <f t="shared" si="19"/>
        <v>0</v>
      </c>
      <c r="BL121" s="24" t="s">
        <v>168</v>
      </c>
      <c r="BM121" s="24" t="s">
        <v>1015</v>
      </c>
    </row>
    <row r="122" spans="2:65" s="1" customFormat="1" ht="20.399999999999999" customHeight="1">
      <c r="B122" s="41"/>
      <c r="C122" s="193" t="s">
        <v>951</v>
      </c>
      <c r="D122" s="193" t="s">
        <v>164</v>
      </c>
      <c r="E122" s="194" t="s">
        <v>1016</v>
      </c>
      <c r="F122" s="195" t="s">
        <v>1017</v>
      </c>
      <c r="G122" s="196" t="s">
        <v>520</v>
      </c>
      <c r="H122" s="197">
        <v>12.4</v>
      </c>
      <c r="I122" s="198"/>
      <c r="J122" s="199">
        <f t="shared" si="10"/>
        <v>0</v>
      </c>
      <c r="K122" s="195" t="s">
        <v>21</v>
      </c>
      <c r="L122" s="61"/>
      <c r="M122" s="200" t="s">
        <v>21</v>
      </c>
      <c r="N122" s="201" t="s">
        <v>44</v>
      </c>
      <c r="O122" s="42"/>
      <c r="P122" s="202">
        <f t="shared" si="11"/>
        <v>0</v>
      </c>
      <c r="Q122" s="202">
        <v>0</v>
      </c>
      <c r="R122" s="202">
        <f t="shared" si="12"/>
        <v>0</v>
      </c>
      <c r="S122" s="202">
        <v>0</v>
      </c>
      <c r="T122" s="203">
        <f t="shared" si="13"/>
        <v>0</v>
      </c>
      <c r="AR122" s="24" t="s">
        <v>168</v>
      </c>
      <c r="AT122" s="24" t="s">
        <v>164</v>
      </c>
      <c r="AU122" s="24" t="s">
        <v>81</v>
      </c>
      <c r="AY122" s="24" t="s">
        <v>162</v>
      </c>
      <c r="BE122" s="204">
        <f t="shared" si="14"/>
        <v>0</v>
      </c>
      <c r="BF122" s="204">
        <f t="shared" si="15"/>
        <v>0</v>
      </c>
      <c r="BG122" s="204">
        <f t="shared" si="16"/>
        <v>0</v>
      </c>
      <c r="BH122" s="204">
        <f t="shared" si="17"/>
        <v>0</v>
      </c>
      <c r="BI122" s="204">
        <f t="shared" si="18"/>
        <v>0</v>
      </c>
      <c r="BJ122" s="24" t="s">
        <v>81</v>
      </c>
      <c r="BK122" s="204">
        <f t="shared" si="19"/>
        <v>0</v>
      </c>
      <c r="BL122" s="24" t="s">
        <v>168</v>
      </c>
      <c r="BM122" s="24" t="s">
        <v>1018</v>
      </c>
    </row>
    <row r="123" spans="2:65" s="1" customFormat="1" ht="20.399999999999999" customHeight="1">
      <c r="B123" s="41"/>
      <c r="C123" s="193" t="s">
        <v>1019</v>
      </c>
      <c r="D123" s="193" t="s">
        <v>164</v>
      </c>
      <c r="E123" s="194" t="s">
        <v>1020</v>
      </c>
      <c r="F123" s="195" t="s">
        <v>1021</v>
      </c>
      <c r="G123" s="196" t="s">
        <v>520</v>
      </c>
      <c r="H123" s="197">
        <v>1</v>
      </c>
      <c r="I123" s="198"/>
      <c r="J123" s="199">
        <f t="shared" si="10"/>
        <v>0</v>
      </c>
      <c r="K123" s="195" t="s">
        <v>21</v>
      </c>
      <c r="L123" s="61"/>
      <c r="M123" s="200" t="s">
        <v>21</v>
      </c>
      <c r="N123" s="201" t="s">
        <v>44</v>
      </c>
      <c r="O123" s="42"/>
      <c r="P123" s="202">
        <f t="shared" si="11"/>
        <v>0</v>
      </c>
      <c r="Q123" s="202">
        <v>0</v>
      </c>
      <c r="R123" s="202">
        <f t="shared" si="12"/>
        <v>0</v>
      </c>
      <c r="S123" s="202">
        <v>0</v>
      </c>
      <c r="T123" s="203">
        <f t="shared" si="13"/>
        <v>0</v>
      </c>
      <c r="AR123" s="24" t="s">
        <v>168</v>
      </c>
      <c r="AT123" s="24" t="s">
        <v>164</v>
      </c>
      <c r="AU123" s="24" t="s">
        <v>81</v>
      </c>
      <c r="AY123" s="24" t="s">
        <v>162</v>
      </c>
      <c r="BE123" s="204">
        <f t="shared" si="14"/>
        <v>0</v>
      </c>
      <c r="BF123" s="204">
        <f t="shared" si="15"/>
        <v>0</v>
      </c>
      <c r="BG123" s="204">
        <f t="shared" si="16"/>
        <v>0</v>
      </c>
      <c r="BH123" s="204">
        <f t="shared" si="17"/>
        <v>0</v>
      </c>
      <c r="BI123" s="204">
        <f t="shared" si="18"/>
        <v>0</v>
      </c>
      <c r="BJ123" s="24" t="s">
        <v>81</v>
      </c>
      <c r="BK123" s="204">
        <f t="shared" si="19"/>
        <v>0</v>
      </c>
      <c r="BL123" s="24" t="s">
        <v>168</v>
      </c>
      <c r="BM123" s="24" t="s">
        <v>1022</v>
      </c>
    </row>
    <row r="124" spans="2:65" s="1" customFormat="1" ht="20.399999999999999" customHeight="1">
      <c r="B124" s="41"/>
      <c r="C124" s="193" t="s">
        <v>954</v>
      </c>
      <c r="D124" s="193" t="s">
        <v>164</v>
      </c>
      <c r="E124" s="194" t="s">
        <v>1023</v>
      </c>
      <c r="F124" s="195" t="s">
        <v>1024</v>
      </c>
      <c r="G124" s="196" t="s">
        <v>520</v>
      </c>
      <c r="H124" s="197">
        <v>1</v>
      </c>
      <c r="I124" s="198"/>
      <c r="J124" s="199">
        <f t="shared" si="10"/>
        <v>0</v>
      </c>
      <c r="K124" s="195" t="s">
        <v>21</v>
      </c>
      <c r="L124" s="61"/>
      <c r="M124" s="200" t="s">
        <v>21</v>
      </c>
      <c r="N124" s="201" t="s">
        <v>44</v>
      </c>
      <c r="O124" s="42"/>
      <c r="P124" s="202">
        <f t="shared" si="11"/>
        <v>0</v>
      </c>
      <c r="Q124" s="202">
        <v>0</v>
      </c>
      <c r="R124" s="202">
        <f t="shared" si="12"/>
        <v>0</v>
      </c>
      <c r="S124" s="202">
        <v>0</v>
      </c>
      <c r="T124" s="203">
        <f t="shared" si="13"/>
        <v>0</v>
      </c>
      <c r="AR124" s="24" t="s">
        <v>168</v>
      </c>
      <c r="AT124" s="24" t="s">
        <v>164</v>
      </c>
      <c r="AU124" s="24" t="s">
        <v>81</v>
      </c>
      <c r="AY124" s="24" t="s">
        <v>162</v>
      </c>
      <c r="BE124" s="204">
        <f t="shared" si="14"/>
        <v>0</v>
      </c>
      <c r="BF124" s="204">
        <f t="shared" si="15"/>
        <v>0</v>
      </c>
      <c r="BG124" s="204">
        <f t="shared" si="16"/>
        <v>0</v>
      </c>
      <c r="BH124" s="204">
        <f t="shared" si="17"/>
        <v>0</v>
      </c>
      <c r="BI124" s="204">
        <f t="shared" si="18"/>
        <v>0</v>
      </c>
      <c r="BJ124" s="24" t="s">
        <v>81</v>
      </c>
      <c r="BK124" s="204">
        <f t="shared" si="19"/>
        <v>0</v>
      </c>
      <c r="BL124" s="24" t="s">
        <v>168</v>
      </c>
      <c r="BM124" s="24" t="s">
        <v>1025</v>
      </c>
    </row>
    <row r="125" spans="2:65" s="1" customFormat="1" ht="20.399999999999999" customHeight="1">
      <c r="B125" s="41"/>
      <c r="C125" s="193" t="s">
        <v>1026</v>
      </c>
      <c r="D125" s="193" t="s">
        <v>164</v>
      </c>
      <c r="E125" s="194" t="s">
        <v>1027</v>
      </c>
      <c r="F125" s="195" t="s">
        <v>1028</v>
      </c>
      <c r="G125" s="196" t="s">
        <v>520</v>
      </c>
      <c r="H125" s="197">
        <v>1</v>
      </c>
      <c r="I125" s="198"/>
      <c r="J125" s="199">
        <f t="shared" si="10"/>
        <v>0</v>
      </c>
      <c r="K125" s="195" t="s">
        <v>21</v>
      </c>
      <c r="L125" s="61"/>
      <c r="M125" s="200" t="s">
        <v>21</v>
      </c>
      <c r="N125" s="201" t="s">
        <v>44</v>
      </c>
      <c r="O125" s="42"/>
      <c r="P125" s="202">
        <f t="shared" si="11"/>
        <v>0</v>
      </c>
      <c r="Q125" s="202">
        <v>0</v>
      </c>
      <c r="R125" s="202">
        <f t="shared" si="12"/>
        <v>0</v>
      </c>
      <c r="S125" s="202">
        <v>0</v>
      </c>
      <c r="T125" s="203">
        <f t="shared" si="13"/>
        <v>0</v>
      </c>
      <c r="AR125" s="24" t="s">
        <v>168</v>
      </c>
      <c r="AT125" s="24" t="s">
        <v>164</v>
      </c>
      <c r="AU125" s="24" t="s">
        <v>81</v>
      </c>
      <c r="AY125" s="24" t="s">
        <v>162</v>
      </c>
      <c r="BE125" s="204">
        <f t="shared" si="14"/>
        <v>0</v>
      </c>
      <c r="BF125" s="204">
        <f t="shared" si="15"/>
        <v>0</v>
      </c>
      <c r="BG125" s="204">
        <f t="shared" si="16"/>
        <v>0</v>
      </c>
      <c r="BH125" s="204">
        <f t="shared" si="17"/>
        <v>0</v>
      </c>
      <c r="BI125" s="204">
        <f t="shared" si="18"/>
        <v>0</v>
      </c>
      <c r="BJ125" s="24" t="s">
        <v>81</v>
      </c>
      <c r="BK125" s="204">
        <f t="shared" si="19"/>
        <v>0</v>
      </c>
      <c r="BL125" s="24" t="s">
        <v>168</v>
      </c>
      <c r="BM125" s="24" t="s">
        <v>1029</v>
      </c>
    </row>
    <row r="126" spans="2:65" s="1" customFormat="1" ht="20.399999999999999" customHeight="1">
      <c r="B126" s="41"/>
      <c r="C126" s="193" t="s">
        <v>957</v>
      </c>
      <c r="D126" s="193" t="s">
        <v>164</v>
      </c>
      <c r="E126" s="194" t="s">
        <v>1030</v>
      </c>
      <c r="F126" s="195" t="s">
        <v>1031</v>
      </c>
      <c r="G126" s="196" t="s">
        <v>191</v>
      </c>
      <c r="H126" s="197">
        <v>1.1200000000000001</v>
      </c>
      <c r="I126" s="198"/>
      <c r="J126" s="199">
        <f t="shared" si="10"/>
        <v>0</v>
      </c>
      <c r="K126" s="195" t="s">
        <v>21</v>
      </c>
      <c r="L126" s="61"/>
      <c r="M126" s="200" t="s">
        <v>21</v>
      </c>
      <c r="N126" s="201" t="s">
        <v>44</v>
      </c>
      <c r="O126" s="42"/>
      <c r="P126" s="202">
        <f t="shared" si="11"/>
        <v>0</v>
      </c>
      <c r="Q126" s="202">
        <v>0</v>
      </c>
      <c r="R126" s="202">
        <f t="shared" si="12"/>
        <v>0</v>
      </c>
      <c r="S126" s="202">
        <v>0</v>
      </c>
      <c r="T126" s="203">
        <f t="shared" si="13"/>
        <v>0</v>
      </c>
      <c r="AR126" s="24" t="s">
        <v>168</v>
      </c>
      <c r="AT126" s="24" t="s">
        <v>164</v>
      </c>
      <c r="AU126" s="24" t="s">
        <v>81</v>
      </c>
      <c r="AY126" s="24" t="s">
        <v>162</v>
      </c>
      <c r="BE126" s="204">
        <f t="shared" si="14"/>
        <v>0</v>
      </c>
      <c r="BF126" s="204">
        <f t="shared" si="15"/>
        <v>0</v>
      </c>
      <c r="BG126" s="204">
        <f t="shared" si="16"/>
        <v>0</v>
      </c>
      <c r="BH126" s="204">
        <f t="shared" si="17"/>
        <v>0</v>
      </c>
      <c r="BI126" s="204">
        <f t="shared" si="18"/>
        <v>0</v>
      </c>
      <c r="BJ126" s="24" t="s">
        <v>81</v>
      </c>
      <c r="BK126" s="204">
        <f t="shared" si="19"/>
        <v>0</v>
      </c>
      <c r="BL126" s="24" t="s">
        <v>168</v>
      </c>
      <c r="BM126" s="24" t="s">
        <v>1032</v>
      </c>
    </row>
    <row r="127" spans="2:65" s="1" customFormat="1" ht="20.399999999999999" customHeight="1">
      <c r="B127" s="41"/>
      <c r="C127" s="193" t="s">
        <v>1033</v>
      </c>
      <c r="D127" s="193" t="s">
        <v>164</v>
      </c>
      <c r="E127" s="194" t="s">
        <v>1034</v>
      </c>
      <c r="F127" s="195" t="s">
        <v>1035</v>
      </c>
      <c r="G127" s="196" t="s">
        <v>191</v>
      </c>
      <c r="H127" s="197">
        <v>0.3</v>
      </c>
      <c r="I127" s="198"/>
      <c r="J127" s="199">
        <f t="shared" si="10"/>
        <v>0</v>
      </c>
      <c r="K127" s="195" t="s">
        <v>21</v>
      </c>
      <c r="L127" s="61"/>
      <c r="M127" s="200" t="s">
        <v>21</v>
      </c>
      <c r="N127" s="201" t="s">
        <v>44</v>
      </c>
      <c r="O127" s="42"/>
      <c r="P127" s="202">
        <f t="shared" si="11"/>
        <v>0</v>
      </c>
      <c r="Q127" s="202">
        <v>0</v>
      </c>
      <c r="R127" s="202">
        <f t="shared" si="12"/>
        <v>0</v>
      </c>
      <c r="S127" s="202">
        <v>0</v>
      </c>
      <c r="T127" s="203">
        <f t="shared" si="13"/>
        <v>0</v>
      </c>
      <c r="AR127" s="24" t="s">
        <v>168</v>
      </c>
      <c r="AT127" s="24" t="s">
        <v>164</v>
      </c>
      <c r="AU127" s="24" t="s">
        <v>81</v>
      </c>
      <c r="AY127" s="24" t="s">
        <v>162</v>
      </c>
      <c r="BE127" s="204">
        <f t="shared" si="14"/>
        <v>0</v>
      </c>
      <c r="BF127" s="204">
        <f t="shared" si="15"/>
        <v>0</v>
      </c>
      <c r="BG127" s="204">
        <f t="shared" si="16"/>
        <v>0</v>
      </c>
      <c r="BH127" s="204">
        <f t="shared" si="17"/>
        <v>0</v>
      </c>
      <c r="BI127" s="204">
        <f t="shared" si="18"/>
        <v>0</v>
      </c>
      <c r="BJ127" s="24" t="s">
        <v>81</v>
      </c>
      <c r="BK127" s="204">
        <f t="shared" si="19"/>
        <v>0</v>
      </c>
      <c r="BL127" s="24" t="s">
        <v>168</v>
      </c>
      <c r="BM127" s="24" t="s">
        <v>1036</v>
      </c>
    </row>
    <row r="128" spans="2:65" s="1" customFormat="1" ht="20.399999999999999" customHeight="1">
      <c r="B128" s="41"/>
      <c r="C128" s="193" t="s">
        <v>456</v>
      </c>
      <c r="D128" s="193" t="s">
        <v>164</v>
      </c>
      <c r="E128" s="194" t="s">
        <v>1037</v>
      </c>
      <c r="F128" s="195" t="s">
        <v>1038</v>
      </c>
      <c r="G128" s="196" t="s">
        <v>249</v>
      </c>
      <c r="H128" s="197">
        <v>64.5</v>
      </c>
      <c r="I128" s="198"/>
      <c r="J128" s="199">
        <f t="shared" si="10"/>
        <v>0</v>
      </c>
      <c r="K128" s="195" t="s">
        <v>21</v>
      </c>
      <c r="L128" s="61"/>
      <c r="M128" s="200" t="s">
        <v>21</v>
      </c>
      <c r="N128" s="201" t="s">
        <v>44</v>
      </c>
      <c r="O128" s="42"/>
      <c r="P128" s="202">
        <f t="shared" si="11"/>
        <v>0</v>
      </c>
      <c r="Q128" s="202">
        <v>0</v>
      </c>
      <c r="R128" s="202">
        <f t="shared" si="12"/>
        <v>0</v>
      </c>
      <c r="S128" s="202">
        <v>0</v>
      </c>
      <c r="T128" s="203">
        <f t="shared" si="13"/>
        <v>0</v>
      </c>
      <c r="AR128" s="24" t="s">
        <v>168</v>
      </c>
      <c r="AT128" s="24" t="s">
        <v>164</v>
      </c>
      <c r="AU128" s="24" t="s">
        <v>81</v>
      </c>
      <c r="AY128" s="24" t="s">
        <v>162</v>
      </c>
      <c r="BE128" s="204">
        <f t="shared" si="14"/>
        <v>0</v>
      </c>
      <c r="BF128" s="204">
        <f t="shared" si="15"/>
        <v>0</v>
      </c>
      <c r="BG128" s="204">
        <f t="shared" si="16"/>
        <v>0</v>
      </c>
      <c r="BH128" s="204">
        <f t="shared" si="17"/>
        <v>0</v>
      </c>
      <c r="BI128" s="204">
        <f t="shared" si="18"/>
        <v>0</v>
      </c>
      <c r="BJ128" s="24" t="s">
        <v>81</v>
      </c>
      <c r="BK128" s="204">
        <f t="shared" si="19"/>
        <v>0</v>
      </c>
      <c r="BL128" s="24" t="s">
        <v>168</v>
      </c>
      <c r="BM128" s="24" t="s">
        <v>1039</v>
      </c>
    </row>
    <row r="129" spans="2:65" s="1" customFormat="1" ht="28.8" customHeight="1">
      <c r="B129" s="41"/>
      <c r="C129" s="193" t="s">
        <v>1040</v>
      </c>
      <c r="D129" s="193" t="s">
        <v>164</v>
      </c>
      <c r="E129" s="194" t="s">
        <v>1041</v>
      </c>
      <c r="F129" s="195" t="s">
        <v>1042</v>
      </c>
      <c r="G129" s="196" t="s">
        <v>249</v>
      </c>
      <c r="H129" s="197">
        <v>263.95</v>
      </c>
      <c r="I129" s="198"/>
      <c r="J129" s="199">
        <f t="shared" si="10"/>
        <v>0</v>
      </c>
      <c r="K129" s="195" t="s">
        <v>21</v>
      </c>
      <c r="L129" s="61"/>
      <c r="M129" s="200" t="s">
        <v>21</v>
      </c>
      <c r="N129" s="201" t="s">
        <v>44</v>
      </c>
      <c r="O129" s="42"/>
      <c r="P129" s="202">
        <f t="shared" si="11"/>
        <v>0</v>
      </c>
      <c r="Q129" s="202">
        <v>0</v>
      </c>
      <c r="R129" s="202">
        <f t="shared" si="12"/>
        <v>0</v>
      </c>
      <c r="S129" s="202">
        <v>0</v>
      </c>
      <c r="T129" s="203">
        <f t="shared" si="13"/>
        <v>0</v>
      </c>
      <c r="AR129" s="24" t="s">
        <v>168</v>
      </c>
      <c r="AT129" s="24" t="s">
        <v>164</v>
      </c>
      <c r="AU129" s="24" t="s">
        <v>81</v>
      </c>
      <c r="AY129" s="24" t="s">
        <v>162</v>
      </c>
      <c r="BE129" s="204">
        <f t="shared" si="14"/>
        <v>0</v>
      </c>
      <c r="BF129" s="204">
        <f t="shared" si="15"/>
        <v>0</v>
      </c>
      <c r="BG129" s="204">
        <f t="shared" si="16"/>
        <v>0</v>
      </c>
      <c r="BH129" s="204">
        <f t="shared" si="17"/>
        <v>0</v>
      </c>
      <c r="BI129" s="204">
        <f t="shared" si="18"/>
        <v>0</v>
      </c>
      <c r="BJ129" s="24" t="s">
        <v>81</v>
      </c>
      <c r="BK129" s="204">
        <f t="shared" si="19"/>
        <v>0</v>
      </c>
      <c r="BL129" s="24" t="s">
        <v>168</v>
      </c>
      <c r="BM129" s="24" t="s">
        <v>1043</v>
      </c>
    </row>
    <row r="130" spans="2:65" s="1" customFormat="1" ht="20.399999999999999" customHeight="1">
      <c r="B130" s="41"/>
      <c r="C130" s="193" t="s">
        <v>962</v>
      </c>
      <c r="D130" s="193" t="s">
        <v>164</v>
      </c>
      <c r="E130" s="194" t="s">
        <v>1044</v>
      </c>
      <c r="F130" s="195" t="s">
        <v>1045</v>
      </c>
      <c r="G130" s="196" t="s">
        <v>191</v>
      </c>
      <c r="H130" s="197">
        <v>8</v>
      </c>
      <c r="I130" s="198"/>
      <c r="J130" s="199">
        <f t="shared" si="10"/>
        <v>0</v>
      </c>
      <c r="K130" s="195" t="s">
        <v>21</v>
      </c>
      <c r="L130" s="61"/>
      <c r="M130" s="200" t="s">
        <v>21</v>
      </c>
      <c r="N130" s="201" t="s">
        <v>44</v>
      </c>
      <c r="O130" s="42"/>
      <c r="P130" s="202">
        <f t="shared" si="11"/>
        <v>0</v>
      </c>
      <c r="Q130" s="202">
        <v>0</v>
      </c>
      <c r="R130" s="202">
        <f t="shared" si="12"/>
        <v>0</v>
      </c>
      <c r="S130" s="202">
        <v>0</v>
      </c>
      <c r="T130" s="203">
        <f t="shared" si="13"/>
        <v>0</v>
      </c>
      <c r="AR130" s="24" t="s">
        <v>168</v>
      </c>
      <c r="AT130" s="24" t="s">
        <v>164</v>
      </c>
      <c r="AU130" s="24" t="s">
        <v>81</v>
      </c>
      <c r="AY130" s="24" t="s">
        <v>162</v>
      </c>
      <c r="BE130" s="204">
        <f t="shared" si="14"/>
        <v>0</v>
      </c>
      <c r="BF130" s="204">
        <f t="shared" si="15"/>
        <v>0</v>
      </c>
      <c r="BG130" s="204">
        <f t="shared" si="16"/>
        <v>0</v>
      </c>
      <c r="BH130" s="204">
        <f t="shared" si="17"/>
        <v>0</v>
      </c>
      <c r="BI130" s="204">
        <f t="shared" si="18"/>
        <v>0</v>
      </c>
      <c r="BJ130" s="24" t="s">
        <v>81</v>
      </c>
      <c r="BK130" s="204">
        <f t="shared" si="19"/>
        <v>0</v>
      </c>
      <c r="BL130" s="24" t="s">
        <v>168</v>
      </c>
      <c r="BM130" s="24" t="s">
        <v>1046</v>
      </c>
    </row>
    <row r="131" spans="2:65" s="1" customFormat="1" ht="20.399999999999999" customHeight="1">
      <c r="B131" s="41"/>
      <c r="C131" s="193" t="s">
        <v>1047</v>
      </c>
      <c r="D131" s="193" t="s">
        <v>164</v>
      </c>
      <c r="E131" s="194" t="s">
        <v>1048</v>
      </c>
      <c r="F131" s="195" t="s">
        <v>1049</v>
      </c>
      <c r="G131" s="196" t="s">
        <v>191</v>
      </c>
      <c r="H131" s="197">
        <v>17</v>
      </c>
      <c r="I131" s="198"/>
      <c r="J131" s="199">
        <f t="shared" si="10"/>
        <v>0</v>
      </c>
      <c r="K131" s="195" t="s">
        <v>21</v>
      </c>
      <c r="L131" s="61"/>
      <c r="M131" s="200" t="s">
        <v>21</v>
      </c>
      <c r="N131" s="201" t="s">
        <v>44</v>
      </c>
      <c r="O131" s="42"/>
      <c r="P131" s="202">
        <f t="shared" si="11"/>
        <v>0</v>
      </c>
      <c r="Q131" s="202">
        <v>0</v>
      </c>
      <c r="R131" s="202">
        <f t="shared" si="12"/>
        <v>0</v>
      </c>
      <c r="S131" s="202">
        <v>0</v>
      </c>
      <c r="T131" s="203">
        <f t="shared" si="13"/>
        <v>0</v>
      </c>
      <c r="AR131" s="24" t="s">
        <v>168</v>
      </c>
      <c r="AT131" s="24" t="s">
        <v>164</v>
      </c>
      <c r="AU131" s="24" t="s">
        <v>81</v>
      </c>
      <c r="AY131" s="24" t="s">
        <v>162</v>
      </c>
      <c r="BE131" s="204">
        <f t="shared" si="14"/>
        <v>0</v>
      </c>
      <c r="BF131" s="204">
        <f t="shared" si="15"/>
        <v>0</v>
      </c>
      <c r="BG131" s="204">
        <f t="shared" si="16"/>
        <v>0</v>
      </c>
      <c r="BH131" s="204">
        <f t="shared" si="17"/>
        <v>0</v>
      </c>
      <c r="BI131" s="204">
        <f t="shared" si="18"/>
        <v>0</v>
      </c>
      <c r="BJ131" s="24" t="s">
        <v>81</v>
      </c>
      <c r="BK131" s="204">
        <f t="shared" si="19"/>
        <v>0</v>
      </c>
      <c r="BL131" s="24" t="s">
        <v>168</v>
      </c>
      <c r="BM131" s="24" t="s">
        <v>1050</v>
      </c>
    </row>
    <row r="132" spans="2:65" s="1" customFormat="1" ht="20.399999999999999" customHeight="1">
      <c r="B132" s="41"/>
      <c r="C132" s="193" t="s">
        <v>965</v>
      </c>
      <c r="D132" s="193" t="s">
        <v>164</v>
      </c>
      <c r="E132" s="194" t="s">
        <v>1051</v>
      </c>
      <c r="F132" s="195" t="s">
        <v>1052</v>
      </c>
      <c r="G132" s="196" t="s">
        <v>520</v>
      </c>
      <c r="H132" s="197">
        <v>206.81</v>
      </c>
      <c r="I132" s="198"/>
      <c r="J132" s="199">
        <f t="shared" si="10"/>
        <v>0</v>
      </c>
      <c r="K132" s="195" t="s">
        <v>21</v>
      </c>
      <c r="L132" s="61"/>
      <c r="M132" s="200" t="s">
        <v>21</v>
      </c>
      <c r="N132" s="201" t="s">
        <v>44</v>
      </c>
      <c r="O132" s="42"/>
      <c r="P132" s="202">
        <f t="shared" si="11"/>
        <v>0</v>
      </c>
      <c r="Q132" s="202">
        <v>0</v>
      </c>
      <c r="R132" s="202">
        <f t="shared" si="12"/>
        <v>0</v>
      </c>
      <c r="S132" s="202">
        <v>0</v>
      </c>
      <c r="T132" s="203">
        <f t="shared" si="13"/>
        <v>0</v>
      </c>
      <c r="AR132" s="24" t="s">
        <v>168</v>
      </c>
      <c r="AT132" s="24" t="s">
        <v>164</v>
      </c>
      <c r="AU132" s="24" t="s">
        <v>81</v>
      </c>
      <c r="AY132" s="24" t="s">
        <v>162</v>
      </c>
      <c r="BE132" s="204">
        <f t="shared" si="14"/>
        <v>0</v>
      </c>
      <c r="BF132" s="204">
        <f t="shared" si="15"/>
        <v>0</v>
      </c>
      <c r="BG132" s="204">
        <f t="shared" si="16"/>
        <v>0</v>
      </c>
      <c r="BH132" s="204">
        <f t="shared" si="17"/>
        <v>0</v>
      </c>
      <c r="BI132" s="204">
        <f t="shared" si="18"/>
        <v>0</v>
      </c>
      <c r="BJ132" s="24" t="s">
        <v>81</v>
      </c>
      <c r="BK132" s="204">
        <f t="shared" si="19"/>
        <v>0</v>
      </c>
      <c r="BL132" s="24" t="s">
        <v>168</v>
      </c>
      <c r="BM132" s="24" t="s">
        <v>1053</v>
      </c>
    </row>
    <row r="133" spans="2:65" s="1" customFormat="1" ht="20.399999999999999" customHeight="1">
      <c r="B133" s="41"/>
      <c r="C133" s="193" t="s">
        <v>253</v>
      </c>
      <c r="D133" s="193" t="s">
        <v>164</v>
      </c>
      <c r="E133" s="194" t="s">
        <v>1054</v>
      </c>
      <c r="F133" s="195" t="s">
        <v>1055</v>
      </c>
      <c r="G133" s="196" t="s">
        <v>191</v>
      </c>
      <c r="H133" s="197">
        <v>8</v>
      </c>
      <c r="I133" s="198"/>
      <c r="J133" s="199">
        <f t="shared" si="10"/>
        <v>0</v>
      </c>
      <c r="K133" s="195" t="s">
        <v>21</v>
      </c>
      <c r="L133" s="61"/>
      <c r="M133" s="200" t="s">
        <v>21</v>
      </c>
      <c r="N133" s="201" t="s">
        <v>44</v>
      </c>
      <c r="O133" s="42"/>
      <c r="P133" s="202">
        <f t="shared" si="11"/>
        <v>0</v>
      </c>
      <c r="Q133" s="202">
        <v>0</v>
      </c>
      <c r="R133" s="202">
        <f t="shared" si="12"/>
        <v>0</v>
      </c>
      <c r="S133" s="202">
        <v>0</v>
      </c>
      <c r="T133" s="203">
        <f t="shared" si="13"/>
        <v>0</v>
      </c>
      <c r="AR133" s="24" t="s">
        <v>168</v>
      </c>
      <c r="AT133" s="24" t="s">
        <v>164</v>
      </c>
      <c r="AU133" s="24" t="s">
        <v>81</v>
      </c>
      <c r="AY133" s="24" t="s">
        <v>162</v>
      </c>
      <c r="BE133" s="204">
        <f t="shared" si="14"/>
        <v>0</v>
      </c>
      <c r="BF133" s="204">
        <f t="shared" si="15"/>
        <v>0</v>
      </c>
      <c r="BG133" s="204">
        <f t="shared" si="16"/>
        <v>0</v>
      </c>
      <c r="BH133" s="204">
        <f t="shared" si="17"/>
        <v>0</v>
      </c>
      <c r="BI133" s="204">
        <f t="shared" si="18"/>
        <v>0</v>
      </c>
      <c r="BJ133" s="24" t="s">
        <v>81</v>
      </c>
      <c r="BK133" s="204">
        <f t="shared" si="19"/>
        <v>0</v>
      </c>
      <c r="BL133" s="24" t="s">
        <v>168</v>
      </c>
      <c r="BM133" s="24" t="s">
        <v>211</v>
      </c>
    </row>
    <row r="134" spans="2:65" s="1" customFormat="1" ht="20.399999999999999" customHeight="1">
      <c r="B134" s="41"/>
      <c r="C134" s="193" t="s">
        <v>968</v>
      </c>
      <c r="D134" s="193" t="s">
        <v>164</v>
      </c>
      <c r="E134" s="194" t="s">
        <v>1056</v>
      </c>
      <c r="F134" s="195" t="s">
        <v>1057</v>
      </c>
      <c r="G134" s="196" t="s">
        <v>191</v>
      </c>
      <c r="H134" s="197">
        <v>14</v>
      </c>
      <c r="I134" s="198"/>
      <c r="J134" s="199">
        <f t="shared" si="10"/>
        <v>0</v>
      </c>
      <c r="K134" s="195" t="s">
        <v>21</v>
      </c>
      <c r="L134" s="61"/>
      <c r="M134" s="200" t="s">
        <v>21</v>
      </c>
      <c r="N134" s="201" t="s">
        <v>44</v>
      </c>
      <c r="O134" s="42"/>
      <c r="P134" s="202">
        <f t="shared" si="11"/>
        <v>0</v>
      </c>
      <c r="Q134" s="202">
        <v>0</v>
      </c>
      <c r="R134" s="202">
        <f t="shared" si="12"/>
        <v>0</v>
      </c>
      <c r="S134" s="202">
        <v>0</v>
      </c>
      <c r="T134" s="203">
        <f t="shared" si="13"/>
        <v>0</v>
      </c>
      <c r="AR134" s="24" t="s">
        <v>168</v>
      </c>
      <c r="AT134" s="24" t="s">
        <v>164</v>
      </c>
      <c r="AU134" s="24" t="s">
        <v>81</v>
      </c>
      <c r="AY134" s="24" t="s">
        <v>162</v>
      </c>
      <c r="BE134" s="204">
        <f t="shared" si="14"/>
        <v>0</v>
      </c>
      <c r="BF134" s="204">
        <f t="shared" si="15"/>
        <v>0</v>
      </c>
      <c r="BG134" s="204">
        <f t="shared" si="16"/>
        <v>0</v>
      </c>
      <c r="BH134" s="204">
        <f t="shared" si="17"/>
        <v>0</v>
      </c>
      <c r="BI134" s="204">
        <f t="shared" si="18"/>
        <v>0</v>
      </c>
      <c r="BJ134" s="24" t="s">
        <v>81</v>
      </c>
      <c r="BK134" s="204">
        <f t="shared" si="19"/>
        <v>0</v>
      </c>
      <c r="BL134" s="24" t="s">
        <v>168</v>
      </c>
      <c r="BM134" s="24" t="s">
        <v>1058</v>
      </c>
    </row>
    <row r="135" spans="2:65" s="1" customFormat="1" ht="20.399999999999999" customHeight="1">
      <c r="B135" s="41"/>
      <c r="C135" s="193" t="s">
        <v>1059</v>
      </c>
      <c r="D135" s="193" t="s">
        <v>164</v>
      </c>
      <c r="E135" s="194" t="s">
        <v>1060</v>
      </c>
      <c r="F135" s="195" t="s">
        <v>1061</v>
      </c>
      <c r="G135" s="196" t="s">
        <v>191</v>
      </c>
      <c r="H135" s="197">
        <v>16</v>
      </c>
      <c r="I135" s="198"/>
      <c r="J135" s="199">
        <f t="shared" si="10"/>
        <v>0</v>
      </c>
      <c r="K135" s="195" t="s">
        <v>21</v>
      </c>
      <c r="L135" s="61"/>
      <c r="M135" s="200" t="s">
        <v>21</v>
      </c>
      <c r="N135" s="201" t="s">
        <v>44</v>
      </c>
      <c r="O135" s="42"/>
      <c r="P135" s="202">
        <f t="shared" si="11"/>
        <v>0</v>
      </c>
      <c r="Q135" s="202">
        <v>0</v>
      </c>
      <c r="R135" s="202">
        <f t="shared" si="12"/>
        <v>0</v>
      </c>
      <c r="S135" s="202">
        <v>0</v>
      </c>
      <c r="T135" s="203">
        <f t="shared" si="13"/>
        <v>0</v>
      </c>
      <c r="AR135" s="24" t="s">
        <v>168</v>
      </c>
      <c r="AT135" s="24" t="s">
        <v>164</v>
      </c>
      <c r="AU135" s="24" t="s">
        <v>81</v>
      </c>
      <c r="AY135" s="24" t="s">
        <v>162</v>
      </c>
      <c r="BE135" s="204">
        <f t="shared" si="14"/>
        <v>0</v>
      </c>
      <c r="BF135" s="204">
        <f t="shared" si="15"/>
        <v>0</v>
      </c>
      <c r="BG135" s="204">
        <f t="shared" si="16"/>
        <v>0</v>
      </c>
      <c r="BH135" s="204">
        <f t="shared" si="17"/>
        <v>0</v>
      </c>
      <c r="BI135" s="204">
        <f t="shared" si="18"/>
        <v>0</v>
      </c>
      <c r="BJ135" s="24" t="s">
        <v>81</v>
      </c>
      <c r="BK135" s="204">
        <f t="shared" si="19"/>
        <v>0</v>
      </c>
      <c r="BL135" s="24" t="s">
        <v>168</v>
      </c>
      <c r="BM135" s="24" t="s">
        <v>1062</v>
      </c>
    </row>
    <row r="136" spans="2:65" s="1" customFormat="1" ht="20.399999999999999" customHeight="1">
      <c r="B136" s="41"/>
      <c r="C136" s="193" t="s">
        <v>971</v>
      </c>
      <c r="D136" s="193" t="s">
        <v>164</v>
      </c>
      <c r="E136" s="194" t="s">
        <v>1063</v>
      </c>
      <c r="F136" s="195" t="s">
        <v>1064</v>
      </c>
      <c r="G136" s="196" t="s">
        <v>191</v>
      </c>
      <c r="H136" s="197">
        <v>17</v>
      </c>
      <c r="I136" s="198"/>
      <c r="J136" s="199">
        <f t="shared" si="10"/>
        <v>0</v>
      </c>
      <c r="K136" s="195" t="s">
        <v>21</v>
      </c>
      <c r="L136" s="61"/>
      <c r="M136" s="200" t="s">
        <v>21</v>
      </c>
      <c r="N136" s="201" t="s">
        <v>44</v>
      </c>
      <c r="O136" s="42"/>
      <c r="P136" s="202">
        <f t="shared" si="11"/>
        <v>0</v>
      </c>
      <c r="Q136" s="202">
        <v>0</v>
      </c>
      <c r="R136" s="202">
        <f t="shared" si="12"/>
        <v>0</v>
      </c>
      <c r="S136" s="202">
        <v>0</v>
      </c>
      <c r="T136" s="203">
        <f t="shared" si="13"/>
        <v>0</v>
      </c>
      <c r="AR136" s="24" t="s">
        <v>168</v>
      </c>
      <c r="AT136" s="24" t="s">
        <v>164</v>
      </c>
      <c r="AU136" s="24" t="s">
        <v>81</v>
      </c>
      <c r="AY136" s="24" t="s">
        <v>162</v>
      </c>
      <c r="BE136" s="204">
        <f t="shared" si="14"/>
        <v>0</v>
      </c>
      <c r="BF136" s="204">
        <f t="shared" si="15"/>
        <v>0</v>
      </c>
      <c r="BG136" s="204">
        <f t="shared" si="16"/>
        <v>0</v>
      </c>
      <c r="BH136" s="204">
        <f t="shared" si="17"/>
        <v>0</v>
      </c>
      <c r="BI136" s="204">
        <f t="shared" si="18"/>
        <v>0</v>
      </c>
      <c r="BJ136" s="24" t="s">
        <v>81</v>
      </c>
      <c r="BK136" s="204">
        <f t="shared" si="19"/>
        <v>0</v>
      </c>
      <c r="BL136" s="24" t="s">
        <v>168</v>
      </c>
      <c r="BM136" s="24" t="s">
        <v>1065</v>
      </c>
    </row>
    <row r="137" spans="2:65" s="1" customFormat="1" ht="20.399999999999999" customHeight="1">
      <c r="B137" s="41"/>
      <c r="C137" s="193" t="s">
        <v>1066</v>
      </c>
      <c r="D137" s="193" t="s">
        <v>164</v>
      </c>
      <c r="E137" s="194" t="s">
        <v>1067</v>
      </c>
      <c r="F137" s="195" t="s">
        <v>1068</v>
      </c>
      <c r="G137" s="196" t="s">
        <v>191</v>
      </c>
      <c r="H137" s="197">
        <v>8</v>
      </c>
      <c r="I137" s="198"/>
      <c r="J137" s="199">
        <f t="shared" si="10"/>
        <v>0</v>
      </c>
      <c r="K137" s="195" t="s">
        <v>21</v>
      </c>
      <c r="L137" s="61"/>
      <c r="M137" s="200" t="s">
        <v>21</v>
      </c>
      <c r="N137" s="201" t="s">
        <v>44</v>
      </c>
      <c r="O137" s="42"/>
      <c r="P137" s="202">
        <f t="shared" si="11"/>
        <v>0</v>
      </c>
      <c r="Q137" s="202">
        <v>0</v>
      </c>
      <c r="R137" s="202">
        <f t="shared" si="12"/>
        <v>0</v>
      </c>
      <c r="S137" s="202">
        <v>0</v>
      </c>
      <c r="T137" s="203">
        <f t="shared" si="13"/>
        <v>0</v>
      </c>
      <c r="AR137" s="24" t="s">
        <v>168</v>
      </c>
      <c r="AT137" s="24" t="s">
        <v>164</v>
      </c>
      <c r="AU137" s="24" t="s">
        <v>81</v>
      </c>
      <c r="AY137" s="24" t="s">
        <v>162</v>
      </c>
      <c r="BE137" s="204">
        <f t="shared" si="14"/>
        <v>0</v>
      </c>
      <c r="BF137" s="204">
        <f t="shared" si="15"/>
        <v>0</v>
      </c>
      <c r="BG137" s="204">
        <f t="shared" si="16"/>
        <v>0</v>
      </c>
      <c r="BH137" s="204">
        <f t="shared" si="17"/>
        <v>0</v>
      </c>
      <c r="BI137" s="204">
        <f t="shared" si="18"/>
        <v>0</v>
      </c>
      <c r="BJ137" s="24" t="s">
        <v>81</v>
      </c>
      <c r="BK137" s="204">
        <f t="shared" si="19"/>
        <v>0</v>
      </c>
      <c r="BL137" s="24" t="s">
        <v>168</v>
      </c>
      <c r="BM137" s="24" t="s">
        <v>1069</v>
      </c>
    </row>
    <row r="138" spans="2:65" s="1" customFormat="1" ht="20.399999999999999" customHeight="1">
      <c r="B138" s="41"/>
      <c r="C138" s="193" t="s">
        <v>790</v>
      </c>
      <c r="D138" s="193" t="s">
        <v>164</v>
      </c>
      <c r="E138" s="194" t="s">
        <v>1070</v>
      </c>
      <c r="F138" s="195" t="s">
        <v>1071</v>
      </c>
      <c r="G138" s="196" t="s">
        <v>249</v>
      </c>
      <c r="H138" s="197">
        <v>214.2</v>
      </c>
      <c r="I138" s="198"/>
      <c r="J138" s="199">
        <f t="shared" si="10"/>
        <v>0</v>
      </c>
      <c r="K138" s="195" t="s">
        <v>21</v>
      </c>
      <c r="L138" s="61"/>
      <c r="M138" s="200" t="s">
        <v>21</v>
      </c>
      <c r="N138" s="201" t="s">
        <v>44</v>
      </c>
      <c r="O138" s="42"/>
      <c r="P138" s="202">
        <f t="shared" si="11"/>
        <v>0</v>
      </c>
      <c r="Q138" s="202">
        <v>0</v>
      </c>
      <c r="R138" s="202">
        <f t="shared" si="12"/>
        <v>0</v>
      </c>
      <c r="S138" s="202">
        <v>0</v>
      </c>
      <c r="T138" s="203">
        <f t="shared" si="13"/>
        <v>0</v>
      </c>
      <c r="AR138" s="24" t="s">
        <v>168</v>
      </c>
      <c r="AT138" s="24" t="s">
        <v>164</v>
      </c>
      <c r="AU138" s="24" t="s">
        <v>81</v>
      </c>
      <c r="AY138" s="24" t="s">
        <v>162</v>
      </c>
      <c r="BE138" s="204">
        <f t="shared" si="14"/>
        <v>0</v>
      </c>
      <c r="BF138" s="204">
        <f t="shared" si="15"/>
        <v>0</v>
      </c>
      <c r="BG138" s="204">
        <f t="shared" si="16"/>
        <v>0</v>
      </c>
      <c r="BH138" s="204">
        <f t="shared" si="17"/>
        <v>0</v>
      </c>
      <c r="BI138" s="204">
        <f t="shared" si="18"/>
        <v>0</v>
      </c>
      <c r="BJ138" s="24" t="s">
        <v>81</v>
      </c>
      <c r="BK138" s="204">
        <f t="shared" si="19"/>
        <v>0</v>
      </c>
      <c r="BL138" s="24" t="s">
        <v>168</v>
      </c>
      <c r="BM138" s="24" t="s">
        <v>1072</v>
      </c>
    </row>
    <row r="139" spans="2:65" s="1" customFormat="1" ht="20.399999999999999" customHeight="1">
      <c r="B139" s="41"/>
      <c r="C139" s="193" t="s">
        <v>1073</v>
      </c>
      <c r="D139" s="193" t="s">
        <v>164</v>
      </c>
      <c r="E139" s="194" t="s">
        <v>1074</v>
      </c>
      <c r="F139" s="195" t="s">
        <v>1075</v>
      </c>
      <c r="G139" s="196" t="s">
        <v>520</v>
      </c>
      <c r="H139" s="197">
        <v>3</v>
      </c>
      <c r="I139" s="198"/>
      <c r="J139" s="199">
        <f t="shared" si="10"/>
        <v>0</v>
      </c>
      <c r="K139" s="195" t="s">
        <v>21</v>
      </c>
      <c r="L139" s="61"/>
      <c r="M139" s="200" t="s">
        <v>21</v>
      </c>
      <c r="N139" s="201" t="s">
        <v>44</v>
      </c>
      <c r="O139" s="42"/>
      <c r="P139" s="202">
        <f t="shared" si="11"/>
        <v>0</v>
      </c>
      <c r="Q139" s="202">
        <v>0</v>
      </c>
      <c r="R139" s="202">
        <f t="shared" si="12"/>
        <v>0</v>
      </c>
      <c r="S139" s="202">
        <v>0</v>
      </c>
      <c r="T139" s="203">
        <f t="shared" si="13"/>
        <v>0</v>
      </c>
      <c r="AR139" s="24" t="s">
        <v>168</v>
      </c>
      <c r="AT139" s="24" t="s">
        <v>164</v>
      </c>
      <c r="AU139" s="24" t="s">
        <v>81</v>
      </c>
      <c r="AY139" s="24" t="s">
        <v>162</v>
      </c>
      <c r="BE139" s="204">
        <f t="shared" si="14"/>
        <v>0</v>
      </c>
      <c r="BF139" s="204">
        <f t="shared" si="15"/>
        <v>0</v>
      </c>
      <c r="BG139" s="204">
        <f t="shared" si="16"/>
        <v>0</v>
      </c>
      <c r="BH139" s="204">
        <f t="shared" si="17"/>
        <v>0</v>
      </c>
      <c r="BI139" s="204">
        <f t="shared" si="18"/>
        <v>0</v>
      </c>
      <c r="BJ139" s="24" t="s">
        <v>81</v>
      </c>
      <c r="BK139" s="204">
        <f t="shared" si="19"/>
        <v>0</v>
      </c>
      <c r="BL139" s="24" t="s">
        <v>168</v>
      </c>
      <c r="BM139" s="24" t="s">
        <v>1076</v>
      </c>
    </row>
    <row r="140" spans="2:65" s="1" customFormat="1" ht="28.8" customHeight="1">
      <c r="B140" s="41"/>
      <c r="C140" s="193" t="s">
        <v>976</v>
      </c>
      <c r="D140" s="193" t="s">
        <v>164</v>
      </c>
      <c r="E140" s="194" t="s">
        <v>1077</v>
      </c>
      <c r="F140" s="195" t="s">
        <v>1078</v>
      </c>
      <c r="G140" s="196" t="s">
        <v>249</v>
      </c>
      <c r="H140" s="197">
        <v>263.95</v>
      </c>
      <c r="I140" s="198"/>
      <c r="J140" s="199">
        <f t="shared" si="10"/>
        <v>0</v>
      </c>
      <c r="K140" s="195" t="s">
        <v>21</v>
      </c>
      <c r="L140" s="61"/>
      <c r="M140" s="200" t="s">
        <v>21</v>
      </c>
      <c r="N140" s="201" t="s">
        <v>44</v>
      </c>
      <c r="O140" s="42"/>
      <c r="P140" s="202">
        <f t="shared" si="11"/>
        <v>0</v>
      </c>
      <c r="Q140" s="202">
        <v>0</v>
      </c>
      <c r="R140" s="202">
        <f t="shared" si="12"/>
        <v>0</v>
      </c>
      <c r="S140" s="202">
        <v>0</v>
      </c>
      <c r="T140" s="203">
        <f t="shared" si="13"/>
        <v>0</v>
      </c>
      <c r="AR140" s="24" t="s">
        <v>168</v>
      </c>
      <c r="AT140" s="24" t="s">
        <v>164</v>
      </c>
      <c r="AU140" s="24" t="s">
        <v>81</v>
      </c>
      <c r="AY140" s="24" t="s">
        <v>162</v>
      </c>
      <c r="BE140" s="204">
        <f t="shared" si="14"/>
        <v>0</v>
      </c>
      <c r="BF140" s="204">
        <f t="shared" si="15"/>
        <v>0</v>
      </c>
      <c r="BG140" s="204">
        <f t="shared" si="16"/>
        <v>0</v>
      </c>
      <c r="BH140" s="204">
        <f t="shared" si="17"/>
        <v>0</v>
      </c>
      <c r="BI140" s="204">
        <f t="shared" si="18"/>
        <v>0</v>
      </c>
      <c r="BJ140" s="24" t="s">
        <v>81</v>
      </c>
      <c r="BK140" s="204">
        <f t="shared" si="19"/>
        <v>0</v>
      </c>
      <c r="BL140" s="24" t="s">
        <v>168</v>
      </c>
      <c r="BM140" s="24" t="s">
        <v>1079</v>
      </c>
    </row>
    <row r="141" spans="2:65" s="1" customFormat="1" ht="20.399999999999999" customHeight="1">
      <c r="B141" s="41"/>
      <c r="C141" s="193" t="s">
        <v>1080</v>
      </c>
      <c r="D141" s="193" t="s">
        <v>164</v>
      </c>
      <c r="E141" s="194" t="s">
        <v>1081</v>
      </c>
      <c r="F141" s="195" t="s">
        <v>1082</v>
      </c>
      <c r="G141" s="196" t="s">
        <v>191</v>
      </c>
      <c r="H141" s="197">
        <v>5</v>
      </c>
      <c r="I141" s="198"/>
      <c r="J141" s="199">
        <f t="shared" si="10"/>
        <v>0</v>
      </c>
      <c r="K141" s="195" t="s">
        <v>21</v>
      </c>
      <c r="L141" s="61"/>
      <c r="M141" s="200" t="s">
        <v>21</v>
      </c>
      <c r="N141" s="201" t="s">
        <v>44</v>
      </c>
      <c r="O141" s="42"/>
      <c r="P141" s="202">
        <f t="shared" si="11"/>
        <v>0</v>
      </c>
      <c r="Q141" s="202">
        <v>0</v>
      </c>
      <c r="R141" s="202">
        <f t="shared" si="12"/>
        <v>0</v>
      </c>
      <c r="S141" s="202">
        <v>0</v>
      </c>
      <c r="T141" s="203">
        <f t="shared" si="13"/>
        <v>0</v>
      </c>
      <c r="AR141" s="24" t="s">
        <v>168</v>
      </c>
      <c r="AT141" s="24" t="s">
        <v>164</v>
      </c>
      <c r="AU141" s="24" t="s">
        <v>81</v>
      </c>
      <c r="AY141" s="24" t="s">
        <v>162</v>
      </c>
      <c r="BE141" s="204">
        <f t="shared" si="14"/>
        <v>0</v>
      </c>
      <c r="BF141" s="204">
        <f t="shared" si="15"/>
        <v>0</v>
      </c>
      <c r="BG141" s="204">
        <f t="shared" si="16"/>
        <v>0</v>
      </c>
      <c r="BH141" s="204">
        <f t="shared" si="17"/>
        <v>0</v>
      </c>
      <c r="BI141" s="204">
        <f t="shared" si="18"/>
        <v>0</v>
      </c>
      <c r="BJ141" s="24" t="s">
        <v>81</v>
      </c>
      <c r="BK141" s="204">
        <f t="shared" si="19"/>
        <v>0</v>
      </c>
      <c r="BL141" s="24" t="s">
        <v>168</v>
      </c>
      <c r="BM141" s="24" t="s">
        <v>1083</v>
      </c>
    </row>
    <row r="142" spans="2:65" s="1" customFormat="1" ht="28.8" customHeight="1">
      <c r="B142" s="41"/>
      <c r="C142" s="193" t="s">
        <v>979</v>
      </c>
      <c r="D142" s="193" t="s">
        <v>164</v>
      </c>
      <c r="E142" s="194" t="s">
        <v>1084</v>
      </c>
      <c r="F142" s="195" t="s">
        <v>1085</v>
      </c>
      <c r="G142" s="196" t="s">
        <v>191</v>
      </c>
      <c r="H142" s="197">
        <v>7</v>
      </c>
      <c r="I142" s="198"/>
      <c r="J142" s="199">
        <f t="shared" si="10"/>
        <v>0</v>
      </c>
      <c r="K142" s="195" t="s">
        <v>21</v>
      </c>
      <c r="L142" s="61"/>
      <c r="M142" s="200" t="s">
        <v>21</v>
      </c>
      <c r="N142" s="201" t="s">
        <v>44</v>
      </c>
      <c r="O142" s="42"/>
      <c r="P142" s="202">
        <f t="shared" si="11"/>
        <v>0</v>
      </c>
      <c r="Q142" s="202">
        <v>0</v>
      </c>
      <c r="R142" s="202">
        <f t="shared" si="12"/>
        <v>0</v>
      </c>
      <c r="S142" s="202">
        <v>0</v>
      </c>
      <c r="T142" s="203">
        <f t="shared" si="13"/>
        <v>0</v>
      </c>
      <c r="AR142" s="24" t="s">
        <v>168</v>
      </c>
      <c r="AT142" s="24" t="s">
        <v>164</v>
      </c>
      <c r="AU142" s="24" t="s">
        <v>81</v>
      </c>
      <c r="AY142" s="24" t="s">
        <v>162</v>
      </c>
      <c r="BE142" s="204">
        <f t="shared" si="14"/>
        <v>0</v>
      </c>
      <c r="BF142" s="204">
        <f t="shared" si="15"/>
        <v>0</v>
      </c>
      <c r="BG142" s="204">
        <f t="shared" si="16"/>
        <v>0</v>
      </c>
      <c r="BH142" s="204">
        <f t="shared" si="17"/>
        <v>0</v>
      </c>
      <c r="BI142" s="204">
        <f t="shared" si="18"/>
        <v>0</v>
      </c>
      <c r="BJ142" s="24" t="s">
        <v>81</v>
      </c>
      <c r="BK142" s="204">
        <f t="shared" si="19"/>
        <v>0</v>
      </c>
      <c r="BL142" s="24" t="s">
        <v>168</v>
      </c>
      <c r="BM142" s="24" t="s">
        <v>1086</v>
      </c>
    </row>
    <row r="143" spans="2:65" s="1" customFormat="1" ht="28.8" customHeight="1">
      <c r="B143" s="41"/>
      <c r="C143" s="193" t="s">
        <v>1087</v>
      </c>
      <c r="D143" s="193" t="s">
        <v>164</v>
      </c>
      <c r="E143" s="194" t="s">
        <v>1088</v>
      </c>
      <c r="F143" s="195" t="s">
        <v>1089</v>
      </c>
      <c r="G143" s="196" t="s">
        <v>191</v>
      </c>
      <c r="H143" s="197">
        <v>1</v>
      </c>
      <c r="I143" s="198"/>
      <c r="J143" s="199">
        <f t="shared" ref="J143:J174" si="20">ROUND(I143*H143,2)</f>
        <v>0</v>
      </c>
      <c r="K143" s="195" t="s">
        <v>21</v>
      </c>
      <c r="L143" s="61"/>
      <c r="M143" s="200" t="s">
        <v>21</v>
      </c>
      <c r="N143" s="201" t="s">
        <v>44</v>
      </c>
      <c r="O143" s="42"/>
      <c r="P143" s="202">
        <f t="shared" ref="P143:P174" si="21">O143*H143</f>
        <v>0</v>
      </c>
      <c r="Q143" s="202">
        <v>0</v>
      </c>
      <c r="R143" s="202">
        <f t="shared" ref="R143:R174" si="22">Q143*H143</f>
        <v>0</v>
      </c>
      <c r="S143" s="202">
        <v>0</v>
      </c>
      <c r="T143" s="203">
        <f t="shared" ref="T143:T174" si="23">S143*H143</f>
        <v>0</v>
      </c>
      <c r="AR143" s="24" t="s">
        <v>168</v>
      </c>
      <c r="AT143" s="24" t="s">
        <v>164</v>
      </c>
      <c r="AU143" s="24" t="s">
        <v>81</v>
      </c>
      <c r="AY143" s="24" t="s">
        <v>162</v>
      </c>
      <c r="BE143" s="204">
        <f t="shared" ref="BE143:BE174" si="24">IF(N143="základní",J143,0)</f>
        <v>0</v>
      </c>
      <c r="BF143" s="204">
        <f t="shared" ref="BF143:BF174" si="25">IF(N143="snížená",J143,0)</f>
        <v>0</v>
      </c>
      <c r="BG143" s="204">
        <f t="shared" ref="BG143:BG174" si="26">IF(N143="zákl. přenesená",J143,0)</f>
        <v>0</v>
      </c>
      <c r="BH143" s="204">
        <f t="shared" ref="BH143:BH174" si="27">IF(N143="sníž. přenesená",J143,0)</f>
        <v>0</v>
      </c>
      <c r="BI143" s="204">
        <f t="shared" ref="BI143:BI174" si="28">IF(N143="nulová",J143,0)</f>
        <v>0</v>
      </c>
      <c r="BJ143" s="24" t="s">
        <v>81</v>
      </c>
      <c r="BK143" s="204">
        <f t="shared" ref="BK143:BK174" si="29">ROUND(I143*H143,2)</f>
        <v>0</v>
      </c>
      <c r="BL143" s="24" t="s">
        <v>168</v>
      </c>
      <c r="BM143" s="24" t="s">
        <v>1090</v>
      </c>
    </row>
    <row r="144" spans="2:65" s="1" customFormat="1" ht="20.399999999999999" customHeight="1">
      <c r="B144" s="41"/>
      <c r="C144" s="193" t="s">
        <v>982</v>
      </c>
      <c r="D144" s="193" t="s">
        <v>164</v>
      </c>
      <c r="E144" s="194" t="s">
        <v>1091</v>
      </c>
      <c r="F144" s="195" t="s">
        <v>1092</v>
      </c>
      <c r="G144" s="196" t="s">
        <v>191</v>
      </c>
      <c r="H144" s="197">
        <v>7</v>
      </c>
      <c r="I144" s="198"/>
      <c r="J144" s="199">
        <f t="shared" si="20"/>
        <v>0</v>
      </c>
      <c r="K144" s="195" t="s">
        <v>21</v>
      </c>
      <c r="L144" s="61"/>
      <c r="M144" s="200" t="s">
        <v>21</v>
      </c>
      <c r="N144" s="201" t="s">
        <v>44</v>
      </c>
      <c r="O144" s="42"/>
      <c r="P144" s="202">
        <f t="shared" si="21"/>
        <v>0</v>
      </c>
      <c r="Q144" s="202">
        <v>0</v>
      </c>
      <c r="R144" s="202">
        <f t="shared" si="22"/>
        <v>0</v>
      </c>
      <c r="S144" s="202">
        <v>0</v>
      </c>
      <c r="T144" s="203">
        <f t="shared" si="23"/>
        <v>0</v>
      </c>
      <c r="AR144" s="24" t="s">
        <v>168</v>
      </c>
      <c r="AT144" s="24" t="s">
        <v>164</v>
      </c>
      <c r="AU144" s="24" t="s">
        <v>81</v>
      </c>
      <c r="AY144" s="24" t="s">
        <v>162</v>
      </c>
      <c r="BE144" s="204">
        <f t="shared" si="24"/>
        <v>0</v>
      </c>
      <c r="BF144" s="204">
        <f t="shared" si="25"/>
        <v>0</v>
      </c>
      <c r="BG144" s="204">
        <f t="shared" si="26"/>
        <v>0</v>
      </c>
      <c r="BH144" s="204">
        <f t="shared" si="27"/>
        <v>0</v>
      </c>
      <c r="BI144" s="204">
        <f t="shared" si="28"/>
        <v>0</v>
      </c>
      <c r="BJ144" s="24" t="s">
        <v>81</v>
      </c>
      <c r="BK144" s="204">
        <f t="shared" si="29"/>
        <v>0</v>
      </c>
      <c r="BL144" s="24" t="s">
        <v>168</v>
      </c>
      <c r="BM144" s="24" t="s">
        <v>1093</v>
      </c>
    </row>
    <row r="145" spans="2:65" s="1" customFormat="1" ht="20.399999999999999" customHeight="1">
      <c r="B145" s="41"/>
      <c r="C145" s="193" t="s">
        <v>1094</v>
      </c>
      <c r="D145" s="193" t="s">
        <v>164</v>
      </c>
      <c r="E145" s="194" t="s">
        <v>1095</v>
      </c>
      <c r="F145" s="195" t="s">
        <v>1096</v>
      </c>
      <c r="G145" s="196" t="s">
        <v>191</v>
      </c>
      <c r="H145" s="197">
        <v>1</v>
      </c>
      <c r="I145" s="198"/>
      <c r="J145" s="199">
        <f t="shared" si="20"/>
        <v>0</v>
      </c>
      <c r="K145" s="195" t="s">
        <v>21</v>
      </c>
      <c r="L145" s="61"/>
      <c r="M145" s="200" t="s">
        <v>21</v>
      </c>
      <c r="N145" s="201" t="s">
        <v>44</v>
      </c>
      <c r="O145" s="42"/>
      <c r="P145" s="202">
        <f t="shared" si="21"/>
        <v>0</v>
      </c>
      <c r="Q145" s="202">
        <v>0</v>
      </c>
      <c r="R145" s="202">
        <f t="shared" si="22"/>
        <v>0</v>
      </c>
      <c r="S145" s="202">
        <v>0</v>
      </c>
      <c r="T145" s="203">
        <f t="shared" si="23"/>
        <v>0</v>
      </c>
      <c r="AR145" s="24" t="s">
        <v>168</v>
      </c>
      <c r="AT145" s="24" t="s">
        <v>164</v>
      </c>
      <c r="AU145" s="24" t="s">
        <v>81</v>
      </c>
      <c r="AY145" s="24" t="s">
        <v>162</v>
      </c>
      <c r="BE145" s="204">
        <f t="shared" si="24"/>
        <v>0</v>
      </c>
      <c r="BF145" s="204">
        <f t="shared" si="25"/>
        <v>0</v>
      </c>
      <c r="BG145" s="204">
        <f t="shared" si="26"/>
        <v>0</v>
      </c>
      <c r="BH145" s="204">
        <f t="shared" si="27"/>
        <v>0</v>
      </c>
      <c r="BI145" s="204">
        <f t="shared" si="28"/>
        <v>0</v>
      </c>
      <c r="BJ145" s="24" t="s">
        <v>81</v>
      </c>
      <c r="BK145" s="204">
        <f t="shared" si="29"/>
        <v>0</v>
      </c>
      <c r="BL145" s="24" t="s">
        <v>168</v>
      </c>
      <c r="BM145" s="24" t="s">
        <v>1097</v>
      </c>
    </row>
    <row r="146" spans="2:65" s="1" customFormat="1" ht="20.399999999999999" customHeight="1">
      <c r="B146" s="41"/>
      <c r="C146" s="193" t="s">
        <v>985</v>
      </c>
      <c r="D146" s="193" t="s">
        <v>164</v>
      </c>
      <c r="E146" s="194" t="s">
        <v>1098</v>
      </c>
      <c r="F146" s="195" t="s">
        <v>1099</v>
      </c>
      <c r="G146" s="196" t="s">
        <v>191</v>
      </c>
      <c r="H146" s="197">
        <v>1</v>
      </c>
      <c r="I146" s="198"/>
      <c r="J146" s="199">
        <f t="shared" si="20"/>
        <v>0</v>
      </c>
      <c r="K146" s="195" t="s">
        <v>21</v>
      </c>
      <c r="L146" s="61"/>
      <c r="M146" s="200" t="s">
        <v>21</v>
      </c>
      <c r="N146" s="201" t="s">
        <v>44</v>
      </c>
      <c r="O146" s="42"/>
      <c r="P146" s="202">
        <f t="shared" si="21"/>
        <v>0</v>
      </c>
      <c r="Q146" s="202">
        <v>0</v>
      </c>
      <c r="R146" s="202">
        <f t="shared" si="22"/>
        <v>0</v>
      </c>
      <c r="S146" s="202">
        <v>0</v>
      </c>
      <c r="T146" s="203">
        <f t="shared" si="23"/>
        <v>0</v>
      </c>
      <c r="AR146" s="24" t="s">
        <v>168</v>
      </c>
      <c r="AT146" s="24" t="s">
        <v>164</v>
      </c>
      <c r="AU146" s="24" t="s">
        <v>81</v>
      </c>
      <c r="AY146" s="24" t="s">
        <v>162</v>
      </c>
      <c r="BE146" s="204">
        <f t="shared" si="24"/>
        <v>0</v>
      </c>
      <c r="BF146" s="204">
        <f t="shared" si="25"/>
        <v>0</v>
      </c>
      <c r="BG146" s="204">
        <f t="shared" si="26"/>
        <v>0</v>
      </c>
      <c r="BH146" s="204">
        <f t="shared" si="27"/>
        <v>0</v>
      </c>
      <c r="BI146" s="204">
        <f t="shared" si="28"/>
        <v>0</v>
      </c>
      <c r="BJ146" s="24" t="s">
        <v>81</v>
      </c>
      <c r="BK146" s="204">
        <f t="shared" si="29"/>
        <v>0</v>
      </c>
      <c r="BL146" s="24" t="s">
        <v>168</v>
      </c>
      <c r="BM146" s="24" t="s">
        <v>1100</v>
      </c>
    </row>
    <row r="147" spans="2:65" s="1" customFormat="1" ht="20.399999999999999" customHeight="1">
      <c r="B147" s="41"/>
      <c r="C147" s="193" t="s">
        <v>1101</v>
      </c>
      <c r="D147" s="193" t="s">
        <v>164</v>
      </c>
      <c r="E147" s="194" t="s">
        <v>1102</v>
      </c>
      <c r="F147" s="195" t="s">
        <v>1103</v>
      </c>
      <c r="G147" s="196" t="s">
        <v>191</v>
      </c>
      <c r="H147" s="197">
        <v>7</v>
      </c>
      <c r="I147" s="198"/>
      <c r="J147" s="199">
        <f t="shared" si="20"/>
        <v>0</v>
      </c>
      <c r="K147" s="195" t="s">
        <v>21</v>
      </c>
      <c r="L147" s="61"/>
      <c r="M147" s="200" t="s">
        <v>21</v>
      </c>
      <c r="N147" s="201" t="s">
        <v>44</v>
      </c>
      <c r="O147" s="42"/>
      <c r="P147" s="202">
        <f t="shared" si="21"/>
        <v>0</v>
      </c>
      <c r="Q147" s="202">
        <v>0</v>
      </c>
      <c r="R147" s="202">
        <f t="shared" si="22"/>
        <v>0</v>
      </c>
      <c r="S147" s="202">
        <v>0</v>
      </c>
      <c r="T147" s="203">
        <f t="shared" si="23"/>
        <v>0</v>
      </c>
      <c r="AR147" s="24" t="s">
        <v>168</v>
      </c>
      <c r="AT147" s="24" t="s">
        <v>164</v>
      </c>
      <c r="AU147" s="24" t="s">
        <v>81</v>
      </c>
      <c r="AY147" s="24" t="s">
        <v>162</v>
      </c>
      <c r="BE147" s="204">
        <f t="shared" si="24"/>
        <v>0</v>
      </c>
      <c r="BF147" s="204">
        <f t="shared" si="25"/>
        <v>0</v>
      </c>
      <c r="BG147" s="204">
        <f t="shared" si="26"/>
        <v>0</v>
      </c>
      <c r="BH147" s="204">
        <f t="shared" si="27"/>
        <v>0</v>
      </c>
      <c r="BI147" s="204">
        <f t="shared" si="28"/>
        <v>0</v>
      </c>
      <c r="BJ147" s="24" t="s">
        <v>81</v>
      </c>
      <c r="BK147" s="204">
        <f t="shared" si="29"/>
        <v>0</v>
      </c>
      <c r="BL147" s="24" t="s">
        <v>168</v>
      </c>
      <c r="BM147" s="24" t="s">
        <v>1104</v>
      </c>
    </row>
    <row r="148" spans="2:65" s="1" customFormat="1" ht="20.399999999999999" customHeight="1">
      <c r="B148" s="41"/>
      <c r="C148" s="193" t="s">
        <v>431</v>
      </c>
      <c r="D148" s="193" t="s">
        <v>164</v>
      </c>
      <c r="E148" s="194" t="s">
        <v>1105</v>
      </c>
      <c r="F148" s="195" t="s">
        <v>1106</v>
      </c>
      <c r="G148" s="196" t="s">
        <v>191</v>
      </c>
      <c r="H148" s="197">
        <v>8</v>
      </c>
      <c r="I148" s="198"/>
      <c r="J148" s="199">
        <f t="shared" si="20"/>
        <v>0</v>
      </c>
      <c r="K148" s="195" t="s">
        <v>21</v>
      </c>
      <c r="L148" s="61"/>
      <c r="M148" s="200" t="s">
        <v>21</v>
      </c>
      <c r="N148" s="201" t="s">
        <v>44</v>
      </c>
      <c r="O148" s="42"/>
      <c r="P148" s="202">
        <f t="shared" si="21"/>
        <v>0</v>
      </c>
      <c r="Q148" s="202">
        <v>0</v>
      </c>
      <c r="R148" s="202">
        <f t="shared" si="22"/>
        <v>0</v>
      </c>
      <c r="S148" s="202">
        <v>0</v>
      </c>
      <c r="T148" s="203">
        <f t="shared" si="23"/>
        <v>0</v>
      </c>
      <c r="AR148" s="24" t="s">
        <v>168</v>
      </c>
      <c r="AT148" s="24" t="s">
        <v>164</v>
      </c>
      <c r="AU148" s="24" t="s">
        <v>81</v>
      </c>
      <c r="AY148" s="24" t="s">
        <v>162</v>
      </c>
      <c r="BE148" s="204">
        <f t="shared" si="24"/>
        <v>0</v>
      </c>
      <c r="BF148" s="204">
        <f t="shared" si="25"/>
        <v>0</v>
      </c>
      <c r="BG148" s="204">
        <f t="shared" si="26"/>
        <v>0</v>
      </c>
      <c r="BH148" s="204">
        <f t="shared" si="27"/>
        <v>0</v>
      </c>
      <c r="BI148" s="204">
        <f t="shared" si="28"/>
        <v>0</v>
      </c>
      <c r="BJ148" s="24" t="s">
        <v>81</v>
      </c>
      <c r="BK148" s="204">
        <f t="shared" si="29"/>
        <v>0</v>
      </c>
      <c r="BL148" s="24" t="s">
        <v>168</v>
      </c>
      <c r="BM148" s="24" t="s">
        <v>245</v>
      </c>
    </row>
    <row r="149" spans="2:65" s="1" customFormat="1" ht="20.399999999999999" customHeight="1">
      <c r="B149" s="41"/>
      <c r="C149" s="193" t="s">
        <v>1107</v>
      </c>
      <c r="D149" s="193" t="s">
        <v>164</v>
      </c>
      <c r="E149" s="194" t="s">
        <v>1108</v>
      </c>
      <c r="F149" s="195" t="s">
        <v>1109</v>
      </c>
      <c r="G149" s="196" t="s">
        <v>191</v>
      </c>
      <c r="H149" s="197">
        <v>16</v>
      </c>
      <c r="I149" s="198"/>
      <c r="J149" s="199">
        <f t="shared" si="20"/>
        <v>0</v>
      </c>
      <c r="K149" s="195" t="s">
        <v>21</v>
      </c>
      <c r="L149" s="61"/>
      <c r="M149" s="200" t="s">
        <v>21</v>
      </c>
      <c r="N149" s="201" t="s">
        <v>44</v>
      </c>
      <c r="O149" s="42"/>
      <c r="P149" s="202">
        <f t="shared" si="21"/>
        <v>0</v>
      </c>
      <c r="Q149" s="202">
        <v>0</v>
      </c>
      <c r="R149" s="202">
        <f t="shared" si="22"/>
        <v>0</v>
      </c>
      <c r="S149" s="202">
        <v>0</v>
      </c>
      <c r="T149" s="203">
        <f t="shared" si="23"/>
        <v>0</v>
      </c>
      <c r="AR149" s="24" t="s">
        <v>168</v>
      </c>
      <c r="AT149" s="24" t="s">
        <v>164</v>
      </c>
      <c r="AU149" s="24" t="s">
        <v>81</v>
      </c>
      <c r="AY149" s="24" t="s">
        <v>162</v>
      </c>
      <c r="BE149" s="204">
        <f t="shared" si="24"/>
        <v>0</v>
      </c>
      <c r="BF149" s="204">
        <f t="shared" si="25"/>
        <v>0</v>
      </c>
      <c r="BG149" s="204">
        <f t="shared" si="26"/>
        <v>0</v>
      </c>
      <c r="BH149" s="204">
        <f t="shared" si="27"/>
        <v>0</v>
      </c>
      <c r="BI149" s="204">
        <f t="shared" si="28"/>
        <v>0</v>
      </c>
      <c r="BJ149" s="24" t="s">
        <v>81</v>
      </c>
      <c r="BK149" s="204">
        <f t="shared" si="29"/>
        <v>0</v>
      </c>
      <c r="BL149" s="24" t="s">
        <v>168</v>
      </c>
      <c r="BM149" s="24" t="s">
        <v>1110</v>
      </c>
    </row>
    <row r="150" spans="2:65" s="1" customFormat="1" ht="20.399999999999999" customHeight="1">
      <c r="B150" s="41"/>
      <c r="C150" s="193" t="s">
        <v>991</v>
      </c>
      <c r="D150" s="193" t="s">
        <v>164</v>
      </c>
      <c r="E150" s="194" t="s">
        <v>1111</v>
      </c>
      <c r="F150" s="195" t="s">
        <v>1112</v>
      </c>
      <c r="G150" s="196" t="s">
        <v>896</v>
      </c>
      <c r="H150" s="279"/>
      <c r="I150" s="198"/>
      <c r="J150" s="199">
        <f t="shared" si="20"/>
        <v>0</v>
      </c>
      <c r="K150" s="195" t="s">
        <v>21</v>
      </c>
      <c r="L150" s="61"/>
      <c r="M150" s="200" t="s">
        <v>21</v>
      </c>
      <c r="N150" s="201" t="s">
        <v>44</v>
      </c>
      <c r="O150" s="42"/>
      <c r="P150" s="202">
        <f t="shared" si="21"/>
        <v>0</v>
      </c>
      <c r="Q150" s="202">
        <v>0</v>
      </c>
      <c r="R150" s="202">
        <f t="shared" si="22"/>
        <v>0</v>
      </c>
      <c r="S150" s="202">
        <v>0</v>
      </c>
      <c r="T150" s="203">
        <f t="shared" si="23"/>
        <v>0</v>
      </c>
      <c r="AR150" s="24" t="s">
        <v>168</v>
      </c>
      <c r="AT150" s="24" t="s">
        <v>164</v>
      </c>
      <c r="AU150" s="24" t="s">
        <v>81</v>
      </c>
      <c r="AY150" s="24" t="s">
        <v>162</v>
      </c>
      <c r="BE150" s="204">
        <f t="shared" si="24"/>
        <v>0</v>
      </c>
      <c r="BF150" s="204">
        <f t="shared" si="25"/>
        <v>0</v>
      </c>
      <c r="BG150" s="204">
        <f t="shared" si="26"/>
        <v>0</v>
      </c>
      <c r="BH150" s="204">
        <f t="shared" si="27"/>
        <v>0</v>
      </c>
      <c r="BI150" s="204">
        <f t="shared" si="28"/>
        <v>0</v>
      </c>
      <c r="BJ150" s="24" t="s">
        <v>81</v>
      </c>
      <c r="BK150" s="204">
        <f t="shared" si="29"/>
        <v>0</v>
      </c>
      <c r="BL150" s="24" t="s">
        <v>168</v>
      </c>
      <c r="BM150" s="24" t="s">
        <v>1113</v>
      </c>
    </row>
    <row r="151" spans="2:65" s="1" customFormat="1" ht="20.399999999999999" customHeight="1">
      <c r="B151" s="41"/>
      <c r="C151" s="193" t="s">
        <v>1114</v>
      </c>
      <c r="D151" s="193" t="s">
        <v>164</v>
      </c>
      <c r="E151" s="194" t="s">
        <v>1115</v>
      </c>
      <c r="F151" s="195" t="s">
        <v>1116</v>
      </c>
      <c r="G151" s="196" t="s">
        <v>896</v>
      </c>
      <c r="H151" s="279"/>
      <c r="I151" s="198"/>
      <c r="J151" s="199">
        <f t="shared" si="20"/>
        <v>0</v>
      </c>
      <c r="K151" s="195" t="s">
        <v>21</v>
      </c>
      <c r="L151" s="61"/>
      <c r="M151" s="200" t="s">
        <v>21</v>
      </c>
      <c r="N151" s="201" t="s">
        <v>44</v>
      </c>
      <c r="O151" s="42"/>
      <c r="P151" s="202">
        <f t="shared" si="21"/>
        <v>0</v>
      </c>
      <c r="Q151" s="202">
        <v>0</v>
      </c>
      <c r="R151" s="202">
        <f t="shared" si="22"/>
        <v>0</v>
      </c>
      <c r="S151" s="202">
        <v>0</v>
      </c>
      <c r="T151" s="203">
        <f t="shared" si="23"/>
        <v>0</v>
      </c>
      <c r="AR151" s="24" t="s">
        <v>168</v>
      </c>
      <c r="AT151" s="24" t="s">
        <v>164</v>
      </c>
      <c r="AU151" s="24" t="s">
        <v>81</v>
      </c>
      <c r="AY151" s="24" t="s">
        <v>162</v>
      </c>
      <c r="BE151" s="204">
        <f t="shared" si="24"/>
        <v>0</v>
      </c>
      <c r="BF151" s="204">
        <f t="shared" si="25"/>
        <v>0</v>
      </c>
      <c r="BG151" s="204">
        <f t="shared" si="26"/>
        <v>0</v>
      </c>
      <c r="BH151" s="204">
        <f t="shared" si="27"/>
        <v>0</v>
      </c>
      <c r="BI151" s="204">
        <f t="shared" si="28"/>
        <v>0</v>
      </c>
      <c r="BJ151" s="24" t="s">
        <v>81</v>
      </c>
      <c r="BK151" s="204">
        <f t="shared" si="29"/>
        <v>0</v>
      </c>
      <c r="BL151" s="24" t="s">
        <v>168</v>
      </c>
      <c r="BM151" s="24" t="s">
        <v>1117</v>
      </c>
    </row>
    <row r="152" spans="2:65" s="1" customFormat="1" ht="20.399999999999999" customHeight="1">
      <c r="B152" s="41"/>
      <c r="C152" s="193" t="s">
        <v>995</v>
      </c>
      <c r="D152" s="193" t="s">
        <v>164</v>
      </c>
      <c r="E152" s="194" t="s">
        <v>1118</v>
      </c>
      <c r="F152" s="195" t="s">
        <v>1119</v>
      </c>
      <c r="G152" s="196" t="s">
        <v>896</v>
      </c>
      <c r="H152" s="279"/>
      <c r="I152" s="198"/>
      <c r="J152" s="199">
        <f t="shared" si="20"/>
        <v>0</v>
      </c>
      <c r="K152" s="195" t="s">
        <v>21</v>
      </c>
      <c r="L152" s="61"/>
      <c r="M152" s="200" t="s">
        <v>21</v>
      </c>
      <c r="N152" s="201" t="s">
        <v>44</v>
      </c>
      <c r="O152" s="42"/>
      <c r="P152" s="202">
        <f t="shared" si="21"/>
        <v>0</v>
      </c>
      <c r="Q152" s="202">
        <v>0</v>
      </c>
      <c r="R152" s="202">
        <f t="shared" si="22"/>
        <v>0</v>
      </c>
      <c r="S152" s="202">
        <v>0</v>
      </c>
      <c r="T152" s="203">
        <f t="shared" si="23"/>
        <v>0</v>
      </c>
      <c r="AR152" s="24" t="s">
        <v>168</v>
      </c>
      <c r="AT152" s="24" t="s">
        <v>164</v>
      </c>
      <c r="AU152" s="24" t="s">
        <v>81</v>
      </c>
      <c r="AY152" s="24" t="s">
        <v>162</v>
      </c>
      <c r="BE152" s="204">
        <f t="shared" si="24"/>
        <v>0</v>
      </c>
      <c r="BF152" s="204">
        <f t="shared" si="25"/>
        <v>0</v>
      </c>
      <c r="BG152" s="204">
        <f t="shared" si="26"/>
        <v>0</v>
      </c>
      <c r="BH152" s="204">
        <f t="shared" si="27"/>
        <v>0</v>
      </c>
      <c r="BI152" s="204">
        <f t="shared" si="28"/>
        <v>0</v>
      </c>
      <c r="BJ152" s="24" t="s">
        <v>81</v>
      </c>
      <c r="BK152" s="204">
        <f t="shared" si="29"/>
        <v>0</v>
      </c>
      <c r="BL152" s="24" t="s">
        <v>168</v>
      </c>
      <c r="BM152" s="24" t="s">
        <v>1120</v>
      </c>
    </row>
    <row r="153" spans="2:65" s="1" customFormat="1" ht="20.399999999999999" customHeight="1">
      <c r="B153" s="41"/>
      <c r="C153" s="193" t="s">
        <v>1121</v>
      </c>
      <c r="D153" s="193" t="s">
        <v>164</v>
      </c>
      <c r="E153" s="194" t="s">
        <v>1122</v>
      </c>
      <c r="F153" s="195" t="s">
        <v>1123</v>
      </c>
      <c r="G153" s="196" t="s">
        <v>896</v>
      </c>
      <c r="H153" s="279"/>
      <c r="I153" s="198"/>
      <c r="J153" s="199">
        <f t="shared" si="20"/>
        <v>0</v>
      </c>
      <c r="K153" s="195" t="s">
        <v>21</v>
      </c>
      <c r="L153" s="61"/>
      <c r="M153" s="200" t="s">
        <v>21</v>
      </c>
      <c r="N153" s="201" t="s">
        <v>44</v>
      </c>
      <c r="O153" s="42"/>
      <c r="P153" s="202">
        <f t="shared" si="21"/>
        <v>0</v>
      </c>
      <c r="Q153" s="202">
        <v>0</v>
      </c>
      <c r="R153" s="202">
        <f t="shared" si="22"/>
        <v>0</v>
      </c>
      <c r="S153" s="202">
        <v>0</v>
      </c>
      <c r="T153" s="203">
        <f t="shared" si="23"/>
        <v>0</v>
      </c>
      <c r="AR153" s="24" t="s">
        <v>168</v>
      </c>
      <c r="AT153" s="24" t="s">
        <v>164</v>
      </c>
      <c r="AU153" s="24" t="s">
        <v>81</v>
      </c>
      <c r="AY153" s="24" t="s">
        <v>162</v>
      </c>
      <c r="BE153" s="204">
        <f t="shared" si="24"/>
        <v>0</v>
      </c>
      <c r="BF153" s="204">
        <f t="shared" si="25"/>
        <v>0</v>
      </c>
      <c r="BG153" s="204">
        <f t="shared" si="26"/>
        <v>0</v>
      </c>
      <c r="BH153" s="204">
        <f t="shared" si="27"/>
        <v>0</v>
      </c>
      <c r="BI153" s="204">
        <f t="shared" si="28"/>
        <v>0</v>
      </c>
      <c r="BJ153" s="24" t="s">
        <v>81</v>
      </c>
      <c r="BK153" s="204">
        <f t="shared" si="29"/>
        <v>0</v>
      </c>
      <c r="BL153" s="24" t="s">
        <v>168</v>
      </c>
      <c r="BM153" s="24" t="s">
        <v>1124</v>
      </c>
    </row>
    <row r="154" spans="2:65" s="1" customFormat="1" ht="28.8" customHeight="1">
      <c r="B154" s="41"/>
      <c r="C154" s="193" t="s">
        <v>998</v>
      </c>
      <c r="D154" s="193" t="s">
        <v>164</v>
      </c>
      <c r="E154" s="194" t="s">
        <v>1125</v>
      </c>
      <c r="F154" s="195" t="s">
        <v>1126</v>
      </c>
      <c r="G154" s="196" t="s">
        <v>167</v>
      </c>
      <c r="H154" s="197">
        <v>63.98</v>
      </c>
      <c r="I154" s="198"/>
      <c r="J154" s="199">
        <f t="shared" si="20"/>
        <v>0</v>
      </c>
      <c r="K154" s="195" t="s">
        <v>21</v>
      </c>
      <c r="L154" s="61"/>
      <c r="M154" s="200" t="s">
        <v>21</v>
      </c>
      <c r="N154" s="201" t="s">
        <v>44</v>
      </c>
      <c r="O154" s="42"/>
      <c r="P154" s="202">
        <f t="shared" si="21"/>
        <v>0</v>
      </c>
      <c r="Q154" s="202">
        <v>0</v>
      </c>
      <c r="R154" s="202">
        <f t="shared" si="22"/>
        <v>0</v>
      </c>
      <c r="S154" s="202">
        <v>0</v>
      </c>
      <c r="T154" s="203">
        <f t="shared" si="23"/>
        <v>0</v>
      </c>
      <c r="AR154" s="24" t="s">
        <v>168</v>
      </c>
      <c r="AT154" s="24" t="s">
        <v>164</v>
      </c>
      <c r="AU154" s="24" t="s">
        <v>81</v>
      </c>
      <c r="AY154" s="24" t="s">
        <v>162</v>
      </c>
      <c r="BE154" s="204">
        <f t="shared" si="24"/>
        <v>0</v>
      </c>
      <c r="BF154" s="204">
        <f t="shared" si="25"/>
        <v>0</v>
      </c>
      <c r="BG154" s="204">
        <f t="shared" si="26"/>
        <v>0</v>
      </c>
      <c r="BH154" s="204">
        <f t="shared" si="27"/>
        <v>0</v>
      </c>
      <c r="BI154" s="204">
        <f t="shared" si="28"/>
        <v>0</v>
      </c>
      <c r="BJ154" s="24" t="s">
        <v>81</v>
      </c>
      <c r="BK154" s="204">
        <f t="shared" si="29"/>
        <v>0</v>
      </c>
      <c r="BL154" s="24" t="s">
        <v>168</v>
      </c>
      <c r="BM154" s="24" t="s">
        <v>1127</v>
      </c>
    </row>
    <row r="155" spans="2:65" s="1" customFormat="1" ht="28.8" customHeight="1">
      <c r="B155" s="41"/>
      <c r="C155" s="193" t="s">
        <v>1128</v>
      </c>
      <c r="D155" s="193" t="s">
        <v>164</v>
      </c>
      <c r="E155" s="194" t="s">
        <v>1129</v>
      </c>
      <c r="F155" s="195" t="s">
        <v>1130</v>
      </c>
      <c r="G155" s="196" t="s">
        <v>1131</v>
      </c>
      <c r="H155" s="197">
        <v>0.2</v>
      </c>
      <c r="I155" s="198"/>
      <c r="J155" s="199">
        <f t="shared" si="20"/>
        <v>0</v>
      </c>
      <c r="K155" s="195" t="s">
        <v>21</v>
      </c>
      <c r="L155" s="61"/>
      <c r="M155" s="200" t="s">
        <v>21</v>
      </c>
      <c r="N155" s="201" t="s">
        <v>44</v>
      </c>
      <c r="O155" s="42"/>
      <c r="P155" s="202">
        <f t="shared" si="21"/>
        <v>0</v>
      </c>
      <c r="Q155" s="202">
        <v>0</v>
      </c>
      <c r="R155" s="202">
        <f t="shared" si="22"/>
        <v>0</v>
      </c>
      <c r="S155" s="202">
        <v>0</v>
      </c>
      <c r="T155" s="203">
        <f t="shared" si="23"/>
        <v>0</v>
      </c>
      <c r="AR155" s="24" t="s">
        <v>168</v>
      </c>
      <c r="AT155" s="24" t="s">
        <v>164</v>
      </c>
      <c r="AU155" s="24" t="s">
        <v>81</v>
      </c>
      <c r="AY155" s="24" t="s">
        <v>162</v>
      </c>
      <c r="BE155" s="204">
        <f t="shared" si="24"/>
        <v>0</v>
      </c>
      <c r="BF155" s="204">
        <f t="shared" si="25"/>
        <v>0</v>
      </c>
      <c r="BG155" s="204">
        <f t="shared" si="26"/>
        <v>0</v>
      </c>
      <c r="BH155" s="204">
        <f t="shared" si="27"/>
        <v>0</v>
      </c>
      <c r="BI155" s="204">
        <f t="shared" si="28"/>
        <v>0</v>
      </c>
      <c r="BJ155" s="24" t="s">
        <v>81</v>
      </c>
      <c r="BK155" s="204">
        <f t="shared" si="29"/>
        <v>0</v>
      </c>
      <c r="BL155" s="24" t="s">
        <v>168</v>
      </c>
      <c r="BM155" s="24" t="s">
        <v>1132</v>
      </c>
    </row>
    <row r="156" spans="2:65" s="1" customFormat="1" ht="40.200000000000003" customHeight="1">
      <c r="B156" s="41"/>
      <c r="C156" s="193" t="s">
        <v>1002</v>
      </c>
      <c r="D156" s="193" t="s">
        <v>164</v>
      </c>
      <c r="E156" s="194" t="s">
        <v>1133</v>
      </c>
      <c r="F156" s="195" t="s">
        <v>1134</v>
      </c>
      <c r="G156" s="196" t="s">
        <v>257</v>
      </c>
      <c r="H156" s="197">
        <v>12.8</v>
      </c>
      <c r="I156" s="198"/>
      <c r="J156" s="199">
        <f t="shared" si="20"/>
        <v>0</v>
      </c>
      <c r="K156" s="195" t="s">
        <v>21</v>
      </c>
      <c r="L156" s="61"/>
      <c r="M156" s="200" t="s">
        <v>21</v>
      </c>
      <c r="N156" s="201" t="s">
        <v>44</v>
      </c>
      <c r="O156" s="42"/>
      <c r="P156" s="202">
        <f t="shared" si="21"/>
        <v>0</v>
      </c>
      <c r="Q156" s="202">
        <v>0</v>
      </c>
      <c r="R156" s="202">
        <f t="shared" si="22"/>
        <v>0</v>
      </c>
      <c r="S156" s="202">
        <v>0</v>
      </c>
      <c r="T156" s="203">
        <f t="shared" si="23"/>
        <v>0</v>
      </c>
      <c r="AR156" s="24" t="s">
        <v>168</v>
      </c>
      <c r="AT156" s="24" t="s">
        <v>164</v>
      </c>
      <c r="AU156" s="24" t="s">
        <v>81</v>
      </c>
      <c r="AY156" s="24" t="s">
        <v>162</v>
      </c>
      <c r="BE156" s="204">
        <f t="shared" si="24"/>
        <v>0</v>
      </c>
      <c r="BF156" s="204">
        <f t="shared" si="25"/>
        <v>0</v>
      </c>
      <c r="BG156" s="204">
        <f t="shared" si="26"/>
        <v>0</v>
      </c>
      <c r="BH156" s="204">
        <f t="shared" si="27"/>
        <v>0</v>
      </c>
      <c r="BI156" s="204">
        <f t="shared" si="28"/>
        <v>0</v>
      </c>
      <c r="BJ156" s="24" t="s">
        <v>81</v>
      </c>
      <c r="BK156" s="204">
        <f t="shared" si="29"/>
        <v>0</v>
      </c>
      <c r="BL156" s="24" t="s">
        <v>168</v>
      </c>
      <c r="BM156" s="24" t="s">
        <v>1135</v>
      </c>
    </row>
    <row r="157" spans="2:65" s="1" customFormat="1" ht="28.8" customHeight="1">
      <c r="B157" s="41"/>
      <c r="C157" s="193" t="s">
        <v>1136</v>
      </c>
      <c r="D157" s="193" t="s">
        <v>164</v>
      </c>
      <c r="E157" s="194" t="s">
        <v>1137</v>
      </c>
      <c r="F157" s="195" t="s">
        <v>1138</v>
      </c>
      <c r="G157" s="196" t="s">
        <v>167</v>
      </c>
      <c r="H157" s="197">
        <v>63.98</v>
      </c>
      <c r="I157" s="198"/>
      <c r="J157" s="199">
        <f t="shared" si="20"/>
        <v>0</v>
      </c>
      <c r="K157" s="195" t="s">
        <v>21</v>
      </c>
      <c r="L157" s="61"/>
      <c r="M157" s="200" t="s">
        <v>21</v>
      </c>
      <c r="N157" s="201" t="s">
        <v>44</v>
      </c>
      <c r="O157" s="42"/>
      <c r="P157" s="202">
        <f t="shared" si="21"/>
        <v>0</v>
      </c>
      <c r="Q157" s="202">
        <v>0</v>
      </c>
      <c r="R157" s="202">
        <f t="shared" si="22"/>
        <v>0</v>
      </c>
      <c r="S157" s="202">
        <v>0</v>
      </c>
      <c r="T157" s="203">
        <f t="shared" si="23"/>
        <v>0</v>
      </c>
      <c r="AR157" s="24" t="s">
        <v>168</v>
      </c>
      <c r="AT157" s="24" t="s">
        <v>164</v>
      </c>
      <c r="AU157" s="24" t="s">
        <v>81</v>
      </c>
      <c r="AY157" s="24" t="s">
        <v>162</v>
      </c>
      <c r="BE157" s="204">
        <f t="shared" si="24"/>
        <v>0</v>
      </c>
      <c r="BF157" s="204">
        <f t="shared" si="25"/>
        <v>0</v>
      </c>
      <c r="BG157" s="204">
        <f t="shared" si="26"/>
        <v>0</v>
      </c>
      <c r="BH157" s="204">
        <f t="shared" si="27"/>
        <v>0</v>
      </c>
      <c r="BI157" s="204">
        <f t="shared" si="28"/>
        <v>0</v>
      </c>
      <c r="BJ157" s="24" t="s">
        <v>81</v>
      </c>
      <c r="BK157" s="204">
        <f t="shared" si="29"/>
        <v>0</v>
      </c>
      <c r="BL157" s="24" t="s">
        <v>168</v>
      </c>
      <c r="BM157" s="24" t="s">
        <v>1139</v>
      </c>
    </row>
    <row r="158" spans="2:65" s="1" customFormat="1" ht="28.8" customHeight="1">
      <c r="B158" s="41"/>
      <c r="C158" s="193" t="s">
        <v>850</v>
      </c>
      <c r="D158" s="193" t="s">
        <v>164</v>
      </c>
      <c r="E158" s="194" t="s">
        <v>1140</v>
      </c>
      <c r="F158" s="195" t="s">
        <v>1141</v>
      </c>
      <c r="G158" s="196" t="s">
        <v>167</v>
      </c>
      <c r="H158" s="197">
        <v>14</v>
      </c>
      <c r="I158" s="198"/>
      <c r="J158" s="199">
        <f t="shared" si="20"/>
        <v>0</v>
      </c>
      <c r="K158" s="195" t="s">
        <v>21</v>
      </c>
      <c r="L158" s="61"/>
      <c r="M158" s="200" t="s">
        <v>21</v>
      </c>
      <c r="N158" s="201" t="s">
        <v>44</v>
      </c>
      <c r="O158" s="42"/>
      <c r="P158" s="202">
        <f t="shared" si="21"/>
        <v>0</v>
      </c>
      <c r="Q158" s="202">
        <v>0</v>
      </c>
      <c r="R158" s="202">
        <f t="shared" si="22"/>
        <v>0</v>
      </c>
      <c r="S158" s="202">
        <v>0</v>
      </c>
      <c r="T158" s="203">
        <f t="shared" si="23"/>
        <v>0</v>
      </c>
      <c r="AR158" s="24" t="s">
        <v>168</v>
      </c>
      <c r="AT158" s="24" t="s">
        <v>164</v>
      </c>
      <c r="AU158" s="24" t="s">
        <v>81</v>
      </c>
      <c r="AY158" s="24" t="s">
        <v>162</v>
      </c>
      <c r="BE158" s="204">
        <f t="shared" si="24"/>
        <v>0</v>
      </c>
      <c r="BF158" s="204">
        <f t="shared" si="25"/>
        <v>0</v>
      </c>
      <c r="BG158" s="204">
        <f t="shared" si="26"/>
        <v>0</v>
      </c>
      <c r="BH158" s="204">
        <f t="shared" si="27"/>
        <v>0</v>
      </c>
      <c r="BI158" s="204">
        <f t="shared" si="28"/>
        <v>0</v>
      </c>
      <c r="BJ158" s="24" t="s">
        <v>81</v>
      </c>
      <c r="BK158" s="204">
        <f t="shared" si="29"/>
        <v>0</v>
      </c>
      <c r="BL158" s="24" t="s">
        <v>168</v>
      </c>
      <c r="BM158" s="24" t="s">
        <v>813</v>
      </c>
    </row>
    <row r="159" spans="2:65" s="1" customFormat="1" ht="40.200000000000003" customHeight="1">
      <c r="B159" s="41"/>
      <c r="C159" s="193" t="s">
        <v>1142</v>
      </c>
      <c r="D159" s="193" t="s">
        <v>164</v>
      </c>
      <c r="E159" s="194" t="s">
        <v>1143</v>
      </c>
      <c r="F159" s="195" t="s">
        <v>1144</v>
      </c>
      <c r="G159" s="196" t="s">
        <v>167</v>
      </c>
      <c r="H159" s="197">
        <v>94.7</v>
      </c>
      <c r="I159" s="198"/>
      <c r="J159" s="199">
        <f t="shared" si="20"/>
        <v>0</v>
      </c>
      <c r="K159" s="195" t="s">
        <v>21</v>
      </c>
      <c r="L159" s="61"/>
      <c r="M159" s="200" t="s">
        <v>21</v>
      </c>
      <c r="N159" s="201" t="s">
        <v>44</v>
      </c>
      <c r="O159" s="42"/>
      <c r="P159" s="202">
        <f t="shared" si="21"/>
        <v>0</v>
      </c>
      <c r="Q159" s="202">
        <v>0</v>
      </c>
      <c r="R159" s="202">
        <f t="shared" si="22"/>
        <v>0</v>
      </c>
      <c r="S159" s="202">
        <v>0</v>
      </c>
      <c r="T159" s="203">
        <f t="shared" si="23"/>
        <v>0</v>
      </c>
      <c r="AR159" s="24" t="s">
        <v>168</v>
      </c>
      <c r="AT159" s="24" t="s">
        <v>164</v>
      </c>
      <c r="AU159" s="24" t="s">
        <v>81</v>
      </c>
      <c r="AY159" s="24" t="s">
        <v>162</v>
      </c>
      <c r="BE159" s="204">
        <f t="shared" si="24"/>
        <v>0</v>
      </c>
      <c r="BF159" s="204">
        <f t="shared" si="25"/>
        <v>0</v>
      </c>
      <c r="BG159" s="204">
        <f t="shared" si="26"/>
        <v>0</v>
      </c>
      <c r="BH159" s="204">
        <f t="shared" si="27"/>
        <v>0</v>
      </c>
      <c r="BI159" s="204">
        <f t="shared" si="28"/>
        <v>0</v>
      </c>
      <c r="BJ159" s="24" t="s">
        <v>81</v>
      </c>
      <c r="BK159" s="204">
        <f t="shared" si="29"/>
        <v>0</v>
      </c>
      <c r="BL159" s="24" t="s">
        <v>168</v>
      </c>
      <c r="BM159" s="24" t="s">
        <v>1145</v>
      </c>
    </row>
    <row r="160" spans="2:65" s="1" customFormat="1" ht="28.8" customHeight="1">
      <c r="B160" s="41"/>
      <c r="C160" s="193" t="s">
        <v>1008</v>
      </c>
      <c r="D160" s="193" t="s">
        <v>164</v>
      </c>
      <c r="E160" s="194" t="s">
        <v>1146</v>
      </c>
      <c r="F160" s="195" t="s">
        <v>1147</v>
      </c>
      <c r="G160" s="196" t="s">
        <v>167</v>
      </c>
      <c r="H160" s="197">
        <v>14</v>
      </c>
      <c r="I160" s="198"/>
      <c r="J160" s="199">
        <f t="shared" si="20"/>
        <v>0</v>
      </c>
      <c r="K160" s="195" t="s">
        <v>21</v>
      </c>
      <c r="L160" s="61"/>
      <c r="M160" s="200" t="s">
        <v>21</v>
      </c>
      <c r="N160" s="201" t="s">
        <v>44</v>
      </c>
      <c r="O160" s="42"/>
      <c r="P160" s="202">
        <f t="shared" si="21"/>
        <v>0</v>
      </c>
      <c r="Q160" s="202">
        <v>0</v>
      </c>
      <c r="R160" s="202">
        <f t="shared" si="22"/>
        <v>0</v>
      </c>
      <c r="S160" s="202">
        <v>0</v>
      </c>
      <c r="T160" s="203">
        <f t="shared" si="23"/>
        <v>0</v>
      </c>
      <c r="AR160" s="24" t="s">
        <v>168</v>
      </c>
      <c r="AT160" s="24" t="s">
        <v>164</v>
      </c>
      <c r="AU160" s="24" t="s">
        <v>81</v>
      </c>
      <c r="AY160" s="24" t="s">
        <v>162</v>
      </c>
      <c r="BE160" s="204">
        <f t="shared" si="24"/>
        <v>0</v>
      </c>
      <c r="BF160" s="204">
        <f t="shared" si="25"/>
        <v>0</v>
      </c>
      <c r="BG160" s="204">
        <f t="shared" si="26"/>
        <v>0</v>
      </c>
      <c r="BH160" s="204">
        <f t="shared" si="27"/>
        <v>0</v>
      </c>
      <c r="BI160" s="204">
        <f t="shared" si="28"/>
        <v>0</v>
      </c>
      <c r="BJ160" s="24" t="s">
        <v>81</v>
      </c>
      <c r="BK160" s="204">
        <f t="shared" si="29"/>
        <v>0</v>
      </c>
      <c r="BL160" s="24" t="s">
        <v>168</v>
      </c>
      <c r="BM160" s="24" t="s">
        <v>1148</v>
      </c>
    </row>
    <row r="161" spans="2:65" s="1" customFormat="1" ht="28.8" customHeight="1">
      <c r="B161" s="41"/>
      <c r="C161" s="193" t="s">
        <v>1149</v>
      </c>
      <c r="D161" s="193" t="s">
        <v>164</v>
      </c>
      <c r="E161" s="194" t="s">
        <v>1150</v>
      </c>
      <c r="F161" s="195" t="s">
        <v>1151</v>
      </c>
      <c r="G161" s="196" t="s">
        <v>249</v>
      </c>
      <c r="H161" s="197">
        <v>34</v>
      </c>
      <c r="I161" s="198"/>
      <c r="J161" s="199">
        <f t="shared" si="20"/>
        <v>0</v>
      </c>
      <c r="K161" s="195" t="s">
        <v>21</v>
      </c>
      <c r="L161" s="61"/>
      <c r="M161" s="200" t="s">
        <v>21</v>
      </c>
      <c r="N161" s="201" t="s">
        <v>44</v>
      </c>
      <c r="O161" s="42"/>
      <c r="P161" s="202">
        <f t="shared" si="21"/>
        <v>0</v>
      </c>
      <c r="Q161" s="202">
        <v>0</v>
      </c>
      <c r="R161" s="202">
        <f t="shared" si="22"/>
        <v>0</v>
      </c>
      <c r="S161" s="202">
        <v>0</v>
      </c>
      <c r="T161" s="203">
        <f t="shared" si="23"/>
        <v>0</v>
      </c>
      <c r="AR161" s="24" t="s">
        <v>168</v>
      </c>
      <c r="AT161" s="24" t="s">
        <v>164</v>
      </c>
      <c r="AU161" s="24" t="s">
        <v>81</v>
      </c>
      <c r="AY161" s="24" t="s">
        <v>162</v>
      </c>
      <c r="BE161" s="204">
        <f t="shared" si="24"/>
        <v>0</v>
      </c>
      <c r="BF161" s="204">
        <f t="shared" si="25"/>
        <v>0</v>
      </c>
      <c r="BG161" s="204">
        <f t="shared" si="26"/>
        <v>0</v>
      </c>
      <c r="BH161" s="204">
        <f t="shared" si="27"/>
        <v>0</v>
      </c>
      <c r="BI161" s="204">
        <f t="shared" si="28"/>
        <v>0</v>
      </c>
      <c r="BJ161" s="24" t="s">
        <v>81</v>
      </c>
      <c r="BK161" s="204">
        <f t="shared" si="29"/>
        <v>0</v>
      </c>
      <c r="BL161" s="24" t="s">
        <v>168</v>
      </c>
      <c r="BM161" s="24" t="s">
        <v>1152</v>
      </c>
    </row>
    <row r="162" spans="2:65" s="1" customFormat="1" ht="28.8" customHeight="1">
      <c r="B162" s="41"/>
      <c r="C162" s="193" t="s">
        <v>1011</v>
      </c>
      <c r="D162" s="193" t="s">
        <v>164</v>
      </c>
      <c r="E162" s="194" t="s">
        <v>1153</v>
      </c>
      <c r="F162" s="195" t="s">
        <v>1154</v>
      </c>
      <c r="G162" s="196" t="s">
        <v>257</v>
      </c>
      <c r="H162" s="197">
        <v>13.48</v>
      </c>
      <c r="I162" s="198"/>
      <c r="J162" s="199">
        <f t="shared" si="20"/>
        <v>0</v>
      </c>
      <c r="K162" s="195" t="s">
        <v>21</v>
      </c>
      <c r="L162" s="61"/>
      <c r="M162" s="200" t="s">
        <v>21</v>
      </c>
      <c r="N162" s="201" t="s">
        <v>44</v>
      </c>
      <c r="O162" s="42"/>
      <c r="P162" s="202">
        <f t="shared" si="21"/>
        <v>0</v>
      </c>
      <c r="Q162" s="202">
        <v>0</v>
      </c>
      <c r="R162" s="202">
        <f t="shared" si="22"/>
        <v>0</v>
      </c>
      <c r="S162" s="202">
        <v>0</v>
      </c>
      <c r="T162" s="203">
        <f t="shared" si="23"/>
        <v>0</v>
      </c>
      <c r="AR162" s="24" t="s">
        <v>168</v>
      </c>
      <c r="AT162" s="24" t="s">
        <v>164</v>
      </c>
      <c r="AU162" s="24" t="s">
        <v>81</v>
      </c>
      <c r="AY162" s="24" t="s">
        <v>162</v>
      </c>
      <c r="BE162" s="204">
        <f t="shared" si="24"/>
        <v>0</v>
      </c>
      <c r="BF162" s="204">
        <f t="shared" si="25"/>
        <v>0</v>
      </c>
      <c r="BG162" s="204">
        <f t="shared" si="26"/>
        <v>0</v>
      </c>
      <c r="BH162" s="204">
        <f t="shared" si="27"/>
        <v>0</v>
      </c>
      <c r="BI162" s="204">
        <f t="shared" si="28"/>
        <v>0</v>
      </c>
      <c r="BJ162" s="24" t="s">
        <v>81</v>
      </c>
      <c r="BK162" s="204">
        <f t="shared" si="29"/>
        <v>0</v>
      </c>
      <c r="BL162" s="24" t="s">
        <v>168</v>
      </c>
      <c r="BM162" s="24" t="s">
        <v>1155</v>
      </c>
    </row>
    <row r="163" spans="2:65" s="1" customFormat="1" ht="28.8" customHeight="1">
      <c r="B163" s="41"/>
      <c r="C163" s="193" t="s">
        <v>1156</v>
      </c>
      <c r="D163" s="193" t="s">
        <v>164</v>
      </c>
      <c r="E163" s="194" t="s">
        <v>1157</v>
      </c>
      <c r="F163" s="195" t="s">
        <v>1158</v>
      </c>
      <c r="G163" s="196" t="s">
        <v>257</v>
      </c>
      <c r="H163" s="197">
        <v>2.98</v>
      </c>
      <c r="I163" s="198"/>
      <c r="J163" s="199">
        <f t="shared" si="20"/>
        <v>0</v>
      </c>
      <c r="K163" s="195" t="s">
        <v>21</v>
      </c>
      <c r="L163" s="61"/>
      <c r="M163" s="200" t="s">
        <v>21</v>
      </c>
      <c r="N163" s="201" t="s">
        <v>44</v>
      </c>
      <c r="O163" s="42"/>
      <c r="P163" s="202">
        <f t="shared" si="21"/>
        <v>0</v>
      </c>
      <c r="Q163" s="202">
        <v>0</v>
      </c>
      <c r="R163" s="202">
        <f t="shared" si="22"/>
        <v>0</v>
      </c>
      <c r="S163" s="202">
        <v>0</v>
      </c>
      <c r="T163" s="203">
        <f t="shared" si="23"/>
        <v>0</v>
      </c>
      <c r="AR163" s="24" t="s">
        <v>168</v>
      </c>
      <c r="AT163" s="24" t="s">
        <v>164</v>
      </c>
      <c r="AU163" s="24" t="s">
        <v>81</v>
      </c>
      <c r="AY163" s="24" t="s">
        <v>162</v>
      </c>
      <c r="BE163" s="204">
        <f t="shared" si="24"/>
        <v>0</v>
      </c>
      <c r="BF163" s="204">
        <f t="shared" si="25"/>
        <v>0</v>
      </c>
      <c r="BG163" s="204">
        <f t="shared" si="26"/>
        <v>0</v>
      </c>
      <c r="BH163" s="204">
        <f t="shared" si="27"/>
        <v>0</v>
      </c>
      <c r="BI163" s="204">
        <f t="shared" si="28"/>
        <v>0</v>
      </c>
      <c r="BJ163" s="24" t="s">
        <v>81</v>
      </c>
      <c r="BK163" s="204">
        <f t="shared" si="29"/>
        <v>0</v>
      </c>
      <c r="BL163" s="24" t="s">
        <v>168</v>
      </c>
      <c r="BM163" s="24" t="s">
        <v>1159</v>
      </c>
    </row>
    <row r="164" spans="2:65" s="1" customFormat="1" ht="28.8" customHeight="1">
      <c r="B164" s="41"/>
      <c r="C164" s="193" t="s">
        <v>1015</v>
      </c>
      <c r="D164" s="193" t="s">
        <v>164</v>
      </c>
      <c r="E164" s="194" t="s">
        <v>1160</v>
      </c>
      <c r="F164" s="195" t="s">
        <v>1161</v>
      </c>
      <c r="G164" s="196" t="s">
        <v>257</v>
      </c>
      <c r="H164" s="197">
        <v>1.39</v>
      </c>
      <c r="I164" s="198"/>
      <c r="J164" s="199">
        <f t="shared" si="20"/>
        <v>0</v>
      </c>
      <c r="K164" s="195" t="s">
        <v>21</v>
      </c>
      <c r="L164" s="61"/>
      <c r="M164" s="200" t="s">
        <v>21</v>
      </c>
      <c r="N164" s="201" t="s">
        <v>44</v>
      </c>
      <c r="O164" s="42"/>
      <c r="P164" s="202">
        <f t="shared" si="21"/>
        <v>0</v>
      </c>
      <c r="Q164" s="202">
        <v>0</v>
      </c>
      <c r="R164" s="202">
        <f t="shared" si="22"/>
        <v>0</v>
      </c>
      <c r="S164" s="202">
        <v>0</v>
      </c>
      <c r="T164" s="203">
        <f t="shared" si="23"/>
        <v>0</v>
      </c>
      <c r="AR164" s="24" t="s">
        <v>168</v>
      </c>
      <c r="AT164" s="24" t="s">
        <v>164</v>
      </c>
      <c r="AU164" s="24" t="s">
        <v>81</v>
      </c>
      <c r="AY164" s="24" t="s">
        <v>162</v>
      </c>
      <c r="BE164" s="204">
        <f t="shared" si="24"/>
        <v>0</v>
      </c>
      <c r="BF164" s="204">
        <f t="shared" si="25"/>
        <v>0</v>
      </c>
      <c r="BG164" s="204">
        <f t="shared" si="26"/>
        <v>0</v>
      </c>
      <c r="BH164" s="204">
        <f t="shared" si="27"/>
        <v>0</v>
      </c>
      <c r="BI164" s="204">
        <f t="shared" si="28"/>
        <v>0</v>
      </c>
      <c r="BJ164" s="24" t="s">
        <v>81</v>
      </c>
      <c r="BK164" s="204">
        <f t="shared" si="29"/>
        <v>0</v>
      </c>
      <c r="BL164" s="24" t="s">
        <v>168</v>
      </c>
      <c r="BM164" s="24" t="s">
        <v>1162</v>
      </c>
    </row>
    <row r="165" spans="2:65" s="1" customFormat="1" ht="28.8" customHeight="1">
      <c r="B165" s="41"/>
      <c r="C165" s="193" t="s">
        <v>587</v>
      </c>
      <c r="D165" s="193" t="s">
        <v>164</v>
      </c>
      <c r="E165" s="194" t="s">
        <v>1163</v>
      </c>
      <c r="F165" s="195" t="s">
        <v>1164</v>
      </c>
      <c r="G165" s="196" t="s">
        <v>167</v>
      </c>
      <c r="H165" s="197">
        <v>9.64</v>
      </c>
      <c r="I165" s="198"/>
      <c r="J165" s="199">
        <f t="shared" si="20"/>
        <v>0</v>
      </c>
      <c r="K165" s="195" t="s">
        <v>21</v>
      </c>
      <c r="L165" s="61"/>
      <c r="M165" s="200" t="s">
        <v>21</v>
      </c>
      <c r="N165" s="201" t="s">
        <v>44</v>
      </c>
      <c r="O165" s="42"/>
      <c r="P165" s="202">
        <f t="shared" si="21"/>
        <v>0</v>
      </c>
      <c r="Q165" s="202">
        <v>0</v>
      </c>
      <c r="R165" s="202">
        <f t="shared" si="22"/>
        <v>0</v>
      </c>
      <c r="S165" s="202">
        <v>0</v>
      </c>
      <c r="T165" s="203">
        <f t="shared" si="23"/>
        <v>0</v>
      </c>
      <c r="AR165" s="24" t="s">
        <v>168</v>
      </c>
      <c r="AT165" s="24" t="s">
        <v>164</v>
      </c>
      <c r="AU165" s="24" t="s">
        <v>81</v>
      </c>
      <c r="AY165" s="24" t="s">
        <v>162</v>
      </c>
      <c r="BE165" s="204">
        <f t="shared" si="24"/>
        <v>0</v>
      </c>
      <c r="BF165" s="204">
        <f t="shared" si="25"/>
        <v>0</v>
      </c>
      <c r="BG165" s="204">
        <f t="shared" si="26"/>
        <v>0</v>
      </c>
      <c r="BH165" s="204">
        <f t="shared" si="27"/>
        <v>0</v>
      </c>
      <c r="BI165" s="204">
        <f t="shared" si="28"/>
        <v>0</v>
      </c>
      <c r="BJ165" s="24" t="s">
        <v>81</v>
      </c>
      <c r="BK165" s="204">
        <f t="shared" si="29"/>
        <v>0</v>
      </c>
      <c r="BL165" s="24" t="s">
        <v>168</v>
      </c>
      <c r="BM165" s="24" t="s">
        <v>1165</v>
      </c>
    </row>
    <row r="166" spans="2:65" s="1" customFormat="1" ht="28.8" customHeight="1">
      <c r="B166" s="41"/>
      <c r="C166" s="193" t="s">
        <v>1018</v>
      </c>
      <c r="D166" s="193" t="s">
        <v>164</v>
      </c>
      <c r="E166" s="194" t="s">
        <v>1166</v>
      </c>
      <c r="F166" s="195" t="s">
        <v>1167</v>
      </c>
      <c r="G166" s="196" t="s">
        <v>167</v>
      </c>
      <c r="H166" s="197">
        <v>3.99</v>
      </c>
      <c r="I166" s="198"/>
      <c r="J166" s="199">
        <f t="shared" si="20"/>
        <v>0</v>
      </c>
      <c r="K166" s="195" t="s">
        <v>21</v>
      </c>
      <c r="L166" s="61"/>
      <c r="M166" s="200" t="s">
        <v>21</v>
      </c>
      <c r="N166" s="201" t="s">
        <v>44</v>
      </c>
      <c r="O166" s="42"/>
      <c r="P166" s="202">
        <f t="shared" si="21"/>
        <v>0</v>
      </c>
      <c r="Q166" s="202">
        <v>0</v>
      </c>
      <c r="R166" s="202">
        <f t="shared" si="22"/>
        <v>0</v>
      </c>
      <c r="S166" s="202">
        <v>0</v>
      </c>
      <c r="T166" s="203">
        <f t="shared" si="23"/>
        <v>0</v>
      </c>
      <c r="AR166" s="24" t="s">
        <v>168</v>
      </c>
      <c r="AT166" s="24" t="s">
        <v>164</v>
      </c>
      <c r="AU166" s="24" t="s">
        <v>81</v>
      </c>
      <c r="AY166" s="24" t="s">
        <v>162</v>
      </c>
      <c r="BE166" s="204">
        <f t="shared" si="24"/>
        <v>0</v>
      </c>
      <c r="BF166" s="204">
        <f t="shared" si="25"/>
        <v>0</v>
      </c>
      <c r="BG166" s="204">
        <f t="shared" si="26"/>
        <v>0</v>
      </c>
      <c r="BH166" s="204">
        <f t="shared" si="27"/>
        <v>0</v>
      </c>
      <c r="BI166" s="204">
        <f t="shared" si="28"/>
        <v>0</v>
      </c>
      <c r="BJ166" s="24" t="s">
        <v>81</v>
      </c>
      <c r="BK166" s="204">
        <f t="shared" si="29"/>
        <v>0</v>
      </c>
      <c r="BL166" s="24" t="s">
        <v>168</v>
      </c>
      <c r="BM166" s="24" t="s">
        <v>1168</v>
      </c>
    </row>
    <row r="167" spans="2:65" s="1" customFormat="1" ht="28.8" customHeight="1">
      <c r="B167" s="41"/>
      <c r="C167" s="193" t="s">
        <v>1169</v>
      </c>
      <c r="D167" s="193" t="s">
        <v>164</v>
      </c>
      <c r="E167" s="194" t="s">
        <v>1170</v>
      </c>
      <c r="F167" s="195" t="s">
        <v>1171</v>
      </c>
      <c r="G167" s="196" t="s">
        <v>167</v>
      </c>
      <c r="H167" s="197">
        <v>9.64</v>
      </c>
      <c r="I167" s="198"/>
      <c r="J167" s="199">
        <f t="shared" si="20"/>
        <v>0</v>
      </c>
      <c r="K167" s="195" t="s">
        <v>21</v>
      </c>
      <c r="L167" s="61"/>
      <c r="M167" s="200" t="s">
        <v>21</v>
      </c>
      <c r="N167" s="201" t="s">
        <v>44</v>
      </c>
      <c r="O167" s="42"/>
      <c r="P167" s="202">
        <f t="shared" si="21"/>
        <v>0</v>
      </c>
      <c r="Q167" s="202">
        <v>0</v>
      </c>
      <c r="R167" s="202">
        <f t="shared" si="22"/>
        <v>0</v>
      </c>
      <c r="S167" s="202">
        <v>0</v>
      </c>
      <c r="T167" s="203">
        <f t="shared" si="23"/>
        <v>0</v>
      </c>
      <c r="AR167" s="24" t="s">
        <v>168</v>
      </c>
      <c r="AT167" s="24" t="s">
        <v>164</v>
      </c>
      <c r="AU167" s="24" t="s">
        <v>81</v>
      </c>
      <c r="AY167" s="24" t="s">
        <v>162</v>
      </c>
      <c r="BE167" s="204">
        <f t="shared" si="24"/>
        <v>0</v>
      </c>
      <c r="BF167" s="204">
        <f t="shared" si="25"/>
        <v>0</v>
      </c>
      <c r="BG167" s="204">
        <f t="shared" si="26"/>
        <v>0</v>
      </c>
      <c r="BH167" s="204">
        <f t="shared" si="27"/>
        <v>0</v>
      </c>
      <c r="BI167" s="204">
        <f t="shared" si="28"/>
        <v>0</v>
      </c>
      <c r="BJ167" s="24" t="s">
        <v>81</v>
      </c>
      <c r="BK167" s="204">
        <f t="shared" si="29"/>
        <v>0</v>
      </c>
      <c r="BL167" s="24" t="s">
        <v>168</v>
      </c>
      <c r="BM167" s="24" t="s">
        <v>1172</v>
      </c>
    </row>
    <row r="168" spans="2:65" s="1" customFormat="1" ht="40.200000000000003" customHeight="1">
      <c r="B168" s="41"/>
      <c r="C168" s="193" t="s">
        <v>1022</v>
      </c>
      <c r="D168" s="193" t="s">
        <v>164</v>
      </c>
      <c r="E168" s="194" t="s">
        <v>1173</v>
      </c>
      <c r="F168" s="195" t="s">
        <v>1174</v>
      </c>
      <c r="G168" s="196" t="s">
        <v>257</v>
      </c>
      <c r="H168" s="197">
        <v>52.93</v>
      </c>
      <c r="I168" s="198"/>
      <c r="J168" s="199">
        <f t="shared" si="20"/>
        <v>0</v>
      </c>
      <c r="K168" s="195" t="s">
        <v>21</v>
      </c>
      <c r="L168" s="61"/>
      <c r="M168" s="200" t="s">
        <v>21</v>
      </c>
      <c r="N168" s="201" t="s">
        <v>44</v>
      </c>
      <c r="O168" s="42"/>
      <c r="P168" s="202">
        <f t="shared" si="21"/>
        <v>0</v>
      </c>
      <c r="Q168" s="202">
        <v>0</v>
      </c>
      <c r="R168" s="202">
        <f t="shared" si="22"/>
        <v>0</v>
      </c>
      <c r="S168" s="202">
        <v>0</v>
      </c>
      <c r="T168" s="203">
        <f t="shared" si="23"/>
        <v>0</v>
      </c>
      <c r="AR168" s="24" t="s">
        <v>168</v>
      </c>
      <c r="AT168" s="24" t="s">
        <v>164</v>
      </c>
      <c r="AU168" s="24" t="s">
        <v>81</v>
      </c>
      <c r="AY168" s="24" t="s">
        <v>162</v>
      </c>
      <c r="BE168" s="204">
        <f t="shared" si="24"/>
        <v>0</v>
      </c>
      <c r="BF168" s="204">
        <f t="shared" si="25"/>
        <v>0</v>
      </c>
      <c r="BG168" s="204">
        <f t="shared" si="26"/>
        <v>0</v>
      </c>
      <c r="BH168" s="204">
        <f t="shared" si="27"/>
        <v>0</v>
      </c>
      <c r="BI168" s="204">
        <f t="shared" si="28"/>
        <v>0</v>
      </c>
      <c r="BJ168" s="24" t="s">
        <v>81</v>
      </c>
      <c r="BK168" s="204">
        <f t="shared" si="29"/>
        <v>0</v>
      </c>
      <c r="BL168" s="24" t="s">
        <v>168</v>
      </c>
      <c r="BM168" s="24" t="s">
        <v>1175</v>
      </c>
    </row>
    <row r="169" spans="2:65" s="1" customFormat="1" ht="40.200000000000003" customHeight="1">
      <c r="B169" s="41"/>
      <c r="C169" s="193" t="s">
        <v>1176</v>
      </c>
      <c r="D169" s="193" t="s">
        <v>164</v>
      </c>
      <c r="E169" s="194" t="s">
        <v>1177</v>
      </c>
      <c r="F169" s="195" t="s">
        <v>1178</v>
      </c>
      <c r="G169" s="196" t="s">
        <v>257</v>
      </c>
      <c r="H169" s="197">
        <v>52.93</v>
      </c>
      <c r="I169" s="198"/>
      <c r="J169" s="199">
        <f t="shared" si="20"/>
        <v>0</v>
      </c>
      <c r="K169" s="195" t="s">
        <v>21</v>
      </c>
      <c r="L169" s="61"/>
      <c r="M169" s="200" t="s">
        <v>21</v>
      </c>
      <c r="N169" s="201" t="s">
        <v>44</v>
      </c>
      <c r="O169" s="42"/>
      <c r="P169" s="202">
        <f t="shared" si="21"/>
        <v>0</v>
      </c>
      <c r="Q169" s="202">
        <v>0</v>
      </c>
      <c r="R169" s="202">
        <f t="shared" si="22"/>
        <v>0</v>
      </c>
      <c r="S169" s="202">
        <v>0</v>
      </c>
      <c r="T169" s="203">
        <f t="shared" si="23"/>
        <v>0</v>
      </c>
      <c r="AR169" s="24" t="s">
        <v>168</v>
      </c>
      <c r="AT169" s="24" t="s">
        <v>164</v>
      </c>
      <c r="AU169" s="24" t="s">
        <v>81</v>
      </c>
      <c r="AY169" s="24" t="s">
        <v>162</v>
      </c>
      <c r="BE169" s="204">
        <f t="shared" si="24"/>
        <v>0</v>
      </c>
      <c r="BF169" s="204">
        <f t="shared" si="25"/>
        <v>0</v>
      </c>
      <c r="BG169" s="204">
        <f t="shared" si="26"/>
        <v>0</v>
      </c>
      <c r="BH169" s="204">
        <f t="shared" si="27"/>
        <v>0</v>
      </c>
      <c r="BI169" s="204">
        <f t="shared" si="28"/>
        <v>0</v>
      </c>
      <c r="BJ169" s="24" t="s">
        <v>81</v>
      </c>
      <c r="BK169" s="204">
        <f t="shared" si="29"/>
        <v>0</v>
      </c>
      <c r="BL169" s="24" t="s">
        <v>168</v>
      </c>
      <c r="BM169" s="24" t="s">
        <v>1179</v>
      </c>
    </row>
    <row r="170" spans="2:65" s="1" customFormat="1" ht="40.200000000000003" customHeight="1">
      <c r="B170" s="41"/>
      <c r="C170" s="193" t="s">
        <v>1025</v>
      </c>
      <c r="D170" s="193" t="s">
        <v>164</v>
      </c>
      <c r="E170" s="194" t="s">
        <v>1180</v>
      </c>
      <c r="F170" s="195" t="s">
        <v>1181</v>
      </c>
      <c r="G170" s="196" t="s">
        <v>249</v>
      </c>
      <c r="H170" s="197">
        <v>87</v>
      </c>
      <c r="I170" s="198"/>
      <c r="J170" s="199">
        <f t="shared" si="20"/>
        <v>0</v>
      </c>
      <c r="K170" s="195" t="s">
        <v>21</v>
      </c>
      <c r="L170" s="61"/>
      <c r="M170" s="200" t="s">
        <v>21</v>
      </c>
      <c r="N170" s="201" t="s">
        <v>44</v>
      </c>
      <c r="O170" s="42"/>
      <c r="P170" s="202">
        <f t="shared" si="21"/>
        <v>0</v>
      </c>
      <c r="Q170" s="202">
        <v>0</v>
      </c>
      <c r="R170" s="202">
        <f t="shared" si="22"/>
        <v>0</v>
      </c>
      <c r="S170" s="202">
        <v>0</v>
      </c>
      <c r="T170" s="203">
        <f t="shared" si="23"/>
        <v>0</v>
      </c>
      <c r="AR170" s="24" t="s">
        <v>168</v>
      </c>
      <c r="AT170" s="24" t="s">
        <v>164</v>
      </c>
      <c r="AU170" s="24" t="s">
        <v>81</v>
      </c>
      <c r="AY170" s="24" t="s">
        <v>162</v>
      </c>
      <c r="BE170" s="204">
        <f t="shared" si="24"/>
        <v>0</v>
      </c>
      <c r="BF170" s="204">
        <f t="shared" si="25"/>
        <v>0</v>
      </c>
      <c r="BG170" s="204">
        <f t="shared" si="26"/>
        <v>0</v>
      </c>
      <c r="BH170" s="204">
        <f t="shared" si="27"/>
        <v>0</v>
      </c>
      <c r="BI170" s="204">
        <f t="shared" si="28"/>
        <v>0</v>
      </c>
      <c r="BJ170" s="24" t="s">
        <v>81</v>
      </c>
      <c r="BK170" s="204">
        <f t="shared" si="29"/>
        <v>0</v>
      </c>
      <c r="BL170" s="24" t="s">
        <v>168</v>
      </c>
      <c r="BM170" s="24" t="s">
        <v>1182</v>
      </c>
    </row>
    <row r="171" spans="2:65" s="1" customFormat="1" ht="28.8" customHeight="1">
      <c r="B171" s="41"/>
      <c r="C171" s="193" t="s">
        <v>1183</v>
      </c>
      <c r="D171" s="193" t="s">
        <v>164</v>
      </c>
      <c r="E171" s="194" t="s">
        <v>1184</v>
      </c>
      <c r="F171" s="195" t="s">
        <v>1185</v>
      </c>
      <c r="G171" s="196" t="s">
        <v>249</v>
      </c>
      <c r="H171" s="197">
        <v>10</v>
      </c>
      <c r="I171" s="198"/>
      <c r="J171" s="199">
        <f t="shared" si="20"/>
        <v>0</v>
      </c>
      <c r="K171" s="195" t="s">
        <v>21</v>
      </c>
      <c r="L171" s="61"/>
      <c r="M171" s="200" t="s">
        <v>21</v>
      </c>
      <c r="N171" s="201" t="s">
        <v>44</v>
      </c>
      <c r="O171" s="42"/>
      <c r="P171" s="202">
        <f t="shared" si="21"/>
        <v>0</v>
      </c>
      <c r="Q171" s="202">
        <v>0</v>
      </c>
      <c r="R171" s="202">
        <f t="shared" si="22"/>
        <v>0</v>
      </c>
      <c r="S171" s="202">
        <v>0</v>
      </c>
      <c r="T171" s="203">
        <f t="shared" si="23"/>
        <v>0</v>
      </c>
      <c r="AR171" s="24" t="s">
        <v>168</v>
      </c>
      <c r="AT171" s="24" t="s">
        <v>164</v>
      </c>
      <c r="AU171" s="24" t="s">
        <v>81</v>
      </c>
      <c r="AY171" s="24" t="s">
        <v>162</v>
      </c>
      <c r="BE171" s="204">
        <f t="shared" si="24"/>
        <v>0</v>
      </c>
      <c r="BF171" s="204">
        <f t="shared" si="25"/>
        <v>0</v>
      </c>
      <c r="BG171" s="204">
        <f t="shared" si="26"/>
        <v>0</v>
      </c>
      <c r="BH171" s="204">
        <f t="shared" si="27"/>
        <v>0</v>
      </c>
      <c r="BI171" s="204">
        <f t="shared" si="28"/>
        <v>0</v>
      </c>
      <c r="BJ171" s="24" t="s">
        <v>81</v>
      </c>
      <c r="BK171" s="204">
        <f t="shared" si="29"/>
        <v>0</v>
      </c>
      <c r="BL171" s="24" t="s">
        <v>168</v>
      </c>
      <c r="BM171" s="24" t="s">
        <v>1186</v>
      </c>
    </row>
    <row r="172" spans="2:65" s="1" customFormat="1" ht="28.8" customHeight="1">
      <c r="B172" s="41"/>
      <c r="C172" s="193" t="s">
        <v>1029</v>
      </c>
      <c r="D172" s="193" t="s">
        <v>164</v>
      </c>
      <c r="E172" s="194" t="s">
        <v>1187</v>
      </c>
      <c r="F172" s="195" t="s">
        <v>1188</v>
      </c>
      <c r="G172" s="196" t="s">
        <v>249</v>
      </c>
      <c r="H172" s="197">
        <v>107</v>
      </c>
      <c r="I172" s="198"/>
      <c r="J172" s="199">
        <f t="shared" si="20"/>
        <v>0</v>
      </c>
      <c r="K172" s="195" t="s">
        <v>21</v>
      </c>
      <c r="L172" s="61"/>
      <c r="M172" s="200" t="s">
        <v>21</v>
      </c>
      <c r="N172" s="201" t="s">
        <v>44</v>
      </c>
      <c r="O172" s="42"/>
      <c r="P172" s="202">
        <f t="shared" si="21"/>
        <v>0</v>
      </c>
      <c r="Q172" s="202">
        <v>0</v>
      </c>
      <c r="R172" s="202">
        <f t="shared" si="22"/>
        <v>0</v>
      </c>
      <c r="S172" s="202">
        <v>0</v>
      </c>
      <c r="T172" s="203">
        <f t="shared" si="23"/>
        <v>0</v>
      </c>
      <c r="AR172" s="24" t="s">
        <v>168</v>
      </c>
      <c r="AT172" s="24" t="s">
        <v>164</v>
      </c>
      <c r="AU172" s="24" t="s">
        <v>81</v>
      </c>
      <c r="AY172" s="24" t="s">
        <v>162</v>
      </c>
      <c r="BE172" s="204">
        <f t="shared" si="24"/>
        <v>0</v>
      </c>
      <c r="BF172" s="204">
        <f t="shared" si="25"/>
        <v>0</v>
      </c>
      <c r="BG172" s="204">
        <f t="shared" si="26"/>
        <v>0</v>
      </c>
      <c r="BH172" s="204">
        <f t="shared" si="27"/>
        <v>0</v>
      </c>
      <c r="BI172" s="204">
        <f t="shared" si="28"/>
        <v>0</v>
      </c>
      <c r="BJ172" s="24" t="s">
        <v>81</v>
      </c>
      <c r="BK172" s="204">
        <f t="shared" si="29"/>
        <v>0</v>
      </c>
      <c r="BL172" s="24" t="s">
        <v>168</v>
      </c>
      <c r="BM172" s="24" t="s">
        <v>1189</v>
      </c>
    </row>
    <row r="173" spans="2:65" s="1" customFormat="1" ht="51.6" customHeight="1">
      <c r="B173" s="41"/>
      <c r="C173" s="193" t="s">
        <v>764</v>
      </c>
      <c r="D173" s="193" t="s">
        <v>164</v>
      </c>
      <c r="E173" s="194" t="s">
        <v>1190</v>
      </c>
      <c r="F173" s="195" t="s">
        <v>1191</v>
      </c>
      <c r="G173" s="196" t="s">
        <v>257</v>
      </c>
      <c r="H173" s="197">
        <v>3.81</v>
      </c>
      <c r="I173" s="198"/>
      <c r="J173" s="199">
        <f t="shared" si="20"/>
        <v>0</v>
      </c>
      <c r="K173" s="195" t="s">
        <v>21</v>
      </c>
      <c r="L173" s="61"/>
      <c r="M173" s="200" t="s">
        <v>21</v>
      </c>
      <c r="N173" s="201" t="s">
        <v>44</v>
      </c>
      <c r="O173" s="42"/>
      <c r="P173" s="202">
        <f t="shared" si="21"/>
        <v>0</v>
      </c>
      <c r="Q173" s="202">
        <v>0</v>
      </c>
      <c r="R173" s="202">
        <f t="shared" si="22"/>
        <v>0</v>
      </c>
      <c r="S173" s="202">
        <v>0</v>
      </c>
      <c r="T173" s="203">
        <f t="shared" si="23"/>
        <v>0</v>
      </c>
      <c r="AR173" s="24" t="s">
        <v>168</v>
      </c>
      <c r="AT173" s="24" t="s">
        <v>164</v>
      </c>
      <c r="AU173" s="24" t="s">
        <v>81</v>
      </c>
      <c r="AY173" s="24" t="s">
        <v>162</v>
      </c>
      <c r="BE173" s="204">
        <f t="shared" si="24"/>
        <v>0</v>
      </c>
      <c r="BF173" s="204">
        <f t="shared" si="25"/>
        <v>0</v>
      </c>
      <c r="BG173" s="204">
        <f t="shared" si="26"/>
        <v>0</v>
      </c>
      <c r="BH173" s="204">
        <f t="shared" si="27"/>
        <v>0</v>
      </c>
      <c r="BI173" s="204">
        <f t="shared" si="28"/>
        <v>0</v>
      </c>
      <c r="BJ173" s="24" t="s">
        <v>81</v>
      </c>
      <c r="BK173" s="204">
        <f t="shared" si="29"/>
        <v>0</v>
      </c>
      <c r="BL173" s="24" t="s">
        <v>168</v>
      </c>
      <c r="BM173" s="24" t="s">
        <v>1192</v>
      </c>
    </row>
    <row r="174" spans="2:65" s="1" customFormat="1" ht="51.6" customHeight="1">
      <c r="B174" s="41"/>
      <c r="C174" s="193" t="s">
        <v>1032</v>
      </c>
      <c r="D174" s="193" t="s">
        <v>164</v>
      </c>
      <c r="E174" s="194" t="s">
        <v>1193</v>
      </c>
      <c r="F174" s="195" t="s">
        <v>1194</v>
      </c>
      <c r="G174" s="196" t="s">
        <v>257</v>
      </c>
      <c r="H174" s="197">
        <v>109.34</v>
      </c>
      <c r="I174" s="198"/>
      <c r="J174" s="199">
        <f t="shared" si="20"/>
        <v>0</v>
      </c>
      <c r="K174" s="195" t="s">
        <v>21</v>
      </c>
      <c r="L174" s="61"/>
      <c r="M174" s="200" t="s">
        <v>21</v>
      </c>
      <c r="N174" s="201" t="s">
        <v>44</v>
      </c>
      <c r="O174" s="42"/>
      <c r="P174" s="202">
        <f t="shared" si="21"/>
        <v>0</v>
      </c>
      <c r="Q174" s="202">
        <v>0</v>
      </c>
      <c r="R174" s="202">
        <f t="shared" si="22"/>
        <v>0</v>
      </c>
      <c r="S174" s="202">
        <v>0</v>
      </c>
      <c r="T174" s="203">
        <f t="shared" si="23"/>
        <v>0</v>
      </c>
      <c r="AR174" s="24" t="s">
        <v>168</v>
      </c>
      <c r="AT174" s="24" t="s">
        <v>164</v>
      </c>
      <c r="AU174" s="24" t="s">
        <v>81</v>
      </c>
      <c r="AY174" s="24" t="s">
        <v>162</v>
      </c>
      <c r="BE174" s="204">
        <f t="shared" si="24"/>
        <v>0</v>
      </c>
      <c r="BF174" s="204">
        <f t="shared" si="25"/>
        <v>0</v>
      </c>
      <c r="BG174" s="204">
        <f t="shared" si="26"/>
        <v>0</v>
      </c>
      <c r="BH174" s="204">
        <f t="shared" si="27"/>
        <v>0</v>
      </c>
      <c r="BI174" s="204">
        <f t="shared" si="28"/>
        <v>0</v>
      </c>
      <c r="BJ174" s="24" t="s">
        <v>81</v>
      </c>
      <c r="BK174" s="204">
        <f t="shared" si="29"/>
        <v>0</v>
      </c>
      <c r="BL174" s="24" t="s">
        <v>168</v>
      </c>
      <c r="BM174" s="24" t="s">
        <v>1195</v>
      </c>
    </row>
    <row r="175" spans="2:65" s="1" customFormat="1" ht="28.8" customHeight="1">
      <c r="B175" s="41"/>
      <c r="C175" s="193" t="s">
        <v>1196</v>
      </c>
      <c r="D175" s="193" t="s">
        <v>164</v>
      </c>
      <c r="E175" s="194" t="s">
        <v>1197</v>
      </c>
      <c r="F175" s="195" t="s">
        <v>1198</v>
      </c>
      <c r="G175" s="196" t="s">
        <v>249</v>
      </c>
      <c r="H175" s="197">
        <v>204</v>
      </c>
      <c r="I175" s="198"/>
      <c r="J175" s="199">
        <f t="shared" ref="J175:J206" si="30">ROUND(I175*H175,2)</f>
        <v>0</v>
      </c>
      <c r="K175" s="195" t="s">
        <v>21</v>
      </c>
      <c r="L175" s="61"/>
      <c r="M175" s="200" t="s">
        <v>21</v>
      </c>
      <c r="N175" s="201" t="s">
        <v>44</v>
      </c>
      <c r="O175" s="42"/>
      <c r="P175" s="202">
        <f t="shared" ref="P175:P206" si="31">O175*H175</f>
        <v>0</v>
      </c>
      <c r="Q175" s="202">
        <v>0</v>
      </c>
      <c r="R175" s="202">
        <f t="shared" ref="R175:R206" si="32">Q175*H175</f>
        <v>0</v>
      </c>
      <c r="S175" s="202">
        <v>0</v>
      </c>
      <c r="T175" s="203">
        <f t="shared" ref="T175:T206" si="33">S175*H175</f>
        <v>0</v>
      </c>
      <c r="AR175" s="24" t="s">
        <v>168</v>
      </c>
      <c r="AT175" s="24" t="s">
        <v>164</v>
      </c>
      <c r="AU175" s="24" t="s">
        <v>81</v>
      </c>
      <c r="AY175" s="24" t="s">
        <v>162</v>
      </c>
      <c r="BE175" s="204">
        <f t="shared" ref="BE175:BE203" si="34">IF(N175="základní",J175,0)</f>
        <v>0</v>
      </c>
      <c r="BF175" s="204">
        <f t="shared" ref="BF175:BF203" si="35">IF(N175="snížená",J175,0)</f>
        <v>0</v>
      </c>
      <c r="BG175" s="204">
        <f t="shared" ref="BG175:BG203" si="36">IF(N175="zákl. přenesená",J175,0)</f>
        <v>0</v>
      </c>
      <c r="BH175" s="204">
        <f t="shared" ref="BH175:BH203" si="37">IF(N175="sníž. přenesená",J175,0)</f>
        <v>0</v>
      </c>
      <c r="BI175" s="204">
        <f t="shared" ref="BI175:BI203" si="38">IF(N175="nulová",J175,0)</f>
        <v>0</v>
      </c>
      <c r="BJ175" s="24" t="s">
        <v>81</v>
      </c>
      <c r="BK175" s="204">
        <f t="shared" ref="BK175:BK203" si="39">ROUND(I175*H175,2)</f>
        <v>0</v>
      </c>
      <c r="BL175" s="24" t="s">
        <v>168</v>
      </c>
      <c r="BM175" s="24" t="s">
        <v>1199</v>
      </c>
    </row>
    <row r="176" spans="2:65" s="1" customFormat="1" ht="20.399999999999999" customHeight="1">
      <c r="B176" s="41"/>
      <c r="C176" s="193" t="s">
        <v>1036</v>
      </c>
      <c r="D176" s="193" t="s">
        <v>164</v>
      </c>
      <c r="E176" s="194" t="s">
        <v>1200</v>
      </c>
      <c r="F176" s="195" t="s">
        <v>1201</v>
      </c>
      <c r="G176" s="196" t="s">
        <v>249</v>
      </c>
      <c r="H176" s="197">
        <v>9</v>
      </c>
      <c r="I176" s="198"/>
      <c r="J176" s="199">
        <f t="shared" si="30"/>
        <v>0</v>
      </c>
      <c r="K176" s="195" t="s">
        <v>21</v>
      </c>
      <c r="L176" s="61"/>
      <c r="M176" s="200" t="s">
        <v>21</v>
      </c>
      <c r="N176" s="201" t="s">
        <v>44</v>
      </c>
      <c r="O176" s="42"/>
      <c r="P176" s="202">
        <f t="shared" si="31"/>
        <v>0</v>
      </c>
      <c r="Q176" s="202">
        <v>0</v>
      </c>
      <c r="R176" s="202">
        <f t="shared" si="32"/>
        <v>0</v>
      </c>
      <c r="S176" s="202">
        <v>0</v>
      </c>
      <c r="T176" s="203">
        <f t="shared" si="33"/>
        <v>0</v>
      </c>
      <c r="AR176" s="24" t="s">
        <v>168</v>
      </c>
      <c r="AT176" s="24" t="s">
        <v>164</v>
      </c>
      <c r="AU176" s="24" t="s">
        <v>81</v>
      </c>
      <c r="AY176" s="24" t="s">
        <v>162</v>
      </c>
      <c r="BE176" s="204">
        <f t="shared" si="34"/>
        <v>0</v>
      </c>
      <c r="BF176" s="204">
        <f t="shared" si="35"/>
        <v>0</v>
      </c>
      <c r="BG176" s="204">
        <f t="shared" si="36"/>
        <v>0</v>
      </c>
      <c r="BH176" s="204">
        <f t="shared" si="37"/>
        <v>0</v>
      </c>
      <c r="BI176" s="204">
        <f t="shared" si="38"/>
        <v>0</v>
      </c>
      <c r="BJ176" s="24" t="s">
        <v>81</v>
      </c>
      <c r="BK176" s="204">
        <f t="shared" si="39"/>
        <v>0</v>
      </c>
      <c r="BL176" s="24" t="s">
        <v>168</v>
      </c>
      <c r="BM176" s="24" t="s">
        <v>1202</v>
      </c>
    </row>
    <row r="177" spans="2:65" s="1" customFormat="1" ht="20.399999999999999" customHeight="1">
      <c r="B177" s="41"/>
      <c r="C177" s="193" t="s">
        <v>871</v>
      </c>
      <c r="D177" s="193" t="s">
        <v>164</v>
      </c>
      <c r="E177" s="194" t="s">
        <v>1203</v>
      </c>
      <c r="F177" s="195" t="s">
        <v>1204</v>
      </c>
      <c r="G177" s="196" t="s">
        <v>249</v>
      </c>
      <c r="H177" s="197">
        <v>8</v>
      </c>
      <c r="I177" s="198"/>
      <c r="J177" s="199">
        <f t="shared" si="30"/>
        <v>0</v>
      </c>
      <c r="K177" s="195" t="s">
        <v>21</v>
      </c>
      <c r="L177" s="61"/>
      <c r="M177" s="200" t="s">
        <v>21</v>
      </c>
      <c r="N177" s="201" t="s">
        <v>44</v>
      </c>
      <c r="O177" s="42"/>
      <c r="P177" s="202">
        <f t="shared" si="31"/>
        <v>0</v>
      </c>
      <c r="Q177" s="202">
        <v>0</v>
      </c>
      <c r="R177" s="202">
        <f t="shared" si="32"/>
        <v>0</v>
      </c>
      <c r="S177" s="202">
        <v>0</v>
      </c>
      <c r="T177" s="203">
        <f t="shared" si="33"/>
        <v>0</v>
      </c>
      <c r="AR177" s="24" t="s">
        <v>168</v>
      </c>
      <c r="AT177" s="24" t="s">
        <v>164</v>
      </c>
      <c r="AU177" s="24" t="s">
        <v>81</v>
      </c>
      <c r="AY177" s="24" t="s">
        <v>162</v>
      </c>
      <c r="BE177" s="204">
        <f t="shared" si="34"/>
        <v>0</v>
      </c>
      <c r="BF177" s="204">
        <f t="shared" si="35"/>
        <v>0</v>
      </c>
      <c r="BG177" s="204">
        <f t="shared" si="36"/>
        <v>0</v>
      </c>
      <c r="BH177" s="204">
        <f t="shared" si="37"/>
        <v>0</v>
      </c>
      <c r="BI177" s="204">
        <f t="shared" si="38"/>
        <v>0</v>
      </c>
      <c r="BJ177" s="24" t="s">
        <v>81</v>
      </c>
      <c r="BK177" s="204">
        <f t="shared" si="39"/>
        <v>0</v>
      </c>
      <c r="BL177" s="24" t="s">
        <v>168</v>
      </c>
      <c r="BM177" s="24" t="s">
        <v>1205</v>
      </c>
    </row>
    <row r="178" spans="2:65" s="1" customFormat="1" ht="20.399999999999999" customHeight="1">
      <c r="B178" s="41"/>
      <c r="C178" s="193" t="s">
        <v>1039</v>
      </c>
      <c r="D178" s="193" t="s">
        <v>164</v>
      </c>
      <c r="E178" s="194" t="s">
        <v>1206</v>
      </c>
      <c r="F178" s="195" t="s">
        <v>1207</v>
      </c>
      <c r="G178" s="196" t="s">
        <v>249</v>
      </c>
      <c r="H178" s="197">
        <v>47</v>
      </c>
      <c r="I178" s="198"/>
      <c r="J178" s="199">
        <f t="shared" si="30"/>
        <v>0</v>
      </c>
      <c r="K178" s="195" t="s">
        <v>21</v>
      </c>
      <c r="L178" s="61"/>
      <c r="M178" s="200" t="s">
        <v>21</v>
      </c>
      <c r="N178" s="201" t="s">
        <v>44</v>
      </c>
      <c r="O178" s="42"/>
      <c r="P178" s="202">
        <f t="shared" si="31"/>
        <v>0</v>
      </c>
      <c r="Q178" s="202">
        <v>0</v>
      </c>
      <c r="R178" s="202">
        <f t="shared" si="32"/>
        <v>0</v>
      </c>
      <c r="S178" s="202">
        <v>0</v>
      </c>
      <c r="T178" s="203">
        <f t="shared" si="33"/>
        <v>0</v>
      </c>
      <c r="AR178" s="24" t="s">
        <v>168</v>
      </c>
      <c r="AT178" s="24" t="s">
        <v>164</v>
      </c>
      <c r="AU178" s="24" t="s">
        <v>81</v>
      </c>
      <c r="AY178" s="24" t="s">
        <v>162</v>
      </c>
      <c r="BE178" s="204">
        <f t="shared" si="34"/>
        <v>0</v>
      </c>
      <c r="BF178" s="204">
        <f t="shared" si="35"/>
        <v>0</v>
      </c>
      <c r="BG178" s="204">
        <f t="shared" si="36"/>
        <v>0</v>
      </c>
      <c r="BH178" s="204">
        <f t="shared" si="37"/>
        <v>0</v>
      </c>
      <c r="BI178" s="204">
        <f t="shared" si="38"/>
        <v>0</v>
      </c>
      <c r="BJ178" s="24" t="s">
        <v>81</v>
      </c>
      <c r="BK178" s="204">
        <f t="shared" si="39"/>
        <v>0</v>
      </c>
      <c r="BL178" s="24" t="s">
        <v>168</v>
      </c>
      <c r="BM178" s="24" t="s">
        <v>1208</v>
      </c>
    </row>
    <row r="179" spans="2:65" s="1" customFormat="1" ht="20.399999999999999" customHeight="1">
      <c r="B179" s="41"/>
      <c r="C179" s="193" t="s">
        <v>1209</v>
      </c>
      <c r="D179" s="193" t="s">
        <v>164</v>
      </c>
      <c r="E179" s="194" t="s">
        <v>1210</v>
      </c>
      <c r="F179" s="195" t="s">
        <v>1211</v>
      </c>
      <c r="G179" s="196" t="s">
        <v>249</v>
      </c>
      <c r="H179" s="197">
        <v>214.2</v>
      </c>
      <c r="I179" s="198"/>
      <c r="J179" s="199">
        <f t="shared" si="30"/>
        <v>0</v>
      </c>
      <c r="K179" s="195" t="s">
        <v>21</v>
      </c>
      <c r="L179" s="61"/>
      <c r="M179" s="200" t="s">
        <v>21</v>
      </c>
      <c r="N179" s="201" t="s">
        <v>44</v>
      </c>
      <c r="O179" s="42"/>
      <c r="P179" s="202">
        <f t="shared" si="31"/>
        <v>0</v>
      </c>
      <c r="Q179" s="202">
        <v>0</v>
      </c>
      <c r="R179" s="202">
        <f t="shared" si="32"/>
        <v>0</v>
      </c>
      <c r="S179" s="202">
        <v>0</v>
      </c>
      <c r="T179" s="203">
        <f t="shared" si="33"/>
        <v>0</v>
      </c>
      <c r="AR179" s="24" t="s">
        <v>168</v>
      </c>
      <c r="AT179" s="24" t="s">
        <v>164</v>
      </c>
      <c r="AU179" s="24" t="s">
        <v>81</v>
      </c>
      <c r="AY179" s="24" t="s">
        <v>162</v>
      </c>
      <c r="BE179" s="204">
        <f t="shared" si="34"/>
        <v>0</v>
      </c>
      <c r="BF179" s="204">
        <f t="shared" si="35"/>
        <v>0</v>
      </c>
      <c r="BG179" s="204">
        <f t="shared" si="36"/>
        <v>0</v>
      </c>
      <c r="BH179" s="204">
        <f t="shared" si="37"/>
        <v>0</v>
      </c>
      <c r="BI179" s="204">
        <f t="shared" si="38"/>
        <v>0</v>
      </c>
      <c r="BJ179" s="24" t="s">
        <v>81</v>
      </c>
      <c r="BK179" s="204">
        <f t="shared" si="39"/>
        <v>0</v>
      </c>
      <c r="BL179" s="24" t="s">
        <v>168</v>
      </c>
      <c r="BM179" s="24" t="s">
        <v>1212</v>
      </c>
    </row>
    <row r="180" spans="2:65" s="1" customFormat="1" ht="28.8" customHeight="1">
      <c r="B180" s="41"/>
      <c r="C180" s="193" t="s">
        <v>1043</v>
      </c>
      <c r="D180" s="193" t="s">
        <v>164</v>
      </c>
      <c r="E180" s="194" t="s">
        <v>1213</v>
      </c>
      <c r="F180" s="195" t="s">
        <v>1214</v>
      </c>
      <c r="G180" s="196" t="s">
        <v>249</v>
      </c>
      <c r="H180" s="197">
        <v>219.45</v>
      </c>
      <c r="I180" s="198"/>
      <c r="J180" s="199">
        <f t="shared" si="30"/>
        <v>0</v>
      </c>
      <c r="K180" s="195" t="s">
        <v>21</v>
      </c>
      <c r="L180" s="61"/>
      <c r="M180" s="200" t="s">
        <v>21</v>
      </c>
      <c r="N180" s="201" t="s">
        <v>44</v>
      </c>
      <c r="O180" s="42"/>
      <c r="P180" s="202">
        <f t="shared" si="31"/>
        <v>0</v>
      </c>
      <c r="Q180" s="202">
        <v>0</v>
      </c>
      <c r="R180" s="202">
        <f t="shared" si="32"/>
        <v>0</v>
      </c>
      <c r="S180" s="202">
        <v>0</v>
      </c>
      <c r="T180" s="203">
        <f t="shared" si="33"/>
        <v>0</v>
      </c>
      <c r="AR180" s="24" t="s">
        <v>168</v>
      </c>
      <c r="AT180" s="24" t="s">
        <v>164</v>
      </c>
      <c r="AU180" s="24" t="s">
        <v>81</v>
      </c>
      <c r="AY180" s="24" t="s">
        <v>162</v>
      </c>
      <c r="BE180" s="204">
        <f t="shared" si="34"/>
        <v>0</v>
      </c>
      <c r="BF180" s="204">
        <f t="shared" si="35"/>
        <v>0</v>
      </c>
      <c r="BG180" s="204">
        <f t="shared" si="36"/>
        <v>0</v>
      </c>
      <c r="BH180" s="204">
        <f t="shared" si="37"/>
        <v>0</v>
      </c>
      <c r="BI180" s="204">
        <f t="shared" si="38"/>
        <v>0</v>
      </c>
      <c r="BJ180" s="24" t="s">
        <v>81</v>
      </c>
      <c r="BK180" s="204">
        <f t="shared" si="39"/>
        <v>0</v>
      </c>
      <c r="BL180" s="24" t="s">
        <v>168</v>
      </c>
      <c r="BM180" s="24" t="s">
        <v>1215</v>
      </c>
    </row>
    <row r="181" spans="2:65" s="1" customFormat="1" ht="28.8" customHeight="1">
      <c r="B181" s="41"/>
      <c r="C181" s="193" t="s">
        <v>1216</v>
      </c>
      <c r="D181" s="193" t="s">
        <v>164</v>
      </c>
      <c r="E181" s="194" t="s">
        <v>1217</v>
      </c>
      <c r="F181" s="195" t="s">
        <v>1218</v>
      </c>
      <c r="G181" s="196" t="s">
        <v>249</v>
      </c>
      <c r="H181" s="197">
        <v>10.5</v>
      </c>
      <c r="I181" s="198"/>
      <c r="J181" s="199">
        <f t="shared" si="30"/>
        <v>0</v>
      </c>
      <c r="K181" s="195" t="s">
        <v>21</v>
      </c>
      <c r="L181" s="61"/>
      <c r="M181" s="200" t="s">
        <v>21</v>
      </c>
      <c r="N181" s="201" t="s">
        <v>44</v>
      </c>
      <c r="O181" s="42"/>
      <c r="P181" s="202">
        <f t="shared" si="31"/>
        <v>0</v>
      </c>
      <c r="Q181" s="202">
        <v>0</v>
      </c>
      <c r="R181" s="202">
        <f t="shared" si="32"/>
        <v>0</v>
      </c>
      <c r="S181" s="202">
        <v>0</v>
      </c>
      <c r="T181" s="203">
        <f t="shared" si="33"/>
        <v>0</v>
      </c>
      <c r="AR181" s="24" t="s">
        <v>168</v>
      </c>
      <c r="AT181" s="24" t="s">
        <v>164</v>
      </c>
      <c r="AU181" s="24" t="s">
        <v>81</v>
      </c>
      <c r="AY181" s="24" t="s">
        <v>162</v>
      </c>
      <c r="BE181" s="204">
        <f t="shared" si="34"/>
        <v>0</v>
      </c>
      <c r="BF181" s="204">
        <f t="shared" si="35"/>
        <v>0</v>
      </c>
      <c r="BG181" s="204">
        <f t="shared" si="36"/>
        <v>0</v>
      </c>
      <c r="BH181" s="204">
        <f t="shared" si="37"/>
        <v>0</v>
      </c>
      <c r="BI181" s="204">
        <f t="shared" si="38"/>
        <v>0</v>
      </c>
      <c r="BJ181" s="24" t="s">
        <v>81</v>
      </c>
      <c r="BK181" s="204">
        <f t="shared" si="39"/>
        <v>0</v>
      </c>
      <c r="BL181" s="24" t="s">
        <v>168</v>
      </c>
      <c r="BM181" s="24" t="s">
        <v>1219</v>
      </c>
    </row>
    <row r="182" spans="2:65" s="1" customFormat="1" ht="40.200000000000003" customHeight="1">
      <c r="B182" s="41"/>
      <c r="C182" s="193" t="s">
        <v>1046</v>
      </c>
      <c r="D182" s="193" t="s">
        <v>164</v>
      </c>
      <c r="E182" s="194" t="s">
        <v>1220</v>
      </c>
      <c r="F182" s="195" t="s">
        <v>1221</v>
      </c>
      <c r="G182" s="196" t="s">
        <v>257</v>
      </c>
      <c r="H182" s="197">
        <v>52.93</v>
      </c>
      <c r="I182" s="198"/>
      <c r="J182" s="199">
        <f t="shared" si="30"/>
        <v>0</v>
      </c>
      <c r="K182" s="195" t="s">
        <v>21</v>
      </c>
      <c r="L182" s="61"/>
      <c r="M182" s="200" t="s">
        <v>21</v>
      </c>
      <c r="N182" s="201" t="s">
        <v>44</v>
      </c>
      <c r="O182" s="42"/>
      <c r="P182" s="202">
        <f t="shared" si="31"/>
        <v>0</v>
      </c>
      <c r="Q182" s="202">
        <v>0</v>
      </c>
      <c r="R182" s="202">
        <f t="shared" si="32"/>
        <v>0</v>
      </c>
      <c r="S182" s="202">
        <v>0</v>
      </c>
      <c r="T182" s="203">
        <f t="shared" si="33"/>
        <v>0</v>
      </c>
      <c r="AR182" s="24" t="s">
        <v>168</v>
      </c>
      <c r="AT182" s="24" t="s">
        <v>164</v>
      </c>
      <c r="AU182" s="24" t="s">
        <v>81</v>
      </c>
      <c r="AY182" s="24" t="s">
        <v>162</v>
      </c>
      <c r="BE182" s="204">
        <f t="shared" si="34"/>
        <v>0</v>
      </c>
      <c r="BF182" s="204">
        <f t="shared" si="35"/>
        <v>0</v>
      </c>
      <c r="BG182" s="204">
        <f t="shared" si="36"/>
        <v>0</v>
      </c>
      <c r="BH182" s="204">
        <f t="shared" si="37"/>
        <v>0</v>
      </c>
      <c r="BI182" s="204">
        <f t="shared" si="38"/>
        <v>0</v>
      </c>
      <c r="BJ182" s="24" t="s">
        <v>81</v>
      </c>
      <c r="BK182" s="204">
        <f t="shared" si="39"/>
        <v>0</v>
      </c>
      <c r="BL182" s="24" t="s">
        <v>168</v>
      </c>
      <c r="BM182" s="24" t="s">
        <v>1222</v>
      </c>
    </row>
    <row r="183" spans="2:65" s="1" customFormat="1" ht="28.8" customHeight="1">
      <c r="B183" s="41"/>
      <c r="C183" s="193" t="s">
        <v>576</v>
      </c>
      <c r="D183" s="193" t="s">
        <v>164</v>
      </c>
      <c r="E183" s="194" t="s">
        <v>1223</v>
      </c>
      <c r="F183" s="195" t="s">
        <v>1224</v>
      </c>
      <c r="G183" s="196" t="s">
        <v>257</v>
      </c>
      <c r="H183" s="197">
        <v>105.86</v>
      </c>
      <c r="I183" s="198"/>
      <c r="J183" s="199">
        <f t="shared" si="30"/>
        <v>0</v>
      </c>
      <c r="K183" s="195" t="s">
        <v>21</v>
      </c>
      <c r="L183" s="61"/>
      <c r="M183" s="200" t="s">
        <v>21</v>
      </c>
      <c r="N183" s="201" t="s">
        <v>44</v>
      </c>
      <c r="O183" s="42"/>
      <c r="P183" s="202">
        <f t="shared" si="31"/>
        <v>0</v>
      </c>
      <c r="Q183" s="202">
        <v>0</v>
      </c>
      <c r="R183" s="202">
        <f t="shared" si="32"/>
        <v>0</v>
      </c>
      <c r="S183" s="202">
        <v>0</v>
      </c>
      <c r="T183" s="203">
        <f t="shared" si="33"/>
        <v>0</v>
      </c>
      <c r="AR183" s="24" t="s">
        <v>168</v>
      </c>
      <c r="AT183" s="24" t="s">
        <v>164</v>
      </c>
      <c r="AU183" s="24" t="s">
        <v>81</v>
      </c>
      <c r="AY183" s="24" t="s">
        <v>162</v>
      </c>
      <c r="BE183" s="204">
        <f t="shared" si="34"/>
        <v>0</v>
      </c>
      <c r="BF183" s="204">
        <f t="shared" si="35"/>
        <v>0</v>
      </c>
      <c r="BG183" s="204">
        <f t="shared" si="36"/>
        <v>0</v>
      </c>
      <c r="BH183" s="204">
        <f t="shared" si="37"/>
        <v>0</v>
      </c>
      <c r="BI183" s="204">
        <f t="shared" si="38"/>
        <v>0</v>
      </c>
      <c r="BJ183" s="24" t="s">
        <v>81</v>
      </c>
      <c r="BK183" s="204">
        <f t="shared" si="39"/>
        <v>0</v>
      </c>
      <c r="BL183" s="24" t="s">
        <v>168</v>
      </c>
      <c r="BM183" s="24" t="s">
        <v>457</v>
      </c>
    </row>
    <row r="184" spans="2:65" s="1" customFormat="1" ht="28.8" customHeight="1">
      <c r="B184" s="41"/>
      <c r="C184" s="193" t="s">
        <v>1050</v>
      </c>
      <c r="D184" s="193" t="s">
        <v>164</v>
      </c>
      <c r="E184" s="194" t="s">
        <v>1225</v>
      </c>
      <c r="F184" s="195" t="s">
        <v>1226</v>
      </c>
      <c r="G184" s="196" t="s">
        <v>167</v>
      </c>
      <c r="H184" s="197">
        <v>63.98</v>
      </c>
      <c r="I184" s="198"/>
      <c r="J184" s="199">
        <f t="shared" si="30"/>
        <v>0</v>
      </c>
      <c r="K184" s="195" t="s">
        <v>21</v>
      </c>
      <c r="L184" s="61"/>
      <c r="M184" s="200" t="s">
        <v>21</v>
      </c>
      <c r="N184" s="201" t="s">
        <v>44</v>
      </c>
      <c r="O184" s="42"/>
      <c r="P184" s="202">
        <f t="shared" si="31"/>
        <v>0</v>
      </c>
      <c r="Q184" s="202">
        <v>0</v>
      </c>
      <c r="R184" s="202">
        <f t="shared" si="32"/>
        <v>0</v>
      </c>
      <c r="S184" s="202">
        <v>0</v>
      </c>
      <c r="T184" s="203">
        <f t="shared" si="33"/>
        <v>0</v>
      </c>
      <c r="AR184" s="24" t="s">
        <v>168</v>
      </c>
      <c r="AT184" s="24" t="s">
        <v>164</v>
      </c>
      <c r="AU184" s="24" t="s">
        <v>81</v>
      </c>
      <c r="AY184" s="24" t="s">
        <v>162</v>
      </c>
      <c r="BE184" s="204">
        <f t="shared" si="34"/>
        <v>0</v>
      </c>
      <c r="BF184" s="204">
        <f t="shared" si="35"/>
        <v>0</v>
      </c>
      <c r="BG184" s="204">
        <f t="shared" si="36"/>
        <v>0</v>
      </c>
      <c r="BH184" s="204">
        <f t="shared" si="37"/>
        <v>0</v>
      </c>
      <c r="BI184" s="204">
        <f t="shared" si="38"/>
        <v>0</v>
      </c>
      <c r="BJ184" s="24" t="s">
        <v>81</v>
      </c>
      <c r="BK184" s="204">
        <f t="shared" si="39"/>
        <v>0</v>
      </c>
      <c r="BL184" s="24" t="s">
        <v>168</v>
      </c>
      <c r="BM184" s="24" t="s">
        <v>1227</v>
      </c>
    </row>
    <row r="185" spans="2:65" s="1" customFormat="1" ht="28.8" customHeight="1">
      <c r="B185" s="41"/>
      <c r="C185" s="193" t="s">
        <v>1228</v>
      </c>
      <c r="D185" s="193" t="s">
        <v>164</v>
      </c>
      <c r="E185" s="194" t="s">
        <v>1229</v>
      </c>
      <c r="F185" s="195" t="s">
        <v>1230</v>
      </c>
      <c r="G185" s="196" t="s">
        <v>167</v>
      </c>
      <c r="H185" s="197">
        <v>63.98</v>
      </c>
      <c r="I185" s="198"/>
      <c r="J185" s="199">
        <f t="shared" si="30"/>
        <v>0</v>
      </c>
      <c r="K185" s="195" t="s">
        <v>21</v>
      </c>
      <c r="L185" s="61"/>
      <c r="M185" s="200" t="s">
        <v>21</v>
      </c>
      <c r="N185" s="201" t="s">
        <v>44</v>
      </c>
      <c r="O185" s="42"/>
      <c r="P185" s="202">
        <f t="shared" si="31"/>
        <v>0</v>
      </c>
      <c r="Q185" s="202">
        <v>0</v>
      </c>
      <c r="R185" s="202">
        <f t="shared" si="32"/>
        <v>0</v>
      </c>
      <c r="S185" s="202">
        <v>0</v>
      </c>
      <c r="T185" s="203">
        <f t="shared" si="33"/>
        <v>0</v>
      </c>
      <c r="AR185" s="24" t="s">
        <v>168</v>
      </c>
      <c r="AT185" s="24" t="s">
        <v>164</v>
      </c>
      <c r="AU185" s="24" t="s">
        <v>81</v>
      </c>
      <c r="AY185" s="24" t="s">
        <v>162</v>
      </c>
      <c r="BE185" s="204">
        <f t="shared" si="34"/>
        <v>0</v>
      </c>
      <c r="BF185" s="204">
        <f t="shared" si="35"/>
        <v>0</v>
      </c>
      <c r="BG185" s="204">
        <f t="shared" si="36"/>
        <v>0</v>
      </c>
      <c r="BH185" s="204">
        <f t="shared" si="37"/>
        <v>0</v>
      </c>
      <c r="BI185" s="204">
        <f t="shared" si="38"/>
        <v>0</v>
      </c>
      <c r="BJ185" s="24" t="s">
        <v>81</v>
      </c>
      <c r="BK185" s="204">
        <f t="shared" si="39"/>
        <v>0</v>
      </c>
      <c r="BL185" s="24" t="s">
        <v>168</v>
      </c>
      <c r="BM185" s="24" t="s">
        <v>1231</v>
      </c>
    </row>
    <row r="186" spans="2:65" s="1" customFormat="1" ht="28.8" customHeight="1">
      <c r="B186" s="41"/>
      <c r="C186" s="193" t="s">
        <v>1053</v>
      </c>
      <c r="D186" s="193" t="s">
        <v>164</v>
      </c>
      <c r="E186" s="194" t="s">
        <v>1232</v>
      </c>
      <c r="F186" s="195" t="s">
        <v>1233</v>
      </c>
      <c r="G186" s="196" t="s">
        <v>167</v>
      </c>
      <c r="H186" s="197">
        <v>201.8</v>
      </c>
      <c r="I186" s="198"/>
      <c r="J186" s="199">
        <f t="shared" si="30"/>
        <v>0</v>
      </c>
      <c r="K186" s="195" t="s">
        <v>21</v>
      </c>
      <c r="L186" s="61"/>
      <c r="M186" s="200" t="s">
        <v>21</v>
      </c>
      <c r="N186" s="201" t="s">
        <v>44</v>
      </c>
      <c r="O186" s="42"/>
      <c r="P186" s="202">
        <f t="shared" si="31"/>
        <v>0</v>
      </c>
      <c r="Q186" s="202">
        <v>0</v>
      </c>
      <c r="R186" s="202">
        <f t="shared" si="32"/>
        <v>0</v>
      </c>
      <c r="S186" s="202">
        <v>0</v>
      </c>
      <c r="T186" s="203">
        <f t="shared" si="33"/>
        <v>0</v>
      </c>
      <c r="AR186" s="24" t="s">
        <v>168</v>
      </c>
      <c r="AT186" s="24" t="s">
        <v>164</v>
      </c>
      <c r="AU186" s="24" t="s">
        <v>81</v>
      </c>
      <c r="AY186" s="24" t="s">
        <v>162</v>
      </c>
      <c r="BE186" s="204">
        <f t="shared" si="34"/>
        <v>0</v>
      </c>
      <c r="BF186" s="204">
        <f t="shared" si="35"/>
        <v>0</v>
      </c>
      <c r="BG186" s="204">
        <f t="shared" si="36"/>
        <v>0</v>
      </c>
      <c r="BH186" s="204">
        <f t="shared" si="37"/>
        <v>0</v>
      </c>
      <c r="BI186" s="204">
        <f t="shared" si="38"/>
        <v>0</v>
      </c>
      <c r="BJ186" s="24" t="s">
        <v>81</v>
      </c>
      <c r="BK186" s="204">
        <f t="shared" si="39"/>
        <v>0</v>
      </c>
      <c r="BL186" s="24" t="s">
        <v>168</v>
      </c>
      <c r="BM186" s="24" t="s">
        <v>1234</v>
      </c>
    </row>
    <row r="187" spans="2:65" s="1" customFormat="1" ht="28.8" customHeight="1">
      <c r="B187" s="41"/>
      <c r="C187" s="193" t="s">
        <v>1235</v>
      </c>
      <c r="D187" s="193" t="s">
        <v>164</v>
      </c>
      <c r="E187" s="194" t="s">
        <v>1236</v>
      </c>
      <c r="F187" s="195" t="s">
        <v>1237</v>
      </c>
      <c r="G187" s="196" t="s">
        <v>257</v>
      </c>
      <c r="H187" s="197">
        <v>28.76</v>
      </c>
      <c r="I187" s="198"/>
      <c r="J187" s="199">
        <f t="shared" si="30"/>
        <v>0</v>
      </c>
      <c r="K187" s="195" t="s">
        <v>21</v>
      </c>
      <c r="L187" s="61"/>
      <c r="M187" s="200" t="s">
        <v>21</v>
      </c>
      <c r="N187" s="201" t="s">
        <v>44</v>
      </c>
      <c r="O187" s="42"/>
      <c r="P187" s="202">
        <f t="shared" si="31"/>
        <v>0</v>
      </c>
      <c r="Q187" s="202">
        <v>0</v>
      </c>
      <c r="R187" s="202">
        <f t="shared" si="32"/>
        <v>0</v>
      </c>
      <c r="S187" s="202">
        <v>0</v>
      </c>
      <c r="T187" s="203">
        <f t="shared" si="33"/>
        <v>0</v>
      </c>
      <c r="AR187" s="24" t="s">
        <v>168</v>
      </c>
      <c r="AT187" s="24" t="s">
        <v>164</v>
      </c>
      <c r="AU187" s="24" t="s">
        <v>81</v>
      </c>
      <c r="AY187" s="24" t="s">
        <v>162</v>
      </c>
      <c r="BE187" s="204">
        <f t="shared" si="34"/>
        <v>0</v>
      </c>
      <c r="BF187" s="204">
        <f t="shared" si="35"/>
        <v>0</v>
      </c>
      <c r="BG187" s="204">
        <f t="shared" si="36"/>
        <v>0</v>
      </c>
      <c r="BH187" s="204">
        <f t="shared" si="37"/>
        <v>0</v>
      </c>
      <c r="BI187" s="204">
        <f t="shared" si="38"/>
        <v>0</v>
      </c>
      <c r="BJ187" s="24" t="s">
        <v>81</v>
      </c>
      <c r="BK187" s="204">
        <f t="shared" si="39"/>
        <v>0</v>
      </c>
      <c r="BL187" s="24" t="s">
        <v>168</v>
      </c>
      <c r="BM187" s="24" t="s">
        <v>1238</v>
      </c>
    </row>
    <row r="188" spans="2:65" s="1" customFormat="1" ht="40.200000000000003" customHeight="1">
      <c r="B188" s="41"/>
      <c r="C188" s="193" t="s">
        <v>211</v>
      </c>
      <c r="D188" s="193" t="s">
        <v>164</v>
      </c>
      <c r="E188" s="194" t="s">
        <v>1239</v>
      </c>
      <c r="F188" s="195" t="s">
        <v>1240</v>
      </c>
      <c r="G188" s="196" t="s">
        <v>167</v>
      </c>
      <c r="H188" s="197">
        <v>94.7</v>
      </c>
      <c r="I188" s="198"/>
      <c r="J188" s="199">
        <f t="shared" si="30"/>
        <v>0</v>
      </c>
      <c r="K188" s="195" t="s">
        <v>21</v>
      </c>
      <c r="L188" s="61"/>
      <c r="M188" s="200" t="s">
        <v>21</v>
      </c>
      <c r="N188" s="201" t="s">
        <v>44</v>
      </c>
      <c r="O188" s="42"/>
      <c r="P188" s="202">
        <f t="shared" si="31"/>
        <v>0</v>
      </c>
      <c r="Q188" s="202">
        <v>0</v>
      </c>
      <c r="R188" s="202">
        <f t="shared" si="32"/>
        <v>0</v>
      </c>
      <c r="S188" s="202">
        <v>0</v>
      </c>
      <c r="T188" s="203">
        <f t="shared" si="33"/>
        <v>0</v>
      </c>
      <c r="AR188" s="24" t="s">
        <v>168</v>
      </c>
      <c r="AT188" s="24" t="s">
        <v>164</v>
      </c>
      <c r="AU188" s="24" t="s">
        <v>81</v>
      </c>
      <c r="AY188" s="24" t="s">
        <v>162</v>
      </c>
      <c r="BE188" s="204">
        <f t="shared" si="34"/>
        <v>0</v>
      </c>
      <c r="BF188" s="204">
        <f t="shared" si="35"/>
        <v>0</v>
      </c>
      <c r="BG188" s="204">
        <f t="shared" si="36"/>
        <v>0</v>
      </c>
      <c r="BH188" s="204">
        <f t="shared" si="37"/>
        <v>0</v>
      </c>
      <c r="BI188" s="204">
        <f t="shared" si="38"/>
        <v>0</v>
      </c>
      <c r="BJ188" s="24" t="s">
        <v>81</v>
      </c>
      <c r="BK188" s="204">
        <f t="shared" si="39"/>
        <v>0</v>
      </c>
      <c r="BL188" s="24" t="s">
        <v>168</v>
      </c>
      <c r="BM188" s="24" t="s">
        <v>1241</v>
      </c>
    </row>
    <row r="189" spans="2:65" s="1" customFormat="1" ht="28.8" customHeight="1">
      <c r="B189" s="41"/>
      <c r="C189" s="193" t="s">
        <v>1242</v>
      </c>
      <c r="D189" s="193" t="s">
        <v>164</v>
      </c>
      <c r="E189" s="194" t="s">
        <v>1243</v>
      </c>
      <c r="F189" s="195" t="s">
        <v>1244</v>
      </c>
      <c r="G189" s="196" t="s">
        <v>167</v>
      </c>
      <c r="H189" s="197">
        <v>8</v>
      </c>
      <c r="I189" s="198"/>
      <c r="J189" s="199">
        <f t="shared" si="30"/>
        <v>0</v>
      </c>
      <c r="K189" s="195" t="s">
        <v>21</v>
      </c>
      <c r="L189" s="61"/>
      <c r="M189" s="200" t="s">
        <v>21</v>
      </c>
      <c r="N189" s="201" t="s">
        <v>44</v>
      </c>
      <c r="O189" s="42"/>
      <c r="P189" s="202">
        <f t="shared" si="31"/>
        <v>0</v>
      </c>
      <c r="Q189" s="202">
        <v>0</v>
      </c>
      <c r="R189" s="202">
        <f t="shared" si="32"/>
        <v>0</v>
      </c>
      <c r="S189" s="202">
        <v>0</v>
      </c>
      <c r="T189" s="203">
        <f t="shared" si="33"/>
        <v>0</v>
      </c>
      <c r="AR189" s="24" t="s">
        <v>168</v>
      </c>
      <c r="AT189" s="24" t="s">
        <v>164</v>
      </c>
      <c r="AU189" s="24" t="s">
        <v>81</v>
      </c>
      <c r="AY189" s="24" t="s">
        <v>162</v>
      </c>
      <c r="BE189" s="204">
        <f t="shared" si="34"/>
        <v>0</v>
      </c>
      <c r="BF189" s="204">
        <f t="shared" si="35"/>
        <v>0</v>
      </c>
      <c r="BG189" s="204">
        <f t="shared" si="36"/>
        <v>0</v>
      </c>
      <c r="BH189" s="204">
        <f t="shared" si="37"/>
        <v>0</v>
      </c>
      <c r="BI189" s="204">
        <f t="shared" si="38"/>
        <v>0</v>
      </c>
      <c r="BJ189" s="24" t="s">
        <v>81</v>
      </c>
      <c r="BK189" s="204">
        <f t="shared" si="39"/>
        <v>0</v>
      </c>
      <c r="BL189" s="24" t="s">
        <v>168</v>
      </c>
      <c r="BM189" s="24" t="s">
        <v>1245</v>
      </c>
    </row>
    <row r="190" spans="2:65" s="1" customFormat="1" ht="28.8" customHeight="1">
      <c r="B190" s="41"/>
      <c r="C190" s="193" t="s">
        <v>1058</v>
      </c>
      <c r="D190" s="193" t="s">
        <v>164</v>
      </c>
      <c r="E190" s="194" t="s">
        <v>1246</v>
      </c>
      <c r="F190" s="195" t="s">
        <v>1247</v>
      </c>
      <c r="G190" s="196" t="s">
        <v>167</v>
      </c>
      <c r="H190" s="197">
        <v>8</v>
      </c>
      <c r="I190" s="198"/>
      <c r="J190" s="199">
        <f t="shared" si="30"/>
        <v>0</v>
      </c>
      <c r="K190" s="195" t="s">
        <v>21</v>
      </c>
      <c r="L190" s="61"/>
      <c r="M190" s="200" t="s">
        <v>21</v>
      </c>
      <c r="N190" s="201" t="s">
        <v>44</v>
      </c>
      <c r="O190" s="42"/>
      <c r="P190" s="202">
        <f t="shared" si="31"/>
        <v>0</v>
      </c>
      <c r="Q190" s="202">
        <v>0</v>
      </c>
      <c r="R190" s="202">
        <f t="shared" si="32"/>
        <v>0</v>
      </c>
      <c r="S190" s="202">
        <v>0</v>
      </c>
      <c r="T190" s="203">
        <f t="shared" si="33"/>
        <v>0</v>
      </c>
      <c r="AR190" s="24" t="s">
        <v>168</v>
      </c>
      <c r="AT190" s="24" t="s">
        <v>164</v>
      </c>
      <c r="AU190" s="24" t="s">
        <v>81</v>
      </c>
      <c r="AY190" s="24" t="s">
        <v>162</v>
      </c>
      <c r="BE190" s="204">
        <f t="shared" si="34"/>
        <v>0</v>
      </c>
      <c r="BF190" s="204">
        <f t="shared" si="35"/>
        <v>0</v>
      </c>
      <c r="BG190" s="204">
        <f t="shared" si="36"/>
        <v>0</v>
      </c>
      <c r="BH190" s="204">
        <f t="shared" si="37"/>
        <v>0</v>
      </c>
      <c r="BI190" s="204">
        <f t="shared" si="38"/>
        <v>0</v>
      </c>
      <c r="BJ190" s="24" t="s">
        <v>81</v>
      </c>
      <c r="BK190" s="204">
        <f t="shared" si="39"/>
        <v>0</v>
      </c>
      <c r="BL190" s="24" t="s">
        <v>168</v>
      </c>
      <c r="BM190" s="24" t="s">
        <v>1248</v>
      </c>
    </row>
    <row r="191" spans="2:65" s="1" customFormat="1" ht="28.8" customHeight="1">
      <c r="B191" s="41"/>
      <c r="C191" s="193" t="s">
        <v>1249</v>
      </c>
      <c r="D191" s="193" t="s">
        <v>164</v>
      </c>
      <c r="E191" s="194" t="s">
        <v>1250</v>
      </c>
      <c r="F191" s="195" t="s">
        <v>1251</v>
      </c>
      <c r="G191" s="196" t="s">
        <v>167</v>
      </c>
      <c r="H191" s="197">
        <v>8</v>
      </c>
      <c r="I191" s="198"/>
      <c r="J191" s="199">
        <f t="shared" si="30"/>
        <v>0</v>
      </c>
      <c r="K191" s="195" t="s">
        <v>21</v>
      </c>
      <c r="L191" s="61"/>
      <c r="M191" s="200" t="s">
        <v>21</v>
      </c>
      <c r="N191" s="201" t="s">
        <v>44</v>
      </c>
      <c r="O191" s="42"/>
      <c r="P191" s="202">
        <f t="shared" si="31"/>
        <v>0</v>
      </c>
      <c r="Q191" s="202">
        <v>0</v>
      </c>
      <c r="R191" s="202">
        <f t="shared" si="32"/>
        <v>0</v>
      </c>
      <c r="S191" s="202">
        <v>0</v>
      </c>
      <c r="T191" s="203">
        <f t="shared" si="33"/>
        <v>0</v>
      </c>
      <c r="AR191" s="24" t="s">
        <v>168</v>
      </c>
      <c r="AT191" s="24" t="s">
        <v>164</v>
      </c>
      <c r="AU191" s="24" t="s">
        <v>81</v>
      </c>
      <c r="AY191" s="24" t="s">
        <v>162</v>
      </c>
      <c r="BE191" s="204">
        <f t="shared" si="34"/>
        <v>0</v>
      </c>
      <c r="BF191" s="204">
        <f t="shared" si="35"/>
        <v>0</v>
      </c>
      <c r="BG191" s="204">
        <f t="shared" si="36"/>
        <v>0</v>
      </c>
      <c r="BH191" s="204">
        <f t="shared" si="37"/>
        <v>0</v>
      </c>
      <c r="BI191" s="204">
        <f t="shared" si="38"/>
        <v>0</v>
      </c>
      <c r="BJ191" s="24" t="s">
        <v>81</v>
      </c>
      <c r="BK191" s="204">
        <f t="shared" si="39"/>
        <v>0</v>
      </c>
      <c r="BL191" s="24" t="s">
        <v>168</v>
      </c>
      <c r="BM191" s="24" t="s">
        <v>1252</v>
      </c>
    </row>
    <row r="192" spans="2:65" s="1" customFormat="1" ht="28.8" customHeight="1">
      <c r="B192" s="41"/>
      <c r="C192" s="193" t="s">
        <v>1062</v>
      </c>
      <c r="D192" s="193" t="s">
        <v>164</v>
      </c>
      <c r="E192" s="194" t="s">
        <v>1253</v>
      </c>
      <c r="F192" s="195" t="s">
        <v>1254</v>
      </c>
      <c r="G192" s="196" t="s">
        <v>167</v>
      </c>
      <c r="H192" s="197">
        <v>14</v>
      </c>
      <c r="I192" s="198"/>
      <c r="J192" s="199">
        <f t="shared" si="30"/>
        <v>0</v>
      </c>
      <c r="K192" s="195" t="s">
        <v>21</v>
      </c>
      <c r="L192" s="61"/>
      <c r="M192" s="200" t="s">
        <v>21</v>
      </c>
      <c r="N192" s="201" t="s">
        <v>44</v>
      </c>
      <c r="O192" s="42"/>
      <c r="P192" s="202">
        <f t="shared" si="31"/>
        <v>0</v>
      </c>
      <c r="Q192" s="202">
        <v>0</v>
      </c>
      <c r="R192" s="202">
        <f t="shared" si="32"/>
        <v>0</v>
      </c>
      <c r="S192" s="202">
        <v>0</v>
      </c>
      <c r="T192" s="203">
        <f t="shared" si="33"/>
        <v>0</v>
      </c>
      <c r="AR192" s="24" t="s">
        <v>168</v>
      </c>
      <c r="AT192" s="24" t="s">
        <v>164</v>
      </c>
      <c r="AU192" s="24" t="s">
        <v>81</v>
      </c>
      <c r="AY192" s="24" t="s">
        <v>162</v>
      </c>
      <c r="BE192" s="204">
        <f t="shared" si="34"/>
        <v>0</v>
      </c>
      <c r="BF192" s="204">
        <f t="shared" si="35"/>
        <v>0</v>
      </c>
      <c r="BG192" s="204">
        <f t="shared" si="36"/>
        <v>0</v>
      </c>
      <c r="BH192" s="204">
        <f t="shared" si="37"/>
        <v>0</v>
      </c>
      <c r="BI192" s="204">
        <f t="shared" si="38"/>
        <v>0</v>
      </c>
      <c r="BJ192" s="24" t="s">
        <v>81</v>
      </c>
      <c r="BK192" s="204">
        <f t="shared" si="39"/>
        <v>0</v>
      </c>
      <c r="BL192" s="24" t="s">
        <v>168</v>
      </c>
      <c r="BM192" s="24" t="s">
        <v>1255</v>
      </c>
    </row>
    <row r="193" spans="2:65" s="1" customFormat="1" ht="28.8" customHeight="1">
      <c r="B193" s="41"/>
      <c r="C193" s="193" t="s">
        <v>1256</v>
      </c>
      <c r="D193" s="193" t="s">
        <v>164</v>
      </c>
      <c r="E193" s="194" t="s">
        <v>1257</v>
      </c>
      <c r="F193" s="195" t="s">
        <v>1258</v>
      </c>
      <c r="G193" s="196" t="s">
        <v>167</v>
      </c>
      <c r="H193" s="197">
        <v>14</v>
      </c>
      <c r="I193" s="198"/>
      <c r="J193" s="199">
        <f t="shared" si="30"/>
        <v>0</v>
      </c>
      <c r="K193" s="195" t="s">
        <v>21</v>
      </c>
      <c r="L193" s="61"/>
      <c r="M193" s="200" t="s">
        <v>21</v>
      </c>
      <c r="N193" s="201" t="s">
        <v>44</v>
      </c>
      <c r="O193" s="42"/>
      <c r="P193" s="202">
        <f t="shared" si="31"/>
        <v>0</v>
      </c>
      <c r="Q193" s="202">
        <v>0</v>
      </c>
      <c r="R193" s="202">
        <f t="shared" si="32"/>
        <v>0</v>
      </c>
      <c r="S193" s="202">
        <v>0</v>
      </c>
      <c r="T193" s="203">
        <f t="shared" si="33"/>
        <v>0</v>
      </c>
      <c r="AR193" s="24" t="s">
        <v>168</v>
      </c>
      <c r="AT193" s="24" t="s">
        <v>164</v>
      </c>
      <c r="AU193" s="24" t="s">
        <v>81</v>
      </c>
      <c r="AY193" s="24" t="s">
        <v>162</v>
      </c>
      <c r="BE193" s="204">
        <f t="shared" si="34"/>
        <v>0</v>
      </c>
      <c r="BF193" s="204">
        <f t="shared" si="35"/>
        <v>0</v>
      </c>
      <c r="BG193" s="204">
        <f t="shared" si="36"/>
        <v>0</v>
      </c>
      <c r="BH193" s="204">
        <f t="shared" si="37"/>
        <v>0</v>
      </c>
      <c r="BI193" s="204">
        <f t="shared" si="38"/>
        <v>0</v>
      </c>
      <c r="BJ193" s="24" t="s">
        <v>81</v>
      </c>
      <c r="BK193" s="204">
        <f t="shared" si="39"/>
        <v>0</v>
      </c>
      <c r="BL193" s="24" t="s">
        <v>168</v>
      </c>
      <c r="BM193" s="24" t="s">
        <v>785</v>
      </c>
    </row>
    <row r="194" spans="2:65" s="1" customFormat="1" ht="28.8" customHeight="1">
      <c r="B194" s="41"/>
      <c r="C194" s="193" t="s">
        <v>1065</v>
      </c>
      <c r="D194" s="193" t="s">
        <v>164</v>
      </c>
      <c r="E194" s="194" t="s">
        <v>1259</v>
      </c>
      <c r="F194" s="195" t="s">
        <v>1260</v>
      </c>
      <c r="G194" s="196" t="s">
        <v>191</v>
      </c>
      <c r="H194" s="197">
        <v>2</v>
      </c>
      <c r="I194" s="198"/>
      <c r="J194" s="199">
        <f t="shared" si="30"/>
        <v>0</v>
      </c>
      <c r="K194" s="195" t="s">
        <v>21</v>
      </c>
      <c r="L194" s="61"/>
      <c r="M194" s="200" t="s">
        <v>21</v>
      </c>
      <c r="N194" s="201" t="s">
        <v>44</v>
      </c>
      <c r="O194" s="42"/>
      <c r="P194" s="202">
        <f t="shared" si="31"/>
        <v>0</v>
      </c>
      <c r="Q194" s="202">
        <v>0</v>
      </c>
      <c r="R194" s="202">
        <f t="shared" si="32"/>
        <v>0</v>
      </c>
      <c r="S194" s="202">
        <v>0</v>
      </c>
      <c r="T194" s="203">
        <f t="shared" si="33"/>
        <v>0</v>
      </c>
      <c r="AR194" s="24" t="s">
        <v>168</v>
      </c>
      <c r="AT194" s="24" t="s">
        <v>164</v>
      </c>
      <c r="AU194" s="24" t="s">
        <v>81</v>
      </c>
      <c r="AY194" s="24" t="s">
        <v>162</v>
      </c>
      <c r="BE194" s="204">
        <f t="shared" si="34"/>
        <v>0</v>
      </c>
      <c r="BF194" s="204">
        <f t="shared" si="35"/>
        <v>0</v>
      </c>
      <c r="BG194" s="204">
        <f t="shared" si="36"/>
        <v>0</v>
      </c>
      <c r="BH194" s="204">
        <f t="shared" si="37"/>
        <v>0</v>
      </c>
      <c r="BI194" s="204">
        <f t="shared" si="38"/>
        <v>0</v>
      </c>
      <c r="BJ194" s="24" t="s">
        <v>81</v>
      </c>
      <c r="BK194" s="204">
        <f t="shared" si="39"/>
        <v>0</v>
      </c>
      <c r="BL194" s="24" t="s">
        <v>168</v>
      </c>
      <c r="BM194" s="24" t="s">
        <v>1261</v>
      </c>
    </row>
    <row r="195" spans="2:65" s="1" customFormat="1" ht="20.399999999999999" customHeight="1">
      <c r="B195" s="41"/>
      <c r="C195" s="193" t="s">
        <v>1262</v>
      </c>
      <c r="D195" s="193" t="s">
        <v>164</v>
      </c>
      <c r="E195" s="194" t="s">
        <v>1263</v>
      </c>
      <c r="F195" s="195" t="s">
        <v>1264</v>
      </c>
      <c r="G195" s="196" t="s">
        <v>191</v>
      </c>
      <c r="H195" s="197">
        <v>2</v>
      </c>
      <c r="I195" s="198"/>
      <c r="J195" s="199">
        <f t="shared" si="30"/>
        <v>0</v>
      </c>
      <c r="K195" s="195" t="s">
        <v>21</v>
      </c>
      <c r="L195" s="61"/>
      <c r="M195" s="200" t="s">
        <v>21</v>
      </c>
      <c r="N195" s="201" t="s">
        <v>44</v>
      </c>
      <c r="O195" s="42"/>
      <c r="P195" s="202">
        <f t="shared" si="31"/>
        <v>0</v>
      </c>
      <c r="Q195" s="202">
        <v>0</v>
      </c>
      <c r="R195" s="202">
        <f t="shared" si="32"/>
        <v>0</v>
      </c>
      <c r="S195" s="202">
        <v>0</v>
      </c>
      <c r="T195" s="203">
        <f t="shared" si="33"/>
        <v>0</v>
      </c>
      <c r="AR195" s="24" t="s">
        <v>168</v>
      </c>
      <c r="AT195" s="24" t="s">
        <v>164</v>
      </c>
      <c r="AU195" s="24" t="s">
        <v>81</v>
      </c>
      <c r="AY195" s="24" t="s">
        <v>162</v>
      </c>
      <c r="BE195" s="204">
        <f t="shared" si="34"/>
        <v>0</v>
      </c>
      <c r="BF195" s="204">
        <f t="shared" si="35"/>
        <v>0</v>
      </c>
      <c r="BG195" s="204">
        <f t="shared" si="36"/>
        <v>0</v>
      </c>
      <c r="BH195" s="204">
        <f t="shared" si="37"/>
        <v>0</v>
      </c>
      <c r="BI195" s="204">
        <f t="shared" si="38"/>
        <v>0</v>
      </c>
      <c r="BJ195" s="24" t="s">
        <v>81</v>
      </c>
      <c r="BK195" s="204">
        <f t="shared" si="39"/>
        <v>0</v>
      </c>
      <c r="BL195" s="24" t="s">
        <v>168</v>
      </c>
      <c r="BM195" s="24" t="s">
        <v>1265</v>
      </c>
    </row>
    <row r="196" spans="2:65" s="1" customFormat="1" ht="20.399999999999999" customHeight="1">
      <c r="B196" s="41"/>
      <c r="C196" s="193" t="s">
        <v>1069</v>
      </c>
      <c r="D196" s="193" t="s">
        <v>164</v>
      </c>
      <c r="E196" s="194" t="s">
        <v>1266</v>
      </c>
      <c r="F196" s="195" t="s">
        <v>1267</v>
      </c>
      <c r="G196" s="196" t="s">
        <v>1268</v>
      </c>
      <c r="H196" s="197">
        <v>95.27</v>
      </c>
      <c r="I196" s="198"/>
      <c r="J196" s="199">
        <f t="shared" si="30"/>
        <v>0</v>
      </c>
      <c r="K196" s="195" t="s">
        <v>21</v>
      </c>
      <c r="L196" s="61"/>
      <c r="M196" s="200" t="s">
        <v>21</v>
      </c>
      <c r="N196" s="201" t="s">
        <v>44</v>
      </c>
      <c r="O196" s="42"/>
      <c r="P196" s="202">
        <f t="shared" si="31"/>
        <v>0</v>
      </c>
      <c r="Q196" s="202">
        <v>0</v>
      </c>
      <c r="R196" s="202">
        <f t="shared" si="32"/>
        <v>0</v>
      </c>
      <c r="S196" s="202">
        <v>0</v>
      </c>
      <c r="T196" s="203">
        <f t="shared" si="33"/>
        <v>0</v>
      </c>
      <c r="AR196" s="24" t="s">
        <v>168</v>
      </c>
      <c r="AT196" s="24" t="s">
        <v>164</v>
      </c>
      <c r="AU196" s="24" t="s">
        <v>81</v>
      </c>
      <c r="AY196" s="24" t="s">
        <v>162</v>
      </c>
      <c r="BE196" s="204">
        <f t="shared" si="34"/>
        <v>0</v>
      </c>
      <c r="BF196" s="204">
        <f t="shared" si="35"/>
        <v>0</v>
      </c>
      <c r="BG196" s="204">
        <f t="shared" si="36"/>
        <v>0</v>
      </c>
      <c r="BH196" s="204">
        <f t="shared" si="37"/>
        <v>0</v>
      </c>
      <c r="BI196" s="204">
        <f t="shared" si="38"/>
        <v>0</v>
      </c>
      <c r="BJ196" s="24" t="s">
        <v>81</v>
      </c>
      <c r="BK196" s="204">
        <f t="shared" si="39"/>
        <v>0</v>
      </c>
      <c r="BL196" s="24" t="s">
        <v>168</v>
      </c>
      <c r="BM196" s="24" t="s">
        <v>1269</v>
      </c>
    </row>
    <row r="197" spans="2:65" s="1" customFormat="1" ht="20.399999999999999" customHeight="1">
      <c r="B197" s="41"/>
      <c r="C197" s="193" t="s">
        <v>1270</v>
      </c>
      <c r="D197" s="193" t="s">
        <v>164</v>
      </c>
      <c r="E197" s="194" t="s">
        <v>1271</v>
      </c>
      <c r="F197" s="195" t="s">
        <v>1272</v>
      </c>
      <c r="G197" s="196" t="s">
        <v>191</v>
      </c>
      <c r="H197" s="197">
        <v>2</v>
      </c>
      <c r="I197" s="198"/>
      <c r="J197" s="199">
        <f t="shared" si="30"/>
        <v>0</v>
      </c>
      <c r="K197" s="195" t="s">
        <v>21</v>
      </c>
      <c r="L197" s="61"/>
      <c r="M197" s="200" t="s">
        <v>21</v>
      </c>
      <c r="N197" s="201" t="s">
        <v>44</v>
      </c>
      <c r="O197" s="42"/>
      <c r="P197" s="202">
        <f t="shared" si="31"/>
        <v>0</v>
      </c>
      <c r="Q197" s="202">
        <v>0</v>
      </c>
      <c r="R197" s="202">
        <f t="shared" si="32"/>
        <v>0</v>
      </c>
      <c r="S197" s="202">
        <v>0</v>
      </c>
      <c r="T197" s="203">
        <f t="shared" si="33"/>
        <v>0</v>
      </c>
      <c r="AR197" s="24" t="s">
        <v>168</v>
      </c>
      <c r="AT197" s="24" t="s">
        <v>164</v>
      </c>
      <c r="AU197" s="24" t="s">
        <v>81</v>
      </c>
      <c r="AY197" s="24" t="s">
        <v>162</v>
      </c>
      <c r="BE197" s="204">
        <f t="shared" si="34"/>
        <v>0</v>
      </c>
      <c r="BF197" s="204">
        <f t="shared" si="35"/>
        <v>0</v>
      </c>
      <c r="BG197" s="204">
        <f t="shared" si="36"/>
        <v>0</v>
      </c>
      <c r="BH197" s="204">
        <f t="shared" si="37"/>
        <v>0</v>
      </c>
      <c r="BI197" s="204">
        <f t="shared" si="38"/>
        <v>0</v>
      </c>
      <c r="BJ197" s="24" t="s">
        <v>81</v>
      </c>
      <c r="BK197" s="204">
        <f t="shared" si="39"/>
        <v>0</v>
      </c>
      <c r="BL197" s="24" t="s">
        <v>168</v>
      </c>
      <c r="BM197" s="24" t="s">
        <v>1273</v>
      </c>
    </row>
    <row r="198" spans="2:65" s="1" customFormat="1" ht="28.8" customHeight="1">
      <c r="B198" s="41"/>
      <c r="C198" s="193" t="s">
        <v>1072</v>
      </c>
      <c r="D198" s="193" t="s">
        <v>164</v>
      </c>
      <c r="E198" s="194" t="s">
        <v>1274</v>
      </c>
      <c r="F198" s="195" t="s">
        <v>1275</v>
      </c>
      <c r="G198" s="196" t="s">
        <v>249</v>
      </c>
      <c r="H198" s="197">
        <v>204</v>
      </c>
      <c r="I198" s="198"/>
      <c r="J198" s="199">
        <f t="shared" si="30"/>
        <v>0</v>
      </c>
      <c r="K198" s="195" t="s">
        <v>21</v>
      </c>
      <c r="L198" s="61"/>
      <c r="M198" s="200" t="s">
        <v>21</v>
      </c>
      <c r="N198" s="201" t="s">
        <v>44</v>
      </c>
      <c r="O198" s="42"/>
      <c r="P198" s="202">
        <f t="shared" si="31"/>
        <v>0</v>
      </c>
      <c r="Q198" s="202">
        <v>0</v>
      </c>
      <c r="R198" s="202">
        <f t="shared" si="32"/>
        <v>0</v>
      </c>
      <c r="S198" s="202">
        <v>0</v>
      </c>
      <c r="T198" s="203">
        <f t="shared" si="33"/>
        <v>0</v>
      </c>
      <c r="AR198" s="24" t="s">
        <v>168</v>
      </c>
      <c r="AT198" s="24" t="s">
        <v>164</v>
      </c>
      <c r="AU198" s="24" t="s">
        <v>81</v>
      </c>
      <c r="AY198" s="24" t="s">
        <v>162</v>
      </c>
      <c r="BE198" s="204">
        <f t="shared" si="34"/>
        <v>0</v>
      </c>
      <c r="BF198" s="204">
        <f t="shared" si="35"/>
        <v>0</v>
      </c>
      <c r="BG198" s="204">
        <f t="shared" si="36"/>
        <v>0</v>
      </c>
      <c r="BH198" s="204">
        <f t="shared" si="37"/>
        <v>0</v>
      </c>
      <c r="BI198" s="204">
        <f t="shared" si="38"/>
        <v>0</v>
      </c>
      <c r="BJ198" s="24" t="s">
        <v>81</v>
      </c>
      <c r="BK198" s="204">
        <f t="shared" si="39"/>
        <v>0</v>
      </c>
      <c r="BL198" s="24" t="s">
        <v>168</v>
      </c>
      <c r="BM198" s="24" t="s">
        <v>1276</v>
      </c>
    </row>
    <row r="199" spans="2:65" s="1" customFormat="1" ht="20.399999999999999" customHeight="1">
      <c r="B199" s="41"/>
      <c r="C199" s="193" t="s">
        <v>1277</v>
      </c>
      <c r="D199" s="193" t="s">
        <v>164</v>
      </c>
      <c r="E199" s="194" t="s">
        <v>1278</v>
      </c>
      <c r="F199" s="195" t="s">
        <v>1279</v>
      </c>
      <c r="G199" s="196" t="s">
        <v>249</v>
      </c>
      <c r="H199" s="197">
        <v>204</v>
      </c>
      <c r="I199" s="198"/>
      <c r="J199" s="199">
        <f t="shared" si="30"/>
        <v>0</v>
      </c>
      <c r="K199" s="195" t="s">
        <v>21</v>
      </c>
      <c r="L199" s="61"/>
      <c r="M199" s="200" t="s">
        <v>21</v>
      </c>
      <c r="N199" s="201" t="s">
        <v>44</v>
      </c>
      <c r="O199" s="42"/>
      <c r="P199" s="202">
        <f t="shared" si="31"/>
        <v>0</v>
      </c>
      <c r="Q199" s="202">
        <v>0</v>
      </c>
      <c r="R199" s="202">
        <f t="shared" si="32"/>
        <v>0</v>
      </c>
      <c r="S199" s="202">
        <v>0</v>
      </c>
      <c r="T199" s="203">
        <f t="shared" si="33"/>
        <v>0</v>
      </c>
      <c r="AR199" s="24" t="s">
        <v>168</v>
      </c>
      <c r="AT199" s="24" t="s">
        <v>164</v>
      </c>
      <c r="AU199" s="24" t="s">
        <v>81</v>
      </c>
      <c r="AY199" s="24" t="s">
        <v>162</v>
      </c>
      <c r="BE199" s="204">
        <f t="shared" si="34"/>
        <v>0</v>
      </c>
      <c r="BF199" s="204">
        <f t="shared" si="35"/>
        <v>0</v>
      </c>
      <c r="BG199" s="204">
        <f t="shared" si="36"/>
        <v>0</v>
      </c>
      <c r="BH199" s="204">
        <f t="shared" si="37"/>
        <v>0</v>
      </c>
      <c r="BI199" s="204">
        <f t="shared" si="38"/>
        <v>0</v>
      </c>
      <c r="BJ199" s="24" t="s">
        <v>81</v>
      </c>
      <c r="BK199" s="204">
        <f t="shared" si="39"/>
        <v>0</v>
      </c>
      <c r="BL199" s="24" t="s">
        <v>168</v>
      </c>
      <c r="BM199" s="24" t="s">
        <v>1280</v>
      </c>
    </row>
    <row r="200" spans="2:65" s="1" customFormat="1" ht="20.399999999999999" customHeight="1">
      <c r="B200" s="41"/>
      <c r="C200" s="193" t="s">
        <v>1076</v>
      </c>
      <c r="D200" s="193" t="s">
        <v>164</v>
      </c>
      <c r="E200" s="194" t="s">
        <v>1009</v>
      </c>
      <c r="F200" s="195" t="s">
        <v>1010</v>
      </c>
      <c r="G200" s="196" t="s">
        <v>896</v>
      </c>
      <c r="H200" s="279"/>
      <c r="I200" s="198"/>
      <c r="J200" s="199">
        <f t="shared" si="30"/>
        <v>0</v>
      </c>
      <c r="K200" s="195" t="s">
        <v>21</v>
      </c>
      <c r="L200" s="61"/>
      <c r="M200" s="200" t="s">
        <v>21</v>
      </c>
      <c r="N200" s="201" t="s">
        <v>44</v>
      </c>
      <c r="O200" s="42"/>
      <c r="P200" s="202">
        <f t="shared" si="31"/>
        <v>0</v>
      </c>
      <c r="Q200" s="202">
        <v>0</v>
      </c>
      <c r="R200" s="202">
        <f t="shared" si="32"/>
        <v>0</v>
      </c>
      <c r="S200" s="202">
        <v>0</v>
      </c>
      <c r="T200" s="203">
        <f t="shared" si="33"/>
        <v>0</v>
      </c>
      <c r="AR200" s="24" t="s">
        <v>168</v>
      </c>
      <c r="AT200" s="24" t="s">
        <v>164</v>
      </c>
      <c r="AU200" s="24" t="s">
        <v>81</v>
      </c>
      <c r="AY200" s="24" t="s">
        <v>162</v>
      </c>
      <c r="BE200" s="204">
        <f t="shared" si="34"/>
        <v>0</v>
      </c>
      <c r="BF200" s="204">
        <f t="shared" si="35"/>
        <v>0</v>
      </c>
      <c r="BG200" s="204">
        <f t="shared" si="36"/>
        <v>0</v>
      </c>
      <c r="BH200" s="204">
        <f t="shared" si="37"/>
        <v>0</v>
      </c>
      <c r="BI200" s="204">
        <f t="shared" si="38"/>
        <v>0</v>
      </c>
      <c r="BJ200" s="24" t="s">
        <v>81</v>
      </c>
      <c r="BK200" s="204">
        <f t="shared" si="39"/>
        <v>0</v>
      </c>
      <c r="BL200" s="24" t="s">
        <v>168</v>
      </c>
      <c r="BM200" s="24" t="s">
        <v>1281</v>
      </c>
    </row>
    <row r="201" spans="2:65" s="1" customFormat="1" ht="20.399999999999999" customHeight="1">
      <c r="B201" s="41"/>
      <c r="C201" s="193" t="s">
        <v>1282</v>
      </c>
      <c r="D201" s="193" t="s">
        <v>164</v>
      </c>
      <c r="E201" s="194" t="s">
        <v>1283</v>
      </c>
      <c r="F201" s="195" t="s">
        <v>1284</v>
      </c>
      <c r="G201" s="196" t="s">
        <v>896</v>
      </c>
      <c r="H201" s="279"/>
      <c r="I201" s="198"/>
      <c r="J201" s="199">
        <f t="shared" si="30"/>
        <v>0</v>
      </c>
      <c r="K201" s="195" t="s">
        <v>21</v>
      </c>
      <c r="L201" s="61"/>
      <c r="M201" s="200" t="s">
        <v>21</v>
      </c>
      <c r="N201" s="201" t="s">
        <v>44</v>
      </c>
      <c r="O201" s="42"/>
      <c r="P201" s="202">
        <f t="shared" si="31"/>
        <v>0</v>
      </c>
      <c r="Q201" s="202">
        <v>0</v>
      </c>
      <c r="R201" s="202">
        <f t="shared" si="32"/>
        <v>0</v>
      </c>
      <c r="S201" s="202">
        <v>0</v>
      </c>
      <c r="T201" s="203">
        <f t="shared" si="33"/>
        <v>0</v>
      </c>
      <c r="AR201" s="24" t="s">
        <v>168</v>
      </c>
      <c r="AT201" s="24" t="s">
        <v>164</v>
      </c>
      <c r="AU201" s="24" t="s">
        <v>81</v>
      </c>
      <c r="AY201" s="24" t="s">
        <v>162</v>
      </c>
      <c r="BE201" s="204">
        <f t="shared" si="34"/>
        <v>0</v>
      </c>
      <c r="BF201" s="204">
        <f t="shared" si="35"/>
        <v>0</v>
      </c>
      <c r="BG201" s="204">
        <f t="shared" si="36"/>
        <v>0</v>
      </c>
      <c r="BH201" s="204">
        <f t="shared" si="37"/>
        <v>0</v>
      </c>
      <c r="BI201" s="204">
        <f t="shared" si="38"/>
        <v>0</v>
      </c>
      <c r="BJ201" s="24" t="s">
        <v>81</v>
      </c>
      <c r="BK201" s="204">
        <f t="shared" si="39"/>
        <v>0</v>
      </c>
      <c r="BL201" s="24" t="s">
        <v>168</v>
      </c>
      <c r="BM201" s="24" t="s">
        <v>1285</v>
      </c>
    </row>
    <row r="202" spans="2:65" s="1" customFormat="1" ht="20.399999999999999" customHeight="1">
      <c r="B202" s="41"/>
      <c r="C202" s="193" t="s">
        <v>1079</v>
      </c>
      <c r="D202" s="193" t="s">
        <v>164</v>
      </c>
      <c r="E202" s="194" t="s">
        <v>1228</v>
      </c>
      <c r="F202" s="195" t="s">
        <v>1286</v>
      </c>
      <c r="G202" s="196" t="s">
        <v>896</v>
      </c>
      <c r="H202" s="279"/>
      <c r="I202" s="198"/>
      <c r="J202" s="199">
        <f t="shared" si="30"/>
        <v>0</v>
      </c>
      <c r="K202" s="195" t="s">
        <v>21</v>
      </c>
      <c r="L202" s="61"/>
      <c r="M202" s="200" t="s">
        <v>21</v>
      </c>
      <c r="N202" s="201" t="s">
        <v>44</v>
      </c>
      <c r="O202" s="42"/>
      <c r="P202" s="202">
        <f t="shared" si="31"/>
        <v>0</v>
      </c>
      <c r="Q202" s="202">
        <v>0</v>
      </c>
      <c r="R202" s="202">
        <f t="shared" si="32"/>
        <v>0</v>
      </c>
      <c r="S202" s="202">
        <v>0</v>
      </c>
      <c r="T202" s="203">
        <f t="shared" si="33"/>
        <v>0</v>
      </c>
      <c r="AR202" s="24" t="s">
        <v>168</v>
      </c>
      <c r="AT202" s="24" t="s">
        <v>164</v>
      </c>
      <c r="AU202" s="24" t="s">
        <v>81</v>
      </c>
      <c r="AY202" s="24" t="s">
        <v>162</v>
      </c>
      <c r="BE202" s="204">
        <f t="shared" si="34"/>
        <v>0</v>
      </c>
      <c r="BF202" s="204">
        <f t="shared" si="35"/>
        <v>0</v>
      </c>
      <c r="BG202" s="204">
        <f t="shared" si="36"/>
        <v>0</v>
      </c>
      <c r="BH202" s="204">
        <f t="shared" si="37"/>
        <v>0</v>
      </c>
      <c r="BI202" s="204">
        <f t="shared" si="38"/>
        <v>0</v>
      </c>
      <c r="BJ202" s="24" t="s">
        <v>81</v>
      </c>
      <c r="BK202" s="204">
        <f t="shared" si="39"/>
        <v>0</v>
      </c>
      <c r="BL202" s="24" t="s">
        <v>168</v>
      </c>
      <c r="BM202" s="24" t="s">
        <v>1287</v>
      </c>
    </row>
    <row r="203" spans="2:65" s="1" customFormat="1" ht="20.399999999999999" customHeight="1">
      <c r="B203" s="41"/>
      <c r="C203" s="193" t="s">
        <v>1288</v>
      </c>
      <c r="D203" s="193" t="s">
        <v>164</v>
      </c>
      <c r="E203" s="194" t="s">
        <v>1238</v>
      </c>
      <c r="F203" s="195" t="s">
        <v>1289</v>
      </c>
      <c r="G203" s="196" t="s">
        <v>896</v>
      </c>
      <c r="H203" s="279"/>
      <c r="I203" s="198"/>
      <c r="J203" s="199">
        <f t="shared" si="30"/>
        <v>0</v>
      </c>
      <c r="K203" s="195" t="s">
        <v>21</v>
      </c>
      <c r="L203" s="61"/>
      <c r="M203" s="200" t="s">
        <v>21</v>
      </c>
      <c r="N203" s="273" t="s">
        <v>44</v>
      </c>
      <c r="O203" s="274"/>
      <c r="P203" s="275">
        <f t="shared" si="31"/>
        <v>0</v>
      </c>
      <c r="Q203" s="275">
        <v>0</v>
      </c>
      <c r="R203" s="275">
        <f t="shared" si="32"/>
        <v>0</v>
      </c>
      <c r="S203" s="275">
        <v>0</v>
      </c>
      <c r="T203" s="276">
        <f t="shared" si="33"/>
        <v>0</v>
      </c>
      <c r="AR203" s="24" t="s">
        <v>168</v>
      </c>
      <c r="AT203" s="24" t="s">
        <v>164</v>
      </c>
      <c r="AU203" s="24" t="s">
        <v>81</v>
      </c>
      <c r="AY203" s="24" t="s">
        <v>162</v>
      </c>
      <c r="BE203" s="204">
        <f t="shared" si="34"/>
        <v>0</v>
      </c>
      <c r="BF203" s="204">
        <f t="shared" si="35"/>
        <v>0</v>
      </c>
      <c r="BG203" s="204">
        <f t="shared" si="36"/>
        <v>0</v>
      </c>
      <c r="BH203" s="204">
        <f t="shared" si="37"/>
        <v>0</v>
      </c>
      <c r="BI203" s="204">
        <f t="shared" si="38"/>
        <v>0</v>
      </c>
      <c r="BJ203" s="24" t="s">
        <v>81</v>
      </c>
      <c r="BK203" s="204">
        <f t="shared" si="39"/>
        <v>0</v>
      </c>
      <c r="BL203" s="24" t="s">
        <v>168</v>
      </c>
      <c r="BM203" s="24" t="s">
        <v>1290</v>
      </c>
    </row>
    <row r="204" spans="2:65" s="1" customFormat="1" ht="6.9" customHeight="1">
      <c r="B204" s="56"/>
      <c r="C204" s="57"/>
      <c r="D204" s="57"/>
      <c r="E204" s="57"/>
      <c r="F204" s="57"/>
      <c r="G204" s="57"/>
      <c r="H204" s="57"/>
      <c r="I204" s="139"/>
      <c r="J204" s="57"/>
      <c r="K204" s="57"/>
      <c r="L204" s="61"/>
    </row>
  </sheetData>
  <sheetProtection algorithmName="SHA-512" hashValue="Z3gAqBapGpVqpHtFUosOPsVsXSrKP24q8ZLvl0/irSK7gXmeNVvaEuA8io1SNiei0ijaMt4lv3wwFG5Kjpx17g==" saltValue="JGwoEH4M0e1yQFhzmTQvZg==" spinCount="100000" sheet="1" objects="1" scenarios="1" formatCells="0" formatColumns="0" formatRows="0" sort="0" autoFilter="0"/>
  <autoFilter ref="C76:K203" xr:uid="{00000000-0009-0000-0000-00000D000000}"/>
  <mergeCells count="9">
    <mergeCell ref="E67:H67"/>
    <mergeCell ref="E69:H69"/>
    <mergeCell ref="G1:H1"/>
    <mergeCell ref="L2:V2"/>
    <mergeCell ref="E7:H7"/>
    <mergeCell ref="E9:H9"/>
    <mergeCell ref="E24:H24"/>
    <mergeCell ref="E45:H45"/>
    <mergeCell ref="E47:H47"/>
  </mergeCells>
  <hyperlinks>
    <hyperlink ref="F1:G1" location="C2" display="1) Krycí list soupisu" xr:uid="{00000000-0004-0000-0D00-000000000000}"/>
    <hyperlink ref="G1:H1" location="C54" display="2) Rekapitulace" xr:uid="{00000000-0004-0000-0D00-000001000000}"/>
    <hyperlink ref="J1" location="C76" display="3) Soupis prací" xr:uid="{00000000-0004-0000-0D00-000002000000}"/>
    <hyperlink ref="L1:V1" location="'Rekapitulace stavby'!C2" display="Rekapitulace stavby" xr:uid="{00000000-0004-0000-0D00-000003000000}"/>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BR128"/>
  <sheetViews>
    <sheetView showGridLines="0" workbookViewId="0">
      <pane ySplit="1" topLeftCell="A2" activePane="bottomLeft" state="frozen"/>
      <selection pane="bottomLeft"/>
    </sheetView>
  </sheetViews>
  <sheetFormatPr defaultRowHeight="14.4"/>
  <cols>
    <col min="1" max="1" width="7.140625" customWidth="1"/>
    <col min="2" max="2" width="1.42578125" customWidth="1"/>
    <col min="3" max="3" width="3.5703125" customWidth="1"/>
    <col min="4" max="4" width="3.7109375" customWidth="1"/>
    <col min="5" max="5" width="14.7109375" customWidth="1"/>
    <col min="6" max="6" width="64.28515625" customWidth="1"/>
    <col min="7" max="7" width="7.42578125" customWidth="1"/>
    <col min="8" max="8" width="9.5703125" customWidth="1"/>
    <col min="9" max="9" width="10.85546875" style="111" customWidth="1"/>
    <col min="10" max="10" width="20.140625" customWidth="1"/>
    <col min="11" max="11" width="13.28515625" customWidth="1"/>
    <col min="13" max="18" width="9.140625" hidden="1"/>
    <col min="19" max="19" width="7" hidden="1" customWidth="1"/>
    <col min="20" max="20" width="25.42578125" hidden="1" customWidth="1"/>
    <col min="21" max="21" width="14" hidden="1" customWidth="1"/>
    <col min="22" max="22" width="10.5703125" customWidth="1"/>
    <col min="23" max="23" width="14" customWidth="1"/>
    <col min="24" max="24" width="10.5703125" customWidth="1"/>
    <col min="25" max="25" width="12.85546875" customWidth="1"/>
    <col min="26" max="26" width="9.42578125" customWidth="1"/>
    <col min="27" max="27" width="12.85546875" customWidth="1"/>
    <col min="28" max="28" width="14" customWidth="1"/>
    <col min="29" max="29" width="9.42578125" customWidth="1"/>
    <col min="30" max="30" width="12.85546875" customWidth="1"/>
    <col min="31" max="31" width="14" customWidth="1"/>
    <col min="44" max="65" width="9.140625" hidden="1"/>
  </cols>
  <sheetData>
    <row r="1" spans="1:70" ht="21.75" customHeight="1">
      <c r="A1" s="21"/>
      <c r="B1" s="112"/>
      <c r="C1" s="112"/>
      <c r="D1" s="113" t="s">
        <v>1</v>
      </c>
      <c r="E1" s="112"/>
      <c r="F1" s="114" t="s">
        <v>129</v>
      </c>
      <c r="G1" s="408" t="s">
        <v>130</v>
      </c>
      <c r="H1" s="408"/>
      <c r="I1" s="115"/>
      <c r="J1" s="114" t="s">
        <v>131</v>
      </c>
      <c r="K1" s="113" t="s">
        <v>132</v>
      </c>
      <c r="L1" s="114" t="s">
        <v>133</v>
      </c>
      <c r="M1" s="114"/>
      <c r="N1" s="114"/>
      <c r="O1" s="114"/>
      <c r="P1" s="114"/>
      <c r="Q1" s="114"/>
      <c r="R1" s="114"/>
      <c r="S1" s="114"/>
      <c r="T1" s="114"/>
      <c r="U1" s="20"/>
      <c r="V1" s="20"/>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row>
    <row r="2" spans="1:70" ht="36.9" customHeight="1">
      <c r="L2" s="400"/>
      <c r="M2" s="400"/>
      <c r="N2" s="400"/>
      <c r="O2" s="400"/>
      <c r="P2" s="400"/>
      <c r="Q2" s="400"/>
      <c r="R2" s="400"/>
      <c r="S2" s="400"/>
      <c r="T2" s="400"/>
      <c r="U2" s="400"/>
      <c r="V2" s="400"/>
      <c r="AT2" s="24" t="s">
        <v>122</v>
      </c>
    </row>
    <row r="3" spans="1:70" ht="6.9" customHeight="1">
      <c r="B3" s="25"/>
      <c r="C3" s="26"/>
      <c r="D3" s="26"/>
      <c r="E3" s="26"/>
      <c r="F3" s="26"/>
      <c r="G3" s="26"/>
      <c r="H3" s="26"/>
      <c r="I3" s="116"/>
      <c r="J3" s="26"/>
      <c r="K3" s="27"/>
      <c r="AT3" s="24" t="s">
        <v>83</v>
      </c>
    </row>
    <row r="4" spans="1:70" ht="36.9" customHeight="1">
      <c r="B4" s="28"/>
      <c r="C4" s="29"/>
      <c r="D4" s="30" t="s">
        <v>134</v>
      </c>
      <c r="E4" s="29"/>
      <c r="F4" s="29"/>
      <c r="G4" s="29"/>
      <c r="H4" s="29"/>
      <c r="I4" s="117"/>
      <c r="J4" s="29"/>
      <c r="K4" s="31"/>
      <c r="M4" s="32" t="s">
        <v>12</v>
      </c>
      <c r="AT4" s="24" t="s">
        <v>6</v>
      </c>
    </row>
    <row r="5" spans="1:70" ht="6.9" customHeight="1">
      <c r="B5" s="28"/>
      <c r="C5" s="29"/>
      <c r="D5" s="29"/>
      <c r="E5" s="29"/>
      <c r="F5" s="29"/>
      <c r="G5" s="29"/>
      <c r="H5" s="29"/>
      <c r="I5" s="117"/>
      <c r="J5" s="29"/>
      <c r="K5" s="31"/>
    </row>
    <row r="6" spans="1:70" ht="13.2">
      <c r="B6" s="28"/>
      <c r="C6" s="29"/>
      <c r="D6" s="37" t="s">
        <v>18</v>
      </c>
      <c r="E6" s="29"/>
      <c r="F6" s="29"/>
      <c r="G6" s="29"/>
      <c r="H6" s="29"/>
      <c r="I6" s="117"/>
      <c r="J6" s="29"/>
      <c r="K6" s="31"/>
    </row>
    <row r="7" spans="1:70" ht="20.399999999999999" customHeight="1">
      <c r="B7" s="28"/>
      <c r="C7" s="29"/>
      <c r="D7" s="29"/>
      <c r="E7" s="401" t="str">
        <f>'Rekapitulace stavby'!K6</f>
        <v>Revitalizace centra obce Vikýřovice</v>
      </c>
      <c r="F7" s="402"/>
      <c r="G7" s="402"/>
      <c r="H7" s="402"/>
      <c r="I7" s="117"/>
      <c r="J7" s="29"/>
      <c r="K7" s="31"/>
    </row>
    <row r="8" spans="1:70" s="1" customFormat="1" ht="13.2">
      <c r="B8" s="41"/>
      <c r="C8" s="42"/>
      <c r="D8" s="37" t="s">
        <v>135</v>
      </c>
      <c r="E8" s="42"/>
      <c r="F8" s="42"/>
      <c r="G8" s="42"/>
      <c r="H8" s="42"/>
      <c r="I8" s="118"/>
      <c r="J8" s="42"/>
      <c r="K8" s="45"/>
    </row>
    <row r="9" spans="1:70" s="1" customFormat="1" ht="36.9" customHeight="1">
      <c r="B9" s="41"/>
      <c r="C9" s="42"/>
      <c r="D9" s="42"/>
      <c r="E9" s="403" t="s">
        <v>1291</v>
      </c>
      <c r="F9" s="404"/>
      <c r="G9" s="404"/>
      <c r="H9" s="404"/>
      <c r="I9" s="118"/>
      <c r="J9" s="42"/>
      <c r="K9" s="45"/>
    </row>
    <row r="10" spans="1:70" s="1" customFormat="1" ht="12">
      <c r="B10" s="41"/>
      <c r="C10" s="42"/>
      <c r="D10" s="42"/>
      <c r="E10" s="42"/>
      <c r="F10" s="42"/>
      <c r="G10" s="42"/>
      <c r="H10" s="42"/>
      <c r="I10" s="118"/>
      <c r="J10" s="42"/>
      <c r="K10" s="45"/>
    </row>
    <row r="11" spans="1:70" s="1" customFormat="1" ht="14.4" customHeight="1">
      <c r="B11" s="41"/>
      <c r="C11" s="42"/>
      <c r="D11" s="37" t="s">
        <v>20</v>
      </c>
      <c r="E11" s="42"/>
      <c r="F11" s="35" t="s">
        <v>21</v>
      </c>
      <c r="G11" s="42"/>
      <c r="H11" s="42"/>
      <c r="I11" s="119" t="s">
        <v>22</v>
      </c>
      <c r="J11" s="35" t="s">
        <v>21</v>
      </c>
      <c r="K11" s="45"/>
    </row>
    <row r="12" spans="1:70" s="1" customFormat="1" ht="14.4" customHeight="1">
      <c r="B12" s="41"/>
      <c r="C12" s="42"/>
      <c r="D12" s="37" t="s">
        <v>23</v>
      </c>
      <c r="E12" s="42"/>
      <c r="F12" s="35" t="s">
        <v>24</v>
      </c>
      <c r="G12" s="42"/>
      <c r="H12" s="42"/>
      <c r="I12" s="119" t="s">
        <v>25</v>
      </c>
      <c r="J12" s="120" t="str">
        <f>'Rekapitulace stavby'!AN8</f>
        <v>20. 7. 2017</v>
      </c>
      <c r="K12" s="45"/>
    </row>
    <row r="13" spans="1:70" s="1" customFormat="1" ht="10.8" customHeight="1">
      <c r="B13" s="41"/>
      <c r="C13" s="42"/>
      <c r="D13" s="42"/>
      <c r="E13" s="42"/>
      <c r="F13" s="42"/>
      <c r="G13" s="42"/>
      <c r="H13" s="42"/>
      <c r="I13" s="118"/>
      <c r="J13" s="42"/>
      <c r="K13" s="45"/>
    </row>
    <row r="14" spans="1:70" s="1" customFormat="1" ht="14.4" customHeight="1">
      <c r="B14" s="41"/>
      <c r="C14" s="42"/>
      <c r="D14" s="37" t="s">
        <v>27</v>
      </c>
      <c r="E14" s="42"/>
      <c r="F14" s="42"/>
      <c r="G14" s="42"/>
      <c r="H14" s="42"/>
      <c r="I14" s="119" t="s">
        <v>28</v>
      </c>
      <c r="J14" s="35" t="s">
        <v>29</v>
      </c>
      <c r="K14" s="45"/>
    </row>
    <row r="15" spans="1:70" s="1" customFormat="1" ht="18" customHeight="1">
      <c r="B15" s="41"/>
      <c r="C15" s="42"/>
      <c r="D15" s="42"/>
      <c r="E15" s="35" t="s">
        <v>30</v>
      </c>
      <c r="F15" s="42"/>
      <c r="G15" s="42"/>
      <c r="H15" s="42"/>
      <c r="I15" s="119" t="s">
        <v>31</v>
      </c>
      <c r="J15" s="35" t="s">
        <v>21</v>
      </c>
      <c r="K15" s="45"/>
    </row>
    <row r="16" spans="1:70" s="1" customFormat="1" ht="6.9" customHeight="1">
      <c r="B16" s="41"/>
      <c r="C16" s="42"/>
      <c r="D16" s="42"/>
      <c r="E16" s="42"/>
      <c r="F16" s="42"/>
      <c r="G16" s="42"/>
      <c r="H16" s="42"/>
      <c r="I16" s="118"/>
      <c r="J16" s="42"/>
      <c r="K16" s="45"/>
    </row>
    <row r="17" spans="2:11" s="1" customFormat="1" ht="14.4" customHeight="1">
      <c r="B17" s="41"/>
      <c r="C17" s="42"/>
      <c r="D17" s="37" t="s">
        <v>32</v>
      </c>
      <c r="E17" s="42"/>
      <c r="F17" s="42"/>
      <c r="G17" s="42"/>
      <c r="H17" s="42"/>
      <c r="I17" s="119" t="s">
        <v>28</v>
      </c>
      <c r="J17" s="35" t="str">
        <f>IF('Rekapitulace stavby'!AN13="Vyplň údaj","",IF('Rekapitulace stavby'!AN13="","",'Rekapitulace stavby'!AN13))</f>
        <v/>
      </c>
      <c r="K17" s="45"/>
    </row>
    <row r="18" spans="2:11" s="1" customFormat="1" ht="18" customHeight="1">
      <c r="B18" s="41"/>
      <c r="C18" s="42"/>
      <c r="D18" s="42"/>
      <c r="E18" s="35" t="str">
        <f>IF('Rekapitulace stavby'!E14="Vyplň údaj","",IF('Rekapitulace stavby'!E14="","",'Rekapitulace stavby'!E14))</f>
        <v/>
      </c>
      <c r="F18" s="42"/>
      <c r="G18" s="42"/>
      <c r="H18" s="42"/>
      <c r="I18" s="119" t="s">
        <v>31</v>
      </c>
      <c r="J18" s="35" t="str">
        <f>IF('Rekapitulace stavby'!AN14="Vyplň údaj","",IF('Rekapitulace stavby'!AN14="","",'Rekapitulace stavby'!AN14))</f>
        <v/>
      </c>
      <c r="K18" s="45"/>
    </row>
    <row r="19" spans="2:11" s="1" customFormat="1" ht="6.9" customHeight="1">
      <c r="B19" s="41"/>
      <c r="C19" s="42"/>
      <c r="D19" s="42"/>
      <c r="E19" s="42"/>
      <c r="F19" s="42"/>
      <c r="G19" s="42"/>
      <c r="H19" s="42"/>
      <c r="I19" s="118"/>
      <c r="J19" s="42"/>
      <c r="K19" s="45"/>
    </row>
    <row r="20" spans="2:11" s="1" customFormat="1" ht="14.4" customHeight="1">
      <c r="B20" s="41"/>
      <c r="C20" s="42"/>
      <c r="D20" s="37" t="s">
        <v>34</v>
      </c>
      <c r="E20" s="42"/>
      <c r="F20" s="42"/>
      <c r="G20" s="42"/>
      <c r="H20" s="42"/>
      <c r="I20" s="119" t="s">
        <v>28</v>
      </c>
      <c r="J20" s="35" t="s">
        <v>35</v>
      </c>
      <c r="K20" s="45"/>
    </row>
    <row r="21" spans="2:11" s="1" customFormat="1" ht="18" customHeight="1">
      <c r="B21" s="41"/>
      <c r="C21" s="42"/>
      <c r="D21" s="42"/>
      <c r="E21" s="35" t="s">
        <v>36</v>
      </c>
      <c r="F21" s="42"/>
      <c r="G21" s="42"/>
      <c r="H21" s="42"/>
      <c r="I21" s="119" t="s">
        <v>31</v>
      </c>
      <c r="J21" s="35" t="s">
        <v>21</v>
      </c>
      <c r="K21" s="45"/>
    </row>
    <row r="22" spans="2:11" s="1" customFormat="1" ht="6.9" customHeight="1">
      <c r="B22" s="41"/>
      <c r="C22" s="42"/>
      <c r="D22" s="42"/>
      <c r="E22" s="42"/>
      <c r="F22" s="42"/>
      <c r="G22" s="42"/>
      <c r="H22" s="42"/>
      <c r="I22" s="118"/>
      <c r="J22" s="42"/>
      <c r="K22" s="45"/>
    </row>
    <row r="23" spans="2:11" s="1" customFormat="1" ht="14.4" customHeight="1">
      <c r="B23" s="41"/>
      <c r="C23" s="42"/>
      <c r="D23" s="37" t="s">
        <v>38</v>
      </c>
      <c r="E23" s="42"/>
      <c r="F23" s="42"/>
      <c r="G23" s="42"/>
      <c r="H23" s="42"/>
      <c r="I23" s="118"/>
      <c r="J23" s="42"/>
      <c r="K23" s="45"/>
    </row>
    <row r="24" spans="2:11" s="6" customFormat="1" ht="20.399999999999999" customHeight="1">
      <c r="B24" s="121"/>
      <c r="C24" s="122"/>
      <c r="D24" s="122"/>
      <c r="E24" s="370" t="s">
        <v>21</v>
      </c>
      <c r="F24" s="370"/>
      <c r="G24" s="370"/>
      <c r="H24" s="370"/>
      <c r="I24" s="123"/>
      <c r="J24" s="122"/>
      <c r="K24" s="124"/>
    </row>
    <row r="25" spans="2:11" s="1" customFormat="1" ht="6.9" customHeight="1">
      <c r="B25" s="41"/>
      <c r="C25" s="42"/>
      <c r="D25" s="42"/>
      <c r="E25" s="42"/>
      <c r="F25" s="42"/>
      <c r="G25" s="42"/>
      <c r="H25" s="42"/>
      <c r="I25" s="118"/>
      <c r="J25" s="42"/>
      <c r="K25" s="45"/>
    </row>
    <row r="26" spans="2:11" s="1" customFormat="1" ht="6.9" customHeight="1">
      <c r="B26" s="41"/>
      <c r="C26" s="42"/>
      <c r="D26" s="85"/>
      <c r="E26" s="85"/>
      <c r="F26" s="85"/>
      <c r="G26" s="85"/>
      <c r="H26" s="85"/>
      <c r="I26" s="125"/>
      <c r="J26" s="85"/>
      <c r="K26" s="126"/>
    </row>
    <row r="27" spans="2:11" s="1" customFormat="1" ht="25.35" customHeight="1">
      <c r="B27" s="41"/>
      <c r="C27" s="42"/>
      <c r="D27" s="127" t="s">
        <v>39</v>
      </c>
      <c r="E27" s="42"/>
      <c r="F27" s="42"/>
      <c r="G27" s="42"/>
      <c r="H27" s="42"/>
      <c r="I27" s="118"/>
      <c r="J27" s="128">
        <f>ROUND(J80,2)</f>
        <v>0</v>
      </c>
      <c r="K27" s="45"/>
    </row>
    <row r="28" spans="2:11" s="1" customFormat="1" ht="6.9" customHeight="1">
      <c r="B28" s="41"/>
      <c r="C28" s="42"/>
      <c r="D28" s="85"/>
      <c r="E28" s="85"/>
      <c r="F28" s="85"/>
      <c r="G28" s="85"/>
      <c r="H28" s="85"/>
      <c r="I28" s="125"/>
      <c r="J28" s="85"/>
      <c r="K28" s="126"/>
    </row>
    <row r="29" spans="2:11" s="1" customFormat="1" ht="14.4" customHeight="1">
      <c r="B29" s="41"/>
      <c r="C29" s="42"/>
      <c r="D29" s="42"/>
      <c r="E29" s="42"/>
      <c r="F29" s="46" t="s">
        <v>41</v>
      </c>
      <c r="G29" s="42"/>
      <c r="H29" s="42"/>
      <c r="I29" s="129" t="s">
        <v>40</v>
      </c>
      <c r="J29" s="46" t="s">
        <v>42</v>
      </c>
      <c r="K29" s="45"/>
    </row>
    <row r="30" spans="2:11" s="1" customFormat="1" ht="14.4" customHeight="1">
      <c r="B30" s="41"/>
      <c r="C30" s="42"/>
      <c r="D30" s="49" t="s">
        <v>43</v>
      </c>
      <c r="E30" s="49" t="s">
        <v>44</v>
      </c>
      <c r="F30" s="130">
        <f>ROUND(SUM(BE80:BE127), 2)</f>
        <v>0</v>
      </c>
      <c r="G30" s="42"/>
      <c r="H30" s="42"/>
      <c r="I30" s="131">
        <v>0.21</v>
      </c>
      <c r="J30" s="130">
        <f>ROUND(ROUND((SUM(BE80:BE127)), 2)*I30, 2)</f>
        <v>0</v>
      </c>
      <c r="K30" s="45"/>
    </row>
    <row r="31" spans="2:11" s="1" customFormat="1" ht="14.4" customHeight="1">
      <c r="B31" s="41"/>
      <c r="C31" s="42"/>
      <c r="D31" s="42"/>
      <c r="E31" s="49" t="s">
        <v>45</v>
      </c>
      <c r="F31" s="130">
        <f>ROUND(SUM(BF80:BF127), 2)</f>
        <v>0</v>
      </c>
      <c r="G31" s="42"/>
      <c r="H31" s="42"/>
      <c r="I31" s="131">
        <v>0.15</v>
      </c>
      <c r="J31" s="130">
        <f>ROUND(ROUND((SUM(BF80:BF127)), 2)*I31, 2)</f>
        <v>0</v>
      </c>
      <c r="K31" s="45"/>
    </row>
    <row r="32" spans="2:11" s="1" customFormat="1" ht="14.4" hidden="1" customHeight="1">
      <c r="B32" s="41"/>
      <c r="C32" s="42"/>
      <c r="D32" s="42"/>
      <c r="E32" s="49" t="s">
        <v>46</v>
      </c>
      <c r="F32" s="130">
        <f>ROUND(SUM(BG80:BG127), 2)</f>
        <v>0</v>
      </c>
      <c r="G32" s="42"/>
      <c r="H32" s="42"/>
      <c r="I32" s="131">
        <v>0.21</v>
      </c>
      <c r="J32" s="130">
        <v>0</v>
      </c>
      <c r="K32" s="45"/>
    </row>
    <row r="33" spans="2:11" s="1" customFormat="1" ht="14.4" hidden="1" customHeight="1">
      <c r="B33" s="41"/>
      <c r="C33" s="42"/>
      <c r="D33" s="42"/>
      <c r="E33" s="49" t="s">
        <v>47</v>
      </c>
      <c r="F33" s="130">
        <f>ROUND(SUM(BH80:BH127), 2)</f>
        <v>0</v>
      </c>
      <c r="G33" s="42"/>
      <c r="H33" s="42"/>
      <c r="I33" s="131">
        <v>0.15</v>
      </c>
      <c r="J33" s="130">
        <v>0</v>
      </c>
      <c r="K33" s="45"/>
    </row>
    <row r="34" spans="2:11" s="1" customFormat="1" ht="14.4" hidden="1" customHeight="1">
      <c r="B34" s="41"/>
      <c r="C34" s="42"/>
      <c r="D34" s="42"/>
      <c r="E34" s="49" t="s">
        <v>48</v>
      </c>
      <c r="F34" s="130">
        <f>ROUND(SUM(BI80:BI127), 2)</f>
        <v>0</v>
      </c>
      <c r="G34" s="42"/>
      <c r="H34" s="42"/>
      <c r="I34" s="131">
        <v>0</v>
      </c>
      <c r="J34" s="130">
        <v>0</v>
      </c>
      <c r="K34" s="45"/>
    </row>
    <row r="35" spans="2:11" s="1" customFormat="1" ht="6.9" customHeight="1">
      <c r="B35" s="41"/>
      <c r="C35" s="42"/>
      <c r="D35" s="42"/>
      <c r="E35" s="42"/>
      <c r="F35" s="42"/>
      <c r="G35" s="42"/>
      <c r="H35" s="42"/>
      <c r="I35" s="118"/>
      <c r="J35" s="42"/>
      <c r="K35" s="45"/>
    </row>
    <row r="36" spans="2:11" s="1" customFormat="1" ht="25.35" customHeight="1">
      <c r="B36" s="41"/>
      <c r="C36" s="132"/>
      <c r="D36" s="133" t="s">
        <v>49</v>
      </c>
      <c r="E36" s="79"/>
      <c r="F36" s="79"/>
      <c r="G36" s="134" t="s">
        <v>50</v>
      </c>
      <c r="H36" s="135" t="s">
        <v>51</v>
      </c>
      <c r="I36" s="136"/>
      <c r="J36" s="137">
        <f>SUM(J27:J34)</f>
        <v>0</v>
      </c>
      <c r="K36" s="138"/>
    </row>
    <row r="37" spans="2:11" s="1" customFormat="1" ht="14.4" customHeight="1">
      <c r="B37" s="56"/>
      <c r="C37" s="57"/>
      <c r="D37" s="57"/>
      <c r="E37" s="57"/>
      <c r="F37" s="57"/>
      <c r="G37" s="57"/>
      <c r="H37" s="57"/>
      <c r="I37" s="139"/>
      <c r="J37" s="57"/>
      <c r="K37" s="58"/>
    </row>
    <row r="41" spans="2:11" s="1" customFormat="1" ht="6.9" customHeight="1">
      <c r="B41" s="140"/>
      <c r="C41" s="141"/>
      <c r="D41" s="141"/>
      <c r="E41" s="141"/>
      <c r="F41" s="141"/>
      <c r="G41" s="141"/>
      <c r="H41" s="141"/>
      <c r="I41" s="142"/>
      <c r="J41" s="141"/>
      <c r="K41" s="143"/>
    </row>
    <row r="42" spans="2:11" s="1" customFormat="1" ht="36.9" customHeight="1">
      <c r="B42" s="41"/>
      <c r="C42" s="30" t="s">
        <v>137</v>
      </c>
      <c r="D42" s="42"/>
      <c r="E42" s="42"/>
      <c r="F42" s="42"/>
      <c r="G42" s="42"/>
      <c r="H42" s="42"/>
      <c r="I42" s="118"/>
      <c r="J42" s="42"/>
      <c r="K42" s="45"/>
    </row>
    <row r="43" spans="2:11" s="1" customFormat="1" ht="6.9" customHeight="1">
      <c r="B43" s="41"/>
      <c r="C43" s="42"/>
      <c r="D43" s="42"/>
      <c r="E43" s="42"/>
      <c r="F43" s="42"/>
      <c r="G43" s="42"/>
      <c r="H43" s="42"/>
      <c r="I43" s="118"/>
      <c r="J43" s="42"/>
      <c r="K43" s="45"/>
    </row>
    <row r="44" spans="2:11" s="1" customFormat="1" ht="14.4" customHeight="1">
      <c r="B44" s="41"/>
      <c r="C44" s="37" t="s">
        <v>18</v>
      </c>
      <c r="D44" s="42"/>
      <c r="E44" s="42"/>
      <c r="F44" s="42"/>
      <c r="G44" s="42"/>
      <c r="H44" s="42"/>
      <c r="I44" s="118"/>
      <c r="J44" s="42"/>
      <c r="K44" s="45"/>
    </row>
    <row r="45" spans="2:11" s="1" customFormat="1" ht="20.399999999999999" customHeight="1">
      <c r="B45" s="41"/>
      <c r="C45" s="42"/>
      <c r="D45" s="42"/>
      <c r="E45" s="401" t="str">
        <f>E7</f>
        <v>Revitalizace centra obce Vikýřovice</v>
      </c>
      <c r="F45" s="402"/>
      <c r="G45" s="402"/>
      <c r="H45" s="402"/>
      <c r="I45" s="118"/>
      <c r="J45" s="42"/>
      <c r="K45" s="45"/>
    </row>
    <row r="46" spans="2:11" s="1" customFormat="1" ht="14.4" customHeight="1">
      <c r="B46" s="41"/>
      <c r="C46" s="37" t="s">
        <v>135</v>
      </c>
      <c r="D46" s="42"/>
      <c r="E46" s="42"/>
      <c r="F46" s="42"/>
      <c r="G46" s="42"/>
      <c r="H46" s="42"/>
      <c r="I46" s="118"/>
      <c r="J46" s="42"/>
      <c r="K46" s="45"/>
    </row>
    <row r="47" spans="2:11" s="1" customFormat="1" ht="22.2" customHeight="1">
      <c r="B47" s="41"/>
      <c r="C47" s="42"/>
      <c r="D47" s="42"/>
      <c r="E47" s="403" t="str">
        <f>E9</f>
        <v>SO 701 - Nové drátěné oplocení, délka 40m, výška oplocení 1,6m, vzdálenost sloupků 2,5m</v>
      </c>
      <c r="F47" s="404"/>
      <c r="G47" s="404"/>
      <c r="H47" s="404"/>
      <c r="I47" s="118"/>
      <c r="J47" s="42"/>
      <c r="K47" s="45"/>
    </row>
    <row r="48" spans="2:11" s="1" customFormat="1" ht="6.9" customHeight="1">
      <c r="B48" s="41"/>
      <c r="C48" s="42"/>
      <c r="D48" s="42"/>
      <c r="E48" s="42"/>
      <c r="F48" s="42"/>
      <c r="G48" s="42"/>
      <c r="H48" s="42"/>
      <c r="I48" s="118"/>
      <c r="J48" s="42"/>
      <c r="K48" s="45"/>
    </row>
    <row r="49" spans="2:47" s="1" customFormat="1" ht="18" customHeight="1">
      <c r="B49" s="41"/>
      <c r="C49" s="37" t="s">
        <v>23</v>
      </c>
      <c r="D49" s="42"/>
      <c r="E49" s="42"/>
      <c r="F49" s="35" t="str">
        <f>F12</f>
        <v>Vikýřovice</v>
      </c>
      <c r="G49" s="42"/>
      <c r="H49" s="42"/>
      <c r="I49" s="119" t="s">
        <v>25</v>
      </c>
      <c r="J49" s="120" t="str">
        <f>IF(J12="","",J12)</f>
        <v>20. 7. 2017</v>
      </c>
      <c r="K49" s="45"/>
    </row>
    <row r="50" spans="2:47" s="1" customFormat="1" ht="6.9" customHeight="1">
      <c r="B50" s="41"/>
      <c r="C50" s="42"/>
      <c r="D50" s="42"/>
      <c r="E50" s="42"/>
      <c r="F50" s="42"/>
      <c r="G50" s="42"/>
      <c r="H50" s="42"/>
      <c r="I50" s="118"/>
      <c r="J50" s="42"/>
      <c r="K50" s="45"/>
    </row>
    <row r="51" spans="2:47" s="1" customFormat="1" ht="13.2">
      <c r="B51" s="41"/>
      <c r="C51" s="37" t="s">
        <v>27</v>
      </c>
      <c r="D51" s="42"/>
      <c r="E51" s="42"/>
      <c r="F51" s="35" t="str">
        <f>E15</f>
        <v>Obec Vikýřovice, Petrovská č. 168</v>
      </c>
      <c r="G51" s="42"/>
      <c r="H51" s="42"/>
      <c r="I51" s="119" t="s">
        <v>34</v>
      </c>
      <c r="J51" s="35" t="str">
        <f>E21</f>
        <v>Ing. Vitásek, U tenisu 2625/1, Šumperk</v>
      </c>
      <c r="K51" s="45"/>
    </row>
    <row r="52" spans="2:47" s="1" customFormat="1" ht="14.4" customHeight="1">
      <c r="B52" s="41"/>
      <c r="C52" s="37" t="s">
        <v>32</v>
      </c>
      <c r="D52" s="42"/>
      <c r="E52" s="42"/>
      <c r="F52" s="35" t="str">
        <f>IF(E18="","",E18)</f>
        <v/>
      </c>
      <c r="G52" s="42"/>
      <c r="H52" s="42"/>
      <c r="I52" s="118"/>
      <c r="J52" s="42"/>
      <c r="K52" s="45"/>
    </row>
    <row r="53" spans="2:47" s="1" customFormat="1" ht="10.35" customHeight="1">
      <c r="B53" s="41"/>
      <c r="C53" s="42"/>
      <c r="D53" s="42"/>
      <c r="E53" s="42"/>
      <c r="F53" s="42"/>
      <c r="G53" s="42"/>
      <c r="H53" s="42"/>
      <c r="I53" s="118"/>
      <c r="J53" s="42"/>
      <c r="K53" s="45"/>
    </row>
    <row r="54" spans="2:47" s="1" customFormat="1" ht="29.25" customHeight="1">
      <c r="B54" s="41"/>
      <c r="C54" s="144" t="s">
        <v>138</v>
      </c>
      <c r="D54" s="132"/>
      <c r="E54" s="132"/>
      <c r="F54" s="132"/>
      <c r="G54" s="132"/>
      <c r="H54" s="132"/>
      <c r="I54" s="145"/>
      <c r="J54" s="146" t="s">
        <v>139</v>
      </c>
      <c r="K54" s="147"/>
    </row>
    <row r="55" spans="2:47" s="1" customFormat="1" ht="10.35" customHeight="1">
      <c r="B55" s="41"/>
      <c r="C55" s="42"/>
      <c r="D55" s="42"/>
      <c r="E55" s="42"/>
      <c r="F55" s="42"/>
      <c r="G55" s="42"/>
      <c r="H55" s="42"/>
      <c r="I55" s="118"/>
      <c r="J55" s="42"/>
      <c r="K55" s="45"/>
    </row>
    <row r="56" spans="2:47" s="1" customFormat="1" ht="29.25" customHeight="1">
      <c r="B56" s="41"/>
      <c r="C56" s="148" t="s">
        <v>140</v>
      </c>
      <c r="D56" s="42"/>
      <c r="E56" s="42"/>
      <c r="F56" s="42"/>
      <c r="G56" s="42"/>
      <c r="H56" s="42"/>
      <c r="I56" s="118"/>
      <c r="J56" s="128">
        <f>J80</f>
        <v>0</v>
      </c>
      <c r="K56" s="45"/>
      <c r="AU56" s="24" t="s">
        <v>141</v>
      </c>
    </row>
    <row r="57" spans="2:47" s="7" customFormat="1" ht="24.9" customHeight="1">
      <c r="B57" s="149"/>
      <c r="C57" s="150"/>
      <c r="D57" s="151" t="s">
        <v>142</v>
      </c>
      <c r="E57" s="152"/>
      <c r="F57" s="152"/>
      <c r="G57" s="152"/>
      <c r="H57" s="152"/>
      <c r="I57" s="153"/>
      <c r="J57" s="154">
        <f>J81</f>
        <v>0</v>
      </c>
      <c r="K57" s="155"/>
    </row>
    <row r="58" spans="2:47" s="8" customFormat="1" ht="19.95" customHeight="1">
      <c r="B58" s="156"/>
      <c r="C58" s="157"/>
      <c r="D58" s="158" t="s">
        <v>143</v>
      </c>
      <c r="E58" s="159"/>
      <c r="F58" s="159"/>
      <c r="G58" s="159"/>
      <c r="H58" s="159"/>
      <c r="I58" s="160"/>
      <c r="J58" s="161">
        <f>J82</f>
        <v>0</v>
      </c>
      <c r="K58" s="162"/>
    </row>
    <row r="59" spans="2:47" s="8" customFormat="1" ht="19.95" customHeight="1">
      <c r="B59" s="156"/>
      <c r="C59" s="157"/>
      <c r="D59" s="158" t="s">
        <v>1292</v>
      </c>
      <c r="E59" s="159"/>
      <c r="F59" s="159"/>
      <c r="G59" s="159"/>
      <c r="H59" s="159"/>
      <c r="I59" s="160"/>
      <c r="J59" s="161">
        <f>J100</f>
        <v>0</v>
      </c>
      <c r="K59" s="162"/>
    </row>
    <row r="60" spans="2:47" s="8" customFormat="1" ht="19.95" customHeight="1">
      <c r="B60" s="156"/>
      <c r="C60" s="157"/>
      <c r="D60" s="158" t="s">
        <v>387</v>
      </c>
      <c r="E60" s="159"/>
      <c r="F60" s="159"/>
      <c r="G60" s="159"/>
      <c r="H60" s="159"/>
      <c r="I60" s="160"/>
      <c r="J60" s="161">
        <f>J126</f>
        <v>0</v>
      </c>
      <c r="K60" s="162"/>
    </row>
    <row r="61" spans="2:47" s="1" customFormat="1" ht="21.75" customHeight="1">
      <c r="B61" s="41"/>
      <c r="C61" s="42"/>
      <c r="D61" s="42"/>
      <c r="E61" s="42"/>
      <c r="F61" s="42"/>
      <c r="G61" s="42"/>
      <c r="H61" s="42"/>
      <c r="I61" s="118"/>
      <c r="J61" s="42"/>
      <c r="K61" s="45"/>
    </row>
    <row r="62" spans="2:47" s="1" customFormat="1" ht="6.9" customHeight="1">
      <c r="B62" s="56"/>
      <c r="C62" s="57"/>
      <c r="D62" s="57"/>
      <c r="E62" s="57"/>
      <c r="F62" s="57"/>
      <c r="G62" s="57"/>
      <c r="H62" s="57"/>
      <c r="I62" s="139"/>
      <c r="J62" s="57"/>
      <c r="K62" s="58"/>
    </row>
    <row r="66" spans="2:63" s="1" customFormat="1" ht="6.9" customHeight="1">
      <c r="B66" s="59"/>
      <c r="C66" s="60"/>
      <c r="D66" s="60"/>
      <c r="E66" s="60"/>
      <c r="F66" s="60"/>
      <c r="G66" s="60"/>
      <c r="H66" s="60"/>
      <c r="I66" s="142"/>
      <c r="J66" s="60"/>
      <c r="K66" s="60"/>
      <c r="L66" s="61"/>
    </row>
    <row r="67" spans="2:63" s="1" customFormat="1" ht="36.9" customHeight="1">
      <c r="B67" s="41"/>
      <c r="C67" s="62" t="s">
        <v>146</v>
      </c>
      <c r="D67" s="63"/>
      <c r="E67" s="63"/>
      <c r="F67" s="63"/>
      <c r="G67" s="63"/>
      <c r="H67" s="63"/>
      <c r="I67" s="163"/>
      <c r="J67" s="63"/>
      <c r="K67" s="63"/>
      <c r="L67" s="61"/>
    </row>
    <row r="68" spans="2:63" s="1" customFormat="1" ht="6.9" customHeight="1">
      <c r="B68" s="41"/>
      <c r="C68" s="63"/>
      <c r="D68" s="63"/>
      <c r="E68" s="63"/>
      <c r="F68" s="63"/>
      <c r="G68" s="63"/>
      <c r="H68" s="63"/>
      <c r="I68" s="163"/>
      <c r="J68" s="63"/>
      <c r="K68" s="63"/>
      <c r="L68" s="61"/>
    </row>
    <row r="69" spans="2:63" s="1" customFormat="1" ht="14.4" customHeight="1">
      <c r="B69" s="41"/>
      <c r="C69" s="65" t="s">
        <v>18</v>
      </c>
      <c r="D69" s="63"/>
      <c r="E69" s="63"/>
      <c r="F69" s="63"/>
      <c r="G69" s="63"/>
      <c r="H69" s="63"/>
      <c r="I69" s="163"/>
      <c r="J69" s="63"/>
      <c r="K69" s="63"/>
      <c r="L69" s="61"/>
    </row>
    <row r="70" spans="2:63" s="1" customFormat="1" ht="20.399999999999999" customHeight="1">
      <c r="B70" s="41"/>
      <c r="C70" s="63"/>
      <c r="D70" s="63"/>
      <c r="E70" s="405" t="str">
        <f>E7</f>
        <v>Revitalizace centra obce Vikýřovice</v>
      </c>
      <c r="F70" s="406"/>
      <c r="G70" s="406"/>
      <c r="H70" s="406"/>
      <c r="I70" s="163"/>
      <c r="J70" s="63"/>
      <c r="K70" s="63"/>
      <c r="L70" s="61"/>
    </row>
    <row r="71" spans="2:63" s="1" customFormat="1" ht="14.4" customHeight="1">
      <c r="B71" s="41"/>
      <c r="C71" s="65" t="s">
        <v>135</v>
      </c>
      <c r="D71" s="63"/>
      <c r="E71" s="63"/>
      <c r="F71" s="63"/>
      <c r="G71" s="63"/>
      <c r="H71" s="63"/>
      <c r="I71" s="163"/>
      <c r="J71" s="63"/>
      <c r="K71" s="63"/>
      <c r="L71" s="61"/>
    </row>
    <row r="72" spans="2:63" s="1" customFormat="1" ht="22.2" customHeight="1">
      <c r="B72" s="41"/>
      <c r="C72" s="63"/>
      <c r="D72" s="63"/>
      <c r="E72" s="381" t="str">
        <f>E9</f>
        <v>SO 701 - Nové drátěné oplocení, délka 40m, výška oplocení 1,6m, vzdálenost sloupků 2,5m</v>
      </c>
      <c r="F72" s="407"/>
      <c r="G72" s="407"/>
      <c r="H72" s="407"/>
      <c r="I72" s="163"/>
      <c r="J72" s="63"/>
      <c r="K72" s="63"/>
      <c r="L72" s="61"/>
    </row>
    <row r="73" spans="2:63" s="1" customFormat="1" ht="6.9" customHeight="1">
      <c r="B73" s="41"/>
      <c r="C73" s="63"/>
      <c r="D73" s="63"/>
      <c r="E73" s="63"/>
      <c r="F73" s="63"/>
      <c r="G73" s="63"/>
      <c r="H73" s="63"/>
      <c r="I73" s="163"/>
      <c r="J73" s="63"/>
      <c r="K73" s="63"/>
      <c r="L73" s="61"/>
    </row>
    <row r="74" spans="2:63" s="1" customFormat="1" ht="18" customHeight="1">
      <c r="B74" s="41"/>
      <c r="C74" s="65" t="s">
        <v>23</v>
      </c>
      <c r="D74" s="63"/>
      <c r="E74" s="63"/>
      <c r="F74" s="164" t="str">
        <f>F12</f>
        <v>Vikýřovice</v>
      </c>
      <c r="G74" s="63"/>
      <c r="H74" s="63"/>
      <c r="I74" s="165" t="s">
        <v>25</v>
      </c>
      <c r="J74" s="73" t="str">
        <f>IF(J12="","",J12)</f>
        <v>20. 7. 2017</v>
      </c>
      <c r="K74" s="63"/>
      <c r="L74" s="61"/>
    </row>
    <row r="75" spans="2:63" s="1" customFormat="1" ht="6.9" customHeight="1">
      <c r="B75" s="41"/>
      <c r="C75" s="63"/>
      <c r="D75" s="63"/>
      <c r="E75" s="63"/>
      <c r="F75" s="63"/>
      <c r="G75" s="63"/>
      <c r="H75" s="63"/>
      <c r="I75" s="163"/>
      <c r="J75" s="63"/>
      <c r="K75" s="63"/>
      <c r="L75" s="61"/>
    </row>
    <row r="76" spans="2:63" s="1" customFormat="1" ht="13.2">
      <c r="B76" s="41"/>
      <c r="C76" s="65" t="s">
        <v>27</v>
      </c>
      <c r="D76" s="63"/>
      <c r="E76" s="63"/>
      <c r="F76" s="164" t="str">
        <f>E15</f>
        <v>Obec Vikýřovice, Petrovská č. 168</v>
      </c>
      <c r="G76" s="63"/>
      <c r="H76" s="63"/>
      <c r="I76" s="165" t="s">
        <v>34</v>
      </c>
      <c r="J76" s="164" t="str">
        <f>E21</f>
        <v>Ing. Vitásek, U tenisu 2625/1, Šumperk</v>
      </c>
      <c r="K76" s="63"/>
      <c r="L76" s="61"/>
    </row>
    <row r="77" spans="2:63" s="1" customFormat="1" ht="14.4" customHeight="1">
      <c r="B77" s="41"/>
      <c r="C77" s="65" t="s">
        <v>32</v>
      </c>
      <c r="D77" s="63"/>
      <c r="E77" s="63"/>
      <c r="F77" s="164" t="str">
        <f>IF(E18="","",E18)</f>
        <v/>
      </c>
      <c r="G77" s="63"/>
      <c r="H77" s="63"/>
      <c r="I77" s="163"/>
      <c r="J77" s="63"/>
      <c r="K77" s="63"/>
      <c r="L77" s="61"/>
    </row>
    <row r="78" spans="2:63" s="1" customFormat="1" ht="10.35" customHeight="1">
      <c r="B78" s="41"/>
      <c r="C78" s="63"/>
      <c r="D78" s="63"/>
      <c r="E78" s="63"/>
      <c r="F78" s="63"/>
      <c r="G78" s="63"/>
      <c r="H78" s="63"/>
      <c r="I78" s="163"/>
      <c r="J78" s="63"/>
      <c r="K78" s="63"/>
      <c r="L78" s="61"/>
    </row>
    <row r="79" spans="2:63" s="9" customFormat="1" ht="29.25" customHeight="1">
      <c r="B79" s="166"/>
      <c r="C79" s="167" t="s">
        <v>147</v>
      </c>
      <c r="D79" s="168" t="s">
        <v>58</v>
      </c>
      <c r="E79" s="168" t="s">
        <v>54</v>
      </c>
      <c r="F79" s="168" t="s">
        <v>148</v>
      </c>
      <c r="G79" s="168" t="s">
        <v>149</v>
      </c>
      <c r="H79" s="168" t="s">
        <v>150</v>
      </c>
      <c r="I79" s="169" t="s">
        <v>151</v>
      </c>
      <c r="J79" s="168" t="s">
        <v>139</v>
      </c>
      <c r="K79" s="170" t="s">
        <v>152</v>
      </c>
      <c r="L79" s="171"/>
      <c r="M79" s="81" t="s">
        <v>153</v>
      </c>
      <c r="N79" s="82" t="s">
        <v>43</v>
      </c>
      <c r="O79" s="82" t="s">
        <v>154</v>
      </c>
      <c r="P79" s="82" t="s">
        <v>155</v>
      </c>
      <c r="Q79" s="82" t="s">
        <v>156</v>
      </c>
      <c r="R79" s="82" t="s">
        <v>157</v>
      </c>
      <c r="S79" s="82" t="s">
        <v>158</v>
      </c>
      <c r="T79" s="83" t="s">
        <v>159</v>
      </c>
    </row>
    <row r="80" spans="2:63" s="1" customFormat="1" ht="29.25" customHeight="1">
      <c r="B80" s="41"/>
      <c r="C80" s="87" t="s">
        <v>140</v>
      </c>
      <c r="D80" s="63"/>
      <c r="E80" s="63"/>
      <c r="F80" s="63"/>
      <c r="G80" s="63"/>
      <c r="H80" s="63"/>
      <c r="I80" s="163"/>
      <c r="J80" s="172">
        <f>BK80</f>
        <v>0</v>
      </c>
      <c r="K80" s="63"/>
      <c r="L80" s="61"/>
      <c r="M80" s="84"/>
      <c r="N80" s="85"/>
      <c r="O80" s="85"/>
      <c r="P80" s="173">
        <f>P81</f>
        <v>0</v>
      </c>
      <c r="Q80" s="85"/>
      <c r="R80" s="173">
        <f>R81</f>
        <v>3.9700360000000003</v>
      </c>
      <c r="S80" s="85"/>
      <c r="T80" s="174">
        <f>T81</f>
        <v>0</v>
      </c>
      <c r="AT80" s="24" t="s">
        <v>72</v>
      </c>
      <c r="AU80" s="24" t="s">
        <v>141</v>
      </c>
      <c r="BK80" s="175">
        <f>BK81</f>
        <v>0</v>
      </c>
    </row>
    <row r="81" spans="2:65" s="10" customFormat="1" ht="37.35" customHeight="1">
      <c r="B81" s="176"/>
      <c r="C81" s="177"/>
      <c r="D81" s="178" t="s">
        <v>72</v>
      </c>
      <c r="E81" s="179" t="s">
        <v>160</v>
      </c>
      <c r="F81" s="179" t="s">
        <v>161</v>
      </c>
      <c r="G81" s="177"/>
      <c r="H81" s="177"/>
      <c r="I81" s="180"/>
      <c r="J81" s="181">
        <f>BK81</f>
        <v>0</v>
      </c>
      <c r="K81" s="177"/>
      <c r="L81" s="182"/>
      <c r="M81" s="183"/>
      <c r="N81" s="184"/>
      <c r="O81" s="184"/>
      <c r="P81" s="185">
        <f>P82+P100+P126</f>
        <v>0</v>
      </c>
      <c r="Q81" s="184"/>
      <c r="R81" s="185">
        <f>R82+R100+R126</f>
        <v>3.9700360000000003</v>
      </c>
      <c r="S81" s="184"/>
      <c r="T81" s="186">
        <f>T82+T100+T126</f>
        <v>0</v>
      </c>
      <c r="AR81" s="187" t="s">
        <v>81</v>
      </c>
      <c r="AT81" s="188" t="s">
        <v>72</v>
      </c>
      <c r="AU81" s="188" t="s">
        <v>73</v>
      </c>
      <c r="AY81" s="187" t="s">
        <v>162</v>
      </c>
      <c r="BK81" s="189">
        <f>BK82+BK100+BK126</f>
        <v>0</v>
      </c>
    </row>
    <row r="82" spans="2:65" s="10" customFormat="1" ht="19.95" customHeight="1">
      <c r="B82" s="176"/>
      <c r="C82" s="177"/>
      <c r="D82" s="190" t="s">
        <v>72</v>
      </c>
      <c r="E82" s="191" t="s">
        <v>81</v>
      </c>
      <c r="F82" s="191" t="s">
        <v>163</v>
      </c>
      <c r="G82" s="177"/>
      <c r="H82" s="177"/>
      <c r="I82" s="180"/>
      <c r="J82" s="192">
        <f>BK82</f>
        <v>0</v>
      </c>
      <c r="K82" s="177"/>
      <c r="L82" s="182"/>
      <c r="M82" s="183"/>
      <c r="N82" s="184"/>
      <c r="O82" s="184"/>
      <c r="P82" s="185">
        <f>SUM(P83:P99)</f>
        <v>0</v>
      </c>
      <c r="Q82" s="184"/>
      <c r="R82" s="185">
        <f>SUM(R83:R99)</f>
        <v>0</v>
      </c>
      <c r="S82" s="184"/>
      <c r="T82" s="186">
        <f>SUM(T83:T99)</f>
        <v>0</v>
      </c>
      <c r="AR82" s="187" t="s">
        <v>81</v>
      </c>
      <c r="AT82" s="188" t="s">
        <v>72</v>
      </c>
      <c r="AU82" s="188" t="s">
        <v>81</v>
      </c>
      <c r="AY82" s="187" t="s">
        <v>162</v>
      </c>
      <c r="BK82" s="189">
        <f>SUM(BK83:BK99)</f>
        <v>0</v>
      </c>
    </row>
    <row r="83" spans="2:65" s="1" customFormat="1" ht="20.399999999999999" customHeight="1">
      <c r="B83" s="41"/>
      <c r="C83" s="193" t="s">
        <v>81</v>
      </c>
      <c r="D83" s="193" t="s">
        <v>164</v>
      </c>
      <c r="E83" s="194" t="s">
        <v>1293</v>
      </c>
      <c r="F83" s="195" t="s">
        <v>1294</v>
      </c>
      <c r="G83" s="196" t="s">
        <v>249</v>
      </c>
      <c r="H83" s="197">
        <v>18.600000000000001</v>
      </c>
      <c r="I83" s="198"/>
      <c r="J83" s="199">
        <f>ROUND(I83*H83,2)</f>
        <v>0</v>
      </c>
      <c r="K83" s="195" t="s">
        <v>183</v>
      </c>
      <c r="L83" s="61"/>
      <c r="M83" s="200" t="s">
        <v>21</v>
      </c>
      <c r="N83" s="201" t="s">
        <v>44</v>
      </c>
      <c r="O83" s="42"/>
      <c r="P83" s="202">
        <f>O83*H83</f>
        <v>0</v>
      </c>
      <c r="Q83" s="202">
        <v>0</v>
      </c>
      <c r="R83" s="202">
        <f>Q83*H83</f>
        <v>0</v>
      </c>
      <c r="S83" s="202">
        <v>0</v>
      </c>
      <c r="T83" s="203">
        <f>S83*H83</f>
        <v>0</v>
      </c>
      <c r="AR83" s="24" t="s">
        <v>168</v>
      </c>
      <c r="AT83" s="24" t="s">
        <v>164</v>
      </c>
      <c r="AU83" s="24" t="s">
        <v>83</v>
      </c>
      <c r="AY83" s="24" t="s">
        <v>162</v>
      </c>
      <c r="BE83" s="204">
        <f>IF(N83="základní",J83,0)</f>
        <v>0</v>
      </c>
      <c r="BF83" s="204">
        <f>IF(N83="snížená",J83,0)</f>
        <v>0</v>
      </c>
      <c r="BG83" s="204">
        <f>IF(N83="zákl. přenesená",J83,0)</f>
        <v>0</v>
      </c>
      <c r="BH83" s="204">
        <f>IF(N83="sníž. přenesená",J83,0)</f>
        <v>0</v>
      </c>
      <c r="BI83" s="204">
        <f>IF(N83="nulová",J83,0)</f>
        <v>0</v>
      </c>
      <c r="BJ83" s="24" t="s">
        <v>81</v>
      </c>
      <c r="BK83" s="204">
        <f>ROUND(I83*H83,2)</f>
        <v>0</v>
      </c>
      <c r="BL83" s="24" t="s">
        <v>168</v>
      </c>
      <c r="BM83" s="24" t="s">
        <v>1295</v>
      </c>
    </row>
    <row r="84" spans="2:65" s="13" customFormat="1" ht="12">
      <c r="B84" s="234"/>
      <c r="C84" s="235"/>
      <c r="D84" s="217" t="s">
        <v>170</v>
      </c>
      <c r="E84" s="236" t="s">
        <v>21</v>
      </c>
      <c r="F84" s="237" t="s">
        <v>1296</v>
      </c>
      <c r="G84" s="235"/>
      <c r="H84" s="238" t="s">
        <v>21</v>
      </c>
      <c r="I84" s="239"/>
      <c r="J84" s="235"/>
      <c r="K84" s="235"/>
      <c r="L84" s="240"/>
      <c r="M84" s="241"/>
      <c r="N84" s="242"/>
      <c r="O84" s="242"/>
      <c r="P84" s="242"/>
      <c r="Q84" s="242"/>
      <c r="R84" s="242"/>
      <c r="S84" s="242"/>
      <c r="T84" s="243"/>
      <c r="AT84" s="244" t="s">
        <v>170</v>
      </c>
      <c r="AU84" s="244" t="s">
        <v>83</v>
      </c>
      <c r="AV84" s="13" t="s">
        <v>81</v>
      </c>
      <c r="AW84" s="13" t="s">
        <v>37</v>
      </c>
      <c r="AX84" s="13" t="s">
        <v>73</v>
      </c>
      <c r="AY84" s="244" t="s">
        <v>162</v>
      </c>
    </row>
    <row r="85" spans="2:65" s="13" customFormat="1" ht="12">
      <c r="B85" s="234"/>
      <c r="C85" s="235"/>
      <c r="D85" s="217" t="s">
        <v>170</v>
      </c>
      <c r="E85" s="236" t="s">
        <v>21</v>
      </c>
      <c r="F85" s="237" t="s">
        <v>1297</v>
      </c>
      <c r="G85" s="235"/>
      <c r="H85" s="238" t="s">
        <v>21</v>
      </c>
      <c r="I85" s="239"/>
      <c r="J85" s="235"/>
      <c r="K85" s="235"/>
      <c r="L85" s="240"/>
      <c r="M85" s="241"/>
      <c r="N85" s="242"/>
      <c r="O85" s="242"/>
      <c r="P85" s="242"/>
      <c r="Q85" s="242"/>
      <c r="R85" s="242"/>
      <c r="S85" s="242"/>
      <c r="T85" s="243"/>
      <c r="AT85" s="244" t="s">
        <v>170</v>
      </c>
      <c r="AU85" s="244" t="s">
        <v>83</v>
      </c>
      <c r="AV85" s="13" t="s">
        <v>81</v>
      </c>
      <c r="AW85" s="13" t="s">
        <v>37</v>
      </c>
      <c r="AX85" s="13" t="s">
        <v>73</v>
      </c>
      <c r="AY85" s="244" t="s">
        <v>162</v>
      </c>
    </row>
    <row r="86" spans="2:65" s="11" customFormat="1" ht="12">
      <c r="B86" s="205"/>
      <c r="C86" s="206"/>
      <c r="D86" s="217" t="s">
        <v>170</v>
      </c>
      <c r="E86" s="218" t="s">
        <v>21</v>
      </c>
      <c r="F86" s="219" t="s">
        <v>1298</v>
      </c>
      <c r="G86" s="206"/>
      <c r="H86" s="220">
        <v>13.6</v>
      </c>
      <c r="I86" s="211"/>
      <c r="J86" s="206"/>
      <c r="K86" s="206"/>
      <c r="L86" s="212"/>
      <c r="M86" s="213"/>
      <c r="N86" s="214"/>
      <c r="O86" s="214"/>
      <c r="P86" s="214"/>
      <c r="Q86" s="214"/>
      <c r="R86" s="214"/>
      <c r="S86" s="214"/>
      <c r="T86" s="215"/>
      <c r="AT86" s="216" t="s">
        <v>170</v>
      </c>
      <c r="AU86" s="216" t="s">
        <v>83</v>
      </c>
      <c r="AV86" s="11" t="s">
        <v>83</v>
      </c>
      <c r="AW86" s="11" t="s">
        <v>37</v>
      </c>
      <c r="AX86" s="11" t="s">
        <v>73</v>
      </c>
      <c r="AY86" s="216" t="s">
        <v>162</v>
      </c>
    </row>
    <row r="87" spans="2:65" s="13" customFormat="1" ht="12">
      <c r="B87" s="234"/>
      <c r="C87" s="235"/>
      <c r="D87" s="217" t="s">
        <v>170</v>
      </c>
      <c r="E87" s="236" t="s">
        <v>21</v>
      </c>
      <c r="F87" s="237" t="s">
        <v>1299</v>
      </c>
      <c r="G87" s="235"/>
      <c r="H87" s="238" t="s">
        <v>21</v>
      </c>
      <c r="I87" s="239"/>
      <c r="J87" s="235"/>
      <c r="K87" s="235"/>
      <c r="L87" s="240"/>
      <c r="M87" s="241"/>
      <c r="N87" s="242"/>
      <c r="O87" s="242"/>
      <c r="P87" s="242"/>
      <c r="Q87" s="242"/>
      <c r="R87" s="242"/>
      <c r="S87" s="242"/>
      <c r="T87" s="243"/>
      <c r="AT87" s="244" t="s">
        <v>170</v>
      </c>
      <c r="AU87" s="244" t="s">
        <v>83</v>
      </c>
      <c r="AV87" s="13" t="s">
        <v>81</v>
      </c>
      <c r="AW87" s="13" t="s">
        <v>37</v>
      </c>
      <c r="AX87" s="13" t="s">
        <v>73</v>
      </c>
      <c r="AY87" s="244" t="s">
        <v>162</v>
      </c>
    </row>
    <row r="88" spans="2:65" s="11" customFormat="1" ht="12">
      <c r="B88" s="205"/>
      <c r="C88" s="206"/>
      <c r="D88" s="217" t="s">
        <v>170</v>
      </c>
      <c r="E88" s="218" t="s">
        <v>21</v>
      </c>
      <c r="F88" s="219" t="s">
        <v>1300</v>
      </c>
      <c r="G88" s="206"/>
      <c r="H88" s="220">
        <v>5</v>
      </c>
      <c r="I88" s="211"/>
      <c r="J88" s="206"/>
      <c r="K88" s="206"/>
      <c r="L88" s="212"/>
      <c r="M88" s="213"/>
      <c r="N88" s="214"/>
      <c r="O88" s="214"/>
      <c r="P88" s="214"/>
      <c r="Q88" s="214"/>
      <c r="R88" s="214"/>
      <c r="S88" s="214"/>
      <c r="T88" s="215"/>
      <c r="AT88" s="216" t="s">
        <v>170</v>
      </c>
      <c r="AU88" s="216" t="s">
        <v>83</v>
      </c>
      <c r="AV88" s="11" t="s">
        <v>83</v>
      </c>
      <c r="AW88" s="11" t="s">
        <v>37</v>
      </c>
      <c r="AX88" s="11" t="s">
        <v>73</v>
      </c>
      <c r="AY88" s="216" t="s">
        <v>162</v>
      </c>
    </row>
    <row r="89" spans="2:65" s="12" customFormat="1" ht="12">
      <c r="B89" s="221"/>
      <c r="C89" s="222"/>
      <c r="D89" s="207" t="s">
        <v>170</v>
      </c>
      <c r="E89" s="223" t="s">
        <v>21</v>
      </c>
      <c r="F89" s="224" t="s">
        <v>176</v>
      </c>
      <c r="G89" s="222"/>
      <c r="H89" s="225">
        <v>18.600000000000001</v>
      </c>
      <c r="I89" s="226"/>
      <c r="J89" s="222"/>
      <c r="K89" s="222"/>
      <c r="L89" s="227"/>
      <c r="M89" s="228"/>
      <c r="N89" s="229"/>
      <c r="O89" s="229"/>
      <c r="P89" s="229"/>
      <c r="Q89" s="229"/>
      <c r="R89" s="229"/>
      <c r="S89" s="229"/>
      <c r="T89" s="230"/>
      <c r="AT89" s="231" t="s">
        <v>170</v>
      </c>
      <c r="AU89" s="231" t="s">
        <v>83</v>
      </c>
      <c r="AV89" s="12" t="s">
        <v>168</v>
      </c>
      <c r="AW89" s="12" t="s">
        <v>37</v>
      </c>
      <c r="AX89" s="12" t="s">
        <v>81</v>
      </c>
      <c r="AY89" s="231" t="s">
        <v>162</v>
      </c>
    </row>
    <row r="90" spans="2:65" s="1" customFormat="1" ht="40.200000000000003" customHeight="1">
      <c r="B90" s="41"/>
      <c r="C90" s="193" t="s">
        <v>83</v>
      </c>
      <c r="D90" s="193" t="s">
        <v>164</v>
      </c>
      <c r="E90" s="194" t="s">
        <v>308</v>
      </c>
      <c r="F90" s="195" t="s">
        <v>309</v>
      </c>
      <c r="G90" s="196" t="s">
        <v>257</v>
      </c>
      <c r="H90" s="197">
        <v>1.2430000000000001</v>
      </c>
      <c r="I90" s="198"/>
      <c r="J90" s="199">
        <f>ROUND(I90*H90,2)</f>
        <v>0</v>
      </c>
      <c r="K90" s="195" t="s">
        <v>183</v>
      </c>
      <c r="L90" s="61"/>
      <c r="M90" s="200" t="s">
        <v>21</v>
      </c>
      <c r="N90" s="201" t="s">
        <v>44</v>
      </c>
      <c r="O90" s="42"/>
      <c r="P90" s="202">
        <f>O90*H90</f>
        <v>0</v>
      </c>
      <c r="Q90" s="202">
        <v>0</v>
      </c>
      <c r="R90" s="202">
        <f>Q90*H90</f>
        <v>0</v>
      </c>
      <c r="S90" s="202">
        <v>0</v>
      </c>
      <c r="T90" s="203">
        <f>S90*H90</f>
        <v>0</v>
      </c>
      <c r="AR90" s="24" t="s">
        <v>168</v>
      </c>
      <c r="AT90" s="24" t="s">
        <v>164</v>
      </c>
      <c r="AU90" s="24" t="s">
        <v>83</v>
      </c>
      <c r="AY90" s="24" t="s">
        <v>162</v>
      </c>
      <c r="BE90" s="204">
        <f>IF(N90="základní",J90,0)</f>
        <v>0</v>
      </c>
      <c r="BF90" s="204">
        <f>IF(N90="snížená",J90,0)</f>
        <v>0</v>
      </c>
      <c r="BG90" s="204">
        <f>IF(N90="zákl. přenesená",J90,0)</f>
        <v>0</v>
      </c>
      <c r="BH90" s="204">
        <f>IF(N90="sníž. přenesená",J90,0)</f>
        <v>0</v>
      </c>
      <c r="BI90" s="204">
        <f>IF(N90="nulová",J90,0)</f>
        <v>0</v>
      </c>
      <c r="BJ90" s="24" t="s">
        <v>81</v>
      </c>
      <c r="BK90" s="204">
        <f>ROUND(I90*H90,2)</f>
        <v>0</v>
      </c>
      <c r="BL90" s="24" t="s">
        <v>168</v>
      </c>
      <c r="BM90" s="24" t="s">
        <v>1301</v>
      </c>
    </row>
    <row r="91" spans="2:65" s="1" customFormat="1" ht="216">
      <c r="B91" s="41"/>
      <c r="C91" s="63"/>
      <c r="D91" s="217" t="s">
        <v>185</v>
      </c>
      <c r="E91" s="63"/>
      <c r="F91" s="232" t="s">
        <v>311</v>
      </c>
      <c r="G91" s="63"/>
      <c r="H91" s="63"/>
      <c r="I91" s="163"/>
      <c r="J91" s="63"/>
      <c r="K91" s="63"/>
      <c r="L91" s="61"/>
      <c r="M91" s="233"/>
      <c r="N91" s="42"/>
      <c r="O91" s="42"/>
      <c r="P91" s="42"/>
      <c r="Q91" s="42"/>
      <c r="R91" s="42"/>
      <c r="S91" s="42"/>
      <c r="T91" s="78"/>
      <c r="AT91" s="24" t="s">
        <v>185</v>
      </c>
      <c r="AU91" s="24" t="s">
        <v>83</v>
      </c>
    </row>
    <row r="92" spans="2:65" s="13" customFormat="1" ht="12">
      <c r="B92" s="234"/>
      <c r="C92" s="235"/>
      <c r="D92" s="217" t="s">
        <v>170</v>
      </c>
      <c r="E92" s="236" t="s">
        <v>21</v>
      </c>
      <c r="F92" s="237" t="s">
        <v>312</v>
      </c>
      <c r="G92" s="235"/>
      <c r="H92" s="238" t="s">
        <v>21</v>
      </c>
      <c r="I92" s="239"/>
      <c r="J92" s="235"/>
      <c r="K92" s="235"/>
      <c r="L92" s="240"/>
      <c r="M92" s="241"/>
      <c r="N92" s="242"/>
      <c r="O92" s="242"/>
      <c r="P92" s="242"/>
      <c r="Q92" s="242"/>
      <c r="R92" s="242"/>
      <c r="S92" s="242"/>
      <c r="T92" s="243"/>
      <c r="AT92" s="244" t="s">
        <v>170</v>
      </c>
      <c r="AU92" s="244" t="s">
        <v>83</v>
      </c>
      <c r="AV92" s="13" t="s">
        <v>81</v>
      </c>
      <c r="AW92" s="13" t="s">
        <v>37</v>
      </c>
      <c r="AX92" s="13" t="s">
        <v>73</v>
      </c>
      <c r="AY92" s="244" t="s">
        <v>162</v>
      </c>
    </row>
    <row r="93" spans="2:65" s="11" customFormat="1" ht="12">
      <c r="B93" s="205"/>
      <c r="C93" s="206"/>
      <c r="D93" s="217" t="s">
        <v>170</v>
      </c>
      <c r="E93" s="218" t="s">
        <v>21</v>
      </c>
      <c r="F93" s="219" t="s">
        <v>1302</v>
      </c>
      <c r="G93" s="206"/>
      <c r="H93" s="220">
        <v>1.2430000000000001</v>
      </c>
      <c r="I93" s="211"/>
      <c r="J93" s="206"/>
      <c r="K93" s="206"/>
      <c r="L93" s="212"/>
      <c r="M93" s="213"/>
      <c r="N93" s="214"/>
      <c r="O93" s="214"/>
      <c r="P93" s="214"/>
      <c r="Q93" s="214"/>
      <c r="R93" s="214"/>
      <c r="S93" s="214"/>
      <c r="T93" s="215"/>
      <c r="AT93" s="216" t="s">
        <v>170</v>
      </c>
      <c r="AU93" s="216" t="s">
        <v>83</v>
      </c>
      <c r="AV93" s="11" t="s">
        <v>83</v>
      </c>
      <c r="AW93" s="11" t="s">
        <v>37</v>
      </c>
      <c r="AX93" s="11" t="s">
        <v>73</v>
      </c>
      <c r="AY93" s="216" t="s">
        <v>162</v>
      </c>
    </row>
    <row r="94" spans="2:65" s="12" customFormat="1" ht="12">
      <c r="B94" s="221"/>
      <c r="C94" s="222"/>
      <c r="D94" s="207" t="s">
        <v>170</v>
      </c>
      <c r="E94" s="223" t="s">
        <v>21</v>
      </c>
      <c r="F94" s="224" t="s">
        <v>176</v>
      </c>
      <c r="G94" s="222"/>
      <c r="H94" s="225">
        <v>1.2430000000000001</v>
      </c>
      <c r="I94" s="226"/>
      <c r="J94" s="222"/>
      <c r="K94" s="222"/>
      <c r="L94" s="227"/>
      <c r="M94" s="228"/>
      <c r="N94" s="229"/>
      <c r="O94" s="229"/>
      <c r="P94" s="229"/>
      <c r="Q94" s="229"/>
      <c r="R94" s="229"/>
      <c r="S94" s="229"/>
      <c r="T94" s="230"/>
      <c r="AT94" s="231" t="s">
        <v>170</v>
      </c>
      <c r="AU94" s="231" t="s">
        <v>83</v>
      </c>
      <c r="AV94" s="12" t="s">
        <v>168</v>
      </c>
      <c r="AW94" s="12" t="s">
        <v>37</v>
      </c>
      <c r="AX94" s="12" t="s">
        <v>81</v>
      </c>
      <c r="AY94" s="231" t="s">
        <v>162</v>
      </c>
    </row>
    <row r="95" spans="2:65" s="1" customFormat="1" ht="20.399999999999999" customHeight="1">
      <c r="B95" s="41"/>
      <c r="C95" s="193" t="s">
        <v>177</v>
      </c>
      <c r="D95" s="193" t="s">
        <v>164</v>
      </c>
      <c r="E95" s="194" t="s">
        <v>315</v>
      </c>
      <c r="F95" s="195" t="s">
        <v>316</v>
      </c>
      <c r="G95" s="196" t="s">
        <v>317</v>
      </c>
      <c r="H95" s="197">
        <v>2.2370000000000001</v>
      </c>
      <c r="I95" s="198"/>
      <c r="J95" s="199">
        <f>ROUND(I95*H95,2)</f>
        <v>0</v>
      </c>
      <c r="K95" s="195" t="s">
        <v>183</v>
      </c>
      <c r="L95" s="61"/>
      <c r="M95" s="200" t="s">
        <v>21</v>
      </c>
      <c r="N95" s="201" t="s">
        <v>44</v>
      </c>
      <c r="O95" s="42"/>
      <c r="P95" s="202">
        <f>O95*H95</f>
        <v>0</v>
      </c>
      <c r="Q95" s="202">
        <v>0</v>
      </c>
      <c r="R95" s="202">
        <f>Q95*H95</f>
        <v>0</v>
      </c>
      <c r="S95" s="202">
        <v>0</v>
      </c>
      <c r="T95" s="203">
        <f>S95*H95</f>
        <v>0</v>
      </c>
      <c r="AR95" s="24" t="s">
        <v>168</v>
      </c>
      <c r="AT95" s="24" t="s">
        <v>164</v>
      </c>
      <c r="AU95" s="24" t="s">
        <v>83</v>
      </c>
      <c r="AY95" s="24" t="s">
        <v>162</v>
      </c>
      <c r="BE95" s="204">
        <f>IF(N95="základní",J95,0)</f>
        <v>0</v>
      </c>
      <c r="BF95" s="204">
        <f>IF(N95="snížená",J95,0)</f>
        <v>0</v>
      </c>
      <c r="BG95" s="204">
        <f>IF(N95="zákl. přenesená",J95,0)</f>
        <v>0</v>
      </c>
      <c r="BH95" s="204">
        <f>IF(N95="sníž. přenesená",J95,0)</f>
        <v>0</v>
      </c>
      <c r="BI95" s="204">
        <f>IF(N95="nulová",J95,0)</f>
        <v>0</v>
      </c>
      <c r="BJ95" s="24" t="s">
        <v>81</v>
      </c>
      <c r="BK95" s="204">
        <f>ROUND(I95*H95,2)</f>
        <v>0</v>
      </c>
      <c r="BL95" s="24" t="s">
        <v>168</v>
      </c>
      <c r="BM95" s="24" t="s">
        <v>1303</v>
      </c>
    </row>
    <row r="96" spans="2:65" s="1" customFormat="1" ht="324">
      <c r="B96" s="41"/>
      <c r="C96" s="63"/>
      <c r="D96" s="217" t="s">
        <v>185</v>
      </c>
      <c r="E96" s="63"/>
      <c r="F96" s="232" t="s">
        <v>319</v>
      </c>
      <c r="G96" s="63"/>
      <c r="H96" s="63"/>
      <c r="I96" s="163"/>
      <c r="J96" s="63"/>
      <c r="K96" s="63"/>
      <c r="L96" s="61"/>
      <c r="M96" s="233"/>
      <c r="N96" s="42"/>
      <c r="O96" s="42"/>
      <c r="P96" s="42"/>
      <c r="Q96" s="42"/>
      <c r="R96" s="42"/>
      <c r="S96" s="42"/>
      <c r="T96" s="78"/>
      <c r="AT96" s="24" t="s">
        <v>185</v>
      </c>
      <c r="AU96" s="24" t="s">
        <v>83</v>
      </c>
    </row>
    <row r="97" spans="2:65" s="13" customFormat="1" ht="12">
      <c r="B97" s="234"/>
      <c r="C97" s="235"/>
      <c r="D97" s="217" t="s">
        <v>170</v>
      </c>
      <c r="E97" s="236" t="s">
        <v>21</v>
      </c>
      <c r="F97" s="237" t="s">
        <v>312</v>
      </c>
      <c r="G97" s="235"/>
      <c r="H97" s="238" t="s">
        <v>21</v>
      </c>
      <c r="I97" s="239"/>
      <c r="J97" s="235"/>
      <c r="K97" s="235"/>
      <c r="L97" s="240"/>
      <c r="M97" s="241"/>
      <c r="N97" s="242"/>
      <c r="O97" s="242"/>
      <c r="P97" s="242"/>
      <c r="Q97" s="242"/>
      <c r="R97" s="242"/>
      <c r="S97" s="242"/>
      <c r="T97" s="243"/>
      <c r="AT97" s="244" t="s">
        <v>170</v>
      </c>
      <c r="AU97" s="244" t="s">
        <v>83</v>
      </c>
      <c r="AV97" s="13" t="s">
        <v>81</v>
      </c>
      <c r="AW97" s="13" t="s">
        <v>37</v>
      </c>
      <c r="AX97" s="13" t="s">
        <v>73</v>
      </c>
      <c r="AY97" s="244" t="s">
        <v>162</v>
      </c>
    </row>
    <row r="98" spans="2:65" s="11" customFormat="1" ht="12">
      <c r="B98" s="205"/>
      <c r="C98" s="206"/>
      <c r="D98" s="217" t="s">
        <v>170</v>
      </c>
      <c r="E98" s="218" t="s">
        <v>21</v>
      </c>
      <c r="F98" s="219" t="s">
        <v>1304</v>
      </c>
      <c r="G98" s="206"/>
      <c r="H98" s="220">
        <v>2.2370000000000001</v>
      </c>
      <c r="I98" s="211"/>
      <c r="J98" s="206"/>
      <c r="K98" s="206"/>
      <c r="L98" s="212"/>
      <c r="M98" s="213"/>
      <c r="N98" s="214"/>
      <c r="O98" s="214"/>
      <c r="P98" s="214"/>
      <c r="Q98" s="214"/>
      <c r="R98" s="214"/>
      <c r="S98" s="214"/>
      <c r="T98" s="215"/>
      <c r="AT98" s="216" t="s">
        <v>170</v>
      </c>
      <c r="AU98" s="216" t="s">
        <v>83</v>
      </c>
      <c r="AV98" s="11" t="s">
        <v>83</v>
      </c>
      <c r="AW98" s="11" t="s">
        <v>37</v>
      </c>
      <c r="AX98" s="11" t="s">
        <v>73</v>
      </c>
      <c r="AY98" s="216" t="s">
        <v>162</v>
      </c>
    </row>
    <row r="99" spans="2:65" s="12" customFormat="1" ht="12">
      <c r="B99" s="221"/>
      <c r="C99" s="222"/>
      <c r="D99" s="217" t="s">
        <v>170</v>
      </c>
      <c r="E99" s="257" t="s">
        <v>21</v>
      </c>
      <c r="F99" s="258" t="s">
        <v>176</v>
      </c>
      <c r="G99" s="222"/>
      <c r="H99" s="259">
        <v>2.2370000000000001</v>
      </c>
      <c r="I99" s="226"/>
      <c r="J99" s="222"/>
      <c r="K99" s="222"/>
      <c r="L99" s="227"/>
      <c r="M99" s="228"/>
      <c r="N99" s="229"/>
      <c r="O99" s="229"/>
      <c r="P99" s="229"/>
      <c r="Q99" s="229"/>
      <c r="R99" s="229"/>
      <c r="S99" s="229"/>
      <c r="T99" s="230"/>
      <c r="AT99" s="231" t="s">
        <v>170</v>
      </c>
      <c r="AU99" s="231" t="s">
        <v>83</v>
      </c>
      <c r="AV99" s="12" t="s">
        <v>168</v>
      </c>
      <c r="AW99" s="12" t="s">
        <v>37</v>
      </c>
      <c r="AX99" s="12" t="s">
        <v>81</v>
      </c>
      <c r="AY99" s="231" t="s">
        <v>162</v>
      </c>
    </row>
    <row r="100" spans="2:65" s="10" customFormat="1" ht="29.85" customHeight="1">
      <c r="B100" s="176"/>
      <c r="C100" s="177"/>
      <c r="D100" s="190" t="s">
        <v>72</v>
      </c>
      <c r="E100" s="191" t="s">
        <v>177</v>
      </c>
      <c r="F100" s="191" t="s">
        <v>1305</v>
      </c>
      <c r="G100" s="177"/>
      <c r="H100" s="177"/>
      <c r="I100" s="180"/>
      <c r="J100" s="192">
        <f>BK100</f>
        <v>0</v>
      </c>
      <c r="K100" s="177"/>
      <c r="L100" s="182"/>
      <c r="M100" s="183"/>
      <c r="N100" s="184"/>
      <c r="O100" s="184"/>
      <c r="P100" s="185">
        <f>SUM(P101:P125)</f>
        <v>0</v>
      </c>
      <c r="Q100" s="184"/>
      <c r="R100" s="185">
        <f>SUM(R101:R125)</f>
        <v>3.9700360000000003</v>
      </c>
      <c r="S100" s="184"/>
      <c r="T100" s="186">
        <f>SUM(T101:T125)</f>
        <v>0</v>
      </c>
      <c r="AR100" s="187" t="s">
        <v>81</v>
      </c>
      <c r="AT100" s="188" t="s">
        <v>72</v>
      </c>
      <c r="AU100" s="188" t="s">
        <v>81</v>
      </c>
      <c r="AY100" s="187" t="s">
        <v>162</v>
      </c>
      <c r="BK100" s="189">
        <f>SUM(BK101:BK125)</f>
        <v>0</v>
      </c>
    </row>
    <row r="101" spans="2:65" s="1" customFormat="1" ht="40.200000000000003" customHeight="1">
      <c r="B101" s="41"/>
      <c r="C101" s="193" t="s">
        <v>168</v>
      </c>
      <c r="D101" s="193" t="s">
        <v>164</v>
      </c>
      <c r="E101" s="194" t="s">
        <v>1306</v>
      </c>
      <c r="F101" s="195" t="s">
        <v>1307</v>
      </c>
      <c r="G101" s="196" t="s">
        <v>191</v>
      </c>
      <c r="H101" s="197">
        <v>22</v>
      </c>
      <c r="I101" s="198"/>
      <c r="J101" s="199">
        <f>ROUND(I101*H101,2)</f>
        <v>0</v>
      </c>
      <c r="K101" s="195" t="s">
        <v>183</v>
      </c>
      <c r="L101" s="61"/>
      <c r="M101" s="200" t="s">
        <v>21</v>
      </c>
      <c r="N101" s="201" t="s">
        <v>44</v>
      </c>
      <c r="O101" s="42"/>
      <c r="P101" s="202">
        <f>O101*H101</f>
        <v>0</v>
      </c>
      <c r="Q101" s="202">
        <v>0.17488799999999999</v>
      </c>
      <c r="R101" s="202">
        <f>Q101*H101</f>
        <v>3.8475359999999998</v>
      </c>
      <c r="S101" s="202">
        <v>0</v>
      </c>
      <c r="T101" s="203">
        <f>S101*H101</f>
        <v>0</v>
      </c>
      <c r="AR101" s="24" t="s">
        <v>168</v>
      </c>
      <c r="AT101" s="24" t="s">
        <v>164</v>
      </c>
      <c r="AU101" s="24" t="s">
        <v>83</v>
      </c>
      <c r="AY101" s="24" t="s">
        <v>162</v>
      </c>
      <c r="BE101" s="204">
        <f>IF(N101="základní",J101,0)</f>
        <v>0</v>
      </c>
      <c r="BF101" s="204">
        <f>IF(N101="snížená",J101,0)</f>
        <v>0</v>
      </c>
      <c r="BG101" s="204">
        <f>IF(N101="zákl. přenesená",J101,0)</f>
        <v>0</v>
      </c>
      <c r="BH101" s="204">
        <f>IF(N101="sníž. přenesená",J101,0)</f>
        <v>0</v>
      </c>
      <c r="BI101" s="204">
        <f>IF(N101="nulová",J101,0)</f>
        <v>0</v>
      </c>
      <c r="BJ101" s="24" t="s">
        <v>81</v>
      </c>
      <c r="BK101" s="204">
        <f>ROUND(I101*H101,2)</f>
        <v>0</v>
      </c>
      <c r="BL101" s="24" t="s">
        <v>168</v>
      </c>
      <c r="BM101" s="24" t="s">
        <v>1308</v>
      </c>
    </row>
    <row r="102" spans="2:65" s="13" customFormat="1" ht="12">
      <c r="B102" s="234"/>
      <c r="C102" s="235"/>
      <c r="D102" s="217" t="s">
        <v>170</v>
      </c>
      <c r="E102" s="236" t="s">
        <v>21</v>
      </c>
      <c r="F102" s="237" t="s">
        <v>1296</v>
      </c>
      <c r="G102" s="235"/>
      <c r="H102" s="238" t="s">
        <v>21</v>
      </c>
      <c r="I102" s="239"/>
      <c r="J102" s="235"/>
      <c r="K102" s="235"/>
      <c r="L102" s="240"/>
      <c r="M102" s="241"/>
      <c r="N102" s="242"/>
      <c r="O102" s="242"/>
      <c r="P102" s="242"/>
      <c r="Q102" s="242"/>
      <c r="R102" s="242"/>
      <c r="S102" s="242"/>
      <c r="T102" s="243"/>
      <c r="AT102" s="244" t="s">
        <v>170</v>
      </c>
      <c r="AU102" s="244" t="s">
        <v>83</v>
      </c>
      <c r="AV102" s="13" t="s">
        <v>81</v>
      </c>
      <c r="AW102" s="13" t="s">
        <v>37</v>
      </c>
      <c r="AX102" s="13" t="s">
        <v>73</v>
      </c>
      <c r="AY102" s="244" t="s">
        <v>162</v>
      </c>
    </row>
    <row r="103" spans="2:65" s="13" customFormat="1" ht="12">
      <c r="B103" s="234"/>
      <c r="C103" s="235"/>
      <c r="D103" s="217" t="s">
        <v>170</v>
      </c>
      <c r="E103" s="236" t="s">
        <v>21</v>
      </c>
      <c r="F103" s="237" t="s">
        <v>1297</v>
      </c>
      <c r="G103" s="235"/>
      <c r="H103" s="238" t="s">
        <v>21</v>
      </c>
      <c r="I103" s="239"/>
      <c r="J103" s="235"/>
      <c r="K103" s="235"/>
      <c r="L103" s="240"/>
      <c r="M103" s="241"/>
      <c r="N103" s="242"/>
      <c r="O103" s="242"/>
      <c r="P103" s="242"/>
      <c r="Q103" s="242"/>
      <c r="R103" s="242"/>
      <c r="S103" s="242"/>
      <c r="T103" s="243"/>
      <c r="AT103" s="244" t="s">
        <v>170</v>
      </c>
      <c r="AU103" s="244" t="s">
        <v>83</v>
      </c>
      <c r="AV103" s="13" t="s">
        <v>81</v>
      </c>
      <c r="AW103" s="13" t="s">
        <v>37</v>
      </c>
      <c r="AX103" s="13" t="s">
        <v>73</v>
      </c>
      <c r="AY103" s="244" t="s">
        <v>162</v>
      </c>
    </row>
    <row r="104" spans="2:65" s="11" customFormat="1" ht="12">
      <c r="B104" s="205"/>
      <c r="C104" s="206"/>
      <c r="D104" s="217" t="s">
        <v>170</v>
      </c>
      <c r="E104" s="218" t="s">
        <v>21</v>
      </c>
      <c r="F104" s="219" t="s">
        <v>290</v>
      </c>
      <c r="G104" s="206"/>
      <c r="H104" s="220">
        <v>17</v>
      </c>
      <c r="I104" s="211"/>
      <c r="J104" s="206"/>
      <c r="K104" s="206"/>
      <c r="L104" s="212"/>
      <c r="M104" s="213"/>
      <c r="N104" s="214"/>
      <c r="O104" s="214"/>
      <c r="P104" s="214"/>
      <c r="Q104" s="214"/>
      <c r="R104" s="214"/>
      <c r="S104" s="214"/>
      <c r="T104" s="215"/>
      <c r="AT104" s="216" t="s">
        <v>170</v>
      </c>
      <c r="AU104" s="216" t="s">
        <v>83</v>
      </c>
      <c r="AV104" s="11" t="s">
        <v>83</v>
      </c>
      <c r="AW104" s="11" t="s">
        <v>37</v>
      </c>
      <c r="AX104" s="11" t="s">
        <v>73</v>
      </c>
      <c r="AY104" s="216" t="s">
        <v>162</v>
      </c>
    </row>
    <row r="105" spans="2:65" s="13" customFormat="1" ht="12">
      <c r="B105" s="234"/>
      <c r="C105" s="235"/>
      <c r="D105" s="217" t="s">
        <v>170</v>
      </c>
      <c r="E105" s="236" t="s">
        <v>21</v>
      </c>
      <c r="F105" s="237" t="s">
        <v>1299</v>
      </c>
      <c r="G105" s="235"/>
      <c r="H105" s="238" t="s">
        <v>21</v>
      </c>
      <c r="I105" s="239"/>
      <c r="J105" s="235"/>
      <c r="K105" s="235"/>
      <c r="L105" s="240"/>
      <c r="M105" s="241"/>
      <c r="N105" s="242"/>
      <c r="O105" s="242"/>
      <c r="P105" s="242"/>
      <c r="Q105" s="242"/>
      <c r="R105" s="242"/>
      <c r="S105" s="242"/>
      <c r="T105" s="243"/>
      <c r="AT105" s="244" t="s">
        <v>170</v>
      </c>
      <c r="AU105" s="244" t="s">
        <v>83</v>
      </c>
      <c r="AV105" s="13" t="s">
        <v>81</v>
      </c>
      <c r="AW105" s="13" t="s">
        <v>37</v>
      </c>
      <c r="AX105" s="13" t="s">
        <v>73</v>
      </c>
      <c r="AY105" s="244" t="s">
        <v>162</v>
      </c>
    </row>
    <row r="106" spans="2:65" s="11" customFormat="1" ht="12">
      <c r="B106" s="205"/>
      <c r="C106" s="206"/>
      <c r="D106" s="217" t="s">
        <v>170</v>
      </c>
      <c r="E106" s="218" t="s">
        <v>21</v>
      </c>
      <c r="F106" s="219" t="s">
        <v>188</v>
      </c>
      <c r="G106" s="206"/>
      <c r="H106" s="220">
        <v>5</v>
      </c>
      <c r="I106" s="211"/>
      <c r="J106" s="206"/>
      <c r="K106" s="206"/>
      <c r="L106" s="212"/>
      <c r="M106" s="213"/>
      <c r="N106" s="214"/>
      <c r="O106" s="214"/>
      <c r="P106" s="214"/>
      <c r="Q106" s="214"/>
      <c r="R106" s="214"/>
      <c r="S106" s="214"/>
      <c r="T106" s="215"/>
      <c r="AT106" s="216" t="s">
        <v>170</v>
      </c>
      <c r="AU106" s="216" t="s">
        <v>83</v>
      </c>
      <c r="AV106" s="11" t="s">
        <v>83</v>
      </c>
      <c r="AW106" s="11" t="s">
        <v>37</v>
      </c>
      <c r="AX106" s="11" t="s">
        <v>73</v>
      </c>
      <c r="AY106" s="216" t="s">
        <v>162</v>
      </c>
    </row>
    <row r="107" spans="2:65" s="12" customFormat="1" ht="12">
      <c r="B107" s="221"/>
      <c r="C107" s="222"/>
      <c r="D107" s="207" t="s">
        <v>170</v>
      </c>
      <c r="E107" s="223" t="s">
        <v>21</v>
      </c>
      <c r="F107" s="224" t="s">
        <v>176</v>
      </c>
      <c r="G107" s="222"/>
      <c r="H107" s="225">
        <v>22</v>
      </c>
      <c r="I107" s="226"/>
      <c r="J107" s="222"/>
      <c r="K107" s="222"/>
      <c r="L107" s="227"/>
      <c r="M107" s="228"/>
      <c r="N107" s="229"/>
      <c r="O107" s="229"/>
      <c r="P107" s="229"/>
      <c r="Q107" s="229"/>
      <c r="R107" s="229"/>
      <c r="S107" s="229"/>
      <c r="T107" s="230"/>
      <c r="AT107" s="231" t="s">
        <v>170</v>
      </c>
      <c r="AU107" s="231" t="s">
        <v>83</v>
      </c>
      <c r="AV107" s="12" t="s">
        <v>168</v>
      </c>
      <c r="AW107" s="12" t="s">
        <v>37</v>
      </c>
      <c r="AX107" s="12" t="s">
        <v>81</v>
      </c>
      <c r="AY107" s="231" t="s">
        <v>162</v>
      </c>
    </row>
    <row r="108" spans="2:65" s="1" customFormat="1" ht="28.8" customHeight="1">
      <c r="B108" s="41"/>
      <c r="C108" s="263" t="s">
        <v>188</v>
      </c>
      <c r="D108" s="263" t="s">
        <v>393</v>
      </c>
      <c r="E108" s="264" t="s">
        <v>1309</v>
      </c>
      <c r="F108" s="265" t="s">
        <v>1310</v>
      </c>
      <c r="G108" s="266" t="s">
        <v>191</v>
      </c>
      <c r="H108" s="267">
        <v>17</v>
      </c>
      <c r="I108" s="268"/>
      <c r="J108" s="269">
        <f>ROUND(I108*H108,2)</f>
        <v>0</v>
      </c>
      <c r="K108" s="265" t="s">
        <v>21</v>
      </c>
      <c r="L108" s="270"/>
      <c r="M108" s="271" t="s">
        <v>21</v>
      </c>
      <c r="N108" s="272" t="s">
        <v>44</v>
      </c>
      <c r="O108" s="42"/>
      <c r="P108" s="202">
        <f>O108*H108</f>
        <v>0</v>
      </c>
      <c r="Q108" s="202">
        <v>3.2000000000000002E-3</v>
      </c>
      <c r="R108" s="202">
        <f>Q108*H108</f>
        <v>5.4400000000000004E-2</v>
      </c>
      <c r="S108" s="202">
        <v>0</v>
      </c>
      <c r="T108" s="203">
        <f>S108*H108</f>
        <v>0</v>
      </c>
      <c r="AR108" s="24" t="s">
        <v>205</v>
      </c>
      <c r="AT108" s="24" t="s">
        <v>393</v>
      </c>
      <c r="AU108" s="24" t="s">
        <v>83</v>
      </c>
      <c r="AY108" s="24" t="s">
        <v>162</v>
      </c>
      <c r="BE108" s="204">
        <f>IF(N108="základní",J108,0)</f>
        <v>0</v>
      </c>
      <c r="BF108" s="204">
        <f>IF(N108="snížená",J108,0)</f>
        <v>0</v>
      </c>
      <c r="BG108" s="204">
        <f>IF(N108="zákl. přenesená",J108,0)</f>
        <v>0</v>
      </c>
      <c r="BH108" s="204">
        <f>IF(N108="sníž. přenesená",J108,0)</f>
        <v>0</v>
      </c>
      <c r="BI108" s="204">
        <f>IF(N108="nulová",J108,0)</f>
        <v>0</v>
      </c>
      <c r="BJ108" s="24" t="s">
        <v>81</v>
      </c>
      <c r="BK108" s="204">
        <f>ROUND(I108*H108,2)</f>
        <v>0</v>
      </c>
      <c r="BL108" s="24" t="s">
        <v>168</v>
      </c>
      <c r="BM108" s="24" t="s">
        <v>1311</v>
      </c>
    </row>
    <row r="109" spans="2:65" s="13" customFormat="1" ht="12">
      <c r="B109" s="234"/>
      <c r="C109" s="235"/>
      <c r="D109" s="217" t="s">
        <v>170</v>
      </c>
      <c r="E109" s="236" t="s">
        <v>21</v>
      </c>
      <c r="F109" s="237" t="s">
        <v>1296</v>
      </c>
      <c r="G109" s="235"/>
      <c r="H109" s="238" t="s">
        <v>21</v>
      </c>
      <c r="I109" s="239"/>
      <c r="J109" s="235"/>
      <c r="K109" s="235"/>
      <c r="L109" s="240"/>
      <c r="M109" s="241"/>
      <c r="N109" s="242"/>
      <c r="O109" s="242"/>
      <c r="P109" s="242"/>
      <c r="Q109" s="242"/>
      <c r="R109" s="242"/>
      <c r="S109" s="242"/>
      <c r="T109" s="243"/>
      <c r="AT109" s="244" t="s">
        <v>170</v>
      </c>
      <c r="AU109" s="244" t="s">
        <v>83</v>
      </c>
      <c r="AV109" s="13" t="s">
        <v>81</v>
      </c>
      <c r="AW109" s="13" t="s">
        <v>37</v>
      </c>
      <c r="AX109" s="13" t="s">
        <v>73</v>
      </c>
      <c r="AY109" s="244" t="s">
        <v>162</v>
      </c>
    </row>
    <row r="110" spans="2:65" s="13" customFormat="1" ht="12">
      <c r="B110" s="234"/>
      <c r="C110" s="235"/>
      <c r="D110" s="217" t="s">
        <v>170</v>
      </c>
      <c r="E110" s="236" t="s">
        <v>21</v>
      </c>
      <c r="F110" s="237" t="s">
        <v>1297</v>
      </c>
      <c r="G110" s="235"/>
      <c r="H110" s="238" t="s">
        <v>21</v>
      </c>
      <c r="I110" s="239"/>
      <c r="J110" s="235"/>
      <c r="K110" s="235"/>
      <c r="L110" s="240"/>
      <c r="M110" s="241"/>
      <c r="N110" s="242"/>
      <c r="O110" s="242"/>
      <c r="P110" s="242"/>
      <c r="Q110" s="242"/>
      <c r="R110" s="242"/>
      <c r="S110" s="242"/>
      <c r="T110" s="243"/>
      <c r="AT110" s="244" t="s">
        <v>170</v>
      </c>
      <c r="AU110" s="244" t="s">
        <v>83</v>
      </c>
      <c r="AV110" s="13" t="s">
        <v>81</v>
      </c>
      <c r="AW110" s="13" t="s">
        <v>37</v>
      </c>
      <c r="AX110" s="13" t="s">
        <v>73</v>
      </c>
      <c r="AY110" s="244" t="s">
        <v>162</v>
      </c>
    </row>
    <row r="111" spans="2:65" s="11" customFormat="1" ht="12">
      <c r="B111" s="205"/>
      <c r="C111" s="206"/>
      <c r="D111" s="217" t="s">
        <v>170</v>
      </c>
      <c r="E111" s="218" t="s">
        <v>21</v>
      </c>
      <c r="F111" s="219" t="s">
        <v>290</v>
      </c>
      <c r="G111" s="206"/>
      <c r="H111" s="220">
        <v>17</v>
      </c>
      <c r="I111" s="211"/>
      <c r="J111" s="206"/>
      <c r="K111" s="206"/>
      <c r="L111" s="212"/>
      <c r="M111" s="213"/>
      <c r="N111" s="214"/>
      <c r="O111" s="214"/>
      <c r="P111" s="214"/>
      <c r="Q111" s="214"/>
      <c r="R111" s="214"/>
      <c r="S111" s="214"/>
      <c r="T111" s="215"/>
      <c r="AT111" s="216" t="s">
        <v>170</v>
      </c>
      <c r="AU111" s="216" t="s">
        <v>83</v>
      </c>
      <c r="AV111" s="11" t="s">
        <v>83</v>
      </c>
      <c r="AW111" s="11" t="s">
        <v>37</v>
      </c>
      <c r="AX111" s="11" t="s">
        <v>73</v>
      </c>
      <c r="AY111" s="216" t="s">
        <v>162</v>
      </c>
    </row>
    <row r="112" spans="2:65" s="12" customFormat="1" ht="12">
      <c r="B112" s="221"/>
      <c r="C112" s="222"/>
      <c r="D112" s="207" t="s">
        <v>170</v>
      </c>
      <c r="E112" s="223" t="s">
        <v>21</v>
      </c>
      <c r="F112" s="224" t="s">
        <v>176</v>
      </c>
      <c r="G112" s="222"/>
      <c r="H112" s="225">
        <v>17</v>
      </c>
      <c r="I112" s="226"/>
      <c r="J112" s="222"/>
      <c r="K112" s="222"/>
      <c r="L112" s="227"/>
      <c r="M112" s="228"/>
      <c r="N112" s="229"/>
      <c r="O112" s="229"/>
      <c r="P112" s="229"/>
      <c r="Q112" s="229"/>
      <c r="R112" s="229"/>
      <c r="S112" s="229"/>
      <c r="T112" s="230"/>
      <c r="AT112" s="231" t="s">
        <v>170</v>
      </c>
      <c r="AU112" s="231" t="s">
        <v>83</v>
      </c>
      <c r="AV112" s="12" t="s">
        <v>168</v>
      </c>
      <c r="AW112" s="12" t="s">
        <v>37</v>
      </c>
      <c r="AX112" s="12" t="s">
        <v>81</v>
      </c>
      <c r="AY112" s="231" t="s">
        <v>162</v>
      </c>
    </row>
    <row r="113" spans="2:65" s="1" customFormat="1" ht="28.8" customHeight="1">
      <c r="B113" s="41"/>
      <c r="C113" s="263" t="s">
        <v>195</v>
      </c>
      <c r="D113" s="263" t="s">
        <v>393</v>
      </c>
      <c r="E113" s="264" t="s">
        <v>1312</v>
      </c>
      <c r="F113" s="265" t="s">
        <v>1313</v>
      </c>
      <c r="G113" s="266" t="s">
        <v>191</v>
      </c>
      <c r="H113" s="267">
        <v>5</v>
      </c>
      <c r="I113" s="268"/>
      <c r="J113" s="269">
        <f>ROUND(I113*H113,2)</f>
        <v>0</v>
      </c>
      <c r="K113" s="265" t="s">
        <v>21</v>
      </c>
      <c r="L113" s="270"/>
      <c r="M113" s="271" t="s">
        <v>21</v>
      </c>
      <c r="N113" s="272" t="s">
        <v>44</v>
      </c>
      <c r="O113" s="42"/>
      <c r="P113" s="202">
        <f>O113*H113</f>
        <v>0</v>
      </c>
      <c r="Q113" s="202">
        <v>2.7000000000000001E-3</v>
      </c>
      <c r="R113" s="202">
        <f>Q113*H113</f>
        <v>1.3500000000000002E-2</v>
      </c>
      <c r="S113" s="202">
        <v>0</v>
      </c>
      <c r="T113" s="203">
        <f>S113*H113</f>
        <v>0</v>
      </c>
      <c r="AR113" s="24" t="s">
        <v>205</v>
      </c>
      <c r="AT113" s="24" t="s">
        <v>393</v>
      </c>
      <c r="AU113" s="24" t="s">
        <v>83</v>
      </c>
      <c r="AY113" s="24" t="s">
        <v>162</v>
      </c>
      <c r="BE113" s="204">
        <f>IF(N113="základní",J113,0)</f>
        <v>0</v>
      </c>
      <c r="BF113" s="204">
        <f>IF(N113="snížená",J113,0)</f>
        <v>0</v>
      </c>
      <c r="BG113" s="204">
        <f>IF(N113="zákl. přenesená",J113,0)</f>
        <v>0</v>
      </c>
      <c r="BH113" s="204">
        <f>IF(N113="sníž. přenesená",J113,0)</f>
        <v>0</v>
      </c>
      <c r="BI113" s="204">
        <f>IF(N113="nulová",J113,0)</f>
        <v>0</v>
      </c>
      <c r="BJ113" s="24" t="s">
        <v>81</v>
      </c>
      <c r="BK113" s="204">
        <f>ROUND(I113*H113,2)</f>
        <v>0</v>
      </c>
      <c r="BL113" s="24" t="s">
        <v>168</v>
      </c>
      <c r="BM113" s="24" t="s">
        <v>1314</v>
      </c>
    </row>
    <row r="114" spans="2:65" s="13" customFormat="1" ht="12">
      <c r="B114" s="234"/>
      <c r="C114" s="235"/>
      <c r="D114" s="217" t="s">
        <v>170</v>
      </c>
      <c r="E114" s="236" t="s">
        <v>21</v>
      </c>
      <c r="F114" s="237" t="s">
        <v>1296</v>
      </c>
      <c r="G114" s="235"/>
      <c r="H114" s="238" t="s">
        <v>21</v>
      </c>
      <c r="I114" s="239"/>
      <c r="J114" s="235"/>
      <c r="K114" s="235"/>
      <c r="L114" s="240"/>
      <c r="M114" s="241"/>
      <c r="N114" s="242"/>
      <c r="O114" s="242"/>
      <c r="P114" s="242"/>
      <c r="Q114" s="242"/>
      <c r="R114" s="242"/>
      <c r="S114" s="242"/>
      <c r="T114" s="243"/>
      <c r="AT114" s="244" t="s">
        <v>170</v>
      </c>
      <c r="AU114" s="244" t="s">
        <v>83</v>
      </c>
      <c r="AV114" s="13" t="s">
        <v>81</v>
      </c>
      <c r="AW114" s="13" t="s">
        <v>37</v>
      </c>
      <c r="AX114" s="13" t="s">
        <v>73</v>
      </c>
      <c r="AY114" s="244" t="s">
        <v>162</v>
      </c>
    </row>
    <row r="115" spans="2:65" s="13" customFormat="1" ht="12">
      <c r="B115" s="234"/>
      <c r="C115" s="235"/>
      <c r="D115" s="217" t="s">
        <v>170</v>
      </c>
      <c r="E115" s="236" t="s">
        <v>21</v>
      </c>
      <c r="F115" s="237" t="s">
        <v>1299</v>
      </c>
      <c r="G115" s="235"/>
      <c r="H115" s="238" t="s">
        <v>21</v>
      </c>
      <c r="I115" s="239"/>
      <c r="J115" s="235"/>
      <c r="K115" s="235"/>
      <c r="L115" s="240"/>
      <c r="M115" s="241"/>
      <c r="N115" s="242"/>
      <c r="O115" s="242"/>
      <c r="P115" s="242"/>
      <c r="Q115" s="242"/>
      <c r="R115" s="242"/>
      <c r="S115" s="242"/>
      <c r="T115" s="243"/>
      <c r="AT115" s="244" t="s">
        <v>170</v>
      </c>
      <c r="AU115" s="244" t="s">
        <v>83</v>
      </c>
      <c r="AV115" s="13" t="s">
        <v>81</v>
      </c>
      <c r="AW115" s="13" t="s">
        <v>37</v>
      </c>
      <c r="AX115" s="13" t="s">
        <v>73</v>
      </c>
      <c r="AY115" s="244" t="s">
        <v>162</v>
      </c>
    </row>
    <row r="116" spans="2:65" s="11" customFormat="1" ht="12">
      <c r="B116" s="205"/>
      <c r="C116" s="206"/>
      <c r="D116" s="217" t="s">
        <v>170</v>
      </c>
      <c r="E116" s="218" t="s">
        <v>21</v>
      </c>
      <c r="F116" s="219" t="s">
        <v>188</v>
      </c>
      <c r="G116" s="206"/>
      <c r="H116" s="220">
        <v>5</v>
      </c>
      <c r="I116" s="211"/>
      <c r="J116" s="206"/>
      <c r="K116" s="206"/>
      <c r="L116" s="212"/>
      <c r="M116" s="213"/>
      <c r="N116" s="214"/>
      <c r="O116" s="214"/>
      <c r="P116" s="214"/>
      <c r="Q116" s="214"/>
      <c r="R116" s="214"/>
      <c r="S116" s="214"/>
      <c r="T116" s="215"/>
      <c r="AT116" s="216" t="s">
        <v>170</v>
      </c>
      <c r="AU116" s="216" t="s">
        <v>83</v>
      </c>
      <c r="AV116" s="11" t="s">
        <v>83</v>
      </c>
      <c r="AW116" s="11" t="s">
        <v>37</v>
      </c>
      <c r="AX116" s="11" t="s">
        <v>73</v>
      </c>
      <c r="AY116" s="216" t="s">
        <v>162</v>
      </c>
    </row>
    <row r="117" spans="2:65" s="12" customFormat="1" ht="12">
      <c r="B117" s="221"/>
      <c r="C117" s="222"/>
      <c r="D117" s="207" t="s">
        <v>170</v>
      </c>
      <c r="E117" s="223" t="s">
        <v>21</v>
      </c>
      <c r="F117" s="224" t="s">
        <v>176</v>
      </c>
      <c r="G117" s="222"/>
      <c r="H117" s="225">
        <v>5</v>
      </c>
      <c r="I117" s="226"/>
      <c r="J117" s="222"/>
      <c r="K117" s="222"/>
      <c r="L117" s="227"/>
      <c r="M117" s="228"/>
      <c r="N117" s="229"/>
      <c r="O117" s="229"/>
      <c r="P117" s="229"/>
      <c r="Q117" s="229"/>
      <c r="R117" s="229"/>
      <c r="S117" s="229"/>
      <c r="T117" s="230"/>
      <c r="AT117" s="231" t="s">
        <v>170</v>
      </c>
      <c r="AU117" s="231" t="s">
        <v>83</v>
      </c>
      <c r="AV117" s="12" t="s">
        <v>168</v>
      </c>
      <c r="AW117" s="12" t="s">
        <v>37</v>
      </c>
      <c r="AX117" s="12" t="s">
        <v>81</v>
      </c>
      <c r="AY117" s="231" t="s">
        <v>162</v>
      </c>
    </row>
    <row r="118" spans="2:65" s="1" customFormat="1" ht="28.8" customHeight="1">
      <c r="B118" s="41"/>
      <c r="C118" s="193" t="s">
        <v>171</v>
      </c>
      <c r="D118" s="193" t="s">
        <v>164</v>
      </c>
      <c r="E118" s="194" t="s">
        <v>1315</v>
      </c>
      <c r="F118" s="195" t="s">
        <v>1316</v>
      </c>
      <c r="G118" s="196" t="s">
        <v>249</v>
      </c>
      <c r="H118" s="197">
        <v>40</v>
      </c>
      <c r="I118" s="198"/>
      <c r="J118" s="199">
        <f>ROUND(I118*H118,2)</f>
        <v>0</v>
      </c>
      <c r="K118" s="195" t="s">
        <v>183</v>
      </c>
      <c r="L118" s="61"/>
      <c r="M118" s="200" t="s">
        <v>21</v>
      </c>
      <c r="N118" s="201" t="s">
        <v>44</v>
      </c>
      <c r="O118" s="42"/>
      <c r="P118" s="202">
        <f>O118*H118</f>
        <v>0</v>
      </c>
      <c r="Q118" s="202">
        <v>0</v>
      </c>
      <c r="R118" s="202">
        <f>Q118*H118</f>
        <v>0</v>
      </c>
      <c r="S118" s="202">
        <v>0</v>
      </c>
      <c r="T118" s="203">
        <f>S118*H118</f>
        <v>0</v>
      </c>
      <c r="AR118" s="24" t="s">
        <v>168</v>
      </c>
      <c r="AT118" s="24" t="s">
        <v>164</v>
      </c>
      <c r="AU118" s="24" t="s">
        <v>83</v>
      </c>
      <c r="AY118" s="24" t="s">
        <v>162</v>
      </c>
      <c r="BE118" s="204">
        <f>IF(N118="základní",J118,0)</f>
        <v>0</v>
      </c>
      <c r="BF118" s="204">
        <f>IF(N118="snížená",J118,0)</f>
        <v>0</v>
      </c>
      <c r="BG118" s="204">
        <f>IF(N118="zákl. přenesená",J118,0)</f>
        <v>0</v>
      </c>
      <c r="BH118" s="204">
        <f>IF(N118="sníž. přenesená",J118,0)</f>
        <v>0</v>
      </c>
      <c r="BI118" s="204">
        <f>IF(N118="nulová",J118,0)</f>
        <v>0</v>
      </c>
      <c r="BJ118" s="24" t="s">
        <v>81</v>
      </c>
      <c r="BK118" s="204">
        <f>ROUND(I118*H118,2)</f>
        <v>0</v>
      </c>
      <c r="BL118" s="24" t="s">
        <v>168</v>
      </c>
      <c r="BM118" s="24" t="s">
        <v>1317</v>
      </c>
    </row>
    <row r="119" spans="2:65" s="13" customFormat="1" ht="12">
      <c r="B119" s="234"/>
      <c r="C119" s="235"/>
      <c r="D119" s="217" t="s">
        <v>170</v>
      </c>
      <c r="E119" s="236" t="s">
        <v>21</v>
      </c>
      <c r="F119" s="237" t="s">
        <v>1318</v>
      </c>
      <c r="G119" s="235"/>
      <c r="H119" s="238" t="s">
        <v>21</v>
      </c>
      <c r="I119" s="239"/>
      <c r="J119" s="235"/>
      <c r="K119" s="235"/>
      <c r="L119" s="240"/>
      <c r="M119" s="241"/>
      <c r="N119" s="242"/>
      <c r="O119" s="242"/>
      <c r="P119" s="242"/>
      <c r="Q119" s="242"/>
      <c r="R119" s="242"/>
      <c r="S119" s="242"/>
      <c r="T119" s="243"/>
      <c r="AT119" s="244" t="s">
        <v>170</v>
      </c>
      <c r="AU119" s="244" t="s">
        <v>83</v>
      </c>
      <c r="AV119" s="13" t="s">
        <v>81</v>
      </c>
      <c r="AW119" s="13" t="s">
        <v>37</v>
      </c>
      <c r="AX119" s="13" t="s">
        <v>73</v>
      </c>
      <c r="AY119" s="244" t="s">
        <v>162</v>
      </c>
    </row>
    <row r="120" spans="2:65" s="11" customFormat="1" ht="12">
      <c r="B120" s="205"/>
      <c r="C120" s="206"/>
      <c r="D120" s="217" t="s">
        <v>170</v>
      </c>
      <c r="E120" s="218" t="s">
        <v>21</v>
      </c>
      <c r="F120" s="219" t="s">
        <v>487</v>
      </c>
      <c r="G120" s="206"/>
      <c r="H120" s="220">
        <v>40</v>
      </c>
      <c r="I120" s="211"/>
      <c r="J120" s="206"/>
      <c r="K120" s="206"/>
      <c r="L120" s="212"/>
      <c r="M120" s="213"/>
      <c r="N120" s="214"/>
      <c r="O120" s="214"/>
      <c r="P120" s="214"/>
      <c r="Q120" s="214"/>
      <c r="R120" s="214"/>
      <c r="S120" s="214"/>
      <c r="T120" s="215"/>
      <c r="AT120" s="216" t="s">
        <v>170</v>
      </c>
      <c r="AU120" s="216" t="s">
        <v>83</v>
      </c>
      <c r="AV120" s="11" t="s">
        <v>83</v>
      </c>
      <c r="AW120" s="11" t="s">
        <v>37</v>
      </c>
      <c r="AX120" s="11" t="s">
        <v>73</v>
      </c>
      <c r="AY120" s="216" t="s">
        <v>162</v>
      </c>
    </row>
    <row r="121" spans="2:65" s="12" customFormat="1" ht="12">
      <c r="B121" s="221"/>
      <c r="C121" s="222"/>
      <c r="D121" s="207" t="s">
        <v>170</v>
      </c>
      <c r="E121" s="223" t="s">
        <v>21</v>
      </c>
      <c r="F121" s="224" t="s">
        <v>176</v>
      </c>
      <c r="G121" s="222"/>
      <c r="H121" s="225">
        <v>40</v>
      </c>
      <c r="I121" s="226"/>
      <c r="J121" s="222"/>
      <c r="K121" s="222"/>
      <c r="L121" s="227"/>
      <c r="M121" s="228"/>
      <c r="N121" s="229"/>
      <c r="O121" s="229"/>
      <c r="P121" s="229"/>
      <c r="Q121" s="229"/>
      <c r="R121" s="229"/>
      <c r="S121" s="229"/>
      <c r="T121" s="230"/>
      <c r="AT121" s="231" t="s">
        <v>170</v>
      </c>
      <c r="AU121" s="231" t="s">
        <v>83</v>
      </c>
      <c r="AV121" s="12" t="s">
        <v>168</v>
      </c>
      <c r="AW121" s="12" t="s">
        <v>37</v>
      </c>
      <c r="AX121" s="12" t="s">
        <v>81</v>
      </c>
      <c r="AY121" s="231" t="s">
        <v>162</v>
      </c>
    </row>
    <row r="122" spans="2:65" s="1" customFormat="1" ht="40.200000000000003" customHeight="1">
      <c r="B122" s="41"/>
      <c r="C122" s="263" t="s">
        <v>205</v>
      </c>
      <c r="D122" s="263" t="s">
        <v>393</v>
      </c>
      <c r="E122" s="264" t="s">
        <v>1319</v>
      </c>
      <c r="F122" s="265" t="s">
        <v>1320</v>
      </c>
      <c r="G122" s="266" t="s">
        <v>249</v>
      </c>
      <c r="H122" s="267">
        <v>42</v>
      </c>
      <c r="I122" s="268"/>
      <c r="J122" s="269">
        <f>ROUND(I122*H122,2)</f>
        <v>0</v>
      </c>
      <c r="K122" s="265" t="s">
        <v>183</v>
      </c>
      <c r="L122" s="270"/>
      <c r="M122" s="271" t="s">
        <v>21</v>
      </c>
      <c r="N122" s="272" t="s">
        <v>44</v>
      </c>
      <c r="O122" s="42"/>
      <c r="P122" s="202">
        <f>O122*H122</f>
        <v>0</v>
      </c>
      <c r="Q122" s="202">
        <v>1.2999999999999999E-3</v>
      </c>
      <c r="R122" s="202">
        <f>Q122*H122</f>
        <v>5.4599999999999996E-2</v>
      </c>
      <c r="S122" s="202">
        <v>0</v>
      </c>
      <c r="T122" s="203">
        <f>S122*H122</f>
        <v>0</v>
      </c>
      <c r="AR122" s="24" t="s">
        <v>205</v>
      </c>
      <c r="AT122" s="24" t="s">
        <v>393</v>
      </c>
      <c r="AU122" s="24" t="s">
        <v>83</v>
      </c>
      <c r="AY122" s="24" t="s">
        <v>162</v>
      </c>
      <c r="BE122" s="204">
        <f>IF(N122="základní",J122,0)</f>
        <v>0</v>
      </c>
      <c r="BF122" s="204">
        <f>IF(N122="snížená",J122,0)</f>
        <v>0</v>
      </c>
      <c r="BG122" s="204">
        <f>IF(N122="zákl. přenesená",J122,0)</f>
        <v>0</v>
      </c>
      <c r="BH122" s="204">
        <f>IF(N122="sníž. přenesená",J122,0)</f>
        <v>0</v>
      </c>
      <c r="BI122" s="204">
        <f>IF(N122="nulová",J122,0)</f>
        <v>0</v>
      </c>
      <c r="BJ122" s="24" t="s">
        <v>81</v>
      </c>
      <c r="BK122" s="204">
        <f>ROUND(I122*H122,2)</f>
        <v>0</v>
      </c>
      <c r="BL122" s="24" t="s">
        <v>168</v>
      </c>
      <c r="BM122" s="24" t="s">
        <v>1321</v>
      </c>
    </row>
    <row r="123" spans="2:65" s="13" customFormat="1" ht="12">
      <c r="B123" s="234"/>
      <c r="C123" s="235"/>
      <c r="D123" s="217" t="s">
        <v>170</v>
      </c>
      <c r="E123" s="236" t="s">
        <v>21</v>
      </c>
      <c r="F123" s="237" t="s">
        <v>1318</v>
      </c>
      <c r="G123" s="235"/>
      <c r="H123" s="238" t="s">
        <v>21</v>
      </c>
      <c r="I123" s="239"/>
      <c r="J123" s="235"/>
      <c r="K123" s="235"/>
      <c r="L123" s="240"/>
      <c r="M123" s="241"/>
      <c r="N123" s="242"/>
      <c r="O123" s="242"/>
      <c r="P123" s="242"/>
      <c r="Q123" s="242"/>
      <c r="R123" s="242"/>
      <c r="S123" s="242"/>
      <c r="T123" s="243"/>
      <c r="AT123" s="244" t="s">
        <v>170</v>
      </c>
      <c r="AU123" s="244" t="s">
        <v>83</v>
      </c>
      <c r="AV123" s="13" t="s">
        <v>81</v>
      </c>
      <c r="AW123" s="13" t="s">
        <v>37</v>
      </c>
      <c r="AX123" s="13" t="s">
        <v>73</v>
      </c>
      <c r="AY123" s="244" t="s">
        <v>162</v>
      </c>
    </row>
    <row r="124" spans="2:65" s="11" customFormat="1" ht="12">
      <c r="B124" s="205"/>
      <c r="C124" s="206"/>
      <c r="D124" s="217" t="s">
        <v>170</v>
      </c>
      <c r="E124" s="218" t="s">
        <v>21</v>
      </c>
      <c r="F124" s="219" t="s">
        <v>1322</v>
      </c>
      <c r="G124" s="206"/>
      <c r="H124" s="220">
        <v>42</v>
      </c>
      <c r="I124" s="211"/>
      <c r="J124" s="206"/>
      <c r="K124" s="206"/>
      <c r="L124" s="212"/>
      <c r="M124" s="213"/>
      <c r="N124" s="214"/>
      <c r="O124" s="214"/>
      <c r="P124" s="214"/>
      <c r="Q124" s="214"/>
      <c r="R124" s="214"/>
      <c r="S124" s="214"/>
      <c r="T124" s="215"/>
      <c r="AT124" s="216" t="s">
        <v>170</v>
      </c>
      <c r="AU124" s="216" t="s">
        <v>83</v>
      </c>
      <c r="AV124" s="11" t="s">
        <v>83</v>
      </c>
      <c r="AW124" s="11" t="s">
        <v>37</v>
      </c>
      <c r="AX124" s="11" t="s">
        <v>73</v>
      </c>
      <c r="AY124" s="216" t="s">
        <v>162</v>
      </c>
    </row>
    <row r="125" spans="2:65" s="12" customFormat="1" ht="12">
      <c r="B125" s="221"/>
      <c r="C125" s="222"/>
      <c r="D125" s="217" t="s">
        <v>170</v>
      </c>
      <c r="E125" s="257" t="s">
        <v>21</v>
      </c>
      <c r="F125" s="258" t="s">
        <v>176</v>
      </c>
      <c r="G125" s="222"/>
      <c r="H125" s="259">
        <v>42</v>
      </c>
      <c r="I125" s="226"/>
      <c r="J125" s="222"/>
      <c r="K125" s="222"/>
      <c r="L125" s="227"/>
      <c r="M125" s="228"/>
      <c r="N125" s="229"/>
      <c r="O125" s="229"/>
      <c r="P125" s="229"/>
      <c r="Q125" s="229"/>
      <c r="R125" s="229"/>
      <c r="S125" s="229"/>
      <c r="T125" s="230"/>
      <c r="AT125" s="231" t="s">
        <v>170</v>
      </c>
      <c r="AU125" s="231" t="s">
        <v>83</v>
      </c>
      <c r="AV125" s="12" t="s">
        <v>168</v>
      </c>
      <c r="AW125" s="12" t="s">
        <v>37</v>
      </c>
      <c r="AX125" s="12" t="s">
        <v>81</v>
      </c>
      <c r="AY125" s="231" t="s">
        <v>162</v>
      </c>
    </row>
    <row r="126" spans="2:65" s="10" customFormat="1" ht="29.85" customHeight="1">
      <c r="B126" s="176"/>
      <c r="C126" s="177"/>
      <c r="D126" s="190" t="s">
        <v>72</v>
      </c>
      <c r="E126" s="191" t="s">
        <v>444</v>
      </c>
      <c r="F126" s="191" t="s">
        <v>445</v>
      </c>
      <c r="G126" s="177"/>
      <c r="H126" s="177"/>
      <c r="I126" s="180"/>
      <c r="J126" s="192">
        <f>BK126</f>
        <v>0</v>
      </c>
      <c r="K126" s="177"/>
      <c r="L126" s="182"/>
      <c r="M126" s="183"/>
      <c r="N126" s="184"/>
      <c r="O126" s="184"/>
      <c r="P126" s="185">
        <f>P127</f>
        <v>0</v>
      </c>
      <c r="Q126" s="184"/>
      <c r="R126" s="185">
        <f>R127</f>
        <v>0</v>
      </c>
      <c r="S126" s="184"/>
      <c r="T126" s="186">
        <f>T127</f>
        <v>0</v>
      </c>
      <c r="AR126" s="187" t="s">
        <v>81</v>
      </c>
      <c r="AT126" s="188" t="s">
        <v>72</v>
      </c>
      <c r="AU126" s="188" t="s">
        <v>81</v>
      </c>
      <c r="AY126" s="187" t="s">
        <v>162</v>
      </c>
      <c r="BK126" s="189">
        <f>BK127</f>
        <v>0</v>
      </c>
    </row>
    <row r="127" spans="2:65" s="1" customFormat="1" ht="40.200000000000003" customHeight="1">
      <c r="B127" s="41"/>
      <c r="C127" s="193" t="s">
        <v>212</v>
      </c>
      <c r="D127" s="193" t="s">
        <v>164</v>
      </c>
      <c r="E127" s="194" t="s">
        <v>1323</v>
      </c>
      <c r="F127" s="195" t="s">
        <v>1324</v>
      </c>
      <c r="G127" s="196" t="s">
        <v>317</v>
      </c>
      <c r="H127" s="197">
        <v>3.97</v>
      </c>
      <c r="I127" s="198"/>
      <c r="J127" s="199">
        <f>ROUND(I127*H127,2)</f>
        <v>0</v>
      </c>
      <c r="K127" s="195" t="s">
        <v>183</v>
      </c>
      <c r="L127" s="61"/>
      <c r="M127" s="200" t="s">
        <v>21</v>
      </c>
      <c r="N127" s="273" t="s">
        <v>44</v>
      </c>
      <c r="O127" s="274"/>
      <c r="P127" s="275">
        <f>O127*H127</f>
        <v>0</v>
      </c>
      <c r="Q127" s="275">
        <v>0</v>
      </c>
      <c r="R127" s="275">
        <f>Q127*H127</f>
        <v>0</v>
      </c>
      <c r="S127" s="275">
        <v>0</v>
      </c>
      <c r="T127" s="276">
        <f>S127*H127</f>
        <v>0</v>
      </c>
      <c r="AR127" s="24" t="s">
        <v>168</v>
      </c>
      <c r="AT127" s="24" t="s">
        <v>164</v>
      </c>
      <c r="AU127" s="24" t="s">
        <v>83</v>
      </c>
      <c r="AY127" s="24" t="s">
        <v>162</v>
      </c>
      <c r="BE127" s="204">
        <f>IF(N127="základní",J127,0)</f>
        <v>0</v>
      </c>
      <c r="BF127" s="204">
        <f>IF(N127="snížená",J127,0)</f>
        <v>0</v>
      </c>
      <c r="BG127" s="204">
        <f>IF(N127="zákl. přenesená",J127,0)</f>
        <v>0</v>
      </c>
      <c r="BH127" s="204">
        <f>IF(N127="sníž. přenesená",J127,0)</f>
        <v>0</v>
      </c>
      <c r="BI127" s="204">
        <f>IF(N127="nulová",J127,0)</f>
        <v>0</v>
      </c>
      <c r="BJ127" s="24" t="s">
        <v>81</v>
      </c>
      <c r="BK127" s="204">
        <f>ROUND(I127*H127,2)</f>
        <v>0</v>
      </c>
      <c r="BL127" s="24" t="s">
        <v>168</v>
      </c>
      <c r="BM127" s="24" t="s">
        <v>1325</v>
      </c>
    </row>
    <row r="128" spans="2:65" s="1" customFormat="1" ht="6.9" customHeight="1">
      <c r="B128" s="56"/>
      <c r="C128" s="57"/>
      <c r="D128" s="57"/>
      <c r="E128" s="57"/>
      <c r="F128" s="57"/>
      <c r="G128" s="57"/>
      <c r="H128" s="57"/>
      <c r="I128" s="139"/>
      <c r="J128" s="57"/>
      <c r="K128" s="57"/>
      <c r="L128" s="61"/>
    </row>
  </sheetData>
  <sheetProtection algorithmName="SHA-512" hashValue="mrxWW0vC8oJUAJ/8H0Ay2JJqiUVtF5WLExRG4tO5p3MvqhcVVJ2hOHtFmkf7XDnI6ts78crTwnb/AMTgHMKdmQ==" saltValue="Y8xCfv8exNZ3zEDYIZojJg==" spinCount="100000" sheet="1" objects="1" scenarios="1" formatCells="0" formatColumns="0" formatRows="0" sort="0" autoFilter="0"/>
  <autoFilter ref="C79:K127" xr:uid="{00000000-0009-0000-0000-00000E000000}"/>
  <mergeCells count="9">
    <mergeCell ref="E70:H70"/>
    <mergeCell ref="E72:H72"/>
    <mergeCell ref="G1:H1"/>
    <mergeCell ref="L2:V2"/>
    <mergeCell ref="E7:H7"/>
    <mergeCell ref="E9:H9"/>
    <mergeCell ref="E24:H24"/>
    <mergeCell ref="E45:H45"/>
    <mergeCell ref="E47:H47"/>
  </mergeCells>
  <hyperlinks>
    <hyperlink ref="F1:G1" location="C2" display="1) Krycí list soupisu" xr:uid="{00000000-0004-0000-0E00-000000000000}"/>
    <hyperlink ref="G1:H1" location="C54" display="2) Rekapitulace" xr:uid="{00000000-0004-0000-0E00-000001000000}"/>
    <hyperlink ref="J1" location="C79" display="3) Soupis prací" xr:uid="{00000000-0004-0000-0E00-000002000000}"/>
    <hyperlink ref="L1:V1" location="'Rekapitulace stavby'!C2" display="Rekapitulace stavby" xr:uid="{00000000-0004-0000-0E00-000003000000}"/>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BR106"/>
  <sheetViews>
    <sheetView showGridLines="0" workbookViewId="0">
      <pane ySplit="1" topLeftCell="A2" activePane="bottomLeft" state="frozen"/>
      <selection pane="bottomLeft"/>
    </sheetView>
  </sheetViews>
  <sheetFormatPr defaultRowHeight="14.4"/>
  <cols>
    <col min="1" max="1" width="7.140625" customWidth="1"/>
    <col min="2" max="2" width="1.42578125" customWidth="1"/>
    <col min="3" max="3" width="3.5703125" customWidth="1"/>
    <col min="4" max="4" width="3.7109375" customWidth="1"/>
    <col min="5" max="5" width="14.7109375" customWidth="1"/>
    <col min="6" max="6" width="64.28515625" customWidth="1"/>
    <col min="7" max="7" width="7.42578125" customWidth="1"/>
    <col min="8" max="8" width="9.5703125" customWidth="1"/>
    <col min="9" max="9" width="10.85546875" style="111" customWidth="1"/>
    <col min="10" max="10" width="20.140625" customWidth="1"/>
    <col min="11" max="11" width="13.28515625" customWidth="1"/>
    <col min="13" max="18" width="9.140625" hidden="1"/>
    <col min="19" max="19" width="7" hidden="1" customWidth="1"/>
    <col min="20" max="20" width="25.42578125" hidden="1" customWidth="1"/>
    <col min="21" max="21" width="14" hidden="1" customWidth="1"/>
    <col min="22" max="22" width="10.5703125" customWidth="1"/>
    <col min="23" max="23" width="14" customWidth="1"/>
    <col min="24" max="24" width="10.5703125" customWidth="1"/>
    <col min="25" max="25" width="12.85546875" customWidth="1"/>
    <col min="26" max="26" width="9.42578125" customWidth="1"/>
    <col min="27" max="27" width="12.85546875" customWidth="1"/>
    <col min="28" max="28" width="14" customWidth="1"/>
    <col min="29" max="29" width="9.42578125" customWidth="1"/>
    <col min="30" max="30" width="12.85546875" customWidth="1"/>
    <col min="31" max="31" width="14" customWidth="1"/>
    <col min="44" max="65" width="9.140625" hidden="1"/>
  </cols>
  <sheetData>
    <row r="1" spans="1:70" ht="21.75" customHeight="1">
      <c r="A1" s="21"/>
      <c r="B1" s="112"/>
      <c r="C1" s="112"/>
      <c r="D1" s="113" t="s">
        <v>1</v>
      </c>
      <c r="E1" s="112"/>
      <c r="F1" s="114" t="s">
        <v>129</v>
      </c>
      <c r="G1" s="408" t="s">
        <v>130</v>
      </c>
      <c r="H1" s="408"/>
      <c r="I1" s="115"/>
      <c r="J1" s="114" t="s">
        <v>131</v>
      </c>
      <c r="K1" s="113" t="s">
        <v>132</v>
      </c>
      <c r="L1" s="114" t="s">
        <v>133</v>
      </c>
      <c r="M1" s="114"/>
      <c r="N1" s="114"/>
      <c r="O1" s="114"/>
      <c r="P1" s="114"/>
      <c r="Q1" s="114"/>
      <c r="R1" s="114"/>
      <c r="S1" s="114"/>
      <c r="T1" s="114"/>
      <c r="U1" s="20"/>
      <c r="V1" s="20"/>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row>
    <row r="2" spans="1:70" ht="36.9" customHeight="1">
      <c r="L2" s="400"/>
      <c r="M2" s="400"/>
      <c r="N2" s="400"/>
      <c r="O2" s="400"/>
      <c r="P2" s="400"/>
      <c r="Q2" s="400"/>
      <c r="R2" s="400"/>
      <c r="S2" s="400"/>
      <c r="T2" s="400"/>
      <c r="U2" s="400"/>
      <c r="V2" s="400"/>
      <c r="AT2" s="24" t="s">
        <v>125</v>
      </c>
    </row>
    <row r="3" spans="1:70" ht="6.9" customHeight="1">
      <c r="B3" s="25"/>
      <c r="C3" s="26"/>
      <c r="D3" s="26"/>
      <c r="E3" s="26"/>
      <c r="F3" s="26"/>
      <c r="G3" s="26"/>
      <c r="H3" s="26"/>
      <c r="I3" s="116"/>
      <c r="J3" s="26"/>
      <c r="K3" s="27"/>
      <c r="AT3" s="24" t="s">
        <v>83</v>
      </c>
    </row>
    <row r="4" spans="1:70" ht="36.9" customHeight="1">
      <c r="B4" s="28"/>
      <c r="C4" s="29"/>
      <c r="D4" s="30" t="s">
        <v>134</v>
      </c>
      <c r="E4" s="29"/>
      <c r="F4" s="29"/>
      <c r="G4" s="29"/>
      <c r="H4" s="29"/>
      <c r="I4" s="117"/>
      <c r="J4" s="29"/>
      <c r="K4" s="31"/>
      <c r="M4" s="32" t="s">
        <v>12</v>
      </c>
      <c r="AT4" s="24" t="s">
        <v>6</v>
      </c>
    </row>
    <row r="5" spans="1:70" ht="6.9" customHeight="1">
      <c r="B5" s="28"/>
      <c r="C5" s="29"/>
      <c r="D5" s="29"/>
      <c r="E5" s="29"/>
      <c r="F5" s="29"/>
      <c r="G5" s="29"/>
      <c r="H5" s="29"/>
      <c r="I5" s="117"/>
      <c r="J5" s="29"/>
      <c r="K5" s="31"/>
    </row>
    <row r="6" spans="1:70" ht="13.2">
      <c r="B6" s="28"/>
      <c r="C6" s="29"/>
      <c r="D6" s="37" t="s">
        <v>18</v>
      </c>
      <c r="E6" s="29"/>
      <c r="F6" s="29"/>
      <c r="G6" s="29"/>
      <c r="H6" s="29"/>
      <c r="I6" s="117"/>
      <c r="J6" s="29"/>
      <c r="K6" s="31"/>
    </row>
    <row r="7" spans="1:70" ht="20.399999999999999" customHeight="1">
      <c r="B7" s="28"/>
      <c r="C7" s="29"/>
      <c r="D7" s="29"/>
      <c r="E7" s="401" t="str">
        <f>'Rekapitulace stavby'!K6</f>
        <v>Revitalizace centra obce Vikýřovice</v>
      </c>
      <c r="F7" s="402"/>
      <c r="G7" s="402"/>
      <c r="H7" s="402"/>
      <c r="I7" s="117"/>
      <c r="J7" s="29"/>
      <c r="K7" s="31"/>
    </row>
    <row r="8" spans="1:70" s="1" customFormat="1" ht="13.2">
      <c r="B8" s="41"/>
      <c r="C8" s="42"/>
      <c r="D8" s="37" t="s">
        <v>135</v>
      </c>
      <c r="E8" s="42"/>
      <c r="F8" s="42"/>
      <c r="G8" s="42"/>
      <c r="H8" s="42"/>
      <c r="I8" s="118"/>
      <c r="J8" s="42"/>
      <c r="K8" s="45"/>
    </row>
    <row r="9" spans="1:70" s="1" customFormat="1" ht="36.9" customHeight="1">
      <c r="B9" s="41"/>
      <c r="C9" s="42"/>
      <c r="D9" s="42"/>
      <c r="E9" s="403" t="s">
        <v>1326</v>
      </c>
      <c r="F9" s="404"/>
      <c r="G9" s="404"/>
      <c r="H9" s="404"/>
      <c r="I9" s="118"/>
      <c r="J9" s="42"/>
      <c r="K9" s="45"/>
    </row>
    <row r="10" spans="1:70" s="1" customFormat="1" ht="12">
      <c r="B10" s="41"/>
      <c r="C10" s="42"/>
      <c r="D10" s="42"/>
      <c r="E10" s="42"/>
      <c r="F10" s="42"/>
      <c r="G10" s="42"/>
      <c r="H10" s="42"/>
      <c r="I10" s="118"/>
      <c r="J10" s="42"/>
      <c r="K10" s="45"/>
    </row>
    <row r="11" spans="1:70" s="1" customFormat="1" ht="14.4" customHeight="1">
      <c r="B11" s="41"/>
      <c r="C11" s="42"/>
      <c r="D11" s="37" t="s">
        <v>20</v>
      </c>
      <c r="E11" s="42"/>
      <c r="F11" s="35" t="s">
        <v>21</v>
      </c>
      <c r="G11" s="42"/>
      <c r="H11" s="42"/>
      <c r="I11" s="119" t="s">
        <v>22</v>
      </c>
      <c r="J11" s="35" t="s">
        <v>21</v>
      </c>
      <c r="K11" s="45"/>
    </row>
    <row r="12" spans="1:70" s="1" customFormat="1" ht="14.4" customHeight="1">
      <c r="B12" s="41"/>
      <c r="C12" s="42"/>
      <c r="D12" s="37" t="s">
        <v>23</v>
      </c>
      <c r="E12" s="42"/>
      <c r="F12" s="35" t="s">
        <v>24</v>
      </c>
      <c r="G12" s="42"/>
      <c r="H12" s="42"/>
      <c r="I12" s="119" t="s">
        <v>25</v>
      </c>
      <c r="J12" s="120" t="str">
        <f>'Rekapitulace stavby'!AN8</f>
        <v>20. 7. 2017</v>
      </c>
      <c r="K12" s="45"/>
    </row>
    <row r="13" spans="1:70" s="1" customFormat="1" ht="10.8" customHeight="1">
      <c r="B13" s="41"/>
      <c r="C13" s="42"/>
      <c r="D13" s="42"/>
      <c r="E13" s="42"/>
      <c r="F13" s="42"/>
      <c r="G13" s="42"/>
      <c r="H13" s="42"/>
      <c r="I13" s="118"/>
      <c r="J13" s="42"/>
      <c r="K13" s="45"/>
    </row>
    <row r="14" spans="1:70" s="1" customFormat="1" ht="14.4" customHeight="1">
      <c r="B14" s="41"/>
      <c r="C14" s="42"/>
      <c r="D14" s="37" t="s">
        <v>27</v>
      </c>
      <c r="E14" s="42"/>
      <c r="F14" s="42"/>
      <c r="G14" s="42"/>
      <c r="H14" s="42"/>
      <c r="I14" s="119" t="s">
        <v>28</v>
      </c>
      <c r="J14" s="35" t="s">
        <v>29</v>
      </c>
      <c r="K14" s="45"/>
    </row>
    <row r="15" spans="1:70" s="1" customFormat="1" ht="18" customHeight="1">
      <c r="B15" s="41"/>
      <c r="C15" s="42"/>
      <c r="D15" s="42"/>
      <c r="E15" s="35" t="s">
        <v>30</v>
      </c>
      <c r="F15" s="42"/>
      <c r="G15" s="42"/>
      <c r="H15" s="42"/>
      <c r="I15" s="119" t="s">
        <v>31</v>
      </c>
      <c r="J15" s="35" t="s">
        <v>21</v>
      </c>
      <c r="K15" s="45"/>
    </row>
    <row r="16" spans="1:70" s="1" customFormat="1" ht="6.9" customHeight="1">
      <c r="B16" s="41"/>
      <c r="C16" s="42"/>
      <c r="D16" s="42"/>
      <c r="E16" s="42"/>
      <c r="F16" s="42"/>
      <c r="G16" s="42"/>
      <c r="H16" s="42"/>
      <c r="I16" s="118"/>
      <c r="J16" s="42"/>
      <c r="K16" s="45"/>
    </row>
    <row r="17" spans="2:11" s="1" customFormat="1" ht="14.4" customHeight="1">
      <c r="B17" s="41"/>
      <c r="C17" s="42"/>
      <c r="D17" s="37" t="s">
        <v>32</v>
      </c>
      <c r="E17" s="42"/>
      <c r="F17" s="42"/>
      <c r="G17" s="42"/>
      <c r="H17" s="42"/>
      <c r="I17" s="119" t="s">
        <v>28</v>
      </c>
      <c r="J17" s="35" t="str">
        <f>IF('Rekapitulace stavby'!AN13="Vyplň údaj","",IF('Rekapitulace stavby'!AN13="","",'Rekapitulace stavby'!AN13))</f>
        <v/>
      </c>
      <c r="K17" s="45"/>
    </row>
    <row r="18" spans="2:11" s="1" customFormat="1" ht="18" customHeight="1">
      <c r="B18" s="41"/>
      <c r="C18" s="42"/>
      <c r="D18" s="42"/>
      <c r="E18" s="35" t="str">
        <f>IF('Rekapitulace stavby'!E14="Vyplň údaj","",IF('Rekapitulace stavby'!E14="","",'Rekapitulace stavby'!E14))</f>
        <v/>
      </c>
      <c r="F18" s="42"/>
      <c r="G18" s="42"/>
      <c r="H18" s="42"/>
      <c r="I18" s="119" t="s">
        <v>31</v>
      </c>
      <c r="J18" s="35" t="str">
        <f>IF('Rekapitulace stavby'!AN14="Vyplň údaj","",IF('Rekapitulace stavby'!AN14="","",'Rekapitulace stavby'!AN14))</f>
        <v/>
      </c>
      <c r="K18" s="45"/>
    </row>
    <row r="19" spans="2:11" s="1" customFormat="1" ht="6.9" customHeight="1">
      <c r="B19" s="41"/>
      <c r="C19" s="42"/>
      <c r="D19" s="42"/>
      <c r="E19" s="42"/>
      <c r="F19" s="42"/>
      <c r="G19" s="42"/>
      <c r="H19" s="42"/>
      <c r="I19" s="118"/>
      <c r="J19" s="42"/>
      <c r="K19" s="45"/>
    </row>
    <row r="20" spans="2:11" s="1" customFormat="1" ht="14.4" customHeight="1">
      <c r="B20" s="41"/>
      <c r="C20" s="42"/>
      <c r="D20" s="37" t="s">
        <v>34</v>
      </c>
      <c r="E20" s="42"/>
      <c r="F20" s="42"/>
      <c r="G20" s="42"/>
      <c r="H20" s="42"/>
      <c r="I20" s="119" t="s">
        <v>28</v>
      </c>
      <c r="J20" s="35" t="s">
        <v>35</v>
      </c>
      <c r="K20" s="45"/>
    </row>
    <row r="21" spans="2:11" s="1" customFormat="1" ht="18" customHeight="1">
      <c r="B21" s="41"/>
      <c r="C21" s="42"/>
      <c r="D21" s="42"/>
      <c r="E21" s="35" t="s">
        <v>36</v>
      </c>
      <c r="F21" s="42"/>
      <c r="G21" s="42"/>
      <c r="H21" s="42"/>
      <c r="I21" s="119" t="s">
        <v>31</v>
      </c>
      <c r="J21" s="35" t="s">
        <v>21</v>
      </c>
      <c r="K21" s="45"/>
    </row>
    <row r="22" spans="2:11" s="1" customFormat="1" ht="6.9" customHeight="1">
      <c r="B22" s="41"/>
      <c r="C22" s="42"/>
      <c r="D22" s="42"/>
      <c r="E22" s="42"/>
      <c r="F22" s="42"/>
      <c r="G22" s="42"/>
      <c r="H22" s="42"/>
      <c r="I22" s="118"/>
      <c r="J22" s="42"/>
      <c r="K22" s="45"/>
    </row>
    <row r="23" spans="2:11" s="1" customFormat="1" ht="14.4" customHeight="1">
      <c r="B23" s="41"/>
      <c r="C23" s="42"/>
      <c r="D23" s="37" t="s">
        <v>38</v>
      </c>
      <c r="E23" s="42"/>
      <c r="F23" s="42"/>
      <c r="G23" s="42"/>
      <c r="H23" s="42"/>
      <c r="I23" s="118"/>
      <c r="J23" s="42"/>
      <c r="K23" s="45"/>
    </row>
    <row r="24" spans="2:11" s="6" customFormat="1" ht="20.399999999999999" customHeight="1">
      <c r="B24" s="121"/>
      <c r="C24" s="122"/>
      <c r="D24" s="122"/>
      <c r="E24" s="370" t="s">
        <v>21</v>
      </c>
      <c r="F24" s="370"/>
      <c r="G24" s="370"/>
      <c r="H24" s="370"/>
      <c r="I24" s="123"/>
      <c r="J24" s="122"/>
      <c r="K24" s="124"/>
    </row>
    <row r="25" spans="2:11" s="1" customFormat="1" ht="6.9" customHeight="1">
      <c r="B25" s="41"/>
      <c r="C25" s="42"/>
      <c r="D25" s="42"/>
      <c r="E25" s="42"/>
      <c r="F25" s="42"/>
      <c r="G25" s="42"/>
      <c r="H25" s="42"/>
      <c r="I25" s="118"/>
      <c r="J25" s="42"/>
      <c r="K25" s="45"/>
    </row>
    <row r="26" spans="2:11" s="1" customFormat="1" ht="6.9" customHeight="1">
      <c r="B26" s="41"/>
      <c r="C26" s="42"/>
      <c r="D26" s="85"/>
      <c r="E26" s="85"/>
      <c r="F26" s="85"/>
      <c r="G26" s="85"/>
      <c r="H26" s="85"/>
      <c r="I26" s="125"/>
      <c r="J26" s="85"/>
      <c r="K26" s="126"/>
    </row>
    <row r="27" spans="2:11" s="1" customFormat="1" ht="25.35" customHeight="1">
      <c r="B27" s="41"/>
      <c r="C27" s="42"/>
      <c r="D27" s="127" t="s">
        <v>39</v>
      </c>
      <c r="E27" s="42"/>
      <c r="F27" s="42"/>
      <c r="G27" s="42"/>
      <c r="H27" s="42"/>
      <c r="I27" s="118"/>
      <c r="J27" s="128">
        <f>ROUND(J78,2)</f>
        <v>0</v>
      </c>
      <c r="K27" s="45"/>
    </row>
    <row r="28" spans="2:11" s="1" customFormat="1" ht="6.9" customHeight="1">
      <c r="B28" s="41"/>
      <c r="C28" s="42"/>
      <c r="D28" s="85"/>
      <c r="E28" s="85"/>
      <c r="F28" s="85"/>
      <c r="G28" s="85"/>
      <c r="H28" s="85"/>
      <c r="I28" s="125"/>
      <c r="J28" s="85"/>
      <c r="K28" s="126"/>
    </row>
    <row r="29" spans="2:11" s="1" customFormat="1" ht="14.4" customHeight="1">
      <c r="B29" s="41"/>
      <c r="C29" s="42"/>
      <c r="D29" s="42"/>
      <c r="E29" s="42"/>
      <c r="F29" s="46" t="s">
        <v>41</v>
      </c>
      <c r="G29" s="42"/>
      <c r="H29" s="42"/>
      <c r="I29" s="129" t="s">
        <v>40</v>
      </c>
      <c r="J29" s="46" t="s">
        <v>42</v>
      </c>
      <c r="K29" s="45"/>
    </row>
    <row r="30" spans="2:11" s="1" customFormat="1" ht="14.4" customHeight="1">
      <c r="B30" s="41"/>
      <c r="C30" s="42"/>
      <c r="D30" s="49" t="s">
        <v>43</v>
      </c>
      <c r="E30" s="49" t="s">
        <v>44</v>
      </c>
      <c r="F30" s="130">
        <f>ROUND(SUM(BE78:BE105), 2)</f>
        <v>0</v>
      </c>
      <c r="G30" s="42"/>
      <c r="H30" s="42"/>
      <c r="I30" s="131">
        <v>0.21</v>
      </c>
      <c r="J30" s="130">
        <f>ROUND(ROUND((SUM(BE78:BE105)), 2)*I30, 2)</f>
        <v>0</v>
      </c>
      <c r="K30" s="45"/>
    </row>
    <row r="31" spans="2:11" s="1" customFormat="1" ht="14.4" customHeight="1">
      <c r="B31" s="41"/>
      <c r="C31" s="42"/>
      <c r="D31" s="42"/>
      <c r="E31" s="49" t="s">
        <v>45</v>
      </c>
      <c r="F31" s="130">
        <f>ROUND(SUM(BF78:BF105), 2)</f>
        <v>0</v>
      </c>
      <c r="G31" s="42"/>
      <c r="H31" s="42"/>
      <c r="I31" s="131">
        <v>0.15</v>
      </c>
      <c r="J31" s="130">
        <f>ROUND(ROUND((SUM(BF78:BF105)), 2)*I31, 2)</f>
        <v>0</v>
      </c>
      <c r="K31" s="45"/>
    </row>
    <row r="32" spans="2:11" s="1" customFormat="1" ht="14.4" hidden="1" customHeight="1">
      <c r="B32" s="41"/>
      <c r="C32" s="42"/>
      <c r="D32" s="42"/>
      <c r="E32" s="49" t="s">
        <v>46</v>
      </c>
      <c r="F32" s="130">
        <f>ROUND(SUM(BG78:BG105), 2)</f>
        <v>0</v>
      </c>
      <c r="G32" s="42"/>
      <c r="H32" s="42"/>
      <c r="I32" s="131">
        <v>0.21</v>
      </c>
      <c r="J32" s="130">
        <v>0</v>
      </c>
      <c r="K32" s="45"/>
    </row>
    <row r="33" spans="2:11" s="1" customFormat="1" ht="14.4" hidden="1" customHeight="1">
      <c r="B33" s="41"/>
      <c r="C33" s="42"/>
      <c r="D33" s="42"/>
      <c r="E33" s="49" t="s">
        <v>47</v>
      </c>
      <c r="F33" s="130">
        <f>ROUND(SUM(BH78:BH105), 2)</f>
        <v>0</v>
      </c>
      <c r="G33" s="42"/>
      <c r="H33" s="42"/>
      <c r="I33" s="131">
        <v>0.15</v>
      </c>
      <c r="J33" s="130">
        <v>0</v>
      </c>
      <c r="K33" s="45"/>
    </row>
    <row r="34" spans="2:11" s="1" customFormat="1" ht="14.4" hidden="1" customHeight="1">
      <c r="B34" s="41"/>
      <c r="C34" s="42"/>
      <c r="D34" s="42"/>
      <c r="E34" s="49" t="s">
        <v>48</v>
      </c>
      <c r="F34" s="130">
        <f>ROUND(SUM(BI78:BI105), 2)</f>
        <v>0</v>
      </c>
      <c r="G34" s="42"/>
      <c r="H34" s="42"/>
      <c r="I34" s="131">
        <v>0</v>
      </c>
      <c r="J34" s="130">
        <v>0</v>
      </c>
      <c r="K34" s="45"/>
    </row>
    <row r="35" spans="2:11" s="1" customFormat="1" ht="6.9" customHeight="1">
      <c r="B35" s="41"/>
      <c r="C35" s="42"/>
      <c r="D35" s="42"/>
      <c r="E35" s="42"/>
      <c r="F35" s="42"/>
      <c r="G35" s="42"/>
      <c r="H35" s="42"/>
      <c r="I35" s="118"/>
      <c r="J35" s="42"/>
      <c r="K35" s="45"/>
    </row>
    <row r="36" spans="2:11" s="1" customFormat="1" ht="25.35" customHeight="1">
      <c r="B36" s="41"/>
      <c r="C36" s="132"/>
      <c r="D36" s="133" t="s">
        <v>49</v>
      </c>
      <c r="E36" s="79"/>
      <c r="F36" s="79"/>
      <c r="G36" s="134" t="s">
        <v>50</v>
      </c>
      <c r="H36" s="135" t="s">
        <v>51</v>
      </c>
      <c r="I36" s="136"/>
      <c r="J36" s="137">
        <f>SUM(J27:J34)</f>
        <v>0</v>
      </c>
      <c r="K36" s="138"/>
    </row>
    <row r="37" spans="2:11" s="1" customFormat="1" ht="14.4" customHeight="1">
      <c r="B37" s="56"/>
      <c r="C37" s="57"/>
      <c r="D37" s="57"/>
      <c r="E37" s="57"/>
      <c r="F37" s="57"/>
      <c r="G37" s="57"/>
      <c r="H37" s="57"/>
      <c r="I37" s="139"/>
      <c r="J37" s="57"/>
      <c r="K37" s="58"/>
    </row>
    <row r="41" spans="2:11" s="1" customFormat="1" ht="6.9" customHeight="1">
      <c r="B41" s="140"/>
      <c r="C41" s="141"/>
      <c r="D41" s="141"/>
      <c r="E41" s="141"/>
      <c r="F41" s="141"/>
      <c r="G41" s="141"/>
      <c r="H41" s="141"/>
      <c r="I41" s="142"/>
      <c r="J41" s="141"/>
      <c r="K41" s="143"/>
    </row>
    <row r="42" spans="2:11" s="1" customFormat="1" ht="36.9" customHeight="1">
      <c r="B42" s="41"/>
      <c r="C42" s="30" t="s">
        <v>137</v>
      </c>
      <c r="D42" s="42"/>
      <c r="E42" s="42"/>
      <c r="F42" s="42"/>
      <c r="G42" s="42"/>
      <c r="H42" s="42"/>
      <c r="I42" s="118"/>
      <c r="J42" s="42"/>
      <c r="K42" s="45"/>
    </row>
    <row r="43" spans="2:11" s="1" customFormat="1" ht="6.9" customHeight="1">
      <c r="B43" s="41"/>
      <c r="C43" s="42"/>
      <c r="D43" s="42"/>
      <c r="E43" s="42"/>
      <c r="F43" s="42"/>
      <c r="G43" s="42"/>
      <c r="H43" s="42"/>
      <c r="I43" s="118"/>
      <c r="J43" s="42"/>
      <c r="K43" s="45"/>
    </row>
    <row r="44" spans="2:11" s="1" customFormat="1" ht="14.4" customHeight="1">
      <c r="B44" s="41"/>
      <c r="C44" s="37" t="s">
        <v>18</v>
      </c>
      <c r="D44" s="42"/>
      <c r="E44" s="42"/>
      <c r="F44" s="42"/>
      <c r="G44" s="42"/>
      <c r="H44" s="42"/>
      <c r="I44" s="118"/>
      <c r="J44" s="42"/>
      <c r="K44" s="45"/>
    </row>
    <row r="45" spans="2:11" s="1" customFormat="1" ht="20.399999999999999" customHeight="1">
      <c r="B45" s="41"/>
      <c r="C45" s="42"/>
      <c r="D45" s="42"/>
      <c r="E45" s="401" t="str">
        <f>E7</f>
        <v>Revitalizace centra obce Vikýřovice</v>
      </c>
      <c r="F45" s="402"/>
      <c r="G45" s="402"/>
      <c r="H45" s="402"/>
      <c r="I45" s="118"/>
      <c r="J45" s="42"/>
      <c r="K45" s="45"/>
    </row>
    <row r="46" spans="2:11" s="1" customFormat="1" ht="14.4" customHeight="1">
      <c r="B46" s="41"/>
      <c r="C46" s="37" t="s">
        <v>135</v>
      </c>
      <c r="D46" s="42"/>
      <c r="E46" s="42"/>
      <c r="F46" s="42"/>
      <c r="G46" s="42"/>
      <c r="H46" s="42"/>
      <c r="I46" s="118"/>
      <c r="J46" s="42"/>
      <c r="K46" s="45"/>
    </row>
    <row r="47" spans="2:11" s="1" customFormat="1" ht="22.2" customHeight="1">
      <c r="B47" s="41"/>
      <c r="C47" s="42"/>
      <c r="D47" s="42"/>
      <c r="E47" s="403" t="str">
        <f>E9</f>
        <v>SO 1000 - Ostatní náklady</v>
      </c>
      <c r="F47" s="404"/>
      <c r="G47" s="404"/>
      <c r="H47" s="404"/>
      <c r="I47" s="118"/>
      <c r="J47" s="42"/>
      <c r="K47" s="45"/>
    </row>
    <row r="48" spans="2:11" s="1" customFormat="1" ht="6.9" customHeight="1">
      <c r="B48" s="41"/>
      <c r="C48" s="42"/>
      <c r="D48" s="42"/>
      <c r="E48" s="42"/>
      <c r="F48" s="42"/>
      <c r="G48" s="42"/>
      <c r="H48" s="42"/>
      <c r="I48" s="118"/>
      <c r="J48" s="42"/>
      <c r="K48" s="45"/>
    </row>
    <row r="49" spans="2:47" s="1" customFormat="1" ht="18" customHeight="1">
      <c r="B49" s="41"/>
      <c r="C49" s="37" t="s">
        <v>23</v>
      </c>
      <c r="D49" s="42"/>
      <c r="E49" s="42"/>
      <c r="F49" s="35" t="str">
        <f>F12</f>
        <v>Vikýřovice</v>
      </c>
      <c r="G49" s="42"/>
      <c r="H49" s="42"/>
      <c r="I49" s="119" t="s">
        <v>25</v>
      </c>
      <c r="J49" s="120" t="str">
        <f>IF(J12="","",J12)</f>
        <v>20. 7. 2017</v>
      </c>
      <c r="K49" s="45"/>
    </row>
    <row r="50" spans="2:47" s="1" customFormat="1" ht="6.9" customHeight="1">
      <c r="B50" s="41"/>
      <c r="C50" s="42"/>
      <c r="D50" s="42"/>
      <c r="E50" s="42"/>
      <c r="F50" s="42"/>
      <c r="G50" s="42"/>
      <c r="H50" s="42"/>
      <c r="I50" s="118"/>
      <c r="J50" s="42"/>
      <c r="K50" s="45"/>
    </row>
    <row r="51" spans="2:47" s="1" customFormat="1" ht="13.2">
      <c r="B51" s="41"/>
      <c r="C51" s="37" t="s">
        <v>27</v>
      </c>
      <c r="D51" s="42"/>
      <c r="E51" s="42"/>
      <c r="F51" s="35" t="str">
        <f>E15</f>
        <v>Obec Vikýřovice, Petrovská č. 168</v>
      </c>
      <c r="G51" s="42"/>
      <c r="H51" s="42"/>
      <c r="I51" s="119" t="s">
        <v>34</v>
      </c>
      <c r="J51" s="35" t="str">
        <f>E21</f>
        <v>Ing. Vitásek, U tenisu 2625/1, Šumperk</v>
      </c>
      <c r="K51" s="45"/>
    </row>
    <row r="52" spans="2:47" s="1" customFormat="1" ht="14.4" customHeight="1">
      <c r="B52" s="41"/>
      <c r="C52" s="37" t="s">
        <v>32</v>
      </c>
      <c r="D52" s="42"/>
      <c r="E52" s="42"/>
      <c r="F52" s="35" t="str">
        <f>IF(E18="","",E18)</f>
        <v/>
      </c>
      <c r="G52" s="42"/>
      <c r="H52" s="42"/>
      <c r="I52" s="118"/>
      <c r="J52" s="42"/>
      <c r="K52" s="45"/>
    </row>
    <row r="53" spans="2:47" s="1" customFormat="1" ht="10.35" customHeight="1">
      <c r="B53" s="41"/>
      <c r="C53" s="42"/>
      <c r="D53" s="42"/>
      <c r="E53" s="42"/>
      <c r="F53" s="42"/>
      <c r="G53" s="42"/>
      <c r="H53" s="42"/>
      <c r="I53" s="118"/>
      <c r="J53" s="42"/>
      <c r="K53" s="45"/>
    </row>
    <row r="54" spans="2:47" s="1" customFormat="1" ht="29.25" customHeight="1">
      <c r="B54" s="41"/>
      <c r="C54" s="144" t="s">
        <v>138</v>
      </c>
      <c r="D54" s="132"/>
      <c r="E54" s="132"/>
      <c r="F54" s="132"/>
      <c r="G54" s="132"/>
      <c r="H54" s="132"/>
      <c r="I54" s="145"/>
      <c r="J54" s="146" t="s">
        <v>139</v>
      </c>
      <c r="K54" s="147"/>
    </row>
    <row r="55" spans="2:47" s="1" customFormat="1" ht="10.35" customHeight="1">
      <c r="B55" s="41"/>
      <c r="C55" s="42"/>
      <c r="D55" s="42"/>
      <c r="E55" s="42"/>
      <c r="F55" s="42"/>
      <c r="G55" s="42"/>
      <c r="H55" s="42"/>
      <c r="I55" s="118"/>
      <c r="J55" s="42"/>
      <c r="K55" s="45"/>
    </row>
    <row r="56" spans="2:47" s="1" customFormat="1" ht="29.25" customHeight="1">
      <c r="B56" s="41"/>
      <c r="C56" s="148" t="s">
        <v>140</v>
      </c>
      <c r="D56" s="42"/>
      <c r="E56" s="42"/>
      <c r="F56" s="42"/>
      <c r="G56" s="42"/>
      <c r="H56" s="42"/>
      <c r="I56" s="118"/>
      <c r="J56" s="128">
        <f>J78</f>
        <v>0</v>
      </c>
      <c r="K56" s="45"/>
      <c r="AU56" s="24" t="s">
        <v>141</v>
      </c>
    </row>
    <row r="57" spans="2:47" s="7" customFormat="1" ht="24.9" customHeight="1">
      <c r="B57" s="149"/>
      <c r="C57" s="150"/>
      <c r="D57" s="151" t="s">
        <v>1327</v>
      </c>
      <c r="E57" s="152"/>
      <c r="F57" s="152"/>
      <c r="G57" s="152"/>
      <c r="H57" s="152"/>
      <c r="I57" s="153"/>
      <c r="J57" s="154">
        <f>J79</f>
        <v>0</v>
      </c>
      <c r="K57" s="155"/>
    </row>
    <row r="58" spans="2:47" s="8" customFormat="1" ht="19.95" customHeight="1">
      <c r="B58" s="156"/>
      <c r="C58" s="157"/>
      <c r="D58" s="158" t="s">
        <v>1328</v>
      </c>
      <c r="E58" s="159"/>
      <c r="F58" s="159"/>
      <c r="G58" s="159"/>
      <c r="H58" s="159"/>
      <c r="I58" s="160"/>
      <c r="J58" s="161">
        <f>J80</f>
        <v>0</v>
      </c>
      <c r="K58" s="162"/>
    </row>
    <row r="59" spans="2:47" s="1" customFormat="1" ht="21.75" customHeight="1">
      <c r="B59" s="41"/>
      <c r="C59" s="42"/>
      <c r="D59" s="42"/>
      <c r="E59" s="42"/>
      <c r="F59" s="42"/>
      <c r="G59" s="42"/>
      <c r="H59" s="42"/>
      <c r="I59" s="118"/>
      <c r="J59" s="42"/>
      <c r="K59" s="45"/>
    </row>
    <row r="60" spans="2:47" s="1" customFormat="1" ht="6.9" customHeight="1">
      <c r="B60" s="56"/>
      <c r="C60" s="57"/>
      <c r="D60" s="57"/>
      <c r="E60" s="57"/>
      <c r="F60" s="57"/>
      <c r="G60" s="57"/>
      <c r="H60" s="57"/>
      <c r="I60" s="139"/>
      <c r="J60" s="57"/>
      <c r="K60" s="58"/>
    </row>
    <row r="64" spans="2:47" s="1" customFormat="1" ht="6.9" customHeight="1">
      <c r="B64" s="59"/>
      <c r="C64" s="60"/>
      <c r="D64" s="60"/>
      <c r="E64" s="60"/>
      <c r="F64" s="60"/>
      <c r="G64" s="60"/>
      <c r="H64" s="60"/>
      <c r="I64" s="142"/>
      <c r="J64" s="60"/>
      <c r="K64" s="60"/>
      <c r="L64" s="61"/>
    </row>
    <row r="65" spans="2:63" s="1" customFormat="1" ht="36.9" customHeight="1">
      <c r="B65" s="41"/>
      <c r="C65" s="62" t="s">
        <v>146</v>
      </c>
      <c r="D65" s="63"/>
      <c r="E65" s="63"/>
      <c r="F65" s="63"/>
      <c r="G65" s="63"/>
      <c r="H65" s="63"/>
      <c r="I65" s="163"/>
      <c r="J65" s="63"/>
      <c r="K65" s="63"/>
      <c r="L65" s="61"/>
    </row>
    <row r="66" spans="2:63" s="1" customFormat="1" ht="6.9" customHeight="1">
      <c r="B66" s="41"/>
      <c r="C66" s="63"/>
      <c r="D66" s="63"/>
      <c r="E66" s="63"/>
      <c r="F66" s="63"/>
      <c r="G66" s="63"/>
      <c r="H66" s="63"/>
      <c r="I66" s="163"/>
      <c r="J66" s="63"/>
      <c r="K66" s="63"/>
      <c r="L66" s="61"/>
    </row>
    <row r="67" spans="2:63" s="1" customFormat="1" ht="14.4" customHeight="1">
      <c r="B67" s="41"/>
      <c r="C67" s="65" t="s">
        <v>18</v>
      </c>
      <c r="D67" s="63"/>
      <c r="E67" s="63"/>
      <c r="F67" s="63"/>
      <c r="G67" s="63"/>
      <c r="H67" s="63"/>
      <c r="I67" s="163"/>
      <c r="J67" s="63"/>
      <c r="K67" s="63"/>
      <c r="L67" s="61"/>
    </row>
    <row r="68" spans="2:63" s="1" customFormat="1" ht="20.399999999999999" customHeight="1">
      <c r="B68" s="41"/>
      <c r="C68" s="63"/>
      <c r="D68" s="63"/>
      <c r="E68" s="405" t="str">
        <f>E7</f>
        <v>Revitalizace centra obce Vikýřovice</v>
      </c>
      <c r="F68" s="406"/>
      <c r="G68" s="406"/>
      <c r="H68" s="406"/>
      <c r="I68" s="163"/>
      <c r="J68" s="63"/>
      <c r="K68" s="63"/>
      <c r="L68" s="61"/>
    </row>
    <row r="69" spans="2:63" s="1" customFormat="1" ht="14.4" customHeight="1">
      <c r="B69" s="41"/>
      <c r="C69" s="65" t="s">
        <v>135</v>
      </c>
      <c r="D69" s="63"/>
      <c r="E69" s="63"/>
      <c r="F69" s="63"/>
      <c r="G69" s="63"/>
      <c r="H69" s="63"/>
      <c r="I69" s="163"/>
      <c r="J69" s="63"/>
      <c r="K69" s="63"/>
      <c r="L69" s="61"/>
    </row>
    <row r="70" spans="2:63" s="1" customFormat="1" ht="22.2" customHeight="1">
      <c r="B70" s="41"/>
      <c r="C70" s="63"/>
      <c r="D70" s="63"/>
      <c r="E70" s="381" t="str">
        <f>E9</f>
        <v>SO 1000 - Ostatní náklady</v>
      </c>
      <c r="F70" s="407"/>
      <c r="G70" s="407"/>
      <c r="H70" s="407"/>
      <c r="I70" s="163"/>
      <c r="J70" s="63"/>
      <c r="K70" s="63"/>
      <c r="L70" s="61"/>
    </row>
    <row r="71" spans="2:63" s="1" customFormat="1" ht="6.9" customHeight="1">
      <c r="B71" s="41"/>
      <c r="C71" s="63"/>
      <c r="D71" s="63"/>
      <c r="E71" s="63"/>
      <c r="F71" s="63"/>
      <c r="G71" s="63"/>
      <c r="H71" s="63"/>
      <c r="I71" s="163"/>
      <c r="J71" s="63"/>
      <c r="K71" s="63"/>
      <c r="L71" s="61"/>
    </row>
    <row r="72" spans="2:63" s="1" customFormat="1" ht="18" customHeight="1">
      <c r="B72" s="41"/>
      <c r="C72" s="65" t="s">
        <v>23</v>
      </c>
      <c r="D72" s="63"/>
      <c r="E72" s="63"/>
      <c r="F72" s="164" t="str">
        <f>F12</f>
        <v>Vikýřovice</v>
      </c>
      <c r="G72" s="63"/>
      <c r="H72" s="63"/>
      <c r="I72" s="165" t="s">
        <v>25</v>
      </c>
      <c r="J72" s="73" t="str">
        <f>IF(J12="","",J12)</f>
        <v>20. 7. 2017</v>
      </c>
      <c r="K72" s="63"/>
      <c r="L72" s="61"/>
    </row>
    <row r="73" spans="2:63" s="1" customFormat="1" ht="6.9" customHeight="1">
      <c r="B73" s="41"/>
      <c r="C73" s="63"/>
      <c r="D73" s="63"/>
      <c r="E73" s="63"/>
      <c r="F73" s="63"/>
      <c r="G73" s="63"/>
      <c r="H73" s="63"/>
      <c r="I73" s="163"/>
      <c r="J73" s="63"/>
      <c r="K73" s="63"/>
      <c r="L73" s="61"/>
    </row>
    <row r="74" spans="2:63" s="1" customFormat="1" ht="13.2">
      <c r="B74" s="41"/>
      <c r="C74" s="65" t="s">
        <v>27</v>
      </c>
      <c r="D74" s="63"/>
      <c r="E74" s="63"/>
      <c r="F74" s="164" t="str">
        <f>E15</f>
        <v>Obec Vikýřovice, Petrovská č. 168</v>
      </c>
      <c r="G74" s="63"/>
      <c r="H74" s="63"/>
      <c r="I74" s="165" t="s">
        <v>34</v>
      </c>
      <c r="J74" s="164" t="str">
        <f>E21</f>
        <v>Ing. Vitásek, U tenisu 2625/1, Šumperk</v>
      </c>
      <c r="K74" s="63"/>
      <c r="L74" s="61"/>
    </row>
    <row r="75" spans="2:63" s="1" customFormat="1" ht="14.4" customHeight="1">
      <c r="B75" s="41"/>
      <c r="C75" s="65" t="s">
        <v>32</v>
      </c>
      <c r="D75" s="63"/>
      <c r="E75" s="63"/>
      <c r="F75" s="164" t="str">
        <f>IF(E18="","",E18)</f>
        <v/>
      </c>
      <c r="G75" s="63"/>
      <c r="H75" s="63"/>
      <c r="I75" s="163"/>
      <c r="J75" s="63"/>
      <c r="K75" s="63"/>
      <c r="L75" s="61"/>
    </row>
    <row r="76" spans="2:63" s="1" customFormat="1" ht="10.35" customHeight="1">
      <c r="B76" s="41"/>
      <c r="C76" s="63"/>
      <c r="D76" s="63"/>
      <c r="E76" s="63"/>
      <c r="F76" s="63"/>
      <c r="G76" s="63"/>
      <c r="H76" s="63"/>
      <c r="I76" s="163"/>
      <c r="J76" s="63"/>
      <c r="K76" s="63"/>
      <c r="L76" s="61"/>
    </row>
    <row r="77" spans="2:63" s="9" customFormat="1" ht="29.25" customHeight="1">
      <c r="B77" s="166"/>
      <c r="C77" s="167" t="s">
        <v>147</v>
      </c>
      <c r="D77" s="168" t="s">
        <v>58</v>
      </c>
      <c r="E77" s="168" t="s">
        <v>54</v>
      </c>
      <c r="F77" s="168" t="s">
        <v>148</v>
      </c>
      <c r="G77" s="168" t="s">
        <v>149</v>
      </c>
      <c r="H77" s="168" t="s">
        <v>150</v>
      </c>
      <c r="I77" s="169" t="s">
        <v>151</v>
      </c>
      <c r="J77" s="168" t="s">
        <v>139</v>
      </c>
      <c r="K77" s="170" t="s">
        <v>152</v>
      </c>
      <c r="L77" s="171"/>
      <c r="M77" s="81" t="s">
        <v>153</v>
      </c>
      <c r="N77" s="82" t="s">
        <v>43</v>
      </c>
      <c r="O77" s="82" t="s">
        <v>154</v>
      </c>
      <c r="P77" s="82" t="s">
        <v>155</v>
      </c>
      <c r="Q77" s="82" t="s">
        <v>156</v>
      </c>
      <c r="R77" s="82" t="s">
        <v>157</v>
      </c>
      <c r="S77" s="82" t="s">
        <v>158</v>
      </c>
      <c r="T77" s="83" t="s">
        <v>159</v>
      </c>
    </row>
    <row r="78" spans="2:63" s="1" customFormat="1" ht="29.25" customHeight="1">
      <c r="B78" s="41"/>
      <c r="C78" s="87" t="s">
        <v>140</v>
      </c>
      <c r="D78" s="63"/>
      <c r="E78" s="63"/>
      <c r="F78" s="63"/>
      <c r="G78" s="63"/>
      <c r="H78" s="63"/>
      <c r="I78" s="163"/>
      <c r="J78" s="172">
        <f>BK78</f>
        <v>0</v>
      </c>
      <c r="K78" s="63"/>
      <c r="L78" s="61"/>
      <c r="M78" s="84"/>
      <c r="N78" s="85"/>
      <c r="O78" s="85"/>
      <c r="P78" s="173">
        <f>P79</f>
        <v>0</v>
      </c>
      <c r="Q78" s="85"/>
      <c r="R78" s="173">
        <f>R79</f>
        <v>0</v>
      </c>
      <c r="S78" s="85"/>
      <c r="T78" s="174">
        <f>T79</f>
        <v>0</v>
      </c>
      <c r="AT78" s="24" t="s">
        <v>72</v>
      </c>
      <c r="AU78" s="24" t="s">
        <v>141</v>
      </c>
      <c r="BK78" s="175">
        <f>BK79</f>
        <v>0</v>
      </c>
    </row>
    <row r="79" spans="2:63" s="10" customFormat="1" ht="37.35" customHeight="1">
      <c r="B79" s="176"/>
      <c r="C79" s="177"/>
      <c r="D79" s="178" t="s">
        <v>72</v>
      </c>
      <c r="E79" s="179" t="s">
        <v>1329</v>
      </c>
      <c r="F79" s="179" t="s">
        <v>1330</v>
      </c>
      <c r="G79" s="177"/>
      <c r="H79" s="177"/>
      <c r="I79" s="180"/>
      <c r="J79" s="181">
        <f>BK79</f>
        <v>0</v>
      </c>
      <c r="K79" s="177"/>
      <c r="L79" s="182"/>
      <c r="M79" s="183"/>
      <c r="N79" s="184"/>
      <c r="O79" s="184"/>
      <c r="P79" s="185">
        <f>P80</f>
        <v>0</v>
      </c>
      <c r="Q79" s="184"/>
      <c r="R79" s="185">
        <f>R80</f>
        <v>0</v>
      </c>
      <c r="S79" s="184"/>
      <c r="T79" s="186">
        <f>T80</f>
        <v>0</v>
      </c>
      <c r="AR79" s="187" t="s">
        <v>168</v>
      </c>
      <c r="AT79" s="188" t="s">
        <v>72</v>
      </c>
      <c r="AU79" s="188" t="s">
        <v>73</v>
      </c>
      <c r="AY79" s="187" t="s">
        <v>162</v>
      </c>
      <c r="BK79" s="189">
        <f>BK80</f>
        <v>0</v>
      </c>
    </row>
    <row r="80" spans="2:63" s="10" customFormat="1" ht="19.95" customHeight="1">
      <c r="B80" s="176"/>
      <c r="C80" s="177"/>
      <c r="D80" s="190" t="s">
        <v>72</v>
      </c>
      <c r="E80" s="191" t="s">
        <v>1331</v>
      </c>
      <c r="F80" s="191" t="s">
        <v>1330</v>
      </c>
      <c r="G80" s="177"/>
      <c r="H80" s="177"/>
      <c r="I80" s="180"/>
      <c r="J80" s="192">
        <f>BK80</f>
        <v>0</v>
      </c>
      <c r="K80" s="177"/>
      <c r="L80" s="182"/>
      <c r="M80" s="183"/>
      <c r="N80" s="184"/>
      <c r="O80" s="184"/>
      <c r="P80" s="185">
        <f>SUM(P81:P105)</f>
        <v>0</v>
      </c>
      <c r="Q80" s="184"/>
      <c r="R80" s="185">
        <f>SUM(R81:R105)</f>
        <v>0</v>
      </c>
      <c r="S80" s="184"/>
      <c r="T80" s="186">
        <f>SUM(T81:T105)</f>
        <v>0</v>
      </c>
      <c r="AR80" s="187" t="s">
        <v>168</v>
      </c>
      <c r="AT80" s="188" t="s">
        <v>72</v>
      </c>
      <c r="AU80" s="188" t="s">
        <v>81</v>
      </c>
      <c r="AY80" s="187" t="s">
        <v>162</v>
      </c>
      <c r="BK80" s="189">
        <f>SUM(BK81:BK105)</f>
        <v>0</v>
      </c>
    </row>
    <row r="81" spans="2:65" s="1" customFormat="1" ht="20.399999999999999" customHeight="1">
      <c r="B81" s="41"/>
      <c r="C81" s="193" t="s">
        <v>81</v>
      </c>
      <c r="D81" s="193" t="s">
        <v>164</v>
      </c>
      <c r="E81" s="194" t="s">
        <v>1332</v>
      </c>
      <c r="F81" s="195" t="s">
        <v>1333</v>
      </c>
      <c r="G81" s="196" t="s">
        <v>704</v>
      </c>
      <c r="H81" s="197">
        <v>1</v>
      </c>
      <c r="I81" s="198"/>
      <c r="J81" s="199">
        <f>ROUND(I81*H81,2)</f>
        <v>0</v>
      </c>
      <c r="K81" s="195" t="s">
        <v>21</v>
      </c>
      <c r="L81" s="61"/>
      <c r="M81" s="200" t="s">
        <v>21</v>
      </c>
      <c r="N81" s="201" t="s">
        <v>44</v>
      </c>
      <c r="O81" s="42"/>
      <c r="P81" s="202">
        <f>O81*H81</f>
        <v>0</v>
      </c>
      <c r="Q81" s="202">
        <v>0</v>
      </c>
      <c r="R81" s="202">
        <f>Q81*H81</f>
        <v>0</v>
      </c>
      <c r="S81" s="202">
        <v>0</v>
      </c>
      <c r="T81" s="203">
        <f>S81*H81</f>
        <v>0</v>
      </c>
      <c r="AR81" s="24" t="s">
        <v>1334</v>
      </c>
      <c r="AT81" s="24" t="s">
        <v>164</v>
      </c>
      <c r="AU81" s="24" t="s">
        <v>83</v>
      </c>
      <c r="AY81" s="24" t="s">
        <v>162</v>
      </c>
      <c r="BE81" s="204">
        <f>IF(N81="základní",J81,0)</f>
        <v>0</v>
      </c>
      <c r="BF81" s="204">
        <f>IF(N81="snížená",J81,0)</f>
        <v>0</v>
      </c>
      <c r="BG81" s="204">
        <f>IF(N81="zákl. přenesená",J81,0)</f>
        <v>0</v>
      </c>
      <c r="BH81" s="204">
        <f>IF(N81="sníž. přenesená",J81,0)</f>
        <v>0</v>
      </c>
      <c r="BI81" s="204">
        <f>IF(N81="nulová",J81,0)</f>
        <v>0</v>
      </c>
      <c r="BJ81" s="24" t="s">
        <v>81</v>
      </c>
      <c r="BK81" s="204">
        <f>ROUND(I81*H81,2)</f>
        <v>0</v>
      </c>
      <c r="BL81" s="24" t="s">
        <v>1334</v>
      </c>
      <c r="BM81" s="24" t="s">
        <v>1335</v>
      </c>
    </row>
    <row r="82" spans="2:65" s="1" customFormat="1" ht="20.399999999999999" customHeight="1">
      <c r="B82" s="41"/>
      <c r="C82" s="193" t="s">
        <v>83</v>
      </c>
      <c r="D82" s="193" t="s">
        <v>164</v>
      </c>
      <c r="E82" s="194" t="s">
        <v>1336</v>
      </c>
      <c r="F82" s="195" t="s">
        <v>1337</v>
      </c>
      <c r="G82" s="196" t="s">
        <v>704</v>
      </c>
      <c r="H82" s="197">
        <v>1</v>
      </c>
      <c r="I82" s="198"/>
      <c r="J82" s="199">
        <f>ROUND(I82*H82,2)</f>
        <v>0</v>
      </c>
      <c r="K82" s="195" t="s">
        <v>21</v>
      </c>
      <c r="L82" s="61"/>
      <c r="M82" s="200" t="s">
        <v>21</v>
      </c>
      <c r="N82" s="201" t="s">
        <v>44</v>
      </c>
      <c r="O82" s="42"/>
      <c r="P82" s="202">
        <f>O82*H82</f>
        <v>0</v>
      </c>
      <c r="Q82" s="202">
        <v>0</v>
      </c>
      <c r="R82" s="202">
        <f>Q82*H82</f>
        <v>0</v>
      </c>
      <c r="S82" s="202">
        <v>0</v>
      </c>
      <c r="T82" s="203">
        <f>S82*H82</f>
        <v>0</v>
      </c>
      <c r="AR82" s="24" t="s">
        <v>1334</v>
      </c>
      <c r="AT82" s="24" t="s">
        <v>164</v>
      </c>
      <c r="AU82" s="24" t="s">
        <v>83</v>
      </c>
      <c r="AY82" s="24" t="s">
        <v>162</v>
      </c>
      <c r="BE82" s="204">
        <f>IF(N82="základní",J82,0)</f>
        <v>0</v>
      </c>
      <c r="BF82" s="204">
        <f>IF(N82="snížená",J82,0)</f>
        <v>0</v>
      </c>
      <c r="BG82" s="204">
        <f>IF(N82="zákl. přenesená",J82,0)</f>
        <v>0</v>
      </c>
      <c r="BH82" s="204">
        <f>IF(N82="sníž. přenesená",J82,0)</f>
        <v>0</v>
      </c>
      <c r="BI82" s="204">
        <f>IF(N82="nulová",J82,0)</f>
        <v>0</v>
      </c>
      <c r="BJ82" s="24" t="s">
        <v>81</v>
      </c>
      <c r="BK82" s="204">
        <f>ROUND(I82*H82,2)</f>
        <v>0</v>
      </c>
      <c r="BL82" s="24" t="s">
        <v>1334</v>
      </c>
      <c r="BM82" s="24" t="s">
        <v>1338</v>
      </c>
    </row>
    <row r="83" spans="2:65" s="13" customFormat="1" ht="24">
      <c r="B83" s="234"/>
      <c r="C83" s="235"/>
      <c r="D83" s="217" t="s">
        <v>170</v>
      </c>
      <c r="E83" s="236" t="s">
        <v>21</v>
      </c>
      <c r="F83" s="237" t="s">
        <v>1339</v>
      </c>
      <c r="G83" s="235"/>
      <c r="H83" s="238" t="s">
        <v>21</v>
      </c>
      <c r="I83" s="239"/>
      <c r="J83" s="235"/>
      <c r="K83" s="235"/>
      <c r="L83" s="240"/>
      <c r="M83" s="241"/>
      <c r="N83" s="242"/>
      <c r="O83" s="242"/>
      <c r="P83" s="242"/>
      <c r="Q83" s="242"/>
      <c r="R83" s="242"/>
      <c r="S83" s="242"/>
      <c r="T83" s="243"/>
      <c r="AT83" s="244" t="s">
        <v>170</v>
      </c>
      <c r="AU83" s="244" t="s">
        <v>83</v>
      </c>
      <c r="AV83" s="13" t="s">
        <v>81</v>
      </c>
      <c r="AW83" s="13" t="s">
        <v>37</v>
      </c>
      <c r="AX83" s="13" t="s">
        <v>73</v>
      </c>
      <c r="AY83" s="244" t="s">
        <v>162</v>
      </c>
    </row>
    <row r="84" spans="2:65" s="11" customFormat="1" ht="12">
      <c r="B84" s="205"/>
      <c r="C84" s="206"/>
      <c r="D84" s="207" t="s">
        <v>170</v>
      </c>
      <c r="E84" s="208" t="s">
        <v>21</v>
      </c>
      <c r="F84" s="209" t="s">
        <v>81</v>
      </c>
      <c r="G84" s="206"/>
      <c r="H84" s="210">
        <v>1</v>
      </c>
      <c r="I84" s="211"/>
      <c r="J84" s="206"/>
      <c r="K84" s="206"/>
      <c r="L84" s="212"/>
      <c r="M84" s="213"/>
      <c r="N84" s="214"/>
      <c r="O84" s="214"/>
      <c r="P84" s="214"/>
      <c r="Q84" s="214"/>
      <c r="R84" s="214"/>
      <c r="S84" s="214"/>
      <c r="T84" s="215"/>
      <c r="AT84" s="216" t="s">
        <v>170</v>
      </c>
      <c r="AU84" s="216" t="s">
        <v>83</v>
      </c>
      <c r="AV84" s="11" t="s">
        <v>83</v>
      </c>
      <c r="AW84" s="11" t="s">
        <v>37</v>
      </c>
      <c r="AX84" s="11" t="s">
        <v>81</v>
      </c>
      <c r="AY84" s="216" t="s">
        <v>162</v>
      </c>
    </row>
    <row r="85" spans="2:65" s="1" customFormat="1" ht="20.399999999999999" customHeight="1">
      <c r="B85" s="41"/>
      <c r="C85" s="193" t="s">
        <v>177</v>
      </c>
      <c r="D85" s="193" t="s">
        <v>164</v>
      </c>
      <c r="E85" s="194" t="s">
        <v>1340</v>
      </c>
      <c r="F85" s="195" t="s">
        <v>1341</v>
      </c>
      <c r="G85" s="196" t="s">
        <v>704</v>
      </c>
      <c r="H85" s="197">
        <v>1</v>
      </c>
      <c r="I85" s="198"/>
      <c r="J85" s="199">
        <f>ROUND(I85*H85,2)</f>
        <v>0</v>
      </c>
      <c r="K85" s="195" t="s">
        <v>21</v>
      </c>
      <c r="L85" s="61"/>
      <c r="M85" s="200" t="s">
        <v>21</v>
      </c>
      <c r="N85" s="201" t="s">
        <v>44</v>
      </c>
      <c r="O85" s="42"/>
      <c r="P85" s="202">
        <f>O85*H85</f>
        <v>0</v>
      </c>
      <c r="Q85" s="202">
        <v>0</v>
      </c>
      <c r="R85" s="202">
        <f>Q85*H85</f>
        <v>0</v>
      </c>
      <c r="S85" s="202">
        <v>0</v>
      </c>
      <c r="T85" s="203">
        <f>S85*H85</f>
        <v>0</v>
      </c>
      <c r="AR85" s="24" t="s">
        <v>1334</v>
      </c>
      <c r="AT85" s="24" t="s">
        <v>164</v>
      </c>
      <c r="AU85" s="24" t="s">
        <v>83</v>
      </c>
      <c r="AY85" s="24" t="s">
        <v>162</v>
      </c>
      <c r="BE85" s="204">
        <f>IF(N85="základní",J85,0)</f>
        <v>0</v>
      </c>
      <c r="BF85" s="204">
        <f>IF(N85="snížená",J85,0)</f>
        <v>0</v>
      </c>
      <c r="BG85" s="204">
        <f>IF(N85="zákl. přenesená",J85,0)</f>
        <v>0</v>
      </c>
      <c r="BH85" s="204">
        <f>IF(N85="sníž. přenesená",J85,0)</f>
        <v>0</v>
      </c>
      <c r="BI85" s="204">
        <f>IF(N85="nulová",J85,0)</f>
        <v>0</v>
      </c>
      <c r="BJ85" s="24" t="s">
        <v>81</v>
      </c>
      <c r="BK85" s="204">
        <f>ROUND(I85*H85,2)</f>
        <v>0</v>
      </c>
      <c r="BL85" s="24" t="s">
        <v>1334</v>
      </c>
      <c r="BM85" s="24" t="s">
        <v>1342</v>
      </c>
    </row>
    <row r="86" spans="2:65" s="13" customFormat="1" ht="24">
      <c r="B86" s="234"/>
      <c r="C86" s="235"/>
      <c r="D86" s="217" t="s">
        <v>170</v>
      </c>
      <c r="E86" s="236" t="s">
        <v>21</v>
      </c>
      <c r="F86" s="237" t="s">
        <v>1343</v>
      </c>
      <c r="G86" s="235"/>
      <c r="H86" s="238" t="s">
        <v>21</v>
      </c>
      <c r="I86" s="239"/>
      <c r="J86" s="235"/>
      <c r="K86" s="235"/>
      <c r="L86" s="240"/>
      <c r="M86" s="241"/>
      <c r="N86" s="242"/>
      <c r="O86" s="242"/>
      <c r="P86" s="242"/>
      <c r="Q86" s="242"/>
      <c r="R86" s="242"/>
      <c r="S86" s="242"/>
      <c r="T86" s="243"/>
      <c r="AT86" s="244" t="s">
        <v>170</v>
      </c>
      <c r="AU86" s="244" t="s">
        <v>83</v>
      </c>
      <c r="AV86" s="13" t="s">
        <v>81</v>
      </c>
      <c r="AW86" s="13" t="s">
        <v>37</v>
      </c>
      <c r="AX86" s="13" t="s">
        <v>73</v>
      </c>
      <c r="AY86" s="244" t="s">
        <v>162</v>
      </c>
    </row>
    <row r="87" spans="2:65" s="13" customFormat="1" ht="24">
      <c r="B87" s="234"/>
      <c r="C87" s="235"/>
      <c r="D87" s="217" t="s">
        <v>170</v>
      </c>
      <c r="E87" s="236" t="s">
        <v>21</v>
      </c>
      <c r="F87" s="237" t="s">
        <v>1344</v>
      </c>
      <c r="G87" s="235"/>
      <c r="H87" s="238" t="s">
        <v>21</v>
      </c>
      <c r="I87" s="239"/>
      <c r="J87" s="235"/>
      <c r="K87" s="235"/>
      <c r="L87" s="240"/>
      <c r="M87" s="241"/>
      <c r="N87" s="242"/>
      <c r="O87" s="242"/>
      <c r="P87" s="242"/>
      <c r="Q87" s="242"/>
      <c r="R87" s="242"/>
      <c r="S87" s="242"/>
      <c r="T87" s="243"/>
      <c r="AT87" s="244" t="s">
        <v>170</v>
      </c>
      <c r="AU87" s="244" t="s">
        <v>83</v>
      </c>
      <c r="AV87" s="13" t="s">
        <v>81</v>
      </c>
      <c r="AW87" s="13" t="s">
        <v>37</v>
      </c>
      <c r="AX87" s="13" t="s">
        <v>73</v>
      </c>
      <c r="AY87" s="244" t="s">
        <v>162</v>
      </c>
    </row>
    <row r="88" spans="2:65" s="11" customFormat="1" ht="12">
      <c r="B88" s="205"/>
      <c r="C88" s="206"/>
      <c r="D88" s="207" t="s">
        <v>170</v>
      </c>
      <c r="E88" s="208" t="s">
        <v>21</v>
      </c>
      <c r="F88" s="209" t="s">
        <v>81</v>
      </c>
      <c r="G88" s="206"/>
      <c r="H88" s="210">
        <v>1</v>
      </c>
      <c r="I88" s="211"/>
      <c r="J88" s="206"/>
      <c r="K88" s="206"/>
      <c r="L88" s="212"/>
      <c r="M88" s="213"/>
      <c r="N88" s="214"/>
      <c r="O88" s="214"/>
      <c r="P88" s="214"/>
      <c r="Q88" s="214"/>
      <c r="R88" s="214"/>
      <c r="S88" s="214"/>
      <c r="T88" s="215"/>
      <c r="AT88" s="216" t="s">
        <v>170</v>
      </c>
      <c r="AU88" s="216" t="s">
        <v>83</v>
      </c>
      <c r="AV88" s="11" t="s">
        <v>83</v>
      </c>
      <c r="AW88" s="11" t="s">
        <v>37</v>
      </c>
      <c r="AX88" s="11" t="s">
        <v>81</v>
      </c>
      <c r="AY88" s="216" t="s">
        <v>162</v>
      </c>
    </row>
    <row r="89" spans="2:65" s="1" customFormat="1" ht="20.399999999999999" customHeight="1">
      <c r="B89" s="41"/>
      <c r="C89" s="193" t="s">
        <v>168</v>
      </c>
      <c r="D89" s="193" t="s">
        <v>164</v>
      </c>
      <c r="E89" s="194" t="s">
        <v>1345</v>
      </c>
      <c r="F89" s="195" t="s">
        <v>1346</v>
      </c>
      <c r="G89" s="196" t="s">
        <v>704</v>
      </c>
      <c r="H89" s="197">
        <v>1</v>
      </c>
      <c r="I89" s="198"/>
      <c r="J89" s="199">
        <f>ROUND(I89*H89,2)</f>
        <v>0</v>
      </c>
      <c r="K89" s="195" t="s">
        <v>21</v>
      </c>
      <c r="L89" s="61"/>
      <c r="M89" s="200" t="s">
        <v>21</v>
      </c>
      <c r="N89" s="201" t="s">
        <v>44</v>
      </c>
      <c r="O89" s="42"/>
      <c r="P89" s="202">
        <f>O89*H89</f>
        <v>0</v>
      </c>
      <c r="Q89" s="202">
        <v>0</v>
      </c>
      <c r="R89" s="202">
        <f>Q89*H89</f>
        <v>0</v>
      </c>
      <c r="S89" s="202">
        <v>0</v>
      </c>
      <c r="T89" s="203">
        <f>S89*H89</f>
        <v>0</v>
      </c>
      <c r="AR89" s="24" t="s">
        <v>1334</v>
      </c>
      <c r="AT89" s="24" t="s">
        <v>164</v>
      </c>
      <c r="AU89" s="24" t="s">
        <v>83</v>
      </c>
      <c r="AY89" s="24" t="s">
        <v>162</v>
      </c>
      <c r="BE89" s="204">
        <f>IF(N89="základní",J89,0)</f>
        <v>0</v>
      </c>
      <c r="BF89" s="204">
        <f>IF(N89="snížená",J89,0)</f>
        <v>0</v>
      </c>
      <c r="BG89" s="204">
        <f>IF(N89="zákl. přenesená",J89,0)</f>
        <v>0</v>
      </c>
      <c r="BH89" s="204">
        <f>IF(N89="sníž. přenesená",J89,0)</f>
        <v>0</v>
      </c>
      <c r="BI89" s="204">
        <f>IF(N89="nulová",J89,0)</f>
        <v>0</v>
      </c>
      <c r="BJ89" s="24" t="s">
        <v>81</v>
      </c>
      <c r="BK89" s="204">
        <f>ROUND(I89*H89,2)</f>
        <v>0</v>
      </c>
      <c r="BL89" s="24" t="s">
        <v>1334</v>
      </c>
      <c r="BM89" s="24" t="s">
        <v>1347</v>
      </c>
    </row>
    <row r="90" spans="2:65" s="13" customFormat="1" ht="24">
      <c r="B90" s="234"/>
      <c r="C90" s="235"/>
      <c r="D90" s="217" t="s">
        <v>170</v>
      </c>
      <c r="E90" s="236" t="s">
        <v>21</v>
      </c>
      <c r="F90" s="237" t="s">
        <v>1348</v>
      </c>
      <c r="G90" s="235"/>
      <c r="H90" s="238" t="s">
        <v>21</v>
      </c>
      <c r="I90" s="239"/>
      <c r="J90" s="235"/>
      <c r="K90" s="235"/>
      <c r="L90" s="240"/>
      <c r="M90" s="241"/>
      <c r="N90" s="242"/>
      <c r="O90" s="242"/>
      <c r="P90" s="242"/>
      <c r="Q90" s="242"/>
      <c r="R90" s="242"/>
      <c r="S90" s="242"/>
      <c r="T90" s="243"/>
      <c r="AT90" s="244" t="s">
        <v>170</v>
      </c>
      <c r="AU90" s="244" t="s">
        <v>83</v>
      </c>
      <c r="AV90" s="13" t="s">
        <v>81</v>
      </c>
      <c r="AW90" s="13" t="s">
        <v>37</v>
      </c>
      <c r="AX90" s="13" t="s">
        <v>73</v>
      </c>
      <c r="AY90" s="244" t="s">
        <v>162</v>
      </c>
    </row>
    <row r="91" spans="2:65" s="13" customFormat="1" ht="12">
      <c r="B91" s="234"/>
      <c r="C91" s="235"/>
      <c r="D91" s="217" t="s">
        <v>170</v>
      </c>
      <c r="E91" s="236" t="s">
        <v>21</v>
      </c>
      <c r="F91" s="237" t="s">
        <v>1349</v>
      </c>
      <c r="G91" s="235"/>
      <c r="H91" s="238" t="s">
        <v>21</v>
      </c>
      <c r="I91" s="239"/>
      <c r="J91" s="235"/>
      <c r="K91" s="235"/>
      <c r="L91" s="240"/>
      <c r="M91" s="241"/>
      <c r="N91" s="242"/>
      <c r="O91" s="242"/>
      <c r="P91" s="242"/>
      <c r="Q91" s="242"/>
      <c r="R91" s="242"/>
      <c r="S91" s="242"/>
      <c r="T91" s="243"/>
      <c r="AT91" s="244" t="s">
        <v>170</v>
      </c>
      <c r="AU91" s="244" t="s">
        <v>83</v>
      </c>
      <c r="AV91" s="13" t="s">
        <v>81</v>
      </c>
      <c r="AW91" s="13" t="s">
        <v>37</v>
      </c>
      <c r="AX91" s="13" t="s">
        <v>73</v>
      </c>
      <c r="AY91" s="244" t="s">
        <v>162</v>
      </c>
    </row>
    <row r="92" spans="2:65" s="11" customFormat="1" ht="12">
      <c r="B92" s="205"/>
      <c r="C92" s="206"/>
      <c r="D92" s="207" t="s">
        <v>170</v>
      </c>
      <c r="E92" s="208" t="s">
        <v>21</v>
      </c>
      <c r="F92" s="209" t="s">
        <v>81</v>
      </c>
      <c r="G92" s="206"/>
      <c r="H92" s="210">
        <v>1</v>
      </c>
      <c r="I92" s="211"/>
      <c r="J92" s="206"/>
      <c r="K92" s="206"/>
      <c r="L92" s="212"/>
      <c r="M92" s="213"/>
      <c r="N92" s="214"/>
      <c r="O92" s="214"/>
      <c r="P92" s="214"/>
      <c r="Q92" s="214"/>
      <c r="R92" s="214"/>
      <c r="S92" s="214"/>
      <c r="T92" s="215"/>
      <c r="AT92" s="216" t="s">
        <v>170</v>
      </c>
      <c r="AU92" s="216" t="s">
        <v>83</v>
      </c>
      <c r="AV92" s="11" t="s">
        <v>83</v>
      </c>
      <c r="AW92" s="11" t="s">
        <v>37</v>
      </c>
      <c r="AX92" s="11" t="s">
        <v>81</v>
      </c>
      <c r="AY92" s="216" t="s">
        <v>162</v>
      </c>
    </row>
    <row r="93" spans="2:65" s="1" customFormat="1" ht="20.399999999999999" customHeight="1">
      <c r="B93" s="41"/>
      <c r="C93" s="193" t="s">
        <v>188</v>
      </c>
      <c r="D93" s="193" t="s">
        <v>164</v>
      </c>
      <c r="E93" s="194" t="s">
        <v>1350</v>
      </c>
      <c r="F93" s="195" t="s">
        <v>1351</v>
      </c>
      <c r="G93" s="196" t="s">
        <v>704</v>
      </c>
      <c r="H93" s="197">
        <v>1</v>
      </c>
      <c r="I93" s="198"/>
      <c r="J93" s="199">
        <f>ROUND(I93*H93,2)</f>
        <v>0</v>
      </c>
      <c r="K93" s="195" t="s">
        <v>21</v>
      </c>
      <c r="L93" s="61"/>
      <c r="M93" s="200" t="s">
        <v>21</v>
      </c>
      <c r="N93" s="201" t="s">
        <v>44</v>
      </c>
      <c r="O93" s="42"/>
      <c r="P93" s="202">
        <f>O93*H93</f>
        <v>0</v>
      </c>
      <c r="Q93" s="202">
        <v>0</v>
      </c>
      <c r="R93" s="202">
        <f>Q93*H93</f>
        <v>0</v>
      </c>
      <c r="S93" s="202">
        <v>0</v>
      </c>
      <c r="T93" s="203">
        <f>S93*H93</f>
        <v>0</v>
      </c>
      <c r="AR93" s="24" t="s">
        <v>1334</v>
      </c>
      <c r="AT93" s="24" t="s">
        <v>164</v>
      </c>
      <c r="AU93" s="24" t="s">
        <v>83</v>
      </c>
      <c r="AY93" s="24" t="s">
        <v>162</v>
      </c>
      <c r="BE93" s="204">
        <f>IF(N93="základní",J93,0)</f>
        <v>0</v>
      </c>
      <c r="BF93" s="204">
        <f>IF(N93="snížená",J93,0)</f>
        <v>0</v>
      </c>
      <c r="BG93" s="204">
        <f>IF(N93="zákl. přenesená",J93,0)</f>
        <v>0</v>
      </c>
      <c r="BH93" s="204">
        <f>IF(N93="sníž. přenesená",J93,0)</f>
        <v>0</v>
      </c>
      <c r="BI93" s="204">
        <f>IF(N93="nulová",J93,0)</f>
        <v>0</v>
      </c>
      <c r="BJ93" s="24" t="s">
        <v>81</v>
      </c>
      <c r="BK93" s="204">
        <f>ROUND(I93*H93,2)</f>
        <v>0</v>
      </c>
      <c r="BL93" s="24" t="s">
        <v>1334</v>
      </c>
      <c r="BM93" s="24" t="s">
        <v>1352</v>
      </c>
    </row>
    <row r="94" spans="2:65" s="13" customFormat="1" ht="24">
      <c r="B94" s="234"/>
      <c r="C94" s="235"/>
      <c r="D94" s="217" t="s">
        <v>170</v>
      </c>
      <c r="E94" s="236" t="s">
        <v>21</v>
      </c>
      <c r="F94" s="237" t="s">
        <v>1353</v>
      </c>
      <c r="G94" s="235"/>
      <c r="H94" s="238" t="s">
        <v>21</v>
      </c>
      <c r="I94" s="239"/>
      <c r="J94" s="235"/>
      <c r="K94" s="235"/>
      <c r="L94" s="240"/>
      <c r="M94" s="241"/>
      <c r="N94" s="242"/>
      <c r="O94" s="242"/>
      <c r="P94" s="242"/>
      <c r="Q94" s="242"/>
      <c r="R94" s="242"/>
      <c r="S94" s="242"/>
      <c r="T94" s="243"/>
      <c r="AT94" s="244" t="s">
        <v>170</v>
      </c>
      <c r="AU94" s="244" t="s">
        <v>83</v>
      </c>
      <c r="AV94" s="13" t="s">
        <v>81</v>
      </c>
      <c r="AW94" s="13" t="s">
        <v>37</v>
      </c>
      <c r="AX94" s="13" t="s">
        <v>73</v>
      </c>
      <c r="AY94" s="244" t="s">
        <v>162</v>
      </c>
    </row>
    <row r="95" spans="2:65" s="13" customFormat="1" ht="12">
      <c r="B95" s="234"/>
      <c r="C95" s="235"/>
      <c r="D95" s="217" t="s">
        <v>170</v>
      </c>
      <c r="E95" s="236" t="s">
        <v>21</v>
      </c>
      <c r="F95" s="237" t="s">
        <v>1349</v>
      </c>
      <c r="G95" s="235"/>
      <c r="H95" s="238" t="s">
        <v>21</v>
      </c>
      <c r="I95" s="239"/>
      <c r="J95" s="235"/>
      <c r="K95" s="235"/>
      <c r="L95" s="240"/>
      <c r="M95" s="241"/>
      <c r="N95" s="242"/>
      <c r="O95" s="242"/>
      <c r="P95" s="242"/>
      <c r="Q95" s="242"/>
      <c r="R95" s="242"/>
      <c r="S95" s="242"/>
      <c r="T95" s="243"/>
      <c r="AT95" s="244" t="s">
        <v>170</v>
      </c>
      <c r="AU95" s="244" t="s">
        <v>83</v>
      </c>
      <c r="AV95" s="13" t="s">
        <v>81</v>
      </c>
      <c r="AW95" s="13" t="s">
        <v>37</v>
      </c>
      <c r="AX95" s="13" t="s">
        <v>73</v>
      </c>
      <c r="AY95" s="244" t="s">
        <v>162</v>
      </c>
    </row>
    <row r="96" spans="2:65" s="13" customFormat="1" ht="12">
      <c r="B96" s="234"/>
      <c r="C96" s="235"/>
      <c r="D96" s="217" t="s">
        <v>170</v>
      </c>
      <c r="E96" s="236" t="s">
        <v>21</v>
      </c>
      <c r="F96" s="237" t="s">
        <v>1354</v>
      </c>
      <c r="G96" s="235"/>
      <c r="H96" s="238" t="s">
        <v>21</v>
      </c>
      <c r="I96" s="239"/>
      <c r="J96" s="235"/>
      <c r="K96" s="235"/>
      <c r="L96" s="240"/>
      <c r="M96" s="241"/>
      <c r="N96" s="242"/>
      <c r="O96" s="242"/>
      <c r="P96" s="242"/>
      <c r="Q96" s="242"/>
      <c r="R96" s="242"/>
      <c r="S96" s="242"/>
      <c r="T96" s="243"/>
      <c r="AT96" s="244" t="s">
        <v>170</v>
      </c>
      <c r="AU96" s="244" t="s">
        <v>83</v>
      </c>
      <c r="AV96" s="13" t="s">
        <v>81</v>
      </c>
      <c r="AW96" s="13" t="s">
        <v>37</v>
      </c>
      <c r="AX96" s="13" t="s">
        <v>73</v>
      </c>
      <c r="AY96" s="244" t="s">
        <v>162</v>
      </c>
    </row>
    <row r="97" spans="2:65" s="11" customFormat="1" ht="12">
      <c r="B97" s="205"/>
      <c r="C97" s="206"/>
      <c r="D97" s="207" t="s">
        <v>170</v>
      </c>
      <c r="E97" s="208" t="s">
        <v>21</v>
      </c>
      <c r="F97" s="209" t="s">
        <v>81</v>
      </c>
      <c r="G97" s="206"/>
      <c r="H97" s="210">
        <v>1</v>
      </c>
      <c r="I97" s="211"/>
      <c r="J97" s="206"/>
      <c r="K97" s="206"/>
      <c r="L97" s="212"/>
      <c r="M97" s="213"/>
      <c r="N97" s="214"/>
      <c r="O97" s="214"/>
      <c r="P97" s="214"/>
      <c r="Q97" s="214"/>
      <c r="R97" s="214"/>
      <c r="S97" s="214"/>
      <c r="T97" s="215"/>
      <c r="AT97" s="216" t="s">
        <v>170</v>
      </c>
      <c r="AU97" s="216" t="s">
        <v>83</v>
      </c>
      <c r="AV97" s="11" t="s">
        <v>83</v>
      </c>
      <c r="AW97" s="11" t="s">
        <v>37</v>
      </c>
      <c r="AX97" s="11" t="s">
        <v>81</v>
      </c>
      <c r="AY97" s="216" t="s">
        <v>162</v>
      </c>
    </row>
    <row r="98" spans="2:65" s="1" customFormat="1" ht="20.399999999999999" customHeight="1">
      <c r="B98" s="41"/>
      <c r="C98" s="193" t="s">
        <v>212</v>
      </c>
      <c r="D98" s="193" t="s">
        <v>164</v>
      </c>
      <c r="E98" s="194" t="s">
        <v>1355</v>
      </c>
      <c r="F98" s="195" t="s">
        <v>1356</v>
      </c>
      <c r="G98" s="196" t="s">
        <v>704</v>
      </c>
      <c r="H98" s="197">
        <v>1</v>
      </c>
      <c r="I98" s="198"/>
      <c r="J98" s="199">
        <f>ROUND(I98*H98,2)</f>
        <v>0</v>
      </c>
      <c r="K98" s="195" t="s">
        <v>21</v>
      </c>
      <c r="L98" s="61"/>
      <c r="M98" s="200" t="s">
        <v>21</v>
      </c>
      <c r="N98" s="201" t="s">
        <v>44</v>
      </c>
      <c r="O98" s="42"/>
      <c r="P98" s="202">
        <f>O98*H98</f>
        <v>0</v>
      </c>
      <c r="Q98" s="202">
        <v>0</v>
      </c>
      <c r="R98" s="202">
        <f>Q98*H98</f>
        <v>0</v>
      </c>
      <c r="S98" s="202">
        <v>0</v>
      </c>
      <c r="T98" s="203">
        <f>S98*H98</f>
        <v>0</v>
      </c>
      <c r="AR98" s="24" t="s">
        <v>1334</v>
      </c>
      <c r="AT98" s="24" t="s">
        <v>164</v>
      </c>
      <c r="AU98" s="24" t="s">
        <v>83</v>
      </c>
      <c r="AY98" s="24" t="s">
        <v>162</v>
      </c>
      <c r="BE98" s="204">
        <f>IF(N98="základní",J98,0)</f>
        <v>0</v>
      </c>
      <c r="BF98" s="204">
        <f>IF(N98="snížená",J98,0)</f>
        <v>0</v>
      </c>
      <c r="BG98" s="204">
        <f>IF(N98="zákl. přenesená",J98,0)</f>
        <v>0</v>
      </c>
      <c r="BH98" s="204">
        <f>IF(N98="sníž. přenesená",J98,0)</f>
        <v>0</v>
      </c>
      <c r="BI98" s="204">
        <f>IF(N98="nulová",J98,0)</f>
        <v>0</v>
      </c>
      <c r="BJ98" s="24" t="s">
        <v>81</v>
      </c>
      <c r="BK98" s="204">
        <f>ROUND(I98*H98,2)</f>
        <v>0</v>
      </c>
      <c r="BL98" s="24" t="s">
        <v>1334</v>
      </c>
      <c r="BM98" s="24" t="s">
        <v>1357</v>
      </c>
    </row>
    <row r="99" spans="2:65" s="13" customFormat="1" ht="24">
      <c r="B99" s="234"/>
      <c r="C99" s="235"/>
      <c r="D99" s="217" t="s">
        <v>170</v>
      </c>
      <c r="E99" s="236" t="s">
        <v>21</v>
      </c>
      <c r="F99" s="237" t="s">
        <v>1358</v>
      </c>
      <c r="G99" s="235"/>
      <c r="H99" s="238" t="s">
        <v>21</v>
      </c>
      <c r="I99" s="239"/>
      <c r="J99" s="235"/>
      <c r="K99" s="235"/>
      <c r="L99" s="240"/>
      <c r="M99" s="241"/>
      <c r="N99" s="242"/>
      <c r="O99" s="242"/>
      <c r="P99" s="242"/>
      <c r="Q99" s="242"/>
      <c r="R99" s="242"/>
      <c r="S99" s="242"/>
      <c r="T99" s="243"/>
      <c r="AT99" s="244" t="s">
        <v>170</v>
      </c>
      <c r="AU99" s="244" t="s">
        <v>83</v>
      </c>
      <c r="AV99" s="13" t="s">
        <v>81</v>
      </c>
      <c r="AW99" s="13" t="s">
        <v>37</v>
      </c>
      <c r="AX99" s="13" t="s">
        <v>73</v>
      </c>
      <c r="AY99" s="244" t="s">
        <v>162</v>
      </c>
    </row>
    <row r="100" spans="2:65" s="11" customFormat="1" ht="12">
      <c r="B100" s="205"/>
      <c r="C100" s="206"/>
      <c r="D100" s="207" t="s">
        <v>170</v>
      </c>
      <c r="E100" s="208" t="s">
        <v>21</v>
      </c>
      <c r="F100" s="209" t="s">
        <v>81</v>
      </c>
      <c r="G100" s="206"/>
      <c r="H100" s="210">
        <v>1</v>
      </c>
      <c r="I100" s="211"/>
      <c r="J100" s="206"/>
      <c r="K100" s="206"/>
      <c r="L100" s="212"/>
      <c r="M100" s="213"/>
      <c r="N100" s="214"/>
      <c r="O100" s="214"/>
      <c r="P100" s="214"/>
      <c r="Q100" s="214"/>
      <c r="R100" s="214"/>
      <c r="S100" s="214"/>
      <c r="T100" s="215"/>
      <c r="AT100" s="216" t="s">
        <v>170</v>
      </c>
      <c r="AU100" s="216" t="s">
        <v>83</v>
      </c>
      <c r="AV100" s="11" t="s">
        <v>83</v>
      </c>
      <c r="AW100" s="11" t="s">
        <v>37</v>
      </c>
      <c r="AX100" s="11" t="s">
        <v>81</v>
      </c>
      <c r="AY100" s="216" t="s">
        <v>162</v>
      </c>
    </row>
    <row r="101" spans="2:65" s="1" customFormat="1" ht="20.399999999999999" customHeight="1">
      <c r="B101" s="41"/>
      <c r="C101" s="193" t="s">
        <v>219</v>
      </c>
      <c r="D101" s="193" t="s">
        <v>164</v>
      </c>
      <c r="E101" s="194" t="s">
        <v>1359</v>
      </c>
      <c r="F101" s="195" t="s">
        <v>1360</v>
      </c>
      <c r="G101" s="196" t="s">
        <v>704</v>
      </c>
      <c r="H101" s="197">
        <v>1</v>
      </c>
      <c r="I101" s="198"/>
      <c r="J101" s="199">
        <f>ROUND(I101*H101,2)</f>
        <v>0</v>
      </c>
      <c r="K101" s="195" t="s">
        <v>21</v>
      </c>
      <c r="L101" s="61"/>
      <c r="M101" s="200" t="s">
        <v>21</v>
      </c>
      <c r="N101" s="201" t="s">
        <v>44</v>
      </c>
      <c r="O101" s="42"/>
      <c r="P101" s="202">
        <f>O101*H101</f>
        <v>0</v>
      </c>
      <c r="Q101" s="202">
        <v>0</v>
      </c>
      <c r="R101" s="202">
        <f>Q101*H101</f>
        <v>0</v>
      </c>
      <c r="S101" s="202">
        <v>0</v>
      </c>
      <c r="T101" s="203">
        <f>S101*H101</f>
        <v>0</v>
      </c>
      <c r="AR101" s="24" t="s">
        <v>1334</v>
      </c>
      <c r="AT101" s="24" t="s">
        <v>164</v>
      </c>
      <c r="AU101" s="24" t="s">
        <v>83</v>
      </c>
      <c r="AY101" s="24" t="s">
        <v>162</v>
      </c>
      <c r="BE101" s="204">
        <f>IF(N101="základní",J101,0)</f>
        <v>0</v>
      </c>
      <c r="BF101" s="204">
        <f>IF(N101="snížená",J101,0)</f>
        <v>0</v>
      </c>
      <c r="BG101" s="204">
        <f>IF(N101="zákl. přenesená",J101,0)</f>
        <v>0</v>
      </c>
      <c r="BH101" s="204">
        <f>IF(N101="sníž. přenesená",J101,0)</f>
        <v>0</v>
      </c>
      <c r="BI101" s="204">
        <f>IF(N101="nulová",J101,0)</f>
        <v>0</v>
      </c>
      <c r="BJ101" s="24" t="s">
        <v>81</v>
      </c>
      <c r="BK101" s="204">
        <f>ROUND(I101*H101,2)</f>
        <v>0</v>
      </c>
      <c r="BL101" s="24" t="s">
        <v>1334</v>
      </c>
      <c r="BM101" s="24" t="s">
        <v>1361</v>
      </c>
    </row>
    <row r="102" spans="2:65" s="13" customFormat="1" ht="24">
      <c r="B102" s="234"/>
      <c r="C102" s="235"/>
      <c r="D102" s="217" t="s">
        <v>170</v>
      </c>
      <c r="E102" s="236" t="s">
        <v>21</v>
      </c>
      <c r="F102" s="237" t="s">
        <v>1362</v>
      </c>
      <c r="G102" s="235"/>
      <c r="H102" s="238" t="s">
        <v>21</v>
      </c>
      <c r="I102" s="239"/>
      <c r="J102" s="235"/>
      <c r="K102" s="235"/>
      <c r="L102" s="240"/>
      <c r="M102" s="241"/>
      <c r="N102" s="242"/>
      <c r="O102" s="242"/>
      <c r="P102" s="242"/>
      <c r="Q102" s="242"/>
      <c r="R102" s="242"/>
      <c r="S102" s="242"/>
      <c r="T102" s="243"/>
      <c r="AT102" s="244" t="s">
        <v>170</v>
      </c>
      <c r="AU102" s="244" t="s">
        <v>83</v>
      </c>
      <c r="AV102" s="13" t="s">
        <v>81</v>
      </c>
      <c r="AW102" s="13" t="s">
        <v>37</v>
      </c>
      <c r="AX102" s="13" t="s">
        <v>73</v>
      </c>
      <c r="AY102" s="244" t="s">
        <v>162</v>
      </c>
    </row>
    <row r="103" spans="2:65" s="13" customFormat="1" ht="24">
      <c r="B103" s="234"/>
      <c r="C103" s="235"/>
      <c r="D103" s="217" t="s">
        <v>170</v>
      </c>
      <c r="E103" s="236" t="s">
        <v>21</v>
      </c>
      <c r="F103" s="237" t="s">
        <v>1363</v>
      </c>
      <c r="G103" s="235"/>
      <c r="H103" s="238" t="s">
        <v>21</v>
      </c>
      <c r="I103" s="239"/>
      <c r="J103" s="235"/>
      <c r="K103" s="235"/>
      <c r="L103" s="240"/>
      <c r="M103" s="241"/>
      <c r="N103" s="242"/>
      <c r="O103" s="242"/>
      <c r="P103" s="242"/>
      <c r="Q103" s="242"/>
      <c r="R103" s="242"/>
      <c r="S103" s="242"/>
      <c r="T103" s="243"/>
      <c r="AT103" s="244" t="s">
        <v>170</v>
      </c>
      <c r="AU103" s="244" t="s">
        <v>83</v>
      </c>
      <c r="AV103" s="13" t="s">
        <v>81</v>
      </c>
      <c r="AW103" s="13" t="s">
        <v>37</v>
      </c>
      <c r="AX103" s="13" t="s">
        <v>73</v>
      </c>
      <c r="AY103" s="244" t="s">
        <v>162</v>
      </c>
    </row>
    <row r="104" spans="2:65" s="13" customFormat="1" ht="12">
      <c r="B104" s="234"/>
      <c r="C104" s="235"/>
      <c r="D104" s="217" t="s">
        <v>170</v>
      </c>
      <c r="E104" s="236" t="s">
        <v>21</v>
      </c>
      <c r="F104" s="237" t="s">
        <v>1364</v>
      </c>
      <c r="G104" s="235"/>
      <c r="H104" s="238" t="s">
        <v>21</v>
      </c>
      <c r="I104" s="239"/>
      <c r="J104" s="235"/>
      <c r="K104" s="235"/>
      <c r="L104" s="240"/>
      <c r="M104" s="241"/>
      <c r="N104" s="242"/>
      <c r="O104" s="242"/>
      <c r="P104" s="242"/>
      <c r="Q104" s="242"/>
      <c r="R104" s="242"/>
      <c r="S104" s="242"/>
      <c r="T104" s="243"/>
      <c r="AT104" s="244" t="s">
        <v>170</v>
      </c>
      <c r="AU104" s="244" t="s">
        <v>83</v>
      </c>
      <c r="AV104" s="13" t="s">
        <v>81</v>
      </c>
      <c r="AW104" s="13" t="s">
        <v>37</v>
      </c>
      <c r="AX104" s="13" t="s">
        <v>73</v>
      </c>
      <c r="AY104" s="244" t="s">
        <v>162</v>
      </c>
    </row>
    <row r="105" spans="2:65" s="11" customFormat="1" ht="12">
      <c r="B105" s="205"/>
      <c r="C105" s="206"/>
      <c r="D105" s="217" t="s">
        <v>170</v>
      </c>
      <c r="E105" s="218" t="s">
        <v>21</v>
      </c>
      <c r="F105" s="219" t="s">
        <v>81</v>
      </c>
      <c r="G105" s="206"/>
      <c r="H105" s="220">
        <v>1</v>
      </c>
      <c r="I105" s="211"/>
      <c r="J105" s="206"/>
      <c r="K105" s="206"/>
      <c r="L105" s="212"/>
      <c r="M105" s="282"/>
      <c r="N105" s="283"/>
      <c r="O105" s="283"/>
      <c r="P105" s="283"/>
      <c r="Q105" s="283"/>
      <c r="R105" s="283"/>
      <c r="S105" s="283"/>
      <c r="T105" s="284"/>
      <c r="AT105" s="216" t="s">
        <v>170</v>
      </c>
      <c r="AU105" s="216" t="s">
        <v>83</v>
      </c>
      <c r="AV105" s="11" t="s">
        <v>83</v>
      </c>
      <c r="AW105" s="11" t="s">
        <v>37</v>
      </c>
      <c r="AX105" s="11" t="s">
        <v>81</v>
      </c>
      <c r="AY105" s="216" t="s">
        <v>162</v>
      </c>
    </row>
    <row r="106" spans="2:65" s="1" customFormat="1" ht="6.9" customHeight="1">
      <c r="B106" s="56"/>
      <c r="C106" s="57"/>
      <c r="D106" s="57"/>
      <c r="E106" s="57"/>
      <c r="F106" s="57"/>
      <c r="G106" s="57"/>
      <c r="H106" s="57"/>
      <c r="I106" s="139"/>
      <c r="J106" s="57"/>
      <c r="K106" s="57"/>
      <c r="L106" s="61"/>
    </row>
  </sheetData>
  <sheetProtection algorithmName="SHA-512" hashValue="Rk0Rw4X4SX1sKfExFeF3Rc08X6NKgB9xNsWOxz5PHRQYeyPRHC1ZZqEbnPSVvZtHWGASoebsf7ITk5SlPeBMuQ==" saltValue="G3WgmuaOFDKyC5IGimwXxg==" spinCount="100000" sheet="1" objects="1" scenarios="1" formatCells="0" formatColumns="0" formatRows="0" sort="0" autoFilter="0"/>
  <autoFilter ref="C77:K105" xr:uid="{00000000-0009-0000-0000-00000F000000}"/>
  <mergeCells count="9">
    <mergeCell ref="E68:H68"/>
    <mergeCell ref="E70:H70"/>
    <mergeCell ref="G1:H1"/>
    <mergeCell ref="L2:V2"/>
    <mergeCell ref="E7:H7"/>
    <mergeCell ref="E9:H9"/>
    <mergeCell ref="E24:H24"/>
    <mergeCell ref="E45:H45"/>
    <mergeCell ref="E47:H47"/>
  </mergeCells>
  <hyperlinks>
    <hyperlink ref="F1:G1" location="C2" display="1) Krycí list soupisu" xr:uid="{00000000-0004-0000-0F00-000000000000}"/>
    <hyperlink ref="G1:H1" location="C54" display="2) Rekapitulace" xr:uid="{00000000-0004-0000-0F00-000001000000}"/>
    <hyperlink ref="J1" location="C77" display="3) Soupis prací" xr:uid="{00000000-0004-0000-0F00-000002000000}"/>
    <hyperlink ref="L1:V1" location="'Rekapitulace stavby'!C2" display="Rekapitulace stavby" xr:uid="{00000000-0004-0000-0F00-000003000000}"/>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BR83"/>
  <sheetViews>
    <sheetView showGridLines="0" workbookViewId="0">
      <pane ySplit="1" topLeftCell="A2" activePane="bottomLeft" state="frozen"/>
      <selection pane="bottomLeft"/>
    </sheetView>
  </sheetViews>
  <sheetFormatPr defaultRowHeight="14.4"/>
  <cols>
    <col min="1" max="1" width="7.140625" customWidth="1"/>
    <col min="2" max="2" width="1.42578125" customWidth="1"/>
    <col min="3" max="3" width="3.5703125" customWidth="1"/>
    <col min="4" max="4" width="3.7109375" customWidth="1"/>
    <col min="5" max="5" width="14.7109375" customWidth="1"/>
    <col min="6" max="6" width="64.28515625" customWidth="1"/>
    <col min="7" max="7" width="7.42578125" customWidth="1"/>
    <col min="8" max="8" width="9.5703125" customWidth="1"/>
    <col min="9" max="9" width="10.85546875" style="111" customWidth="1"/>
    <col min="10" max="10" width="20.140625" customWidth="1"/>
    <col min="11" max="11" width="13.28515625" customWidth="1"/>
    <col min="13" max="18" width="9.140625" hidden="1"/>
    <col min="19" max="19" width="7" hidden="1" customWidth="1"/>
    <col min="20" max="20" width="25.42578125" hidden="1" customWidth="1"/>
    <col min="21" max="21" width="14" hidden="1" customWidth="1"/>
    <col min="22" max="22" width="10.5703125" customWidth="1"/>
    <col min="23" max="23" width="14" customWidth="1"/>
    <col min="24" max="24" width="10.5703125" customWidth="1"/>
    <col min="25" max="25" width="12.85546875" customWidth="1"/>
    <col min="26" max="26" width="9.42578125" customWidth="1"/>
    <col min="27" max="27" width="12.85546875" customWidth="1"/>
    <col min="28" max="28" width="14" customWidth="1"/>
    <col min="29" max="29" width="9.42578125" customWidth="1"/>
    <col min="30" max="30" width="12.85546875" customWidth="1"/>
    <col min="31" max="31" width="14" customWidth="1"/>
    <col min="44" max="65" width="9.140625" hidden="1"/>
  </cols>
  <sheetData>
    <row r="1" spans="1:70" ht="21.75" customHeight="1">
      <c r="A1" s="21"/>
      <c r="B1" s="112"/>
      <c r="C1" s="112"/>
      <c r="D1" s="113" t="s">
        <v>1</v>
      </c>
      <c r="E1" s="112"/>
      <c r="F1" s="114" t="s">
        <v>129</v>
      </c>
      <c r="G1" s="408" t="s">
        <v>130</v>
      </c>
      <c r="H1" s="408"/>
      <c r="I1" s="115"/>
      <c r="J1" s="114" t="s">
        <v>131</v>
      </c>
      <c r="K1" s="113" t="s">
        <v>132</v>
      </c>
      <c r="L1" s="114" t="s">
        <v>133</v>
      </c>
      <c r="M1" s="114"/>
      <c r="N1" s="114"/>
      <c r="O1" s="114"/>
      <c r="P1" s="114"/>
      <c r="Q1" s="114"/>
      <c r="R1" s="114"/>
      <c r="S1" s="114"/>
      <c r="T1" s="114"/>
      <c r="U1" s="20"/>
      <c r="V1" s="20"/>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row>
    <row r="2" spans="1:70" ht="36.9" customHeight="1">
      <c r="L2" s="400"/>
      <c r="M2" s="400"/>
      <c r="N2" s="400"/>
      <c r="O2" s="400"/>
      <c r="P2" s="400"/>
      <c r="Q2" s="400"/>
      <c r="R2" s="400"/>
      <c r="S2" s="400"/>
      <c r="T2" s="400"/>
      <c r="U2" s="400"/>
      <c r="V2" s="400"/>
      <c r="AT2" s="24" t="s">
        <v>128</v>
      </c>
    </row>
    <row r="3" spans="1:70" ht="6.9" customHeight="1">
      <c r="B3" s="25"/>
      <c r="C3" s="26"/>
      <c r="D3" s="26"/>
      <c r="E3" s="26"/>
      <c r="F3" s="26"/>
      <c r="G3" s="26"/>
      <c r="H3" s="26"/>
      <c r="I3" s="116"/>
      <c r="J3" s="26"/>
      <c r="K3" s="27"/>
      <c r="AT3" s="24" t="s">
        <v>83</v>
      </c>
    </row>
    <row r="4" spans="1:70" ht="36.9" customHeight="1">
      <c r="B4" s="28"/>
      <c r="C4" s="29"/>
      <c r="D4" s="30" t="s">
        <v>134</v>
      </c>
      <c r="E4" s="29"/>
      <c r="F4" s="29"/>
      <c r="G4" s="29"/>
      <c r="H4" s="29"/>
      <c r="I4" s="117"/>
      <c r="J4" s="29"/>
      <c r="K4" s="31"/>
      <c r="M4" s="32" t="s">
        <v>12</v>
      </c>
      <c r="AT4" s="24" t="s">
        <v>6</v>
      </c>
    </row>
    <row r="5" spans="1:70" ht="6.9" customHeight="1">
      <c r="B5" s="28"/>
      <c r="C5" s="29"/>
      <c r="D5" s="29"/>
      <c r="E5" s="29"/>
      <c r="F5" s="29"/>
      <c r="G5" s="29"/>
      <c r="H5" s="29"/>
      <c r="I5" s="117"/>
      <c r="J5" s="29"/>
      <c r="K5" s="31"/>
    </row>
    <row r="6" spans="1:70" ht="13.2">
      <c r="B6" s="28"/>
      <c r="C6" s="29"/>
      <c r="D6" s="37" t="s">
        <v>18</v>
      </c>
      <c r="E6" s="29"/>
      <c r="F6" s="29"/>
      <c r="G6" s="29"/>
      <c r="H6" s="29"/>
      <c r="I6" s="117"/>
      <c r="J6" s="29"/>
      <c r="K6" s="31"/>
    </row>
    <row r="7" spans="1:70" ht="20.399999999999999" customHeight="1">
      <c r="B7" s="28"/>
      <c r="C7" s="29"/>
      <c r="D7" s="29"/>
      <c r="E7" s="401" t="str">
        <f>'Rekapitulace stavby'!K6</f>
        <v>Revitalizace centra obce Vikýřovice</v>
      </c>
      <c r="F7" s="402"/>
      <c r="G7" s="402"/>
      <c r="H7" s="402"/>
      <c r="I7" s="117"/>
      <c r="J7" s="29"/>
      <c r="K7" s="31"/>
    </row>
    <row r="8" spans="1:70" s="1" customFormat="1" ht="13.2">
      <c r="B8" s="41"/>
      <c r="C8" s="42"/>
      <c r="D8" s="37" t="s">
        <v>135</v>
      </c>
      <c r="E8" s="42"/>
      <c r="F8" s="42"/>
      <c r="G8" s="42"/>
      <c r="H8" s="42"/>
      <c r="I8" s="118"/>
      <c r="J8" s="42"/>
      <c r="K8" s="45"/>
    </row>
    <row r="9" spans="1:70" s="1" customFormat="1" ht="36.9" customHeight="1">
      <c r="B9" s="41"/>
      <c r="C9" s="42"/>
      <c r="D9" s="42"/>
      <c r="E9" s="403" t="s">
        <v>1365</v>
      </c>
      <c r="F9" s="404"/>
      <c r="G9" s="404"/>
      <c r="H9" s="404"/>
      <c r="I9" s="118"/>
      <c r="J9" s="42"/>
      <c r="K9" s="45"/>
    </row>
    <row r="10" spans="1:70" s="1" customFormat="1" ht="12">
      <c r="B10" s="41"/>
      <c r="C10" s="42"/>
      <c r="D10" s="42"/>
      <c r="E10" s="42"/>
      <c r="F10" s="42"/>
      <c r="G10" s="42"/>
      <c r="H10" s="42"/>
      <c r="I10" s="118"/>
      <c r="J10" s="42"/>
      <c r="K10" s="45"/>
    </row>
    <row r="11" spans="1:70" s="1" customFormat="1" ht="14.4" customHeight="1">
      <c r="B11" s="41"/>
      <c r="C11" s="42"/>
      <c r="D11" s="37" t="s">
        <v>20</v>
      </c>
      <c r="E11" s="42"/>
      <c r="F11" s="35" t="s">
        <v>21</v>
      </c>
      <c r="G11" s="42"/>
      <c r="H11" s="42"/>
      <c r="I11" s="119" t="s">
        <v>22</v>
      </c>
      <c r="J11" s="35" t="s">
        <v>21</v>
      </c>
      <c r="K11" s="45"/>
    </row>
    <row r="12" spans="1:70" s="1" customFormat="1" ht="14.4" customHeight="1">
      <c r="B12" s="41"/>
      <c r="C12" s="42"/>
      <c r="D12" s="37" t="s">
        <v>23</v>
      </c>
      <c r="E12" s="42"/>
      <c r="F12" s="35" t="s">
        <v>24</v>
      </c>
      <c r="G12" s="42"/>
      <c r="H12" s="42"/>
      <c r="I12" s="119" t="s">
        <v>25</v>
      </c>
      <c r="J12" s="120" t="str">
        <f>'Rekapitulace stavby'!AN8</f>
        <v>20. 7. 2017</v>
      </c>
      <c r="K12" s="45"/>
    </row>
    <row r="13" spans="1:70" s="1" customFormat="1" ht="10.8" customHeight="1">
      <c r="B13" s="41"/>
      <c r="C13" s="42"/>
      <c r="D13" s="42"/>
      <c r="E13" s="42"/>
      <c r="F13" s="42"/>
      <c r="G13" s="42"/>
      <c r="H13" s="42"/>
      <c r="I13" s="118"/>
      <c r="J13" s="42"/>
      <c r="K13" s="45"/>
    </row>
    <row r="14" spans="1:70" s="1" customFormat="1" ht="14.4" customHeight="1">
      <c r="B14" s="41"/>
      <c r="C14" s="42"/>
      <c r="D14" s="37" t="s">
        <v>27</v>
      </c>
      <c r="E14" s="42"/>
      <c r="F14" s="42"/>
      <c r="G14" s="42"/>
      <c r="H14" s="42"/>
      <c r="I14" s="119" t="s">
        <v>28</v>
      </c>
      <c r="J14" s="35" t="s">
        <v>29</v>
      </c>
      <c r="K14" s="45"/>
    </row>
    <row r="15" spans="1:70" s="1" customFormat="1" ht="18" customHeight="1">
      <c r="B15" s="41"/>
      <c r="C15" s="42"/>
      <c r="D15" s="42"/>
      <c r="E15" s="35" t="s">
        <v>30</v>
      </c>
      <c r="F15" s="42"/>
      <c r="G15" s="42"/>
      <c r="H15" s="42"/>
      <c r="I15" s="119" t="s">
        <v>31</v>
      </c>
      <c r="J15" s="35" t="s">
        <v>21</v>
      </c>
      <c r="K15" s="45"/>
    </row>
    <row r="16" spans="1:70" s="1" customFormat="1" ht="6.9" customHeight="1">
      <c r="B16" s="41"/>
      <c r="C16" s="42"/>
      <c r="D16" s="42"/>
      <c r="E16" s="42"/>
      <c r="F16" s="42"/>
      <c r="G16" s="42"/>
      <c r="H16" s="42"/>
      <c r="I16" s="118"/>
      <c r="J16" s="42"/>
      <c r="K16" s="45"/>
    </row>
    <row r="17" spans="2:11" s="1" customFormat="1" ht="14.4" customHeight="1">
      <c r="B17" s="41"/>
      <c r="C17" s="42"/>
      <c r="D17" s="37" t="s">
        <v>32</v>
      </c>
      <c r="E17" s="42"/>
      <c r="F17" s="42"/>
      <c r="G17" s="42"/>
      <c r="H17" s="42"/>
      <c r="I17" s="119" t="s">
        <v>28</v>
      </c>
      <c r="J17" s="35" t="str">
        <f>IF('Rekapitulace stavby'!AN13="Vyplň údaj","",IF('Rekapitulace stavby'!AN13="","",'Rekapitulace stavby'!AN13))</f>
        <v/>
      </c>
      <c r="K17" s="45"/>
    </row>
    <row r="18" spans="2:11" s="1" customFormat="1" ht="18" customHeight="1">
      <c r="B18" s="41"/>
      <c r="C18" s="42"/>
      <c r="D18" s="42"/>
      <c r="E18" s="35" t="str">
        <f>IF('Rekapitulace stavby'!E14="Vyplň údaj","",IF('Rekapitulace stavby'!E14="","",'Rekapitulace stavby'!E14))</f>
        <v/>
      </c>
      <c r="F18" s="42"/>
      <c r="G18" s="42"/>
      <c r="H18" s="42"/>
      <c r="I18" s="119" t="s">
        <v>31</v>
      </c>
      <c r="J18" s="35" t="str">
        <f>IF('Rekapitulace stavby'!AN14="Vyplň údaj","",IF('Rekapitulace stavby'!AN14="","",'Rekapitulace stavby'!AN14))</f>
        <v/>
      </c>
      <c r="K18" s="45"/>
    </row>
    <row r="19" spans="2:11" s="1" customFormat="1" ht="6.9" customHeight="1">
      <c r="B19" s="41"/>
      <c r="C19" s="42"/>
      <c r="D19" s="42"/>
      <c r="E19" s="42"/>
      <c r="F19" s="42"/>
      <c r="G19" s="42"/>
      <c r="H19" s="42"/>
      <c r="I19" s="118"/>
      <c r="J19" s="42"/>
      <c r="K19" s="45"/>
    </row>
    <row r="20" spans="2:11" s="1" customFormat="1" ht="14.4" customHeight="1">
      <c r="B20" s="41"/>
      <c r="C20" s="42"/>
      <c r="D20" s="37" t="s">
        <v>34</v>
      </c>
      <c r="E20" s="42"/>
      <c r="F20" s="42"/>
      <c r="G20" s="42"/>
      <c r="H20" s="42"/>
      <c r="I20" s="119" t="s">
        <v>28</v>
      </c>
      <c r="J20" s="35" t="s">
        <v>35</v>
      </c>
      <c r="K20" s="45"/>
    </row>
    <row r="21" spans="2:11" s="1" customFormat="1" ht="18" customHeight="1">
      <c r="B21" s="41"/>
      <c r="C21" s="42"/>
      <c r="D21" s="42"/>
      <c r="E21" s="35" t="s">
        <v>36</v>
      </c>
      <c r="F21" s="42"/>
      <c r="G21" s="42"/>
      <c r="H21" s="42"/>
      <c r="I21" s="119" t="s">
        <v>31</v>
      </c>
      <c r="J21" s="35" t="s">
        <v>21</v>
      </c>
      <c r="K21" s="45"/>
    </row>
    <row r="22" spans="2:11" s="1" customFormat="1" ht="6.9" customHeight="1">
      <c r="B22" s="41"/>
      <c r="C22" s="42"/>
      <c r="D22" s="42"/>
      <c r="E22" s="42"/>
      <c r="F22" s="42"/>
      <c r="G22" s="42"/>
      <c r="H22" s="42"/>
      <c r="I22" s="118"/>
      <c r="J22" s="42"/>
      <c r="K22" s="45"/>
    </row>
    <row r="23" spans="2:11" s="1" customFormat="1" ht="14.4" customHeight="1">
      <c r="B23" s="41"/>
      <c r="C23" s="42"/>
      <c r="D23" s="37" t="s">
        <v>38</v>
      </c>
      <c r="E23" s="42"/>
      <c r="F23" s="42"/>
      <c r="G23" s="42"/>
      <c r="H23" s="42"/>
      <c r="I23" s="118"/>
      <c r="J23" s="42"/>
      <c r="K23" s="45"/>
    </row>
    <row r="24" spans="2:11" s="6" customFormat="1" ht="20.399999999999999" customHeight="1">
      <c r="B24" s="121"/>
      <c r="C24" s="122"/>
      <c r="D24" s="122"/>
      <c r="E24" s="370" t="s">
        <v>21</v>
      </c>
      <c r="F24" s="370"/>
      <c r="G24" s="370"/>
      <c r="H24" s="370"/>
      <c r="I24" s="123"/>
      <c r="J24" s="122"/>
      <c r="K24" s="124"/>
    </row>
    <row r="25" spans="2:11" s="1" customFormat="1" ht="6.9" customHeight="1">
      <c r="B25" s="41"/>
      <c r="C25" s="42"/>
      <c r="D25" s="42"/>
      <c r="E25" s="42"/>
      <c r="F25" s="42"/>
      <c r="G25" s="42"/>
      <c r="H25" s="42"/>
      <c r="I25" s="118"/>
      <c r="J25" s="42"/>
      <c r="K25" s="45"/>
    </row>
    <row r="26" spans="2:11" s="1" customFormat="1" ht="6.9" customHeight="1">
      <c r="B26" s="41"/>
      <c r="C26" s="42"/>
      <c r="D26" s="85"/>
      <c r="E26" s="85"/>
      <c r="F26" s="85"/>
      <c r="G26" s="85"/>
      <c r="H26" s="85"/>
      <c r="I26" s="125"/>
      <c r="J26" s="85"/>
      <c r="K26" s="126"/>
    </row>
    <row r="27" spans="2:11" s="1" customFormat="1" ht="25.35" customHeight="1">
      <c r="B27" s="41"/>
      <c r="C27" s="42"/>
      <c r="D27" s="127" t="s">
        <v>39</v>
      </c>
      <c r="E27" s="42"/>
      <c r="F27" s="42"/>
      <c r="G27" s="42"/>
      <c r="H27" s="42"/>
      <c r="I27" s="118"/>
      <c r="J27" s="128">
        <f>ROUND(J78,2)</f>
        <v>0</v>
      </c>
      <c r="K27" s="45"/>
    </row>
    <row r="28" spans="2:11" s="1" customFormat="1" ht="6.9" customHeight="1">
      <c r="B28" s="41"/>
      <c r="C28" s="42"/>
      <c r="D28" s="85"/>
      <c r="E28" s="85"/>
      <c r="F28" s="85"/>
      <c r="G28" s="85"/>
      <c r="H28" s="85"/>
      <c r="I28" s="125"/>
      <c r="J28" s="85"/>
      <c r="K28" s="126"/>
    </row>
    <row r="29" spans="2:11" s="1" customFormat="1" ht="14.4" customHeight="1">
      <c r="B29" s="41"/>
      <c r="C29" s="42"/>
      <c r="D29" s="42"/>
      <c r="E29" s="42"/>
      <c r="F29" s="46" t="s">
        <v>41</v>
      </c>
      <c r="G29" s="42"/>
      <c r="H29" s="42"/>
      <c r="I29" s="129" t="s">
        <v>40</v>
      </c>
      <c r="J29" s="46" t="s">
        <v>42</v>
      </c>
      <c r="K29" s="45"/>
    </row>
    <row r="30" spans="2:11" s="1" customFormat="1" ht="14.4" customHeight="1">
      <c r="B30" s="41"/>
      <c r="C30" s="42"/>
      <c r="D30" s="49" t="s">
        <v>43</v>
      </c>
      <c r="E30" s="49" t="s">
        <v>44</v>
      </c>
      <c r="F30" s="130">
        <f>ROUND(SUM(BE78:BE82), 2)</f>
        <v>0</v>
      </c>
      <c r="G30" s="42"/>
      <c r="H30" s="42"/>
      <c r="I30" s="131">
        <v>0.21</v>
      </c>
      <c r="J30" s="130">
        <f>ROUND(ROUND((SUM(BE78:BE82)), 2)*I30, 2)</f>
        <v>0</v>
      </c>
      <c r="K30" s="45"/>
    </row>
    <row r="31" spans="2:11" s="1" customFormat="1" ht="14.4" customHeight="1">
      <c r="B31" s="41"/>
      <c r="C31" s="42"/>
      <c r="D31" s="42"/>
      <c r="E31" s="49" t="s">
        <v>45</v>
      </c>
      <c r="F31" s="130">
        <f>ROUND(SUM(BF78:BF82), 2)</f>
        <v>0</v>
      </c>
      <c r="G31" s="42"/>
      <c r="H31" s="42"/>
      <c r="I31" s="131">
        <v>0.15</v>
      </c>
      <c r="J31" s="130">
        <f>ROUND(ROUND((SUM(BF78:BF82)), 2)*I31, 2)</f>
        <v>0</v>
      </c>
      <c r="K31" s="45"/>
    </row>
    <row r="32" spans="2:11" s="1" customFormat="1" ht="14.4" hidden="1" customHeight="1">
      <c r="B32" s="41"/>
      <c r="C32" s="42"/>
      <c r="D32" s="42"/>
      <c r="E32" s="49" t="s">
        <v>46</v>
      </c>
      <c r="F32" s="130">
        <f>ROUND(SUM(BG78:BG82), 2)</f>
        <v>0</v>
      </c>
      <c r="G32" s="42"/>
      <c r="H32" s="42"/>
      <c r="I32" s="131">
        <v>0.21</v>
      </c>
      <c r="J32" s="130">
        <v>0</v>
      </c>
      <c r="K32" s="45"/>
    </row>
    <row r="33" spans="2:11" s="1" customFormat="1" ht="14.4" hidden="1" customHeight="1">
      <c r="B33" s="41"/>
      <c r="C33" s="42"/>
      <c r="D33" s="42"/>
      <c r="E33" s="49" t="s">
        <v>47</v>
      </c>
      <c r="F33" s="130">
        <f>ROUND(SUM(BH78:BH82), 2)</f>
        <v>0</v>
      </c>
      <c r="G33" s="42"/>
      <c r="H33" s="42"/>
      <c r="I33" s="131">
        <v>0.15</v>
      </c>
      <c r="J33" s="130">
        <v>0</v>
      </c>
      <c r="K33" s="45"/>
    </row>
    <row r="34" spans="2:11" s="1" customFormat="1" ht="14.4" hidden="1" customHeight="1">
      <c r="B34" s="41"/>
      <c r="C34" s="42"/>
      <c r="D34" s="42"/>
      <c r="E34" s="49" t="s">
        <v>48</v>
      </c>
      <c r="F34" s="130">
        <f>ROUND(SUM(BI78:BI82), 2)</f>
        <v>0</v>
      </c>
      <c r="G34" s="42"/>
      <c r="H34" s="42"/>
      <c r="I34" s="131">
        <v>0</v>
      </c>
      <c r="J34" s="130">
        <v>0</v>
      </c>
      <c r="K34" s="45"/>
    </row>
    <row r="35" spans="2:11" s="1" customFormat="1" ht="6.9" customHeight="1">
      <c r="B35" s="41"/>
      <c r="C35" s="42"/>
      <c r="D35" s="42"/>
      <c r="E35" s="42"/>
      <c r="F35" s="42"/>
      <c r="G35" s="42"/>
      <c r="H35" s="42"/>
      <c r="I35" s="118"/>
      <c r="J35" s="42"/>
      <c r="K35" s="45"/>
    </row>
    <row r="36" spans="2:11" s="1" customFormat="1" ht="25.35" customHeight="1">
      <c r="B36" s="41"/>
      <c r="C36" s="132"/>
      <c r="D36" s="133" t="s">
        <v>49</v>
      </c>
      <c r="E36" s="79"/>
      <c r="F36" s="79"/>
      <c r="G36" s="134" t="s">
        <v>50</v>
      </c>
      <c r="H36" s="135" t="s">
        <v>51</v>
      </c>
      <c r="I36" s="136"/>
      <c r="J36" s="137">
        <f>SUM(J27:J34)</f>
        <v>0</v>
      </c>
      <c r="K36" s="138"/>
    </row>
    <row r="37" spans="2:11" s="1" customFormat="1" ht="14.4" customHeight="1">
      <c r="B37" s="56"/>
      <c r="C37" s="57"/>
      <c r="D37" s="57"/>
      <c r="E37" s="57"/>
      <c r="F37" s="57"/>
      <c r="G37" s="57"/>
      <c r="H37" s="57"/>
      <c r="I37" s="139"/>
      <c r="J37" s="57"/>
      <c r="K37" s="58"/>
    </row>
    <row r="41" spans="2:11" s="1" customFormat="1" ht="6.9" customHeight="1">
      <c r="B41" s="140"/>
      <c r="C41" s="141"/>
      <c r="D41" s="141"/>
      <c r="E41" s="141"/>
      <c r="F41" s="141"/>
      <c r="G41" s="141"/>
      <c r="H41" s="141"/>
      <c r="I41" s="142"/>
      <c r="J41" s="141"/>
      <c r="K41" s="143"/>
    </row>
    <row r="42" spans="2:11" s="1" customFormat="1" ht="36.9" customHeight="1">
      <c r="B42" s="41"/>
      <c r="C42" s="30" t="s">
        <v>137</v>
      </c>
      <c r="D42" s="42"/>
      <c r="E42" s="42"/>
      <c r="F42" s="42"/>
      <c r="G42" s="42"/>
      <c r="H42" s="42"/>
      <c r="I42" s="118"/>
      <c r="J42" s="42"/>
      <c r="K42" s="45"/>
    </row>
    <row r="43" spans="2:11" s="1" customFormat="1" ht="6.9" customHeight="1">
      <c r="B43" s="41"/>
      <c r="C43" s="42"/>
      <c r="D43" s="42"/>
      <c r="E43" s="42"/>
      <c r="F43" s="42"/>
      <c r="G43" s="42"/>
      <c r="H43" s="42"/>
      <c r="I43" s="118"/>
      <c r="J43" s="42"/>
      <c r="K43" s="45"/>
    </row>
    <row r="44" spans="2:11" s="1" customFormat="1" ht="14.4" customHeight="1">
      <c r="B44" s="41"/>
      <c r="C44" s="37" t="s">
        <v>18</v>
      </c>
      <c r="D44" s="42"/>
      <c r="E44" s="42"/>
      <c r="F44" s="42"/>
      <c r="G44" s="42"/>
      <c r="H44" s="42"/>
      <c r="I44" s="118"/>
      <c r="J44" s="42"/>
      <c r="K44" s="45"/>
    </row>
    <row r="45" spans="2:11" s="1" customFormat="1" ht="20.399999999999999" customHeight="1">
      <c r="B45" s="41"/>
      <c r="C45" s="42"/>
      <c r="D45" s="42"/>
      <c r="E45" s="401" t="str">
        <f>E7</f>
        <v>Revitalizace centra obce Vikýřovice</v>
      </c>
      <c r="F45" s="402"/>
      <c r="G45" s="402"/>
      <c r="H45" s="402"/>
      <c r="I45" s="118"/>
      <c r="J45" s="42"/>
      <c r="K45" s="45"/>
    </row>
    <row r="46" spans="2:11" s="1" customFormat="1" ht="14.4" customHeight="1">
      <c r="B46" s="41"/>
      <c r="C46" s="37" t="s">
        <v>135</v>
      </c>
      <c r="D46" s="42"/>
      <c r="E46" s="42"/>
      <c r="F46" s="42"/>
      <c r="G46" s="42"/>
      <c r="H46" s="42"/>
      <c r="I46" s="118"/>
      <c r="J46" s="42"/>
      <c r="K46" s="45"/>
    </row>
    <row r="47" spans="2:11" s="1" customFormat="1" ht="22.2" customHeight="1">
      <c r="B47" s="41"/>
      <c r="C47" s="42"/>
      <c r="D47" s="42"/>
      <c r="E47" s="403" t="str">
        <f>E9</f>
        <v>SO 1020 - VRN</v>
      </c>
      <c r="F47" s="404"/>
      <c r="G47" s="404"/>
      <c r="H47" s="404"/>
      <c r="I47" s="118"/>
      <c r="J47" s="42"/>
      <c r="K47" s="45"/>
    </row>
    <row r="48" spans="2:11" s="1" customFormat="1" ht="6.9" customHeight="1">
      <c r="B48" s="41"/>
      <c r="C48" s="42"/>
      <c r="D48" s="42"/>
      <c r="E48" s="42"/>
      <c r="F48" s="42"/>
      <c r="G48" s="42"/>
      <c r="H48" s="42"/>
      <c r="I48" s="118"/>
      <c r="J48" s="42"/>
      <c r="K48" s="45"/>
    </row>
    <row r="49" spans="2:47" s="1" customFormat="1" ht="18" customHeight="1">
      <c r="B49" s="41"/>
      <c r="C49" s="37" t="s">
        <v>23</v>
      </c>
      <c r="D49" s="42"/>
      <c r="E49" s="42"/>
      <c r="F49" s="35" t="str">
        <f>F12</f>
        <v>Vikýřovice</v>
      </c>
      <c r="G49" s="42"/>
      <c r="H49" s="42"/>
      <c r="I49" s="119" t="s">
        <v>25</v>
      </c>
      <c r="J49" s="120" t="str">
        <f>IF(J12="","",J12)</f>
        <v>20. 7. 2017</v>
      </c>
      <c r="K49" s="45"/>
    </row>
    <row r="50" spans="2:47" s="1" customFormat="1" ht="6.9" customHeight="1">
      <c r="B50" s="41"/>
      <c r="C50" s="42"/>
      <c r="D50" s="42"/>
      <c r="E50" s="42"/>
      <c r="F50" s="42"/>
      <c r="G50" s="42"/>
      <c r="H50" s="42"/>
      <c r="I50" s="118"/>
      <c r="J50" s="42"/>
      <c r="K50" s="45"/>
    </row>
    <row r="51" spans="2:47" s="1" customFormat="1" ht="13.2">
      <c r="B51" s="41"/>
      <c r="C51" s="37" t="s">
        <v>27</v>
      </c>
      <c r="D51" s="42"/>
      <c r="E51" s="42"/>
      <c r="F51" s="35" t="str">
        <f>E15</f>
        <v>Obec Vikýřovice, Petrovská č. 168</v>
      </c>
      <c r="G51" s="42"/>
      <c r="H51" s="42"/>
      <c r="I51" s="119" t="s">
        <v>34</v>
      </c>
      <c r="J51" s="35" t="str">
        <f>E21</f>
        <v>Ing. Vitásek, U tenisu 2625/1, Šumperk</v>
      </c>
      <c r="K51" s="45"/>
    </row>
    <row r="52" spans="2:47" s="1" customFormat="1" ht="14.4" customHeight="1">
      <c r="B52" s="41"/>
      <c r="C52" s="37" t="s">
        <v>32</v>
      </c>
      <c r="D52" s="42"/>
      <c r="E52" s="42"/>
      <c r="F52" s="35" t="str">
        <f>IF(E18="","",E18)</f>
        <v/>
      </c>
      <c r="G52" s="42"/>
      <c r="H52" s="42"/>
      <c r="I52" s="118"/>
      <c r="J52" s="42"/>
      <c r="K52" s="45"/>
    </row>
    <row r="53" spans="2:47" s="1" customFormat="1" ht="10.35" customHeight="1">
      <c r="B53" s="41"/>
      <c r="C53" s="42"/>
      <c r="D53" s="42"/>
      <c r="E53" s="42"/>
      <c r="F53" s="42"/>
      <c r="G53" s="42"/>
      <c r="H53" s="42"/>
      <c r="I53" s="118"/>
      <c r="J53" s="42"/>
      <c r="K53" s="45"/>
    </row>
    <row r="54" spans="2:47" s="1" customFormat="1" ht="29.25" customHeight="1">
      <c r="B54" s="41"/>
      <c r="C54" s="144" t="s">
        <v>138</v>
      </c>
      <c r="D54" s="132"/>
      <c r="E54" s="132"/>
      <c r="F54" s="132"/>
      <c r="G54" s="132"/>
      <c r="H54" s="132"/>
      <c r="I54" s="145"/>
      <c r="J54" s="146" t="s">
        <v>139</v>
      </c>
      <c r="K54" s="147"/>
    </row>
    <row r="55" spans="2:47" s="1" customFormat="1" ht="10.35" customHeight="1">
      <c r="B55" s="41"/>
      <c r="C55" s="42"/>
      <c r="D55" s="42"/>
      <c r="E55" s="42"/>
      <c r="F55" s="42"/>
      <c r="G55" s="42"/>
      <c r="H55" s="42"/>
      <c r="I55" s="118"/>
      <c r="J55" s="42"/>
      <c r="K55" s="45"/>
    </row>
    <row r="56" spans="2:47" s="1" customFormat="1" ht="29.25" customHeight="1">
      <c r="B56" s="41"/>
      <c r="C56" s="148" t="s">
        <v>140</v>
      </c>
      <c r="D56" s="42"/>
      <c r="E56" s="42"/>
      <c r="F56" s="42"/>
      <c r="G56" s="42"/>
      <c r="H56" s="42"/>
      <c r="I56" s="118"/>
      <c r="J56" s="128">
        <f>J78</f>
        <v>0</v>
      </c>
      <c r="K56" s="45"/>
      <c r="AU56" s="24" t="s">
        <v>141</v>
      </c>
    </row>
    <row r="57" spans="2:47" s="7" customFormat="1" ht="24.9" customHeight="1">
      <c r="B57" s="149"/>
      <c r="C57" s="150"/>
      <c r="D57" s="151" t="s">
        <v>1366</v>
      </c>
      <c r="E57" s="152"/>
      <c r="F57" s="152"/>
      <c r="G57" s="152"/>
      <c r="H57" s="152"/>
      <c r="I57" s="153"/>
      <c r="J57" s="154">
        <f>J79</f>
        <v>0</v>
      </c>
      <c r="K57" s="155"/>
    </row>
    <row r="58" spans="2:47" s="8" customFormat="1" ht="19.95" customHeight="1">
      <c r="B58" s="156"/>
      <c r="C58" s="157"/>
      <c r="D58" s="158" t="s">
        <v>1367</v>
      </c>
      <c r="E58" s="159"/>
      <c r="F58" s="159"/>
      <c r="G58" s="159"/>
      <c r="H58" s="159"/>
      <c r="I58" s="160"/>
      <c r="J58" s="161">
        <f>J80</f>
        <v>0</v>
      </c>
      <c r="K58" s="162"/>
    </row>
    <row r="59" spans="2:47" s="1" customFormat="1" ht="21.75" customHeight="1">
      <c r="B59" s="41"/>
      <c r="C59" s="42"/>
      <c r="D59" s="42"/>
      <c r="E59" s="42"/>
      <c r="F59" s="42"/>
      <c r="G59" s="42"/>
      <c r="H59" s="42"/>
      <c r="I59" s="118"/>
      <c r="J59" s="42"/>
      <c r="K59" s="45"/>
    </row>
    <row r="60" spans="2:47" s="1" customFormat="1" ht="6.9" customHeight="1">
      <c r="B60" s="56"/>
      <c r="C60" s="57"/>
      <c r="D60" s="57"/>
      <c r="E60" s="57"/>
      <c r="F60" s="57"/>
      <c r="G60" s="57"/>
      <c r="H60" s="57"/>
      <c r="I60" s="139"/>
      <c r="J60" s="57"/>
      <c r="K60" s="58"/>
    </row>
    <row r="64" spans="2:47" s="1" customFormat="1" ht="6.9" customHeight="1">
      <c r="B64" s="59"/>
      <c r="C64" s="60"/>
      <c r="D64" s="60"/>
      <c r="E64" s="60"/>
      <c r="F64" s="60"/>
      <c r="G64" s="60"/>
      <c r="H64" s="60"/>
      <c r="I64" s="142"/>
      <c r="J64" s="60"/>
      <c r="K64" s="60"/>
      <c r="L64" s="61"/>
    </row>
    <row r="65" spans="2:63" s="1" customFormat="1" ht="36.9" customHeight="1">
      <c r="B65" s="41"/>
      <c r="C65" s="62" t="s">
        <v>146</v>
      </c>
      <c r="D65" s="63"/>
      <c r="E65" s="63"/>
      <c r="F65" s="63"/>
      <c r="G65" s="63"/>
      <c r="H65" s="63"/>
      <c r="I65" s="163"/>
      <c r="J65" s="63"/>
      <c r="K65" s="63"/>
      <c r="L65" s="61"/>
    </row>
    <row r="66" spans="2:63" s="1" customFormat="1" ht="6.9" customHeight="1">
      <c r="B66" s="41"/>
      <c r="C66" s="63"/>
      <c r="D66" s="63"/>
      <c r="E66" s="63"/>
      <c r="F66" s="63"/>
      <c r="G66" s="63"/>
      <c r="H66" s="63"/>
      <c r="I66" s="163"/>
      <c r="J66" s="63"/>
      <c r="K66" s="63"/>
      <c r="L66" s="61"/>
    </row>
    <row r="67" spans="2:63" s="1" customFormat="1" ht="14.4" customHeight="1">
      <c r="B67" s="41"/>
      <c r="C67" s="65" t="s">
        <v>18</v>
      </c>
      <c r="D67" s="63"/>
      <c r="E67" s="63"/>
      <c r="F67" s="63"/>
      <c r="G67" s="63"/>
      <c r="H67" s="63"/>
      <c r="I67" s="163"/>
      <c r="J67" s="63"/>
      <c r="K67" s="63"/>
      <c r="L67" s="61"/>
    </row>
    <row r="68" spans="2:63" s="1" customFormat="1" ht="20.399999999999999" customHeight="1">
      <c r="B68" s="41"/>
      <c r="C68" s="63"/>
      <c r="D68" s="63"/>
      <c r="E68" s="405" t="str">
        <f>E7</f>
        <v>Revitalizace centra obce Vikýřovice</v>
      </c>
      <c r="F68" s="406"/>
      <c r="G68" s="406"/>
      <c r="H68" s="406"/>
      <c r="I68" s="163"/>
      <c r="J68" s="63"/>
      <c r="K68" s="63"/>
      <c r="L68" s="61"/>
    </row>
    <row r="69" spans="2:63" s="1" customFormat="1" ht="14.4" customHeight="1">
      <c r="B69" s="41"/>
      <c r="C69" s="65" t="s">
        <v>135</v>
      </c>
      <c r="D69" s="63"/>
      <c r="E69" s="63"/>
      <c r="F69" s="63"/>
      <c r="G69" s="63"/>
      <c r="H69" s="63"/>
      <c r="I69" s="163"/>
      <c r="J69" s="63"/>
      <c r="K69" s="63"/>
      <c r="L69" s="61"/>
    </row>
    <row r="70" spans="2:63" s="1" customFormat="1" ht="22.2" customHeight="1">
      <c r="B70" s="41"/>
      <c r="C70" s="63"/>
      <c r="D70" s="63"/>
      <c r="E70" s="381" t="str">
        <f>E9</f>
        <v>SO 1020 - VRN</v>
      </c>
      <c r="F70" s="407"/>
      <c r="G70" s="407"/>
      <c r="H70" s="407"/>
      <c r="I70" s="163"/>
      <c r="J70" s="63"/>
      <c r="K70" s="63"/>
      <c r="L70" s="61"/>
    </row>
    <row r="71" spans="2:63" s="1" customFormat="1" ht="6.9" customHeight="1">
      <c r="B71" s="41"/>
      <c r="C71" s="63"/>
      <c r="D71" s="63"/>
      <c r="E71" s="63"/>
      <c r="F71" s="63"/>
      <c r="G71" s="63"/>
      <c r="H71" s="63"/>
      <c r="I71" s="163"/>
      <c r="J71" s="63"/>
      <c r="K71" s="63"/>
      <c r="L71" s="61"/>
    </row>
    <row r="72" spans="2:63" s="1" customFormat="1" ht="18" customHeight="1">
      <c r="B72" s="41"/>
      <c r="C72" s="65" t="s">
        <v>23</v>
      </c>
      <c r="D72" s="63"/>
      <c r="E72" s="63"/>
      <c r="F72" s="164" t="str">
        <f>F12</f>
        <v>Vikýřovice</v>
      </c>
      <c r="G72" s="63"/>
      <c r="H72" s="63"/>
      <c r="I72" s="165" t="s">
        <v>25</v>
      </c>
      <c r="J72" s="73" t="str">
        <f>IF(J12="","",J12)</f>
        <v>20. 7. 2017</v>
      </c>
      <c r="K72" s="63"/>
      <c r="L72" s="61"/>
    </row>
    <row r="73" spans="2:63" s="1" customFormat="1" ht="6.9" customHeight="1">
      <c r="B73" s="41"/>
      <c r="C73" s="63"/>
      <c r="D73" s="63"/>
      <c r="E73" s="63"/>
      <c r="F73" s="63"/>
      <c r="G73" s="63"/>
      <c r="H73" s="63"/>
      <c r="I73" s="163"/>
      <c r="J73" s="63"/>
      <c r="K73" s="63"/>
      <c r="L73" s="61"/>
    </row>
    <row r="74" spans="2:63" s="1" customFormat="1" ht="13.2">
      <c r="B74" s="41"/>
      <c r="C74" s="65" t="s">
        <v>27</v>
      </c>
      <c r="D74" s="63"/>
      <c r="E74" s="63"/>
      <c r="F74" s="164" t="str">
        <f>E15</f>
        <v>Obec Vikýřovice, Petrovská č. 168</v>
      </c>
      <c r="G74" s="63"/>
      <c r="H74" s="63"/>
      <c r="I74" s="165" t="s">
        <v>34</v>
      </c>
      <c r="J74" s="164" t="str">
        <f>E21</f>
        <v>Ing. Vitásek, U tenisu 2625/1, Šumperk</v>
      </c>
      <c r="K74" s="63"/>
      <c r="L74" s="61"/>
    </row>
    <row r="75" spans="2:63" s="1" customFormat="1" ht="14.4" customHeight="1">
      <c r="B75" s="41"/>
      <c r="C75" s="65" t="s">
        <v>32</v>
      </c>
      <c r="D75" s="63"/>
      <c r="E75" s="63"/>
      <c r="F75" s="164" t="str">
        <f>IF(E18="","",E18)</f>
        <v/>
      </c>
      <c r="G75" s="63"/>
      <c r="H75" s="63"/>
      <c r="I75" s="163"/>
      <c r="J75" s="63"/>
      <c r="K75" s="63"/>
      <c r="L75" s="61"/>
    </row>
    <row r="76" spans="2:63" s="1" customFormat="1" ht="10.35" customHeight="1">
      <c r="B76" s="41"/>
      <c r="C76" s="63"/>
      <c r="D76" s="63"/>
      <c r="E76" s="63"/>
      <c r="F76" s="63"/>
      <c r="G76" s="63"/>
      <c r="H76" s="63"/>
      <c r="I76" s="163"/>
      <c r="J76" s="63"/>
      <c r="K76" s="63"/>
      <c r="L76" s="61"/>
    </row>
    <row r="77" spans="2:63" s="9" customFormat="1" ht="29.25" customHeight="1">
      <c r="B77" s="166"/>
      <c r="C77" s="167" t="s">
        <v>147</v>
      </c>
      <c r="D77" s="168" t="s">
        <v>58</v>
      </c>
      <c r="E77" s="168" t="s">
        <v>54</v>
      </c>
      <c r="F77" s="168" t="s">
        <v>148</v>
      </c>
      <c r="G77" s="168" t="s">
        <v>149</v>
      </c>
      <c r="H77" s="168" t="s">
        <v>150</v>
      </c>
      <c r="I77" s="169" t="s">
        <v>151</v>
      </c>
      <c r="J77" s="168" t="s">
        <v>139</v>
      </c>
      <c r="K77" s="170" t="s">
        <v>152</v>
      </c>
      <c r="L77" s="171"/>
      <c r="M77" s="81" t="s">
        <v>153</v>
      </c>
      <c r="N77" s="82" t="s">
        <v>43</v>
      </c>
      <c r="O77" s="82" t="s">
        <v>154</v>
      </c>
      <c r="P77" s="82" t="s">
        <v>155</v>
      </c>
      <c r="Q77" s="82" t="s">
        <v>156</v>
      </c>
      <c r="R77" s="82" t="s">
        <v>157</v>
      </c>
      <c r="S77" s="82" t="s">
        <v>158</v>
      </c>
      <c r="T77" s="83" t="s">
        <v>159</v>
      </c>
    </row>
    <row r="78" spans="2:63" s="1" customFormat="1" ht="29.25" customHeight="1">
      <c r="B78" s="41"/>
      <c r="C78" s="87" t="s">
        <v>140</v>
      </c>
      <c r="D78" s="63"/>
      <c r="E78" s="63"/>
      <c r="F78" s="63"/>
      <c r="G78" s="63"/>
      <c r="H78" s="63"/>
      <c r="I78" s="163"/>
      <c r="J78" s="172">
        <f>BK78</f>
        <v>0</v>
      </c>
      <c r="K78" s="63"/>
      <c r="L78" s="61"/>
      <c r="M78" s="84"/>
      <c r="N78" s="85"/>
      <c r="O78" s="85"/>
      <c r="P78" s="173">
        <f>P79</f>
        <v>0</v>
      </c>
      <c r="Q78" s="85"/>
      <c r="R78" s="173">
        <f>R79</f>
        <v>0</v>
      </c>
      <c r="S78" s="85"/>
      <c r="T78" s="174">
        <f>T79</f>
        <v>0</v>
      </c>
      <c r="AT78" s="24" t="s">
        <v>72</v>
      </c>
      <c r="AU78" s="24" t="s">
        <v>141</v>
      </c>
      <c r="BK78" s="175">
        <f>BK79</f>
        <v>0</v>
      </c>
    </row>
    <row r="79" spans="2:63" s="10" customFormat="1" ht="37.35" customHeight="1">
      <c r="B79" s="176"/>
      <c r="C79" s="177"/>
      <c r="D79" s="178" t="s">
        <v>72</v>
      </c>
      <c r="E79" s="179" t="s">
        <v>127</v>
      </c>
      <c r="F79" s="179" t="s">
        <v>1368</v>
      </c>
      <c r="G79" s="177"/>
      <c r="H79" s="177"/>
      <c r="I79" s="180"/>
      <c r="J79" s="181">
        <f>BK79</f>
        <v>0</v>
      </c>
      <c r="K79" s="177"/>
      <c r="L79" s="182"/>
      <c r="M79" s="183"/>
      <c r="N79" s="184"/>
      <c r="O79" s="184"/>
      <c r="P79" s="185">
        <f>P80</f>
        <v>0</v>
      </c>
      <c r="Q79" s="184"/>
      <c r="R79" s="185">
        <f>R80</f>
        <v>0</v>
      </c>
      <c r="S79" s="184"/>
      <c r="T79" s="186">
        <f>T80</f>
        <v>0</v>
      </c>
      <c r="AR79" s="187" t="s">
        <v>188</v>
      </c>
      <c r="AT79" s="188" t="s">
        <v>72</v>
      </c>
      <c r="AU79" s="188" t="s">
        <v>73</v>
      </c>
      <c r="AY79" s="187" t="s">
        <v>162</v>
      </c>
      <c r="BK79" s="189">
        <f>BK80</f>
        <v>0</v>
      </c>
    </row>
    <row r="80" spans="2:63" s="10" customFormat="1" ht="19.95" customHeight="1">
      <c r="B80" s="176"/>
      <c r="C80" s="177"/>
      <c r="D80" s="190" t="s">
        <v>72</v>
      </c>
      <c r="E80" s="191" t="s">
        <v>73</v>
      </c>
      <c r="F80" s="191" t="s">
        <v>1368</v>
      </c>
      <c r="G80" s="177"/>
      <c r="H80" s="177"/>
      <c r="I80" s="180"/>
      <c r="J80" s="192">
        <f>BK80</f>
        <v>0</v>
      </c>
      <c r="K80" s="177"/>
      <c r="L80" s="182"/>
      <c r="M80" s="183"/>
      <c r="N80" s="184"/>
      <c r="O80" s="184"/>
      <c r="P80" s="185">
        <f>SUM(P81:P82)</f>
        <v>0</v>
      </c>
      <c r="Q80" s="184"/>
      <c r="R80" s="185">
        <f>SUM(R81:R82)</f>
        <v>0</v>
      </c>
      <c r="S80" s="184"/>
      <c r="T80" s="186">
        <f>SUM(T81:T82)</f>
        <v>0</v>
      </c>
      <c r="AR80" s="187" t="s">
        <v>188</v>
      </c>
      <c r="AT80" s="188" t="s">
        <v>72</v>
      </c>
      <c r="AU80" s="188" t="s">
        <v>81</v>
      </c>
      <c r="AY80" s="187" t="s">
        <v>162</v>
      </c>
      <c r="BK80" s="189">
        <f>SUM(BK81:BK82)</f>
        <v>0</v>
      </c>
    </row>
    <row r="81" spans="2:65" s="1" customFormat="1" ht="20.399999999999999" customHeight="1">
      <c r="B81" s="41"/>
      <c r="C81" s="193" t="s">
        <v>81</v>
      </c>
      <c r="D81" s="193" t="s">
        <v>164</v>
      </c>
      <c r="E81" s="194" t="s">
        <v>1369</v>
      </c>
      <c r="F81" s="195" t="s">
        <v>1286</v>
      </c>
      <c r="G81" s="196" t="s">
        <v>1370</v>
      </c>
      <c r="H81" s="197">
        <v>2</v>
      </c>
      <c r="I81" s="198"/>
      <c r="J81" s="199">
        <f>ROUND(I81*H81,2)</f>
        <v>0</v>
      </c>
      <c r="K81" s="195" t="s">
        <v>402</v>
      </c>
      <c r="L81" s="61"/>
      <c r="M81" s="200" t="s">
        <v>21</v>
      </c>
      <c r="N81" s="201" t="s">
        <v>44</v>
      </c>
      <c r="O81" s="42"/>
      <c r="P81" s="202">
        <f>O81*H81</f>
        <v>0</v>
      </c>
      <c r="Q81" s="202">
        <v>0</v>
      </c>
      <c r="R81" s="202">
        <f>Q81*H81</f>
        <v>0</v>
      </c>
      <c r="S81" s="202">
        <v>0</v>
      </c>
      <c r="T81" s="203">
        <f>S81*H81</f>
        <v>0</v>
      </c>
      <c r="AR81" s="24" t="s">
        <v>1371</v>
      </c>
      <c r="AT81" s="24" t="s">
        <v>164</v>
      </c>
      <c r="AU81" s="24" t="s">
        <v>83</v>
      </c>
      <c r="AY81" s="24" t="s">
        <v>162</v>
      </c>
      <c r="BE81" s="204">
        <f>IF(N81="základní",J81,0)</f>
        <v>0</v>
      </c>
      <c r="BF81" s="204">
        <f>IF(N81="snížená",J81,0)</f>
        <v>0</v>
      </c>
      <c r="BG81" s="204">
        <f>IF(N81="zákl. přenesená",J81,0)</f>
        <v>0</v>
      </c>
      <c r="BH81" s="204">
        <f>IF(N81="sníž. přenesená",J81,0)</f>
        <v>0</v>
      </c>
      <c r="BI81" s="204">
        <f>IF(N81="nulová",J81,0)</f>
        <v>0</v>
      </c>
      <c r="BJ81" s="24" t="s">
        <v>81</v>
      </c>
      <c r="BK81" s="204">
        <f>ROUND(I81*H81,2)</f>
        <v>0</v>
      </c>
      <c r="BL81" s="24" t="s">
        <v>1371</v>
      </c>
      <c r="BM81" s="24" t="s">
        <v>1372</v>
      </c>
    </row>
    <row r="82" spans="2:65" s="1" customFormat="1" ht="20.399999999999999" customHeight="1">
      <c r="B82" s="41"/>
      <c r="C82" s="193" t="s">
        <v>83</v>
      </c>
      <c r="D82" s="193" t="s">
        <v>164</v>
      </c>
      <c r="E82" s="194" t="s">
        <v>1373</v>
      </c>
      <c r="F82" s="195" t="s">
        <v>1374</v>
      </c>
      <c r="G82" s="196" t="s">
        <v>1370</v>
      </c>
      <c r="H82" s="197">
        <v>1</v>
      </c>
      <c r="I82" s="198"/>
      <c r="J82" s="199">
        <f>ROUND(I82*H82,2)</f>
        <v>0</v>
      </c>
      <c r="K82" s="195" t="s">
        <v>402</v>
      </c>
      <c r="L82" s="61"/>
      <c r="M82" s="200" t="s">
        <v>21</v>
      </c>
      <c r="N82" s="273" t="s">
        <v>44</v>
      </c>
      <c r="O82" s="274"/>
      <c r="P82" s="275">
        <f>O82*H82</f>
        <v>0</v>
      </c>
      <c r="Q82" s="275">
        <v>0</v>
      </c>
      <c r="R82" s="275">
        <f>Q82*H82</f>
        <v>0</v>
      </c>
      <c r="S82" s="275">
        <v>0</v>
      </c>
      <c r="T82" s="276">
        <f>S82*H82</f>
        <v>0</v>
      </c>
      <c r="AR82" s="24" t="s">
        <v>1371</v>
      </c>
      <c r="AT82" s="24" t="s">
        <v>164</v>
      </c>
      <c r="AU82" s="24" t="s">
        <v>83</v>
      </c>
      <c r="AY82" s="24" t="s">
        <v>162</v>
      </c>
      <c r="BE82" s="204">
        <f>IF(N82="základní",J82,0)</f>
        <v>0</v>
      </c>
      <c r="BF82" s="204">
        <f>IF(N82="snížená",J82,0)</f>
        <v>0</v>
      </c>
      <c r="BG82" s="204">
        <f>IF(N82="zákl. přenesená",J82,0)</f>
        <v>0</v>
      </c>
      <c r="BH82" s="204">
        <f>IF(N82="sníž. přenesená",J82,0)</f>
        <v>0</v>
      </c>
      <c r="BI82" s="204">
        <f>IF(N82="nulová",J82,0)</f>
        <v>0</v>
      </c>
      <c r="BJ82" s="24" t="s">
        <v>81</v>
      </c>
      <c r="BK82" s="204">
        <f>ROUND(I82*H82,2)</f>
        <v>0</v>
      </c>
      <c r="BL82" s="24" t="s">
        <v>1371</v>
      </c>
      <c r="BM82" s="24" t="s">
        <v>1375</v>
      </c>
    </row>
    <row r="83" spans="2:65" s="1" customFormat="1" ht="6.9" customHeight="1">
      <c r="B83" s="56"/>
      <c r="C83" s="57"/>
      <c r="D83" s="57"/>
      <c r="E83" s="57"/>
      <c r="F83" s="57"/>
      <c r="G83" s="57"/>
      <c r="H83" s="57"/>
      <c r="I83" s="139"/>
      <c r="J83" s="57"/>
      <c r="K83" s="57"/>
      <c r="L83" s="61"/>
    </row>
  </sheetData>
  <sheetProtection algorithmName="SHA-512" hashValue="FmbGd5HgZjbIXHXldQBBFHv7VIi7UN8g7C/I4nbn7KfuoILTuB0NBNfNzdfM0L+DwIDS6ESVu1a17KBVMuCVvQ==" saltValue="Tm/edjkXujmKhUwDtjhmeg==" spinCount="100000" sheet="1" objects="1" scenarios="1" formatCells="0" formatColumns="0" formatRows="0" sort="0" autoFilter="0"/>
  <autoFilter ref="C77:K82" xr:uid="{00000000-0009-0000-0000-000010000000}"/>
  <mergeCells count="9">
    <mergeCell ref="E68:H68"/>
    <mergeCell ref="E70:H70"/>
    <mergeCell ref="G1:H1"/>
    <mergeCell ref="L2:V2"/>
    <mergeCell ref="E7:H7"/>
    <mergeCell ref="E9:H9"/>
    <mergeCell ref="E24:H24"/>
    <mergeCell ref="E45:H45"/>
    <mergeCell ref="E47:H47"/>
  </mergeCells>
  <hyperlinks>
    <hyperlink ref="F1:G1" location="C2" display="1) Krycí list soupisu" xr:uid="{00000000-0004-0000-1000-000000000000}"/>
    <hyperlink ref="G1:H1" location="C54" display="2) Rekapitulace" xr:uid="{00000000-0004-0000-1000-000001000000}"/>
    <hyperlink ref="J1" location="C77" display="3) Soupis prací" xr:uid="{00000000-0004-0000-1000-000002000000}"/>
    <hyperlink ref="L1:V1" location="'Rekapitulace stavby'!C2" display="Rekapitulace stavby" xr:uid="{00000000-0004-0000-1000-000003000000}"/>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K216"/>
  <sheetViews>
    <sheetView showGridLines="0" zoomScaleNormal="100" workbookViewId="0"/>
  </sheetViews>
  <sheetFormatPr defaultRowHeight="12"/>
  <cols>
    <col min="1" max="1" width="8.28515625" style="285" customWidth="1"/>
    <col min="2" max="2" width="1.7109375" style="285" customWidth="1"/>
    <col min="3" max="4" width="5" style="285" customWidth="1"/>
    <col min="5" max="5" width="11.7109375" style="285" customWidth="1"/>
    <col min="6" max="6" width="9.140625" style="285" customWidth="1"/>
    <col min="7" max="7" width="5" style="285" customWidth="1"/>
    <col min="8" max="8" width="77.85546875" style="285" customWidth="1"/>
    <col min="9" max="10" width="20" style="285" customWidth="1"/>
    <col min="11" max="11" width="1.7109375" style="285" customWidth="1"/>
  </cols>
  <sheetData>
    <row r="1" spans="2:11" ht="37.5" customHeight="1"/>
    <row r="2" spans="2:11" ht="7.5" customHeight="1">
      <c r="B2" s="286"/>
      <c r="C2" s="287"/>
      <c r="D2" s="287"/>
      <c r="E2" s="287"/>
      <c r="F2" s="287"/>
      <c r="G2" s="287"/>
      <c r="H2" s="287"/>
      <c r="I2" s="287"/>
      <c r="J2" s="287"/>
      <c r="K2" s="288"/>
    </row>
    <row r="3" spans="2:11" s="15" customFormat="1" ht="45" customHeight="1">
      <c r="B3" s="289"/>
      <c r="C3" s="412" t="s">
        <v>1376</v>
      </c>
      <c r="D3" s="412"/>
      <c r="E3" s="412"/>
      <c r="F3" s="412"/>
      <c r="G3" s="412"/>
      <c r="H3" s="412"/>
      <c r="I3" s="412"/>
      <c r="J3" s="412"/>
      <c r="K3" s="290"/>
    </row>
    <row r="4" spans="2:11" ht="25.5" customHeight="1">
      <c r="B4" s="291"/>
      <c r="C4" s="416" t="s">
        <v>1377</v>
      </c>
      <c r="D4" s="416"/>
      <c r="E4" s="416"/>
      <c r="F4" s="416"/>
      <c r="G4" s="416"/>
      <c r="H4" s="416"/>
      <c r="I4" s="416"/>
      <c r="J4" s="416"/>
      <c r="K4" s="292"/>
    </row>
    <row r="5" spans="2:11" ht="5.25" customHeight="1">
      <c r="B5" s="291"/>
      <c r="C5" s="293"/>
      <c r="D5" s="293"/>
      <c r="E5" s="293"/>
      <c r="F5" s="293"/>
      <c r="G5" s="293"/>
      <c r="H5" s="293"/>
      <c r="I5" s="293"/>
      <c r="J5" s="293"/>
      <c r="K5" s="292"/>
    </row>
    <row r="6" spans="2:11" ht="15" customHeight="1">
      <c r="B6" s="291"/>
      <c r="C6" s="415" t="s">
        <v>1378</v>
      </c>
      <c r="D6" s="415"/>
      <c r="E6" s="415"/>
      <c r="F6" s="415"/>
      <c r="G6" s="415"/>
      <c r="H6" s="415"/>
      <c r="I6" s="415"/>
      <c r="J6" s="415"/>
      <c r="K6" s="292"/>
    </row>
    <row r="7" spans="2:11" ht="15" customHeight="1">
      <c r="B7" s="295"/>
      <c r="C7" s="415" t="s">
        <v>1379</v>
      </c>
      <c r="D7" s="415"/>
      <c r="E7" s="415"/>
      <c r="F7" s="415"/>
      <c r="G7" s="415"/>
      <c r="H7" s="415"/>
      <c r="I7" s="415"/>
      <c r="J7" s="415"/>
      <c r="K7" s="292"/>
    </row>
    <row r="8" spans="2:11" ht="12.75" customHeight="1">
      <c r="B8" s="295"/>
      <c r="C8" s="294"/>
      <c r="D8" s="294"/>
      <c r="E8" s="294"/>
      <c r="F8" s="294"/>
      <c r="G8" s="294"/>
      <c r="H8" s="294"/>
      <c r="I8" s="294"/>
      <c r="J8" s="294"/>
      <c r="K8" s="292"/>
    </row>
    <row r="9" spans="2:11" ht="15" customHeight="1">
      <c r="B9" s="295"/>
      <c r="C9" s="415" t="s">
        <v>1380</v>
      </c>
      <c r="D9" s="415"/>
      <c r="E9" s="415"/>
      <c r="F9" s="415"/>
      <c r="G9" s="415"/>
      <c r="H9" s="415"/>
      <c r="I9" s="415"/>
      <c r="J9" s="415"/>
      <c r="K9" s="292"/>
    </row>
    <row r="10" spans="2:11" ht="15" customHeight="1">
      <c r="B10" s="295"/>
      <c r="C10" s="294"/>
      <c r="D10" s="415" t="s">
        <v>1381</v>
      </c>
      <c r="E10" s="415"/>
      <c r="F10" s="415"/>
      <c r="G10" s="415"/>
      <c r="H10" s="415"/>
      <c r="I10" s="415"/>
      <c r="J10" s="415"/>
      <c r="K10" s="292"/>
    </row>
    <row r="11" spans="2:11" ht="15" customHeight="1">
      <c r="B11" s="295"/>
      <c r="C11" s="296"/>
      <c r="D11" s="415" t="s">
        <v>1382</v>
      </c>
      <c r="E11" s="415"/>
      <c r="F11" s="415"/>
      <c r="G11" s="415"/>
      <c r="H11" s="415"/>
      <c r="I11" s="415"/>
      <c r="J11" s="415"/>
      <c r="K11" s="292"/>
    </row>
    <row r="12" spans="2:11" ht="12.75" customHeight="1">
      <c r="B12" s="295"/>
      <c r="C12" s="296"/>
      <c r="D12" s="296"/>
      <c r="E12" s="296"/>
      <c r="F12" s="296"/>
      <c r="G12" s="296"/>
      <c r="H12" s="296"/>
      <c r="I12" s="296"/>
      <c r="J12" s="296"/>
      <c r="K12" s="292"/>
    </row>
    <row r="13" spans="2:11" ht="15" customHeight="1">
      <c r="B13" s="295"/>
      <c r="C13" s="296"/>
      <c r="D13" s="415" t="s">
        <v>1383</v>
      </c>
      <c r="E13" s="415"/>
      <c r="F13" s="415"/>
      <c r="G13" s="415"/>
      <c r="H13" s="415"/>
      <c r="I13" s="415"/>
      <c r="J13" s="415"/>
      <c r="K13" s="292"/>
    </row>
    <row r="14" spans="2:11" ht="15" customHeight="1">
      <c r="B14" s="295"/>
      <c r="C14" s="296"/>
      <c r="D14" s="415" t="s">
        <v>1384</v>
      </c>
      <c r="E14" s="415"/>
      <c r="F14" s="415"/>
      <c r="G14" s="415"/>
      <c r="H14" s="415"/>
      <c r="I14" s="415"/>
      <c r="J14" s="415"/>
      <c r="K14" s="292"/>
    </row>
    <row r="15" spans="2:11" ht="15" customHeight="1">
      <c r="B15" s="295"/>
      <c r="C15" s="296"/>
      <c r="D15" s="415" t="s">
        <v>1385</v>
      </c>
      <c r="E15" s="415"/>
      <c r="F15" s="415"/>
      <c r="G15" s="415"/>
      <c r="H15" s="415"/>
      <c r="I15" s="415"/>
      <c r="J15" s="415"/>
      <c r="K15" s="292"/>
    </row>
    <row r="16" spans="2:11" ht="15" customHeight="1">
      <c r="B16" s="295"/>
      <c r="C16" s="296"/>
      <c r="D16" s="296"/>
      <c r="E16" s="297" t="s">
        <v>80</v>
      </c>
      <c r="F16" s="415" t="s">
        <v>1386</v>
      </c>
      <c r="G16" s="415"/>
      <c r="H16" s="415"/>
      <c r="I16" s="415"/>
      <c r="J16" s="415"/>
      <c r="K16" s="292"/>
    </row>
    <row r="17" spans="2:11" ht="15" customHeight="1">
      <c r="B17" s="295"/>
      <c r="C17" s="296"/>
      <c r="D17" s="296"/>
      <c r="E17" s="297" t="s">
        <v>1387</v>
      </c>
      <c r="F17" s="415" t="s">
        <v>1388</v>
      </c>
      <c r="G17" s="415"/>
      <c r="H17" s="415"/>
      <c r="I17" s="415"/>
      <c r="J17" s="415"/>
      <c r="K17" s="292"/>
    </row>
    <row r="18" spans="2:11" ht="15" customHeight="1">
      <c r="B18" s="295"/>
      <c r="C18" s="296"/>
      <c r="D18" s="296"/>
      <c r="E18" s="297" t="s">
        <v>1389</v>
      </c>
      <c r="F18" s="415" t="s">
        <v>1390</v>
      </c>
      <c r="G18" s="415"/>
      <c r="H18" s="415"/>
      <c r="I18" s="415"/>
      <c r="J18" s="415"/>
      <c r="K18" s="292"/>
    </row>
    <row r="19" spans="2:11" ht="15" customHeight="1">
      <c r="B19" s="295"/>
      <c r="C19" s="296"/>
      <c r="D19" s="296"/>
      <c r="E19" s="297" t="s">
        <v>1391</v>
      </c>
      <c r="F19" s="415" t="s">
        <v>1392</v>
      </c>
      <c r="G19" s="415"/>
      <c r="H19" s="415"/>
      <c r="I19" s="415"/>
      <c r="J19" s="415"/>
      <c r="K19" s="292"/>
    </row>
    <row r="20" spans="2:11" ht="15" customHeight="1">
      <c r="B20" s="295"/>
      <c r="C20" s="296"/>
      <c r="D20" s="296"/>
      <c r="E20" s="297" t="s">
        <v>1329</v>
      </c>
      <c r="F20" s="415" t="s">
        <v>1330</v>
      </c>
      <c r="G20" s="415"/>
      <c r="H20" s="415"/>
      <c r="I20" s="415"/>
      <c r="J20" s="415"/>
      <c r="K20" s="292"/>
    </row>
    <row r="21" spans="2:11" ht="15" customHeight="1">
      <c r="B21" s="295"/>
      <c r="C21" s="296"/>
      <c r="D21" s="296"/>
      <c r="E21" s="297" t="s">
        <v>1393</v>
      </c>
      <c r="F21" s="415" t="s">
        <v>1394</v>
      </c>
      <c r="G21" s="415"/>
      <c r="H21" s="415"/>
      <c r="I21" s="415"/>
      <c r="J21" s="415"/>
      <c r="K21" s="292"/>
    </row>
    <row r="22" spans="2:11" ht="12.75" customHeight="1">
      <c r="B22" s="295"/>
      <c r="C22" s="296"/>
      <c r="D22" s="296"/>
      <c r="E22" s="296"/>
      <c r="F22" s="296"/>
      <c r="G22" s="296"/>
      <c r="H22" s="296"/>
      <c r="I22" s="296"/>
      <c r="J22" s="296"/>
      <c r="K22" s="292"/>
    </row>
    <row r="23" spans="2:11" ht="15" customHeight="1">
      <c r="B23" s="295"/>
      <c r="C23" s="415" t="s">
        <v>1395</v>
      </c>
      <c r="D23" s="415"/>
      <c r="E23" s="415"/>
      <c r="F23" s="415"/>
      <c r="G23" s="415"/>
      <c r="H23" s="415"/>
      <c r="I23" s="415"/>
      <c r="J23" s="415"/>
      <c r="K23" s="292"/>
    </row>
    <row r="24" spans="2:11" ht="15" customHeight="1">
      <c r="B24" s="295"/>
      <c r="C24" s="415" t="s">
        <v>1396</v>
      </c>
      <c r="D24" s="415"/>
      <c r="E24" s="415"/>
      <c r="F24" s="415"/>
      <c r="G24" s="415"/>
      <c r="H24" s="415"/>
      <c r="I24" s="415"/>
      <c r="J24" s="415"/>
      <c r="K24" s="292"/>
    </row>
    <row r="25" spans="2:11" ht="15" customHeight="1">
      <c r="B25" s="295"/>
      <c r="C25" s="294"/>
      <c r="D25" s="415" t="s">
        <v>1397</v>
      </c>
      <c r="E25" s="415"/>
      <c r="F25" s="415"/>
      <c r="G25" s="415"/>
      <c r="H25" s="415"/>
      <c r="I25" s="415"/>
      <c r="J25" s="415"/>
      <c r="K25" s="292"/>
    </row>
    <row r="26" spans="2:11" ht="15" customHeight="1">
      <c r="B26" s="295"/>
      <c r="C26" s="296"/>
      <c r="D26" s="415" t="s">
        <v>1398</v>
      </c>
      <c r="E26" s="415"/>
      <c r="F26" s="415"/>
      <c r="G26" s="415"/>
      <c r="H26" s="415"/>
      <c r="I26" s="415"/>
      <c r="J26" s="415"/>
      <c r="K26" s="292"/>
    </row>
    <row r="27" spans="2:11" ht="12.75" customHeight="1">
      <c r="B27" s="295"/>
      <c r="C27" s="296"/>
      <c r="D27" s="296"/>
      <c r="E27" s="296"/>
      <c r="F27" s="296"/>
      <c r="G27" s="296"/>
      <c r="H27" s="296"/>
      <c r="I27" s="296"/>
      <c r="J27" s="296"/>
      <c r="K27" s="292"/>
    </row>
    <row r="28" spans="2:11" ht="15" customHeight="1">
      <c r="B28" s="295"/>
      <c r="C28" s="296"/>
      <c r="D28" s="415" t="s">
        <v>1399</v>
      </c>
      <c r="E28" s="415"/>
      <c r="F28" s="415"/>
      <c r="G28" s="415"/>
      <c r="H28" s="415"/>
      <c r="I28" s="415"/>
      <c r="J28" s="415"/>
      <c r="K28" s="292"/>
    </row>
    <row r="29" spans="2:11" ht="15" customHeight="1">
      <c r="B29" s="295"/>
      <c r="C29" s="296"/>
      <c r="D29" s="415" t="s">
        <v>1400</v>
      </c>
      <c r="E29" s="415"/>
      <c r="F29" s="415"/>
      <c r="G29" s="415"/>
      <c r="H29" s="415"/>
      <c r="I29" s="415"/>
      <c r="J29" s="415"/>
      <c r="K29" s="292"/>
    </row>
    <row r="30" spans="2:11" ht="12.75" customHeight="1">
      <c r="B30" s="295"/>
      <c r="C30" s="296"/>
      <c r="D30" s="296"/>
      <c r="E30" s="296"/>
      <c r="F30" s="296"/>
      <c r="G30" s="296"/>
      <c r="H30" s="296"/>
      <c r="I30" s="296"/>
      <c r="J30" s="296"/>
      <c r="K30" s="292"/>
    </row>
    <row r="31" spans="2:11" ht="15" customHeight="1">
      <c r="B31" s="295"/>
      <c r="C31" s="296"/>
      <c r="D31" s="415" t="s">
        <v>1401</v>
      </c>
      <c r="E31" s="415"/>
      <c r="F31" s="415"/>
      <c r="G31" s="415"/>
      <c r="H31" s="415"/>
      <c r="I31" s="415"/>
      <c r="J31" s="415"/>
      <c r="K31" s="292"/>
    </row>
    <row r="32" spans="2:11" ht="15" customHeight="1">
      <c r="B32" s="295"/>
      <c r="C32" s="296"/>
      <c r="D32" s="415" t="s">
        <v>1402</v>
      </c>
      <c r="E32" s="415"/>
      <c r="F32" s="415"/>
      <c r="G32" s="415"/>
      <c r="H32" s="415"/>
      <c r="I32" s="415"/>
      <c r="J32" s="415"/>
      <c r="K32" s="292"/>
    </row>
    <row r="33" spans="2:11" ht="15" customHeight="1">
      <c r="B33" s="295"/>
      <c r="C33" s="296"/>
      <c r="D33" s="415" t="s">
        <v>1403</v>
      </c>
      <c r="E33" s="415"/>
      <c r="F33" s="415"/>
      <c r="G33" s="415"/>
      <c r="H33" s="415"/>
      <c r="I33" s="415"/>
      <c r="J33" s="415"/>
      <c r="K33" s="292"/>
    </row>
    <row r="34" spans="2:11" ht="15" customHeight="1">
      <c r="B34" s="295"/>
      <c r="C34" s="296"/>
      <c r="D34" s="294"/>
      <c r="E34" s="298" t="s">
        <v>147</v>
      </c>
      <c r="F34" s="294"/>
      <c r="G34" s="415" t="s">
        <v>1404</v>
      </c>
      <c r="H34" s="415"/>
      <c r="I34" s="415"/>
      <c r="J34" s="415"/>
      <c r="K34" s="292"/>
    </row>
    <row r="35" spans="2:11" ht="30.75" customHeight="1">
      <c r="B35" s="295"/>
      <c r="C35" s="296"/>
      <c r="D35" s="294"/>
      <c r="E35" s="298" t="s">
        <v>1405</v>
      </c>
      <c r="F35" s="294"/>
      <c r="G35" s="415" t="s">
        <v>1406</v>
      </c>
      <c r="H35" s="415"/>
      <c r="I35" s="415"/>
      <c r="J35" s="415"/>
      <c r="K35" s="292"/>
    </row>
    <row r="36" spans="2:11" ht="15" customHeight="1">
      <c r="B36" s="295"/>
      <c r="C36" s="296"/>
      <c r="D36" s="294"/>
      <c r="E36" s="298" t="s">
        <v>54</v>
      </c>
      <c r="F36" s="294"/>
      <c r="G36" s="415" t="s">
        <v>1407</v>
      </c>
      <c r="H36" s="415"/>
      <c r="I36" s="415"/>
      <c r="J36" s="415"/>
      <c r="K36" s="292"/>
    </row>
    <row r="37" spans="2:11" ht="15" customHeight="1">
      <c r="B37" s="295"/>
      <c r="C37" s="296"/>
      <c r="D37" s="294"/>
      <c r="E37" s="298" t="s">
        <v>148</v>
      </c>
      <c r="F37" s="294"/>
      <c r="G37" s="415" t="s">
        <v>1408</v>
      </c>
      <c r="H37" s="415"/>
      <c r="I37" s="415"/>
      <c r="J37" s="415"/>
      <c r="K37" s="292"/>
    </row>
    <row r="38" spans="2:11" ht="15" customHeight="1">
      <c r="B38" s="295"/>
      <c r="C38" s="296"/>
      <c r="D38" s="294"/>
      <c r="E38" s="298" t="s">
        <v>149</v>
      </c>
      <c r="F38" s="294"/>
      <c r="G38" s="415" t="s">
        <v>1409</v>
      </c>
      <c r="H38" s="415"/>
      <c r="I38" s="415"/>
      <c r="J38" s="415"/>
      <c r="K38" s="292"/>
    </row>
    <row r="39" spans="2:11" ht="15" customHeight="1">
      <c r="B39" s="295"/>
      <c r="C39" s="296"/>
      <c r="D39" s="294"/>
      <c r="E39" s="298" t="s">
        <v>150</v>
      </c>
      <c r="F39" s="294"/>
      <c r="G39" s="415" t="s">
        <v>1410</v>
      </c>
      <c r="H39" s="415"/>
      <c r="I39" s="415"/>
      <c r="J39" s="415"/>
      <c r="K39" s="292"/>
    </row>
    <row r="40" spans="2:11" ht="15" customHeight="1">
      <c r="B40" s="295"/>
      <c r="C40" s="296"/>
      <c r="D40" s="294"/>
      <c r="E40" s="298" t="s">
        <v>1411</v>
      </c>
      <c r="F40" s="294"/>
      <c r="G40" s="415" t="s">
        <v>1412</v>
      </c>
      <c r="H40" s="415"/>
      <c r="I40" s="415"/>
      <c r="J40" s="415"/>
      <c r="K40" s="292"/>
    </row>
    <row r="41" spans="2:11" ht="15" customHeight="1">
      <c r="B41" s="295"/>
      <c r="C41" s="296"/>
      <c r="D41" s="294"/>
      <c r="E41" s="298"/>
      <c r="F41" s="294"/>
      <c r="G41" s="415" t="s">
        <v>1413</v>
      </c>
      <c r="H41" s="415"/>
      <c r="I41" s="415"/>
      <c r="J41" s="415"/>
      <c r="K41" s="292"/>
    </row>
    <row r="42" spans="2:11" ht="15" customHeight="1">
      <c r="B42" s="295"/>
      <c r="C42" s="296"/>
      <c r="D42" s="294"/>
      <c r="E42" s="298" t="s">
        <v>1414</v>
      </c>
      <c r="F42" s="294"/>
      <c r="G42" s="415" t="s">
        <v>1415</v>
      </c>
      <c r="H42" s="415"/>
      <c r="I42" s="415"/>
      <c r="J42" s="415"/>
      <c r="K42" s="292"/>
    </row>
    <row r="43" spans="2:11" ht="15" customHeight="1">
      <c r="B43" s="295"/>
      <c r="C43" s="296"/>
      <c r="D43" s="294"/>
      <c r="E43" s="298" t="s">
        <v>152</v>
      </c>
      <c r="F43" s="294"/>
      <c r="G43" s="415" t="s">
        <v>1416</v>
      </c>
      <c r="H43" s="415"/>
      <c r="I43" s="415"/>
      <c r="J43" s="415"/>
      <c r="K43" s="292"/>
    </row>
    <row r="44" spans="2:11" ht="12.75" customHeight="1">
      <c r="B44" s="295"/>
      <c r="C44" s="296"/>
      <c r="D44" s="294"/>
      <c r="E44" s="294"/>
      <c r="F44" s="294"/>
      <c r="G44" s="294"/>
      <c r="H44" s="294"/>
      <c r="I44" s="294"/>
      <c r="J44" s="294"/>
      <c r="K44" s="292"/>
    </row>
    <row r="45" spans="2:11" ht="15" customHeight="1">
      <c r="B45" s="295"/>
      <c r="C45" s="296"/>
      <c r="D45" s="415" t="s">
        <v>1417</v>
      </c>
      <c r="E45" s="415"/>
      <c r="F45" s="415"/>
      <c r="G45" s="415"/>
      <c r="H45" s="415"/>
      <c r="I45" s="415"/>
      <c r="J45" s="415"/>
      <c r="K45" s="292"/>
    </row>
    <row r="46" spans="2:11" ht="15" customHeight="1">
      <c r="B46" s="295"/>
      <c r="C46" s="296"/>
      <c r="D46" s="296"/>
      <c r="E46" s="415" t="s">
        <v>1418</v>
      </c>
      <c r="F46" s="415"/>
      <c r="G46" s="415"/>
      <c r="H46" s="415"/>
      <c r="I46" s="415"/>
      <c r="J46" s="415"/>
      <c r="K46" s="292"/>
    </row>
    <row r="47" spans="2:11" ht="15" customHeight="1">
      <c r="B47" s="295"/>
      <c r="C47" s="296"/>
      <c r="D47" s="296"/>
      <c r="E47" s="415" t="s">
        <v>1419</v>
      </c>
      <c r="F47" s="415"/>
      <c r="G47" s="415"/>
      <c r="H47" s="415"/>
      <c r="I47" s="415"/>
      <c r="J47" s="415"/>
      <c r="K47" s="292"/>
    </row>
    <row r="48" spans="2:11" ht="15" customHeight="1">
      <c r="B48" s="295"/>
      <c r="C48" s="296"/>
      <c r="D48" s="296"/>
      <c r="E48" s="415" t="s">
        <v>1420</v>
      </c>
      <c r="F48" s="415"/>
      <c r="G48" s="415"/>
      <c r="H48" s="415"/>
      <c r="I48" s="415"/>
      <c r="J48" s="415"/>
      <c r="K48" s="292"/>
    </row>
    <row r="49" spans="2:11" ht="15" customHeight="1">
      <c r="B49" s="295"/>
      <c r="C49" s="296"/>
      <c r="D49" s="415" t="s">
        <v>1421</v>
      </c>
      <c r="E49" s="415"/>
      <c r="F49" s="415"/>
      <c r="G49" s="415"/>
      <c r="H49" s="415"/>
      <c r="I49" s="415"/>
      <c r="J49" s="415"/>
      <c r="K49" s="292"/>
    </row>
    <row r="50" spans="2:11" ht="25.5" customHeight="1">
      <c r="B50" s="291"/>
      <c r="C50" s="416" t="s">
        <v>1422</v>
      </c>
      <c r="D50" s="416"/>
      <c r="E50" s="416"/>
      <c r="F50" s="416"/>
      <c r="G50" s="416"/>
      <c r="H50" s="416"/>
      <c r="I50" s="416"/>
      <c r="J50" s="416"/>
      <c r="K50" s="292"/>
    </row>
    <row r="51" spans="2:11" ht="5.25" customHeight="1">
      <c r="B51" s="291"/>
      <c r="C51" s="293"/>
      <c r="D51" s="293"/>
      <c r="E51" s="293"/>
      <c r="F51" s="293"/>
      <c r="G51" s="293"/>
      <c r="H51" s="293"/>
      <c r="I51" s="293"/>
      <c r="J51" s="293"/>
      <c r="K51" s="292"/>
    </row>
    <row r="52" spans="2:11" ht="15" customHeight="1">
      <c r="B52" s="291"/>
      <c r="C52" s="415" t="s">
        <v>1423</v>
      </c>
      <c r="D52" s="415"/>
      <c r="E52" s="415"/>
      <c r="F52" s="415"/>
      <c r="G52" s="415"/>
      <c r="H52" s="415"/>
      <c r="I52" s="415"/>
      <c r="J52" s="415"/>
      <c r="K52" s="292"/>
    </row>
    <row r="53" spans="2:11" ht="15" customHeight="1">
      <c r="B53" s="291"/>
      <c r="C53" s="415" t="s">
        <v>1424</v>
      </c>
      <c r="D53" s="415"/>
      <c r="E53" s="415"/>
      <c r="F53" s="415"/>
      <c r="G53" s="415"/>
      <c r="H53" s="415"/>
      <c r="I53" s="415"/>
      <c r="J53" s="415"/>
      <c r="K53" s="292"/>
    </row>
    <row r="54" spans="2:11" ht="12.75" customHeight="1">
      <c r="B54" s="291"/>
      <c r="C54" s="294"/>
      <c r="D54" s="294"/>
      <c r="E54" s="294"/>
      <c r="F54" s="294"/>
      <c r="G54" s="294"/>
      <c r="H54" s="294"/>
      <c r="I54" s="294"/>
      <c r="J54" s="294"/>
      <c r="K54" s="292"/>
    </row>
    <row r="55" spans="2:11" ht="15" customHeight="1">
      <c r="B55" s="291"/>
      <c r="C55" s="415" t="s">
        <v>1425</v>
      </c>
      <c r="D55" s="415"/>
      <c r="E55" s="415"/>
      <c r="F55" s="415"/>
      <c r="G55" s="415"/>
      <c r="H55" s="415"/>
      <c r="I55" s="415"/>
      <c r="J55" s="415"/>
      <c r="K55" s="292"/>
    </row>
    <row r="56" spans="2:11" ht="15" customHeight="1">
      <c r="B56" s="291"/>
      <c r="C56" s="296"/>
      <c r="D56" s="415" t="s">
        <v>1426</v>
      </c>
      <c r="E56" s="415"/>
      <c r="F56" s="415"/>
      <c r="G56" s="415"/>
      <c r="H56" s="415"/>
      <c r="I56" s="415"/>
      <c r="J56" s="415"/>
      <c r="K56" s="292"/>
    </row>
    <row r="57" spans="2:11" ht="15" customHeight="1">
      <c r="B57" s="291"/>
      <c r="C57" s="296"/>
      <c r="D57" s="415" t="s">
        <v>1427</v>
      </c>
      <c r="E57" s="415"/>
      <c r="F57" s="415"/>
      <c r="G57" s="415"/>
      <c r="H57" s="415"/>
      <c r="I57" s="415"/>
      <c r="J57" s="415"/>
      <c r="K57" s="292"/>
    </row>
    <row r="58" spans="2:11" ht="15" customHeight="1">
      <c r="B58" s="291"/>
      <c r="C58" s="296"/>
      <c r="D58" s="415" t="s">
        <v>1428</v>
      </c>
      <c r="E58" s="415"/>
      <c r="F58" s="415"/>
      <c r="G58" s="415"/>
      <c r="H58" s="415"/>
      <c r="I58" s="415"/>
      <c r="J58" s="415"/>
      <c r="K58" s="292"/>
    </row>
    <row r="59" spans="2:11" ht="15" customHeight="1">
      <c r="B59" s="291"/>
      <c r="C59" s="296"/>
      <c r="D59" s="415" t="s">
        <v>1429</v>
      </c>
      <c r="E59" s="415"/>
      <c r="F59" s="415"/>
      <c r="G59" s="415"/>
      <c r="H59" s="415"/>
      <c r="I59" s="415"/>
      <c r="J59" s="415"/>
      <c r="K59" s="292"/>
    </row>
    <row r="60" spans="2:11" ht="15" customHeight="1">
      <c r="B60" s="291"/>
      <c r="C60" s="296"/>
      <c r="D60" s="414" t="s">
        <v>1430</v>
      </c>
      <c r="E60" s="414"/>
      <c r="F60" s="414"/>
      <c r="G60" s="414"/>
      <c r="H60" s="414"/>
      <c r="I60" s="414"/>
      <c r="J60" s="414"/>
      <c r="K60" s="292"/>
    </row>
    <row r="61" spans="2:11" ht="15" customHeight="1">
      <c r="B61" s="291"/>
      <c r="C61" s="296"/>
      <c r="D61" s="415" t="s">
        <v>1431</v>
      </c>
      <c r="E61" s="415"/>
      <c r="F61" s="415"/>
      <c r="G61" s="415"/>
      <c r="H61" s="415"/>
      <c r="I61" s="415"/>
      <c r="J61" s="415"/>
      <c r="K61" s="292"/>
    </row>
    <row r="62" spans="2:11" ht="12.75" customHeight="1">
      <c r="B62" s="291"/>
      <c r="C62" s="296"/>
      <c r="D62" s="296"/>
      <c r="E62" s="299"/>
      <c r="F62" s="296"/>
      <c r="G62" s="296"/>
      <c r="H62" s="296"/>
      <c r="I62" s="296"/>
      <c r="J62" s="296"/>
      <c r="K62" s="292"/>
    </row>
    <row r="63" spans="2:11" ht="15" customHeight="1">
      <c r="B63" s="291"/>
      <c r="C63" s="296"/>
      <c r="D63" s="415" t="s">
        <v>1432</v>
      </c>
      <c r="E63" s="415"/>
      <c r="F63" s="415"/>
      <c r="G63" s="415"/>
      <c r="H63" s="415"/>
      <c r="I63" s="415"/>
      <c r="J63" s="415"/>
      <c r="K63" s="292"/>
    </row>
    <row r="64" spans="2:11" ht="15" customHeight="1">
      <c r="B64" s="291"/>
      <c r="C64" s="296"/>
      <c r="D64" s="414" t="s">
        <v>1433</v>
      </c>
      <c r="E64" s="414"/>
      <c r="F64" s="414"/>
      <c r="G64" s="414"/>
      <c r="H64" s="414"/>
      <c r="I64" s="414"/>
      <c r="J64" s="414"/>
      <c r="K64" s="292"/>
    </row>
    <row r="65" spans="2:11" ht="15" customHeight="1">
      <c r="B65" s="291"/>
      <c r="C65" s="296"/>
      <c r="D65" s="415" t="s">
        <v>1434</v>
      </c>
      <c r="E65" s="415"/>
      <c r="F65" s="415"/>
      <c r="G65" s="415"/>
      <c r="H65" s="415"/>
      <c r="I65" s="415"/>
      <c r="J65" s="415"/>
      <c r="K65" s="292"/>
    </row>
    <row r="66" spans="2:11" ht="15" customHeight="1">
      <c r="B66" s="291"/>
      <c r="C66" s="296"/>
      <c r="D66" s="415" t="s">
        <v>1435</v>
      </c>
      <c r="E66" s="415"/>
      <c r="F66" s="415"/>
      <c r="G66" s="415"/>
      <c r="H66" s="415"/>
      <c r="I66" s="415"/>
      <c r="J66" s="415"/>
      <c r="K66" s="292"/>
    </row>
    <row r="67" spans="2:11" ht="15" customHeight="1">
      <c r="B67" s="291"/>
      <c r="C67" s="296"/>
      <c r="D67" s="415" t="s">
        <v>1436</v>
      </c>
      <c r="E67" s="415"/>
      <c r="F67" s="415"/>
      <c r="G67" s="415"/>
      <c r="H67" s="415"/>
      <c r="I67" s="415"/>
      <c r="J67" s="415"/>
      <c r="K67" s="292"/>
    </row>
    <row r="68" spans="2:11" ht="15" customHeight="1">
      <c r="B68" s="291"/>
      <c r="C68" s="296"/>
      <c r="D68" s="415" t="s">
        <v>1437</v>
      </c>
      <c r="E68" s="415"/>
      <c r="F68" s="415"/>
      <c r="G68" s="415"/>
      <c r="H68" s="415"/>
      <c r="I68" s="415"/>
      <c r="J68" s="415"/>
      <c r="K68" s="292"/>
    </row>
    <row r="69" spans="2:11" ht="12.75" customHeight="1">
      <c r="B69" s="300"/>
      <c r="C69" s="301"/>
      <c r="D69" s="301"/>
      <c r="E69" s="301"/>
      <c r="F69" s="301"/>
      <c r="G69" s="301"/>
      <c r="H69" s="301"/>
      <c r="I69" s="301"/>
      <c r="J69" s="301"/>
      <c r="K69" s="302"/>
    </row>
    <row r="70" spans="2:11" ht="18.75" customHeight="1">
      <c r="B70" s="303"/>
      <c r="C70" s="303"/>
      <c r="D70" s="303"/>
      <c r="E70" s="303"/>
      <c r="F70" s="303"/>
      <c r="G70" s="303"/>
      <c r="H70" s="303"/>
      <c r="I70" s="303"/>
      <c r="J70" s="303"/>
      <c r="K70" s="304"/>
    </row>
    <row r="71" spans="2:11" ht="18.75" customHeight="1">
      <c r="B71" s="304"/>
      <c r="C71" s="304"/>
      <c r="D71" s="304"/>
      <c r="E71" s="304"/>
      <c r="F71" s="304"/>
      <c r="G71" s="304"/>
      <c r="H71" s="304"/>
      <c r="I71" s="304"/>
      <c r="J71" s="304"/>
      <c r="K71" s="304"/>
    </row>
    <row r="72" spans="2:11" ht="7.5" customHeight="1">
      <c r="B72" s="305"/>
      <c r="C72" s="306"/>
      <c r="D72" s="306"/>
      <c r="E72" s="306"/>
      <c r="F72" s="306"/>
      <c r="G72" s="306"/>
      <c r="H72" s="306"/>
      <c r="I72" s="306"/>
      <c r="J72" s="306"/>
      <c r="K72" s="307"/>
    </row>
    <row r="73" spans="2:11" ht="45" customHeight="1">
      <c r="B73" s="308"/>
      <c r="C73" s="413" t="s">
        <v>133</v>
      </c>
      <c r="D73" s="413"/>
      <c r="E73" s="413"/>
      <c r="F73" s="413"/>
      <c r="G73" s="413"/>
      <c r="H73" s="413"/>
      <c r="I73" s="413"/>
      <c r="J73" s="413"/>
      <c r="K73" s="309"/>
    </row>
    <row r="74" spans="2:11" ht="17.25" customHeight="1">
      <c r="B74" s="308"/>
      <c r="C74" s="310" t="s">
        <v>1438</v>
      </c>
      <c r="D74" s="310"/>
      <c r="E74" s="310"/>
      <c r="F74" s="310" t="s">
        <v>1439</v>
      </c>
      <c r="G74" s="311"/>
      <c r="H74" s="310" t="s">
        <v>148</v>
      </c>
      <c r="I74" s="310" t="s">
        <v>58</v>
      </c>
      <c r="J74" s="310" t="s">
        <v>1440</v>
      </c>
      <c r="K74" s="309"/>
    </row>
    <row r="75" spans="2:11" ht="17.25" customHeight="1">
      <c r="B75" s="308"/>
      <c r="C75" s="312" t="s">
        <v>1441</v>
      </c>
      <c r="D75" s="312"/>
      <c r="E75" s="312"/>
      <c r="F75" s="313" t="s">
        <v>1442</v>
      </c>
      <c r="G75" s="314"/>
      <c r="H75" s="312"/>
      <c r="I75" s="312"/>
      <c r="J75" s="312" t="s">
        <v>1443</v>
      </c>
      <c r="K75" s="309"/>
    </row>
    <row r="76" spans="2:11" ht="5.25" customHeight="1">
      <c r="B76" s="308"/>
      <c r="C76" s="315"/>
      <c r="D76" s="315"/>
      <c r="E76" s="315"/>
      <c r="F76" s="315"/>
      <c r="G76" s="316"/>
      <c r="H76" s="315"/>
      <c r="I76" s="315"/>
      <c r="J76" s="315"/>
      <c r="K76" s="309"/>
    </row>
    <row r="77" spans="2:11" ht="15" customHeight="1">
      <c r="B77" s="308"/>
      <c r="C77" s="298" t="s">
        <v>54</v>
      </c>
      <c r="D77" s="315"/>
      <c r="E77" s="315"/>
      <c r="F77" s="317" t="s">
        <v>1444</v>
      </c>
      <c r="G77" s="316"/>
      <c r="H77" s="298" t="s">
        <v>1445</v>
      </c>
      <c r="I77" s="298" t="s">
        <v>1446</v>
      </c>
      <c r="J77" s="298">
        <v>20</v>
      </c>
      <c r="K77" s="309"/>
    </row>
    <row r="78" spans="2:11" ht="15" customHeight="1">
      <c r="B78" s="308"/>
      <c r="C78" s="298" t="s">
        <v>1447</v>
      </c>
      <c r="D78" s="298"/>
      <c r="E78" s="298"/>
      <c r="F78" s="317" t="s">
        <v>1444</v>
      </c>
      <c r="G78" s="316"/>
      <c r="H78" s="298" t="s">
        <v>1448</v>
      </c>
      <c r="I78" s="298" t="s">
        <v>1446</v>
      </c>
      <c r="J78" s="298">
        <v>120</v>
      </c>
      <c r="K78" s="309"/>
    </row>
    <row r="79" spans="2:11" ht="15" customHeight="1">
      <c r="B79" s="318"/>
      <c r="C79" s="298" t="s">
        <v>1449</v>
      </c>
      <c r="D79" s="298"/>
      <c r="E79" s="298"/>
      <c r="F79" s="317" t="s">
        <v>1450</v>
      </c>
      <c r="G79" s="316"/>
      <c r="H79" s="298" t="s">
        <v>1451</v>
      </c>
      <c r="I79" s="298" t="s">
        <v>1446</v>
      </c>
      <c r="J79" s="298">
        <v>50</v>
      </c>
      <c r="K79" s="309"/>
    </row>
    <row r="80" spans="2:11" ht="15" customHeight="1">
      <c r="B80" s="318"/>
      <c r="C80" s="298" t="s">
        <v>1452</v>
      </c>
      <c r="D80" s="298"/>
      <c r="E80" s="298"/>
      <c r="F80" s="317" t="s">
        <v>1444</v>
      </c>
      <c r="G80" s="316"/>
      <c r="H80" s="298" t="s">
        <v>1453</v>
      </c>
      <c r="I80" s="298" t="s">
        <v>1454</v>
      </c>
      <c r="J80" s="298"/>
      <c r="K80" s="309"/>
    </row>
    <row r="81" spans="2:11" ht="15" customHeight="1">
      <c r="B81" s="318"/>
      <c r="C81" s="319" t="s">
        <v>1455</v>
      </c>
      <c r="D81" s="319"/>
      <c r="E81" s="319"/>
      <c r="F81" s="320" t="s">
        <v>1450</v>
      </c>
      <c r="G81" s="319"/>
      <c r="H81" s="319" t="s">
        <v>1456</v>
      </c>
      <c r="I81" s="319" t="s">
        <v>1446</v>
      </c>
      <c r="J81" s="319">
        <v>15</v>
      </c>
      <c r="K81" s="309"/>
    </row>
    <row r="82" spans="2:11" ht="15" customHeight="1">
      <c r="B82" s="318"/>
      <c r="C82" s="319" t="s">
        <v>1457</v>
      </c>
      <c r="D82" s="319"/>
      <c r="E82" s="319"/>
      <c r="F82" s="320" t="s">
        <v>1450</v>
      </c>
      <c r="G82" s="319"/>
      <c r="H82" s="319" t="s">
        <v>1458</v>
      </c>
      <c r="I82" s="319" t="s">
        <v>1446</v>
      </c>
      <c r="J82" s="319">
        <v>15</v>
      </c>
      <c r="K82" s="309"/>
    </row>
    <row r="83" spans="2:11" ht="15" customHeight="1">
      <c r="B83" s="318"/>
      <c r="C83" s="319" t="s">
        <v>1459</v>
      </c>
      <c r="D83" s="319"/>
      <c r="E83" s="319"/>
      <c r="F83" s="320" t="s">
        <v>1450</v>
      </c>
      <c r="G83" s="319"/>
      <c r="H83" s="319" t="s">
        <v>1460</v>
      </c>
      <c r="I83" s="319" t="s">
        <v>1446</v>
      </c>
      <c r="J83" s="319">
        <v>20</v>
      </c>
      <c r="K83" s="309"/>
    </row>
    <row r="84" spans="2:11" ht="15" customHeight="1">
      <c r="B84" s="318"/>
      <c r="C84" s="319" t="s">
        <v>1461</v>
      </c>
      <c r="D84" s="319"/>
      <c r="E84" s="319"/>
      <c r="F84" s="320" t="s">
        <v>1450</v>
      </c>
      <c r="G84" s="319"/>
      <c r="H84" s="319" t="s">
        <v>1462</v>
      </c>
      <c r="I84" s="319" t="s">
        <v>1446</v>
      </c>
      <c r="J84" s="319">
        <v>20</v>
      </c>
      <c r="K84" s="309"/>
    </row>
    <row r="85" spans="2:11" ht="15" customHeight="1">
      <c r="B85" s="318"/>
      <c r="C85" s="298" t="s">
        <v>1463</v>
      </c>
      <c r="D85" s="298"/>
      <c r="E85" s="298"/>
      <c r="F85" s="317" t="s">
        <v>1450</v>
      </c>
      <c r="G85" s="316"/>
      <c r="H85" s="298" t="s">
        <v>1464</v>
      </c>
      <c r="I85" s="298" t="s">
        <v>1446</v>
      </c>
      <c r="J85" s="298">
        <v>50</v>
      </c>
      <c r="K85" s="309"/>
    </row>
    <row r="86" spans="2:11" ht="15" customHeight="1">
      <c r="B86" s="318"/>
      <c r="C86" s="298" t="s">
        <v>1465</v>
      </c>
      <c r="D86" s="298"/>
      <c r="E86" s="298"/>
      <c r="F86" s="317" t="s">
        <v>1450</v>
      </c>
      <c r="G86" s="316"/>
      <c r="H86" s="298" t="s">
        <v>1466</v>
      </c>
      <c r="I86" s="298" t="s">
        <v>1446</v>
      </c>
      <c r="J86" s="298">
        <v>20</v>
      </c>
      <c r="K86" s="309"/>
    </row>
    <row r="87" spans="2:11" ht="15" customHeight="1">
      <c r="B87" s="318"/>
      <c r="C87" s="298" t="s">
        <v>1467</v>
      </c>
      <c r="D87" s="298"/>
      <c r="E87" s="298"/>
      <c r="F87" s="317" t="s">
        <v>1450</v>
      </c>
      <c r="G87" s="316"/>
      <c r="H87" s="298" t="s">
        <v>1468</v>
      </c>
      <c r="I87" s="298" t="s">
        <v>1446</v>
      </c>
      <c r="J87" s="298">
        <v>20</v>
      </c>
      <c r="K87" s="309"/>
    </row>
    <row r="88" spans="2:11" ht="15" customHeight="1">
      <c r="B88" s="318"/>
      <c r="C88" s="298" t="s">
        <v>1469</v>
      </c>
      <c r="D88" s="298"/>
      <c r="E88" s="298"/>
      <c r="F88" s="317" t="s">
        <v>1450</v>
      </c>
      <c r="G88" s="316"/>
      <c r="H88" s="298" t="s">
        <v>1470</v>
      </c>
      <c r="I88" s="298" t="s">
        <v>1446</v>
      </c>
      <c r="J88" s="298">
        <v>50</v>
      </c>
      <c r="K88" s="309"/>
    </row>
    <row r="89" spans="2:11" ht="15" customHeight="1">
      <c r="B89" s="318"/>
      <c r="C89" s="298" t="s">
        <v>1471</v>
      </c>
      <c r="D89" s="298"/>
      <c r="E89" s="298"/>
      <c r="F89" s="317" t="s">
        <v>1450</v>
      </c>
      <c r="G89" s="316"/>
      <c r="H89" s="298" t="s">
        <v>1471</v>
      </c>
      <c r="I89" s="298" t="s">
        <v>1446</v>
      </c>
      <c r="J89" s="298">
        <v>50</v>
      </c>
      <c r="K89" s="309"/>
    </row>
    <row r="90" spans="2:11" ht="15" customHeight="1">
      <c r="B90" s="318"/>
      <c r="C90" s="298" t="s">
        <v>153</v>
      </c>
      <c r="D90" s="298"/>
      <c r="E90" s="298"/>
      <c r="F90" s="317" t="s">
        <v>1450</v>
      </c>
      <c r="G90" s="316"/>
      <c r="H90" s="298" t="s">
        <v>1472</v>
      </c>
      <c r="I90" s="298" t="s">
        <v>1446</v>
      </c>
      <c r="J90" s="298">
        <v>255</v>
      </c>
      <c r="K90" s="309"/>
    </row>
    <row r="91" spans="2:11" ht="15" customHeight="1">
      <c r="B91" s="318"/>
      <c r="C91" s="298" t="s">
        <v>1473</v>
      </c>
      <c r="D91" s="298"/>
      <c r="E91" s="298"/>
      <c r="F91" s="317" t="s">
        <v>1444</v>
      </c>
      <c r="G91" s="316"/>
      <c r="H91" s="298" t="s">
        <v>1474</v>
      </c>
      <c r="I91" s="298" t="s">
        <v>1475</v>
      </c>
      <c r="J91" s="298"/>
      <c r="K91" s="309"/>
    </row>
    <row r="92" spans="2:11" ht="15" customHeight="1">
      <c r="B92" s="318"/>
      <c r="C92" s="298" t="s">
        <v>1476</v>
      </c>
      <c r="D92" s="298"/>
      <c r="E92" s="298"/>
      <c r="F92" s="317" t="s">
        <v>1444</v>
      </c>
      <c r="G92" s="316"/>
      <c r="H92" s="298" t="s">
        <v>1477</v>
      </c>
      <c r="I92" s="298" t="s">
        <v>1478</v>
      </c>
      <c r="J92" s="298"/>
      <c r="K92" s="309"/>
    </row>
    <row r="93" spans="2:11" ht="15" customHeight="1">
      <c r="B93" s="318"/>
      <c r="C93" s="298" t="s">
        <v>1479</v>
      </c>
      <c r="D93" s="298"/>
      <c r="E93" s="298"/>
      <c r="F93" s="317" t="s">
        <v>1444</v>
      </c>
      <c r="G93" s="316"/>
      <c r="H93" s="298" t="s">
        <v>1479</v>
      </c>
      <c r="I93" s="298" t="s">
        <v>1478</v>
      </c>
      <c r="J93" s="298"/>
      <c r="K93" s="309"/>
    </row>
    <row r="94" spans="2:11" ht="15" customHeight="1">
      <c r="B94" s="318"/>
      <c r="C94" s="298" t="s">
        <v>39</v>
      </c>
      <c r="D94" s="298"/>
      <c r="E94" s="298"/>
      <c r="F94" s="317" t="s">
        <v>1444</v>
      </c>
      <c r="G94" s="316"/>
      <c r="H94" s="298" t="s">
        <v>1480</v>
      </c>
      <c r="I94" s="298" t="s">
        <v>1478</v>
      </c>
      <c r="J94" s="298"/>
      <c r="K94" s="309"/>
    </row>
    <row r="95" spans="2:11" ht="15" customHeight="1">
      <c r="B95" s="318"/>
      <c r="C95" s="298" t="s">
        <v>49</v>
      </c>
      <c r="D95" s="298"/>
      <c r="E95" s="298"/>
      <c r="F95" s="317" t="s">
        <v>1444</v>
      </c>
      <c r="G95" s="316"/>
      <c r="H95" s="298" t="s">
        <v>1481</v>
      </c>
      <c r="I95" s="298" t="s">
        <v>1478</v>
      </c>
      <c r="J95" s="298"/>
      <c r="K95" s="309"/>
    </row>
    <row r="96" spans="2:11" ht="15" customHeight="1">
      <c r="B96" s="321"/>
      <c r="C96" s="322"/>
      <c r="D96" s="322"/>
      <c r="E96" s="322"/>
      <c r="F96" s="322"/>
      <c r="G96" s="322"/>
      <c r="H96" s="322"/>
      <c r="I96" s="322"/>
      <c r="J96" s="322"/>
      <c r="K96" s="323"/>
    </row>
    <row r="97" spans="2:11" ht="18.75" customHeight="1">
      <c r="B97" s="324"/>
      <c r="C97" s="325"/>
      <c r="D97" s="325"/>
      <c r="E97" s="325"/>
      <c r="F97" s="325"/>
      <c r="G97" s="325"/>
      <c r="H97" s="325"/>
      <c r="I97" s="325"/>
      <c r="J97" s="325"/>
      <c r="K97" s="324"/>
    </row>
    <row r="98" spans="2:11" ht="18.75" customHeight="1">
      <c r="B98" s="304"/>
      <c r="C98" s="304"/>
      <c r="D98" s="304"/>
      <c r="E98" s="304"/>
      <c r="F98" s="304"/>
      <c r="G98" s="304"/>
      <c r="H98" s="304"/>
      <c r="I98" s="304"/>
      <c r="J98" s="304"/>
      <c r="K98" s="304"/>
    </row>
    <row r="99" spans="2:11" ht="7.5" customHeight="1">
      <c r="B99" s="305"/>
      <c r="C99" s="306"/>
      <c r="D99" s="306"/>
      <c r="E99" s="306"/>
      <c r="F99" s="306"/>
      <c r="G99" s="306"/>
      <c r="H99" s="306"/>
      <c r="I99" s="306"/>
      <c r="J99" s="306"/>
      <c r="K99" s="307"/>
    </row>
    <row r="100" spans="2:11" ht="45" customHeight="1">
      <c r="B100" s="308"/>
      <c r="C100" s="413" t="s">
        <v>1482</v>
      </c>
      <c r="D100" s="413"/>
      <c r="E100" s="413"/>
      <c r="F100" s="413"/>
      <c r="G100" s="413"/>
      <c r="H100" s="413"/>
      <c r="I100" s="413"/>
      <c r="J100" s="413"/>
      <c r="K100" s="309"/>
    </row>
    <row r="101" spans="2:11" ht="17.25" customHeight="1">
      <c r="B101" s="308"/>
      <c r="C101" s="310" t="s">
        <v>1438</v>
      </c>
      <c r="D101" s="310"/>
      <c r="E101" s="310"/>
      <c r="F101" s="310" t="s">
        <v>1439</v>
      </c>
      <c r="G101" s="311"/>
      <c r="H101" s="310" t="s">
        <v>148</v>
      </c>
      <c r="I101" s="310" t="s">
        <v>58</v>
      </c>
      <c r="J101" s="310" t="s">
        <v>1440</v>
      </c>
      <c r="K101" s="309"/>
    </row>
    <row r="102" spans="2:11" ht="17.25" customHeight="1">
      <c r="B102" s="308"/>
      <c r="C102" s="312" t="s">
        <v>1441</v>
      </c>
      <c r="D102" s="312"/>
      <c r="E102" s="312"/>
      <c r="F102" s="313" t="s">
        <v>1442</v>
      </c>
      <c r="G102" s="314"/>
      <c r="H102" s="312"/>
      <c r="I102" s="312"/>
      <c r="J102" s="312" t="s">
        <v>1443</v>
      </c>
      <c r="K102" s="309"/>
    </row>
    <row r="103" spans="2:11" ht="5.25" customHeight="1">
      <c r="B103" s="308"/>
      <c r="C103" s="310"/>
      <c r="D103" s="310"/>
      <c r="E103" s="310"/>
      <c r="F103" s="310"/>
      <c r="G103" s="326"/>
      <c r="H103" s="310"/>
      <c r="I103" s="310"/>
      <c r="J103" s="310"/>
      <c r="K103" s="309"/>
    </row>
    <row r="104" spans="2:11" ht="15" customHeight="1">
      <c r="B104" s="308"/>
      <c r="C104" s="298" t="s">
        <v>54</v>
      </c>
      <c r="D104" s="315"/>
      <c r="E104" s="315"/>
      <c r="F104" s="317" t="s">
        <v>1444</v>
      </c>
      <c r="G104" s="326"/>
      <c r="H104" s="298" t="s">
        <v>1483</v>
      </c>
      <c r="I104" s="298" t="s">
        <v>1446</v>
      </c>
      <c r="J104" s="298">
        <v>20</v>
      </c>
      <c r="K104" s="309"/>
    </row>
    <row r="105" spans="2:11" ht="15" customHeight="1">
      <c r="B105" s="308"/>
      <c r="C105" s="298" t="s">
        <v>1447</v>
      </c>
      <c r="D105" s="298"/>
      <c r="E105" s="298"/>
      <c r="F105" s="317" t="s">
        <v>1444</v>
      </c>
      <c r="G105" s="298"/>
      <c r="H105" s="298" t="s">
        <v>1483</v>
      </c>
      <c r="I105" s="298" t="s">
        <v>1446</v>
      </c>
      <c r="J105" s="298">
        <v>120</v>
      </c>
      <c r="K105" s="309"/>
    </row>
    <row r="106" spans="2:11" ht="15" customHeight="1">
      <c r="B106" s="318"/>
      <c r="C106" s="298" t="s">
        <v>1449</v>
      </c>
      <c r="D106" s="298"/>
      <c r="E106" s="298"/>
      <c r="F106" s="317" t="s">
        <v>1450</v>
      </c>
      <c r="G106" s="298"/>
      <c r="H106" s="298" t="s">
        <v>1483</v>
      </c>
      <c r="I106" s="298" t="s">
        <v>1446</v>
      </c>
      <c r="J106" s="298">
        <v>50</v>
      </c>
      <c r="K106" s="309"/>
    </row>
    <row r="107" spans="2:11" ht="15" customHeight="1">
      <c r="B107" s="318"/>
      <c r="C107" s="298" t="s">
        <v>1452</v>
      </c>
      <c r="D107" s="298"/>
      <c r="E107" s="298"/>
      <c r="F107" s="317" t="s">
        <v>1444</v>
      </c>
      <c r="G107" s="298"/>
      <c r="H107" s="298" t="s">
        <v>1483</v>
      </c>
      <c r="I107" s="298" t="s">
        <v>1454</v>
      </c>
      <c r="J107" s="298"/>
      <c r="K107" s="309"/>
    </row>
    <row r="108" spans="2:11" ht="15" customHeight="1">
      <c r="B108" s="318"/>
      <c r="C108" s="298" t="s">
        <v>1463</v>
      </c>
      <c r="D108" s="298"/>
      <c r="E108" s="298"/>
      <c r="F108" s="317" t="s">
        <v>1450</v>
      </c>
      <c r="G108" s="298"/>
      <c r="H108" s="298" t="s">
        <v>1483</v>
      </c>
      <c r="I108" s="298" t="s">
        <v>1446</v>
      </c>
      <c r="J108" s="298">
        <v>50</v>
      </c>
      <c r="K108" s="309"/>
    </row>
    <row r="109" spans="2:11" ht="15" customHeight="1">
      <c r="B109" s="318"/>
      <c r="C109" s="298" t="s">
        <v>1471</v>
      </c>
      <c r="D109" s="298"/>
      <c r="E109" s="298"/>
      <c r="F109" s="317" t="s">
        <v>1450</v>
      </c>
      <c r="G109" s="298"/>
      <c r="H109" s="298" t="s">
        <v>1483</v>
      </c>
      <c r="I109" s="298" t="s">
        <v>1446</v>
      </c>
      <c r="J109" s="298">
        <v>50</v>
      </c>
      <c r="K109" s="309"/>
    </row>
    <row r="110" spans="2:11" ht="15" customHeight="1">
      <c r="B110" s="318"/>
      <c r="C110" s="298" t="s">
        <v>1469</v>
      </c>
      <c r="D110" s="298"/>
      <c r="E110" s="298"/>
      <c r="F110" s="317" t="s">
        <v>1450</v>
      </c>
      <c r="G110" s="298"/>
      <c r="H110" s="298" t="s">
        <v>1483</v>
      </c>
      <c r="I110" s="298" t="s">
        <v>1446</v>
      </c>
      <c r="J110" s="298">
        <v>50</v>
      </c>
      <c r="K110" s="309"/>
    </row>
    <row r="111" spans="2:11" ht="15" customHeight="1">
      <c r="B111" s="318"/>
      <c r="C111" s="298" t="s">
        <v>54</v>
      </c>
      <c r="D111" s="298"/>
      <c r="E111" s="298"/>
      <c r="F111" s="317" t="s">
        <v>1444</v>
      </c>
      <c r="G111" s="298"/>
      <c r="H111" s="298" t="s">
        <v>1484</v>
      </c>
      <c r="I111" s="298" t="s">
        <v>1446</v>
      </c>
      <c r="J111" s="298">
        <v>20</v>
      </c>
      <c r="K111" s="309"/>
    </row>
    <row r="112" spans="2:11" ht="15" customHeight="1">
      <c r="B112" s="318"/>
      <c r="C112" s="298" t="s">
        <v>1485</v>
      </c>
      <c r="D112" s="298"/>
      <c r="E112" s="298"/>
      <c r="F112" s="317" t="s">
        <v>1444</v>
      </c>
      <c r="G112" s="298"/>
      <c r="H112" s="298" t="s">
        <v>1486</v>
      </c>
      <c r="I112" s="298" t="s">
        <v>1446</v>
      </c>
      <c r="J112" s="298">
        <v>120</v>
      </c>
      <c r="K112" s="309"/>
    </row>
    <row r="113" spans="2:11" ht="15" customHeight="1">
      <c r="B113" s="318"/>
      <c r="C113" s="298" t="s">
        <v>39</v>
      </c>
      <c r="D113" s="298"/>
      <c r="E113" s="298"/>
      <c r="F113" s="317" t="s">
        <v>1444</v>
      </c>
      <c r="G113" s="298"/>
      <c r="H113" s="298" t="s">
        <v>1487</v>
      </c>
      <c r="I113" s="298" t="s">
        <v>1478</v>
      </c>
      <c r="J113" s="298"/>
      <c r="K113" s="309"/>
    </row>
    <row r="114" spans="2:11" ht="15" customHeight="1">
      <c r="B114" s="318"/>
      <c r="C114" s="298" t="s">
        <v>49</v>
      </c>
      <c r="D114" s="298"/>
      <c r="E114" s="298"/>
      <c r="F114" s="317" t="s">
        <v>1444</v>
      </c>
      <c r="G114" s="298"/>
      <c r="H114" s="298" t="s">
        <v>1488</v>
      </c>
      <c r="I114" s="298" t="s">
        <v>1478</v>
      </c>
      <c r="J114" s="298"/>
      <c r="K114" s="309"/>
    </row>
    <row r="115" spans="2:11" ht="15" customHeight="1">
      <c r="B115" s="318"/>
      <c r="C115" s="298" t="s">
        <v>58</v>
      </c>
      <c r="D115" s="298"/>
      <c r="E115" s="298"/>
      <c r="F115" s="317" t="s">
        <v>1444</v>
      </c>
      <c r="G115" s="298"/>
      <c r="H115" s="298" t="s">
        <v>1489</v>
      </c>
      <c r="I115" s="298" t="s">
        <v>1490</v>
      </c>
      <c r="J115" s="298"/>
      <c r="K115" s="309"/>
    </row>
    <row r="116" spans="2:11" ht="15" customHeight="1">
      <c r="B116" s="321"/>
      <c r="C116" s="327"/>
      <c r="D116" s="327"/>
      <c r="E116" s="327"/>
      <c r="F116" s="327"/>
      <c r="G116" s="327"/>
      <c r="H116" s="327"/>
      <c r="I116" s="327"/>
      <c r="J116" s="327"/>
      <c r="K116" s="323"/>
    </row>
    <row r="117" spans="2:11" ht="18.75" customHeight="1">
      <c r="B117" s="328"/>
      <c r="C117" s="294"/>
      <c r="D117" s="294"/>
      <c r="E117" s="294"/>
      <c r="F117" s="329"/>
      <c r="G117" s="294"/>
      <c r="H117" s="294"/>
      <c r="I117" s="294"/>
      <c r="J117" s="294"/>
      <c r="K117" s="328"/>
    </row>
    <row r="118" spans="2:11" ht="18.75" customHeight="1">
      <c r="B118" s="304"/>
      <c r="C118" s="304"/>
      <c r="D118" s="304"/>
      <c r="E118" s="304"/>
      <c r="F118" s="304"/>
      <c r="G118" s="304"/>
      <c r="H118" s="304"/>
      <c r="I118" s="304"/>
      <c r="J118" s="304"/>
      <c r="K118" s="304"/>
    </row>
    <row r="119" spans="2:11" ht="7.5" customHeight="1">
      <c r="B119" s="330"/>
      <c r="C119" s="331"/>
      <c r="D119" s="331"/>
      <c r="E119" s="331"/>
      <c r="F119" s="331"/>
      <c r="G119" s="331"/>
      <c r="H119" s="331"/>
      <c r="I119" s="331"/>
      <c r="J119" s="331"/>
      <c r="K119" s="332"/>
    </row>
    <row r="120" spans="2:11" ht="45" customHeight="1">
      <c r="B120" s="333"/>
      <c r="C120" s="412" t="s">
        <v>1491</v>
      </c>
      <c r="D120" s="412"/>
      <c r="E120" s="412"/>
      <c r="F120" s="412"/>
      <c r="G120" s="412"/>
      <c r="H120" s="412"/>
      <c r="I120" s="412"/>
      <c r="J120" s="412"/>
      <c r="K120" s="334"/>
    </row>
    <row r="121" spans="2:11" ht="17.25" customHeight="1">
      <c r="B121" s="335"/>
      <c r="C121" s="310" t="s">
        <v>1438</v>
      </c>
      <c r="D121" s="310"/>
      <c r="E121" s="310"/>
      <c r="F121" s="310" t="s">
        <v>1439</v>
      </c>
      <c r="G121" s="311"/>
      <c r="H121" s="310" t="s">
        <v>148</v>
      </c>
      <c r="I121" s="310" t="s">
        <v>58</v>
      </c>
      <c r="J121" s="310" t="s">
        <v>1440</v>
      </c>
      <c r="K121" s="336"/>
    </row>
    <row r="122" spans="2:11" ht="17.25" customHeight="1">
      <c r="B122" s="335"/>
      <c r="C122" s="312" t="s">
        <v>1441</v>
      </c>
      <c r="D122" s="312"/>
      <c r="E122" s="312"/>
      <c r="F122" s="313" t="s">
        <v>1442</v>
      </c>
      <c r="G122" s="314"/>
      <c r="H122" s="312"/>
      <c r="I122" s="312"/>
      <c r="J122" s="312" t="s">
        <v>1443</v>
      </c>
      <c r="K122" s="336"/>
    </row>
    <row r="123" spans="2:11" ht="5.25" customHeight="1">
      <c r="B123" s="337"/>
      <c r="C123" s="315"/>
      <c r="D123" s="315"/>
      <c r="E123" s="315"/>
      <c r="F123" s="315"/>
      <c r="G123" s="298"/>
      <c r="H123" s="315"/>
      <c r="I123" s="315"/>
      <c r="J123" s="315"/>
      <c r="K123" s="338"/>
    </row>
    <row r="124" spans="2:11" ht="15" customHeight="1">
      <c r="B124" s="337"/>
      <c r="C124" s="298" t="s">
        <v>1447</v>
      </c>
      <c r="D124" s="315"/>
      <c r="E124" s="315"/>
      <c r="F124" s="317" t="s">
        <v>1444</v>
      </c>
      <c r="G124" s="298"/>
      <c r="H124" s="298" t="s">
        <v>1483</v>
      </c>
      <c r="I124" s="298" t="s">
        <v>1446</v>
      </c>
      <c r="J124" s="298">
        <v>120</v>
      </c>
      <c r="K124" s="339"/>
    </row>
    <row r="125" spans="2:11" ht="15" customHeight="1">
      <c r="B125" s="337"/>
      <c r="C125" s="298" t="s">
        <v>1492</v>
      </c>
      <c r="D125" s="298"/>
      <c r="E125" s="298"/>
      <c r="F125" s="317" t="s">
        <v>1444</v>
      </c>
      <c r="G125" s="298"/>
      <c r="H125" s="298" t="s">
        <v>1493</v>
      </c>
      <c r="I125" s="298" t="s">
        <v>1446</v>
      </c>
      <c r="J125" s="298" t="s">
        <v>1494</v>
      </c>
      <c r="K125" s="339"/>
    </row>
    <row r="126" spans="2:11" ht="15" customHeight="1">
      <c r="B126" s="337"/>
      <c r="C126" s="298" t="s">
        <v>1393</v>
      </c>
      <c r="D126" s="298"/>
      <c r="E126" s="298"/>
      <c r="F126" s="317" t="s">
        <v>1444</v>
      </c>
      <c r="G126" s="298"/>
      <c r="H126" s="298" t="s">
        <v>1495</v>
      </c>
      <c r="I126" s="298" t="s">
        <v>1446</v>
      </c>
      <c r="J126" s="298" t="s">
        <v>1494</v>
      </c>
      <c r="K126" s="339"/>
    </row>
    <row r="127" spans="2:11" ht="15" customHeight="1">
      <c r="B127" s="337"/>
      <c r="C127" s="298" t="s">
        <v>1455</v>
      </c>
      <c r="D127" s="298"/>
      <c r="E127" s="298"/>
      <c r="F127" s="317" t="s">
        <v>1450</v>
      </c>
      <c r="G127" s="298"/>
      <c r="H127" s="298" t="s">
        <v>1456</v>
      </c>
      <c r="I127" s="298" t="s">
        <v>1446</v>
      </c>
      <c r="J127" s="298">
        <v>15</v>
      </c>
      <c r="K127" s="339"/>
    </row>
    <row r="128" spans="2:11" ht="15" customHeight="1">
      <c r="B128" s="337"/>
      <c r="C128" s="319" t="s">
        <v>1457</v>
      </c>
      <c r="D128" s="319"/>
      <c r="E128" s="319"/>
      <c r="F128" s="320" t="s">
        <v>1450</v>
      </c>
      <c r="G128" s="319"/>
      <c r="H128" s="319" t="s">
        <v>1458</v>
      </c>
      <c r="I128" s="319" t="s">
        <v>1446</v>
      </c>
      <c r="J128" s="319">
        <v>15</v>
      </c>
      <c r="K128" s="339"/>
    </row>
    <row r="129" spans="2:11" ht="15" customHeight="1">
      <c r="B129" s="337"/>
      <c r="C129" s="319" t="s">
        <v>1459</v>
      </c>
      <c r="D129" s="319"/>
      <c r="E129" s="319"/>
      <c r="F129" s="320" t="s">
        <v>1450</v>
      </c>
      <c r="G129" s="319"/>
      <c r="H129" s="319" t="s">
        <v>1460</v>
      </c>
      <c r="I129" s="319" t="s">
        <v>1446</v>
      </c>
      <c r="J129" s="319">
        <v>20</v>
      </c>
      <c r="K129" s="339"/>
    </row>
    <row r="130" spans="2:11" ht="15" customHeight="1">
      <c r="B130" s="337"/>
      <c r="C130" s="319" t="s">
        <v>1461</v>
      </c>
      <c r="D130" s="319"/>
      <c r="E130" s="319"/>
      <c r="F130" s="320" t="s">
        <v>1450</v>
      </c>
      <c r="G130" s="319"/>
      <c r="H130" s="319" t="s">
        <v>1462</v>
      </c>
      <c r="I130" s="319" t="s">
        <v>1446</v>
      </c>
      <c r="J130" s="319">
        <v>20</v>
      </c>
      <c r="K130" s="339"/>
    </row>
    <row r="131" spans="2:11" ht="15" customHeight="1">
      <c r="B131" s="337"/>
      <c r="C131" s="298" t="s">
        <v>1449</v>
      </c>
      <c r="D131" s="298"/>
      <c r="E131" s="298"/>
      <c r="F131" s="317" t="s">
        <v>1450</v>
      </c>
      <c r="G131" s="298"/>
      <c r="H131" s="298" t="s">
        <v>1483</v>
      </c>
      <c r="I131" s="298" t="s">
        <v>1446</v>
      </c>
      <c r="J131" s="298">
        <v>50</v>
      </c>
      <c r="K131" s="339"/>
    </row>
    <row r="132" spans="2:11" ht="15" customHeight="1">
      <c r="B132" s="337"/>
      <c r="C132" s="298" t="s">
        <v>1463</v>
      </c>
      <c r="D132" s="298"/>
      <c r="E132" s="298"/>
      <c r="F132" s="317" t="s">
        <v>1450</v>
      </c>
      <c r="G132" s="298"/>
      <c r="H132" s="298" t="s">
        <v>1483</v>
      </c>
      <c r="I132" s="298" t="s">
        <v>1446</v>
      </c>
      <c r="J132" s="298">
        <v>50</v>
      </c>
      <c r="K132" s="339"/>
    </row>
    <row r="133" spans="2:11" ht="15" customHeight="1">
      <c r="B133" s="337"/>
      <c r="C133" s="298" t="s">
        <v>1469</v>
      </c>
      <c r="D133" s="298"/>
      <c r="E133" s="298"/>
      <c r="F133" s="317" t="s">
        <v>1450</v>
      </c>
      <c r="G133" s="298"/>
      <c r="H133" s="298" t="s">
        <v>1483</v>
      </c>
      <c r="I133" s="298" t="s">
        <v>1446</v>
      </c>
      <c r="J133" s="298">
        <v>50</v>
      </c>
      <c r="K133" s="339"/>
    </row>
    <row r="134" spans="2:11" ht="15" customHeight="1">
      <c r="B134" s="337"/>
      <c r="C134" s="298" t="s">
        <v>1471</v>
      </c>
      <c r="D134" s="298"/>
      <c r="E134" s="298"/>
      <c r="F134" s="317" t="s">
        <v>1450</v>
      </c>
      <c r="G134" s="298"/>
      <c r="H134" s="298" t="s">
        <v>1483</v>
      </c>
      <c r="I134" s="298" t="s">
        <v>1446</v>
      </c>
      <c r="J134" s="298">
        <v>50</v>
      </c>
      <c r="K134" s="339"/>
    </row>
    <row r="135" spans="2:11" ht="15" customHeight="1">
      <c r="B135" s="337"/>
      <c r="C135" s="298" t="s">
        <v>153</v>
      </c>
      <c r="D135" s="298"/>
      <c r="E135" s="298"/>
      <c r="F135" s="317" t="s">
        <v>1450</v>
      </c>
      <c r="G135" s="298"/>
      <c r="H135" s="298" t="s">
        <v>1496</v>
      </c>
      <c r="I135" s="298" t="s">
        <v>1446</v>
      </c>
      <c r="J135" s="298">
        <v>255</v>
      </c>
      <c r="K135" s="339"/>
    </row>
    <row r="136" spans="2:11" ht="15" customHeight="1">
      <c r="B136" s="337"/>
      <c r="C136" s="298" t="s">
        <v>1473</v>
      </c>
      <c r="D136" s="298"/>
      <c r="E136" s="298"/>
      <c r="F136" s="317" t="s">
        <v>1444</v>
      </c>
      <c r="G136" s="298"/>
      <c r="H136" s="298" t="s">
        <v>1497</v>
      </c>
      <c r="I136" s="298" t="s">
        <v>1475</v>
      </c>
      <c r="J136" s="298"/>
      <c r="K136" s="339"/>
    </row>
    <row r="137" spans="2:11" ht="15" customHeight="1">
      <c r="B137" s="337"/>
      <c r="C137" s="298" t="s">
        <v>1476</v>
      </c>
      <c r="D137" s="298"/>
      <c r="E137" s="298"/>
      <c r="F137" s="317" t="s">
        <v>1444</v>
      </c>
      <c r="G137" s="298"/>
      <c r="H137" s="298" t="s">
        <v>1498</v>
      </c>
      <c r="I137" s="298" t="s">
        <v>1478</v>
      </c>
      <c r="J137" s="298"/>
      <c r="K137" s="339"/>
    </row>
    <row r="138" spans="2:11" ht="15" customHeight="1">
      <c r="B138" s="337"/>
      <c r="C138" s="298" t="s">
        <v>1479</v>
      </c>
      <c r="D138" s="298"/>
      <c r="E138" s="298"/>
      <c r="F138" s="317" t="s">
        <v>1444</v>
      </c>
      <c r="G138" s="298"/>
      <c r="H138" s="298" t="s">
        <v>1479</v>
      </c>
      <c r="I138" s="298" t="s">
        <v>1478</v>
      </c>
      <c r="J138" s="298"/>
      <c r="K138" s="339"/>
    </row>
    <row r="139" spans="2:11" ht="15" customHeight="1">
      <c r="B139" s="337"/>
      <c r="C139" s="298" t="s">
        <v>39</v>
      </c>
      <c r="D139" s="298"/>
      <c r="E139" s="298"/>
      <c r="F139" s="317" t="s">
        <v>1444</v>
      </c>
      <c r="G139" s="298"/>
      <c r="H139" s="298" t="s">
        <v>1499</v>
      </c>
      <c r="I139" s="298" t="s">
        <v>1478</v>
      </c>
      <c r="J139" s="298"/>
      <c r="K139" s="339"/>
    </row>
    <row r="140" spans="2:11" ht="15" customHeight="1">
      <c r="B140" s="337"/>
      <c r="C140" s="298" t="s">
        <v>1500</v>
      </c>
      <c r="D140" s="298"/>
      <c r="E140" s="298"/>
      <c r="F140" s="317" t="s">
        <v>1444</v>
      </c>
      <c r="G140" s="298"/>
      <c r="H140" s="298" t="s">
        <v>1501</v>
      </c>
      <c r="I140" s="298" t="s">
        <v>1478</v>
      </c>
      <c r="J140" s="298"/>
      <c r="K140" s="339"/>
    </row>
    <row r="141" spans="2:11" ht="15" customHeight="1">
      <c r="B141" s="340"/>
      <c r="C141" s="341"/>
      <c r="D141" s="341"/>
      <c r="E141" s="341"/>
      <c r="F141" s="341"/>
      <c r="G141" s="341"/>
      <c r="H141" s="341"/>
      <c r="I141" s="341"/>
      <c r="J141" s="341"/>
      <c r="K141" s="342"/>
    </row>
    <row r="142" spans="2:11" ht="18.75" customHeight="1">
      <c r="B142" s="294"/>
      <c r="C142" s="294"/>
      <c r="D142" s="294"/>
      <c r="E142" s="294"/>
      <c r="F142" s="329"/>
      <c r="G142" s="294"/>
      <c r="H142" s="294"/>
      <c r="I142" s="294"/>
      <c r="J142" s="294"/>
      <c r="K142" s="294"/>
    </row>
    <row r="143" spans="2:11" ht="18.75" customHeight="1">
      <c r="B143" s="304"/>
      <c r="C143" s="304"/>
      <c r="D143" s="304"/>
      <c r="E143" s="304"/>
      <c r="F143" s="304"/>
      <c r="G143" s="304"/>
      <c r="H143" s="304"/>
      <c r="I143" s="304"/>
      <c r="J143" s="304"/>
      <c r="K143" s="304"/>
    </row>
    <row r="144" spans="2:11" ht="7.5" customHeight="1">
      <c r="B144" s="305"/>
      <c r="C144" s="306"/>
      <c r="D144" s="306"/>
      <c r="E144" s="306"/>
      <c r="F144" s="306"/>
      <c r="G144" s="306"/>
      <c r="H144" s="306"/>
      <c r="I144" s="306"/>
      <c r="J144" s="306"/>
      <c r="K144" s="307"/>
    </row>
    <row r="145" spans="2:11" ht="45" customHeight="1">
      <c r="B145" s="308"/>
      <c r="C145" s="413" t="s">
        <v>1502</v>
      </c>
      <c r="D145" s="413"/>
      <c r="E145" s="413"/>
      <c r="F145" s="413"/>
      <c r="G145" s="413"/>
      <c r="H145" s="413"/>
      <c r="I145" s="413"/>
      <c r="J145" s="413"/>
      <c r="K145" s="309"/>
    </row>
    <row r="146" spans="2:11" ht="17.25" customHeight="1">
      <c r="B146" s="308"/>
      <c r="C146" s="310" t="s">
        <v>1438</v>
      </c>
      <c r="D146" s="310"/>
      <c r="E146" s="310"/>
      <c r="F146" s="310" t="s">
        <v>1439</v>
      </c>
      <c r="G146" s="311"/>
      <c r="H146" s="310" t="s">
        <v>148</v>
      </c>
      <c r="I146" s="310" t="s">
        <v>58</v>
      </c>
      <c r="J146" s="310" t="s">
        <v>1440</v>
      </c>
      <c r="K146" s="309"/>
    </row>
    <row r="147" spans="2:11" ht="17.25" customHeight="1">
      <c r="B147" s="308"/>
      <c r="C147" s="312" t="s">
        <v>1441</v>
      </c>
      <c r="D147" s="312"/>
      <c r="E147" s="312"/>
      <c r="F147" s="313" t="s">
        <v>1442</v>
      </c>
      <c r="G147" s="314"/>
      <c r="H147" s="312"/>
      <c r="I147" s="312"/>
      <c r="J147" s="312" t="s">
        <v>1443</v>
      </c>
      <c r="K147" s="309"/>
    </row>
    <row r="148" spans="2:11" ht="5.25" customHeight="1">
      <c r="B148" s="318"/>
      <c r="C148" s="315"/>
      <c r="D148" s="315"/>
      <c r="E148" s="315"/>
      <c r="F148" s="315"/>
      <c r="G148" s="316"/>
      <c r="H148" s="315"/>
      <c r="I148" s="315"/>
      <c r="J148" s="315"/>
      <c r="K148" s="339"/>
    </row>
    <row r="149" spans="2:11" ht="15" customHeight="1">
      <c r="B149" s="318"/>
      <c r="C149" s="343" t="s">
        <v>1447</v>
      </c>
      <c r="D149" s="298"/>
      <c r="E149" s="298"/>
      <c r="F149" s="344" t="s">
        <v>1444</v>
      </c>
      <c r="G149" s="298"/>
      <c r="H149" s="343" t="s">
        <v>1483</v>
      </c>
      <c r="I149" s="343" t="s">
        <v>1446</v>
      </c>
      <c r="J149" s="343">
        <v>120</v>
      </c>
      <c r="K149" s="339"/>
    </row>
    <row r="150" spans="2:11" ht="15" customHeight="1">
      <c r="B150" s="318"/>
      <c r="C150" s="343" t="s">
        <v>1492</v>
      </c>
      <c r="D150" s="298"/>
      <c r="E150" s="298"/>
      <c r="F150" s="344" t="s">
        <v>1444</v>
      </c>
      <c r="G150" s="298"/>
      <c r="H150" s="343" t="s">
        <v>1503</v>
      </c>
      <c r="I150" s="343" t="s">
        <v>1446</v>
      </c>
      <c r="J150" s="343" t="s">
        <v>1494</v>
      </c>
      <c r="K150" s="339"/>
    </row>
    <row r="151" spans="2:11" ht="15" customHeight="1">
      <c r="B151" s="318"/>
      <c r="C151" s="343" t="s">
        <v>1393</v>
      </c>
      <c r="D151" s="298"/>
      <c r="E151" s="298"/>
      <c r="F151" s="344" t="s">
        <v>1444</v>
      </c>
      <c r="G151" s="298"/>
      <c r="H151" s="343" t="s">
        <v>1504</v>
      </c>
      <c r="I151" s="343" t="s">
        <v>1446</v>
      </c>
      <c r="J151" s="343" t="s">
        <v>1494</v>
      </c>
      <c r="K151" s="339"/>
    </row>
    <row r="152" spans="2:11" ht="15" customHeight="1">
      <c r="B152" s="318"/>
      <c r="C152" s="343" t="s">
        <v>1449</v>
      </c>
      <c r="D152" s="298"/>
      <c r="E152" s="298"/>
      <c r="F152" s="344" t="s">
        <v>1450</v>
      </c>
      <c r="G152" s="298"/>
      <c r="H152" s="343" t="s">
        <v>1483</v>
      </c>
      <c r="I152" s="343" t="s">
        <v>1446</v>
      </c>
      <c r="J152" s="343">
        <v>50</v>
      </c>
      <c r="K152" s="339"/>
    </row>
    <row r="153" spans="2:11" ht="15" customHeight="1">
      <c r="B153" s="318"/>
      <c r="C153" s="343" t="s">
        <v>1452</v>
      </c>
      <c r="D153" s="298"/>
      <c r="E153" s="298"/>
      <c r="F153" s="344" t="s">
        <v>1444</v>
      </c>
      <c r="G153" s="298"/>
      <c r="H153" s="343" t="s">
        <v>1483</v>
      </c>
      <c r="I153" s="343" t="s">
        <v>1454</v>
      </c>
      <c r="J153" s="343"/>
      <c r="K153" s="339"/>
    </row>
    <row r="154" spans="2:11" ht="15" customHeight="1">
      <c r="B154" s="318"/>
      <c r="C154" s="343" t="s">
        <v>1463</v>
      </c>
      <c r="D154" s="298"/>
      <c r="E154" s="298"/>
      <c r="F154" s="344" t="s">
        <v>1450</v>
      </c>
      <c r="G154" s="298"/>
      <c r="H154" s="343" t="s">
        <v>1483</v>
      </c>
      <c r="I154" s="343" t="s">
        <v>1446</v>
      </c>
      <c r="J154" s="343">
        <v>50</v>
      </c>
      <c r="K154" s="339"/>
    </row>
    <row r="155" spans="2:11" ht="15" customHeight="1">
      <c r="B155" s="318"/>
      <c r="C155" s="343" t="s">
        <v>1471</v>
      </c>
      <c r="D155" s="298"/>
      <c r="E155" s="298"/>
      <c r="F155" s="344" t="s">
        <v>1450</v>
      </c>
      <c r="G155" s="298"/>
      <c r="H155" s="343" t="s">
        <v>1483</v>
      </c>
      <c r="I155" s="343" t="s">
        <v>1446</v>
      </c>
      <c r="J155" s="343">
        <v>50</v>
      </c>
      <c r="K155" s="339"/>
    </row>
    <row r="156" spans="2:11" ht="15" customHeight="1">
      <c r="B156" s="318"/>
      <c r="C156" s="343" t="s">
        <v>1469</v>
      </c>
      <c r="D156" s="298"/>
      <c r="E156" s="298"/>
      <c r="F156" s="344" t="s">
        <v>1450</v>
      </c>
      <c r="G156" s="298"/>
      <c r="H156" s="343" t="s">
        <v>1483</v>
      </c>
      <c r="I156" s="343" t="s">
        <v>1446</v>
      </c>
      <c r="J156" s="343">
        <v>50</v>
      </c>
      <c r="K156" s="339"/>
    </row>
    <row r="157" spans="2:11" ht="15" customHeight="1">
      <c r="B157" s="318"/>
      <c r="C157" s="343" t="s">
        <v>138</v>
      </c>
      <c r="D157" s="298"/>
      <c r="E157" s="298"/>
      <c r="F157" s="344" t="s">
        <v>1444</v>
      </c>
      <c r="G157" s="298"/>
      <c r="H157" s="343" t="s">
        <v>1505</v>
      </c>
      <c r="I157" s="343" t="s">
        <v>1446</v>
      </c>
      <c r="J157" s="343" t="s">
        <v>1506</v>
      </c>
      <c r="K157" s="339"/>
    </row>
    <row r="158" spans="2:11" ht="15" customHeight="1">
      <c r="B158" s="318"/>
      <c r="C158" s="343" t="s">
        <v>1507</v>
      </c>
      <c r="D158" s="298"/>
      <c r="E158" s="298"/>
      <c r="F158" s="344" t="s">
        <v>1444</v>
      </c>
      <c r="G158" s="298"/>
      <c r="H158" s="343" t="s">
        <v>1508</v>
      </c>
      <c r="I158" s="343" t="s">
        <v>1478</v>
      </c>
      <c r="J158" s="343"/>
      <c r="K158" s="339"/>
    </row>
    <row r="159" spans="2:11" ht="15" customHeight="1">
      <c r="B159" s="345"/>
      <c r="C159" s="327"/>
      <c r="D159" s="327"/>
      <c r="E159" s="327"/>
      <c r="F159" s="327"/>
      <c r="G159" s="327"/>
      <c r="H159" s="327"/>
      <c r="I159" s="327"/>
      <c r="J159" s="327"/>
      <c r="K159" s="346"/>
    </row>
    <row r="160" spans="2:11" ht="18.75" customHeight="1">
      <c r="B160" s="294"/>
      <c r="C160" s="298"/>
      <c r="D160" s="298"/>
      <c r="E160" s="298"/>
      <c r="F160" s="317"/>
      <c r="G160" s="298"/>
      <c r="H160" s="298"/>
      <c r="I160" s="298"/>
      <c r="J160" s="298"/>
      <c r="K160" s="294"/>
    </row>
    <row r="161" spans="2:11" ht="18.75" customHeight="1">
      <c r="B161" s="304"/>
      <c r="C161" s="304"/>
      <c r="D161" s="304"/>
      <c r="E161" s="304"/>
      <c r="F161" s="304"/>
      <c r="G161" s="304"/>
      <c r="H161" s="304"/>
      <c r="I161" s="304"/>
      <c r="J161" s="304"/>
      <c r="K161" s="304"/>
    </row>
    <row r="162" spans="2:11" ht="7.5" customHeight="1">
      <c r="B162" s="286"/>
      <c r="C162" s="287"/>
      <c r="D162" s="287"/>
      <c r="E162" s="287"/>
      <c r="F162" s="287"/>
      <c r="G162" s="287"/>
      <c r="H162" s="287"/>
      <c r="I162" s="287"/>
      <c r="J162" s="287"/>
      <c r="K162" s="288"/>
    </row>
    <row r="163" spans="2:11" ht="45" customHeight="1">
      <c r="B163" s="289"/>
      <c r="C163" s="412" t="s">
        <v>1509</v>
      </c>
      <c r="D163" s="412"/>
      <c r="E163" s="412"/>
      <c r="F163" s="412"/>
      <c r="G163" s="412"/>
      <c r="H163" s="412"/>
      <c r="I163" s="412"/>
      <c r="J163" s="412"/>
      <c r="K163" s="290"/>
    </row>
    <row r="164" spans="2:11" ht="17.25" customHeight="1">
      <c r="B164" s="289"/>
      <c r="C164" s="310" t="s">
        <v>1438</v>
      </c>
      <c r="D164" s="310"/>
      <c r="E164" s="310"/>
      <c r="F164" s="310" t="s">
        <v>1439</v>
      </c>
      <c r="G164" s="347"/>
      <c r="H164" s="348" t="s">
        <v>148</v>
      </c>
      <c r="I164" s="348" t="s">
        <v>58</v>
      </c>
      <c r="J164" s="310" t="s">
        <v>1440</v>
      </c>
      <c r="K164" s="290"/>
    </row>
    <row r="165" spans="2:11" ht="17.25" customHeight="1">
      <c r="B165" s="291"/>
      <c r="C165" s="312" t="s">
        <v>1441</v>
      </c>
      <c r="D165" s="312"/>
      <c r="E165" s="312"/>
      <c r="F165" s="313" t="s">
        <v>1442</v>
      </c>
      <c r="G165" s="349"/>
      <c r="H165" s="350"/>
      <c r="I165" s="350"/>
      <c r="J165" s="312" t="s">
        <v>1443</v>
      </c>
      <c r="K165" s="292"/>
    </row>
    <row r="166" spans="2:11" ht="5.25" customHeight="1">
      <c r="B166" s="318"/>
      <c r="C166" s="315"/>
      <c r="D166" s="315"/>
      <c r="E166" s="315"/>
      <c r="F166" s="315"/>
      <c r="G166" s="316"/>
      <c r="H166" s="315"/>
      <c r="I166" s="315"/>
      <c r="J166" s="315"/>
      <c r="K166" s="339"/>
    </row>
    <row r="167" spans="2:11" ht="15" customHeight="1">
      <c r="B167" s="318"/>
      <c r="C167" s="298" t="s">
        <v>1447</v>
      </c>
      <c r="D167" s="298"/>
      <c r="E167" s="298"/>
      <c r="F167" s="317" t="s">
        <v>1444</v>
      </c>
      <c r="G167" s="298"/>
      <c r="H167" s="298" t="s">
        <v>1483</v>
      </c>
      <c r="I167" s="298" t="s">
        <v>1446</v>
      </c>
      <c r="J167" s="298">
        <v>120</v>
      </c>
      <c r="K167" s="339"/>
    </row>
    <row r="168" spans="2:11" ht="15" customHeight="1">
      <c r="B168" s="318"/>
      <c r="C168" s="298" t="s">
        <v>1492</v>
      </c>
      <c r="D168" s="298"/>
      <c r="E168" s="298"/>
      <c r="F168" s="317" t="s">
        <v>1444</v>
      </c>
      <c r="G168" s="298"/>
      <c r="H168" s="298" t="s">
        <v>1493</v>
      </c>
      <c r="I168" s="298" t="s">
        <v>1446</v>
      </c>
      <c r="J168" s="298" t="s">
        <v>1494</v>
      </c>
      <c r="K168" s="339"/>
    </row>
    <row r="169" spans="2:11" ht="15" customHeight="1">
      <c r="B169" s="318"/>
      <c r="C169" s="298" t="s">
        <v>1393</v>
      </c>
      <c r="D169" s="298"/>
      <c r="E169" s="298"/>
      <c r="F169" s="317" t="s">
        <v>1444</v>
      </c>
      <c r="G169" s="298"/>
      <c r="H169" s="298" t="s">
        <v>1510</v>
      </c>
      <c r="I169" s="298" t="s">
        <v>1446</v>
      </c>
      <c r="J169" s="298" t="s">
        <v>1494</v>
      </c>
      <c r="K169" s="339"/>
    </row>
    <row r="170" spans="2:11" ht="15" customHeight="1">
      <c r="B170" s="318"/>
      <c r="C170" s="298" t="s">
        <v>1449</v>
      </c>
      <c r="D170" s="298"/>
      <c r="E170" s="298"/>
      <c r="F170" s="317" t="s">
        <v>1450</v>
      </c>
      <c r="G170" s="298"/>
      <c r="H170" s="298" t="s">
        <v>1510</v>
      </c>
      <c r="I170" s="298" t="s">
        <v>1446</v>
      </c>
      <c r="J170" s="298">
        <v>50</v>
      </c>
      <c r="K170" s="339"/>
    </row>
    <row r="171" spans="2:11" ht="15" customHeight="1">
      <c r="B171" s="318"/>
      <c r="C171" s="298" t="s">
        <v>1452</v>
      </c>
      <c r="D171" s="298"/>
      <c r="E171" s="298"/>
      <c r="F171" s="317" t="s">
        <v>1444</v>
      </c>
      <c r="G171" s="298"/>
      <c r="H171" s="298" t="s">
        <v>1510</v>
      </c>
      <c r="I171" s="298" t="s">
        <v>1454</v>
      </c>
      <c r="J171" s="298"/>
      <c r="K171" s="339"/>
    </row>
    <row r="172" spans="2:11" ht="15" customHeight="1">
      <c r="B172" s="318"/>
      <c r="C172" s="298" t="s">
        <v>1463</v>
      </c>
      <c r="D172" s="298"/>
      <c r="E172" s="298"/>
      <c r="F172" s="317" t="s">
        <v>1450</v>
      </c>
      <c r="G172" s="298"/>
      <c r="H172" s="298" t="s">
        <v>1510</v>
      </c>
      <c r="I172" s="298" t="s">
        <v>1446</v>
      </c>
      <c r="J172" s="298">
        <v>50</v>
      </c>
      <c r="K172" s="339"/>
    </row>
    <row r="173" spans="2:11" ht="15" customHeight="1">
      <c r="B173" s="318"/>
      <c r="C173" s="298" t="s">
        <v>1471</v>
      </c>
      <c r="D173" s="298"/>
      <c r="E173" s="298"/>
      <c r="F173" s="317" t="s">
        <v>1450</v>
      </c>
      <c r="G173" s="298"/>
      <c r="H173" s="298" t="s">
        <v>1510</v>
      </c>
      <c r="I173" s="298" t="s">
        <v>1446</v>
      </c>
      <c r="J173" s="298">
        <v>50</v>
      </c>
      <c r="K173" s="339"/>
    </row>
    <row r="174" spans="2:11" ht="15" customHeight="1">
      <c r="B174" s="318"/>
      <c r="C174" s="298" t="s">
        <v>1469</v>
      </c>
      <c r="D174" s="298"/>
      <c r="E174" s="298"/>
      <c r="F174" s="317" t="s">
        <v>1450</v>
      </c>
      <c r="G174" s="298"/>
      <c r="H174" s="298" t="s">
        <v>1510</v>
      </c>
      <c r="I174" s="298" t="s">
        <v>1446</v>
      </c>
      <c r="J174" s="298">
        <v>50</v>
      </c>
      <c r="K174" s="339"/>
    </row>
    <row r="175" spans="2:11" ht="15" customHeight="1">
      <c r="B175" s="318"/>
      <c r="C175" s="298" t="s">
        <v>147</v>
      </c>
      <c r="D175" s="298"/>
      <c r="E175" s="298"/>
      <c r="F175" s="317" t="s">
        <v>1444</v>
      </c>
      <c r="G175" s="298"/>
      <c r="H175" s="298" t="s">
        <v>1511</v>
      </c>
      <c r="I175" s="298" t="s">
        <v>1512</v>
      </c>
      <c r="J175" s="298"/>
      <c r="K175" s="339"/>
    </row>
    <row r="176" spans="2:11" ht="15" customHeight="1">
      <c r="B176" s="318"/>
      <c r="C176" s="298" t="s">
        <v>58</v>
      </c>
      <c r="D176" s="298"/>
      <c r="E176" s="298"/>
      <c r="F176" s="317" t="s">
        <v>1444</v>
      </c>
      <c r="G176" s="298"/>
      <c r="H176" s="298" t="s">
        <v>1513</v>
      </c>
      <c r="I176" s="298" t="s">
        <v>1514</v>
      </c>
      <c r="J176" s="298">
        <v>1</v>
      </c>
      <c r="K176" s="339"/>
    </row>
    <row r="177" spans="2:11" ht="15" customHeight="1">
      <c r="B177" s="318"/>
      <c r="C177" s="298" t="s">
        <v>54</v>
      </c>
      <c r="D177" s="298"/>
      <c r="E177" s="298"/>
      <c r="F177" s="317" t="s">
        <v>1444</v>
      </c>
      <c r="G177" s="298"/>
      <c r="H177" s="298" t="s">
        <v>1515</v>
      </c>
      <c r="I177" s="298" t="s">
        <v>1446</v>
      </c>
      <c r="J177" s="298">
        <v>20</v>
      </c>
      <c r="K177" s="339"/>
    </row>
    <row r="178" spans="2:11" ht="15" customHeight="1">
      <c r="B178" s="318"/>
      <c r="C178" s="298" t="s">
        <v>148</v>
      </c>
      <c r="D178" s="298"/>
      <c r="E178" s="298"/>
      <c r="F178" s="317" t="s">
        <v>1444</v>
      </c>
      <c r="G178" s="298"/>
      <c r="H178" s="298" t="s">
        <v>1516</v>
      </c>
      <c r="I178" s="298" t="s">
        <v>1446</v>
      </c>
      <c r="J178" s="298">
        <v>255</v>
      </c>
      <c r="K178" s="339"/>
    </row>
    <row r="179" spans="2:11" ht="15" customHeight="1">
      <c r="B179" s="318"/>
      <c r="C179" s="298" t="s">
        <v>149</v>
      </c>
      <c r="D179" s="298"/>
      <c r="E179" s="298"/>
      <c r="F179" s="317" t="s">
        <v>1444</v>
      </c>
      <c r="G179" s="298"/>
      <c r="H179" s="298" t="s">
        <v>1409</v>
      </c>
      <c r="I179" s="298" t="s">
        <v>1446</v>
      </c>
      <c r="J179" s="298">
        <v>10</v>
      </c>
      <c r="K179" s="339"/>
    </row>
    <row r="180" spans="2:11" ht="15" customHeight="1">
      <c r="B180" s="318"/>
      <c r="C180" s="298" t="s">
        <v>150</v>
      </c>
      <c r="D180" s="298"/>
      <c r="E180" s="298"/>
      <c r="F180" s="317" t="s">
        <v>1444</v>
      </c>
      <c r="G180" s="298"/>
      <c r="H180" s="298" t="s">
        <v>1517</v>
      </c>
      <c r="I180" s="298" t="s">
        <v>1478</v>
      </c>
      <c r="J180" s="298"/>
      <c r="K180" s="339"/>
    </row>
    <row r="181" spans="2:11" ht="15" customHeight="1">
      <c r="B181" s="318"/>
      <c r="C181" s="298" t="s">
        <v>1518</v>
      </c>
      <c r="D181" s="298"/>
      <c r="E181" s="298"/>
      <c r="F181" s="317" t="s">
        <v>1444</v>
      </c>
      <c r="G181" s="298"/>
      <c r="H181" s="298" t="s">
        <v>1519</v>
      </c>
      <c r="I181" s="298" t="s">
        <v>1478</v>
      </c>
      <c r="J181" s="298"/>
      <c r="K181" s="339"/>
    </row>
    <row r="182" spans="2:11" ht="15" customHeight="1">
      <c r="B182" s="318"/>
      <c r="C182" s="298" t="s">
        <v>1507</v>
      </c>
      <c r="D182" s="298"/>
      <c r="E182" s="298"/>
      <c r="F182" s="317" t="s">
        <v>1444</v>
      </c>
      <c r="G182" s="298"/>
      <c r="H182" s="298" t="s">
        <v>1520</v>
      </c>
      <c r="I182" s="298" t="s">
        <v>1478</v>
      </c>
      <c r="J182" s="298"/>
      <c r="K182" s="339"/>
    </row>
    <row r="183" spans="2:11" ht="15" customHeight="1">
      <c r="B183" s="318"/>
      <c r="C183" s="298" t="s">
        <v>152</v>
      </c>
      <c r="D183" s="298"/>
      <c r="E183" s="298"/>
      <c r="F183" s="317" t="s">
        <v>1450</v>
      </c>
      <c r="G183" s="298"/>
      <c r="H183" s="298" t="s">
        <v>1521</v>
      </c>
      <c r="I183" s="298" t="s">
        <v>1446</v>
      </c>
      <c r="J183" s="298">
        <v>50</v>
      </c>
      <c r="K183" s="339"/>
    </row>
    <row r="184" spans="2:11" ht="15" customHeight="1">
      <c r="B184" s="318"/>
      <c r="C184" s="298" t="s">
        <v>1522</v>
      </c>
      <c r="D184" s="298"/>
      <c r="E184" s="298"/>
      <c r="F184" s="317" t="s">
        <v>1450</v>
      </c>
      <c r="G184" s="298"/>
      <c r="H184" s="298" t="s">
        <v>1523</v>
      </c>
      <c r="I184" s="298" t="s">
        <v>1524</v>
      </c>
      <c r="J184" s="298"/>
      <c r="K184" s="339"/>
    </row>
    <row r="185" spans="2:11" ht="15" customHeight="1">
      <c r="B185" s="318"/>
      <c r="C185" s="298" t="s">
        <v>1525</v>
      </c>
      <c r="D185" s="298"/>
      <c r="E185" s="298"/>
      <c r="F185" s="317" t="s">
        <v>1450</v>
      </c>
      <c r="G185" s="298"/>
      <c r="H185" s="298" t="s">
        <v>1526</v>
      </c>
      <c r="I185" s="298" t="s">
        <v>1524</v>
      </c>
      <c r="J185" s="298"/>
      <c r="K185" s="339"/>
    </row>
    <row r="186" spans="2:11" ht="15" customHeight="1">
      <c r="B186" s="318"/>
      <c r="C186" s="298" t="s">
        <v>1527</v>
      </c>
      <c r="D186" s="298"/>
      <c r="E186" s="298"/>
      <c r="F186" s="317" t="s">
        <v>1450</v>
      </c>
      <c r="G186" s="298"/>
      <c r="H186" s="298" t="s">
        <v>1528</v>
      </c>
      <c r="I186" s="298" t="s">
        <v>1524</v>
      </c>
      <c r="J186" s="298"/>
      <c r="K186" s="339"/>
    </row>
    <row r="187" spans="2:11" ht="15" customHeight="1">
      <c r="B187" s="318"/>
      <c r="C187" s="351" t="s">
        <v>1529</v>
      </c>
      <c r="D187" s="298"/>
      <c r="E187" s="298"/>
      <c r="F187" s="317" t="s">
        <v>1450</v>
      </c>
      <c r="G187" s="298"/>
      <c r="H187" s="298" t="s">
        <v>1530</v>
      </c>
      <c r="I187" s="298" t="s">
        <v>1531</v>
      </c>
      <c r="J187" s="352" t="s">
        <v>1532</v>
      </c>
      <c r="K187" s="339"/>
    </row>
    <row r="188" spans="2:11" ht="15" customHeight="1">
      <c r="B188" s="318"/>
      <c r="C188" s="303" t="s">
        <v>43</v>
      </c>
      <c r="D188" s="298"/>
      <c r="E188" s="298"/>
      <c r="F188" s="317" t="s">
        <v>1444</v>
      </c>
      <c r="G188" s="298"/>
      <c r="H188" s="294" t="s">
        <v>1533</v>
      </c>
      <c r="I188" s="298" t="s">
        <v>1534</v>
      </c>
      <c r="J188" s="298"/>
      <c r="K188" s="339"/>
    </row>
    <row r="189" spans="2:11" ht="15" customHeight="1">
      <c r="B189" s="318"/>
      <c r="C189" s="303" t="s">
        <v>1535</v>
      </c>
      <c r="D189" s="298"/>
      <c r="E189" s="298"/>
      <c r="F189" s="317" t="s">
        <v>1444</v>
      </c>
      <c r="G189" s="298"/>
      <c r="H189" s="298" t="s">
        <v>1536</v>
      </c>
      <c r="I189" s="298" t="s">
        <v>1478</v>
      </c>
      <c r="J189" s="298"/>
      <c r="K189" s="339"/>
    </row>
    <row r="190" spans="2:11" ht="15" customHeight="1">
      <c r="B190" s="318"/>
      <c r="C190" s="303" t="s">
        <v>1537</v>
      </c>
      <c r="D190" s="298"/>
      <c r="E190" s="298"/>
      <c r="F190" s="317" t="s">
        <v>1444</v>
      </c>
      <c r="G190" s="298"/>
      <c r="H190" s="298" t="s">
        <v>1538</v>
      </c>
      <c r="I190" s="298" t="s">
        <v>1478</v>
      </c>
      <c r="J190" s="298"/>
      <c r="K190" s="339"/>
    </row>
    <row r="191" spans="2:11" ht="15" customHeight="1">
      <c r="B191" s="318"/>
      <c r="C191" s="303" t="s">
        <v>1539</v>
      </c>
      <c r="D191" s="298"/>
      <c r="E191" s="298"/>
      <c r="F191" s="317" t="s">
        <v>1450</v>
      </c>
      <c r="G191" s="298"/>
      <c r="H191" s="298" t="s">
        <v>1540</v>
      </c>
      <c r="I191" s="298" t="s">
        <v>1478</v>
      </c>
      <c r="J191" s="298"/>
      <c r="K191" s="339"/>
    </row>
    <row r="192" spans="2:11" ht="15" customHeight="1">
      <c r="B192" s="345"/>
      <c r="C192" s="353"/>
      <c r="D192" s="327"/>
      <c r="E192" s="327"/>
      <c r="F192" s="327"/>
      <c r="G192" s="327"/>
      <c r="H192" s="327"/>
      <c r="I192" s="327"/>
      <c r="J192" s="327"/>
      <c r="K192" s="346"/>
    </row>
    <row r="193" spans="2:11" ht="18.75" customHeight="1">
      <c r="B193" s="294"/>
      <c r="C193" s="298"/>
      <c r="D193" s="298"/>
      <c r="E193" s="298"/>
      <c r="F193" s="317"/>
      <c r="G193" s="298"/>
      <c r="H193" s="298"/>
      <c r="I193" s="298"/>
      <c r="J193" s="298"/>
      <c r="K193" s="294"/>
    </row>
    <row r="194" spans="2:11" ht="18.75" customHeight="1">
      <c r="B194" s="294"/>
      <c r="C194" s="298"/>
      <c r="D194" s="298"/>
      <c r="E194" s="298"/>
      <c r="F194" s="317"/>
      <c r="G194" s="298"/>
      <c r="H194" s="298"/>
      <c r="I194" s="298"/>
      <c r="J194" s="298"/>
      <c r="K194" s="294"/>
    </row>
    <row r="195" spans="2:11" ht="18.75" customHeight="1">
      <c r="B195" s="304"/>
      <c r="C195" s="304"/>
      <c r="D195" s="304"/>
      <c r="E195" s="304"/>
      <c r="F195" s="304"/>
      <c r="G195" s="304"/>
      <c r="H195" s="304"/>
      <c r="I195" s="304"/>
      <c r="J195" s="304"/>
      <c r="K195" s="304"/>
    </row>
    <row r="196" spans="2:11">
      <c r="B196" s="286"/>
      <c r="C196" s="287"/>
      <c r="D196" s="287"/>
      <c r="E196" s="287"/>
      <c r="F196" s="287"/>
      <c r="G196" s="287"/>
      <c r="H196" s="287"/>
      <c r="I196" s="287"/>
      <c r="J196" s="287"/>
      <c r="K196" s="288"/>
    </row>
    <row r="197" spans="2:11" ht="22.2">
      <c r="B197" s="289"/>
      <c r="C197" s="412" t="s">
        <v>1541</v>
      </c>
      <c r="D197" s="412"/>
      <c r="E197" s="412"/>
      <c r="F197" s="412"/>
      <c r="G197" s="412"/>
      <c r="H197" s="412"/>
      <c r="I197" s="412"/>
      <c r="J197" s="412"/>
      <c r="K197" s="290"/>
    </row>
    <row r="198" spans="2:11" ht="25.5" customHeight="1">
      <c r="B198" s="289"/>
      <c r="C198" s="354" t="s">
        <v>1542</v>
      </c>
      <c r="D198" s="354"/>
      <c r="E198" s="354"/>
      <c r="F198" s="354" t="s">
        <v>1543</v>
      </c>
      <c r="G198" s="355"/>
      <c r="H198" s="411" t="s">
        <v>1544</v>
      </c>
      <c r="I198" s="411"/>
      <c r="J198" s="411"/>
      <c r="K198" s="290"/>
    </row>
    <row r="199" spans="2:11" ht="5.25" customHeight="1">
      <c r="B199" s="318"/>
      <c r="C199" s="315"/>
      <c r="D199" s="315"/>
      <c r="E199" s="315"/>
      <c r="F199" s="315"/>
      <c r="G199" s="298"/>
      <c r="H199" s="315"/>
      <c r="I199" s="315"/>
      <c r="J199" s="315"/>
      <c r="K199" s="339"/>
    </row>
    <row r="200" spans="2:11" ht="15" customHeight="1">
      <c r="B200" s="318"/>
      <c r="C200" s="298" t="s">
        <v>1534</v>
      </c>
      <c r="D200" s="298"/>
      <c r="E200" s="298"/>
      <c r="F200" s="317" t="s">
        <v>44</v>
      </c>
      <c r="G200" s="298"/>
      <c r="H200" s="409" t="s">
        <v>1545</v>
      </c>
      <c r="I200" s="409"/>
      <c r="J200" s="409"/>
      <c r="K200" s="339"/>
    </row>
    <row r="201" spans="2:11" ht="15" customHeight="1">
      <c r="B201" s="318"/>
      <c r="C201" s="324"/>
      <c r="D201" s="298"/>
      <c r="E201" s="298"/>
      <c r="F201" s="317" t="s">
        <v>45</v>
      </c>
      <c r="G201" s="298"/>
      <c r="H201" s="409" t="s">
        <v>1546</v>
      </c>
      <c r="I201" s="409"/>
      <c r="J201" s="409"/>
      <c r="K201" s="339"/>
    </row>
    <row r="202" spans="2:11" ht="15" customHeight="1">
      <c r="B202" s="318"/>
      <c r="C202" s="324"/>
      <c r="D202" s="298"/>
      <c r="E202" s="298"/>
      <c r="F202" s="317" t="s">
        <v>48</v>
      </c>
      <c r="G202" s="298"/>
      <c r="H202" s="409" t="s">
        <v>1547</v>
      </c>
      <c r="I202" s="409"/>
      <c r="J202" s="409"/>
      <c r="K202" s="339"/>
    </row>
    <row r="203" spans="2:11" ht="15" customHeight="1">
      <c r="B203" s="318"/>
      <c r="C203" s="298"/>
      <c r="D203" s="298"/>
      <c r="E203" s="298"/>
      <c r="F203" s="317" t="s">
        <v>46</v>
      </c>
      <c r="G203" s="298"/>
      <c r="H203" s="409" t="s">
        <v>1548</v>
      </c>
      <c r="I203" s="409"/>
      <c r="J203" s="409"/>
      <c r="K203" s="339"/>
    </row>
    <row r="204" spans="2:11" ht="15" customHeight="1">
      <c r="B204" s="318"/>
      <c r="C204" s="298"/>
      <c r="D204" s="298"/>
      <c r="E204" s="298"/>
      <c r="F204" s="317" t="s">
        <v>47</v>
      </c>
      <c r="G204" s="298"/>
      <c r="H204" s="409" t="s">
        <v>1549</v>
      </c>
      <c r="I204" s="409"/>
      <c r="J204" s="409"/>
      <c r="K204" s="339"/>
    </row>
    <row r="205" spans="2:11" ht="15" customHeight="1">
      <c r="B205" s="318"/>
      <c r="C205" s="298"/>
      <c r="D205" s="298"/>
      <c r="E205" s="298"/>
      <c r="F205" s="317"/>
      <c r="G205" s="298"/>
      <c r="H205" s="298"/>
      <c r="I205" s="298"/>
      <c r="J205" s="298"/>
      <c r="K205" s="339"/>
    </row>
    <row r="206" spans="2:11" ht="15" customHeight="1">
      <c r="B206" s="318"/>
      <c r="C206" s="298" t="s">
        <v>1490</v>
      </c>
      <c r="D206" s="298"/>
      <c r="E206" s="298"/>
      <c r="F206" s="317" t="s">
        <v>80</v>
      </c>
      <c r="G206" s="298"/>
      <c r="H206" s="409" t="s">
        <v>1550</v>
      </c>
      <c r="I206" s="409"/>
      <c r="J206" s="409"/>
      <c r="K206" s="339"/>
    </row>
    <row r="207" spans="2:11" ht="15" customHeight="1">
      <c r="B207" s="318"/>
      <c r="C207" s="324"/>
      <c r="D207" s="298"/>
      <c r="E207" s="298"/>
      <c r="F207" s="317" t="s">
        <v>1389</v>
      </c>
      <c r="G207" s="298"/>
      <c r="H207" s="409" t="s">
        <v>1390</v>
      </c>
      <c r="I207" s="409"/>
      <c r="J207" s="409"/>
      <c r="K207" s="339"/>
    </row>
    <row r="208" spans="2:11" ht="15" customHeight="1">
      <c r="B208" s="318"/>
      <c r="C208" s="298"/>
      <c r="D208" s="298"/>
      <c r="E208" s="298"/>
      <c r="F208" s="317" t="s">
        <v>1387</v>
      </c>
      <c r="G208" s="298"/>
      <c r="H208" s="409" t="s">
        <v>1551</v>
      </c>
      <c r="I208" s="409"/>
      <c r="J208" s="409"/>
      <c r="K208" s="339"/>
    </row>
    <row r="209" spans="2:11" ht="15" customHeight="1">
      <c r="B209" s="356"/>
      <c r="C209" s="324"/>
      <c r="D209" s="324"/>
      <c r="E209" s="324"/>
      <c r="F209" s="317" t="s">
        <v>1391</v>
      </c>
      <c r="G209" s="303"/>
      <c r="H209" s="410" t="s">
        <v>1392</v>
      </c>
      <c r="I209" s="410"/>
      <c r="J209" s="410"/>
      <c r="K209" s="357"/>
    </row>
    <row r="210" spans="2:11" ht="15" customHeight="1">
      <c r="B210" s="356"/>
      <c r="C210" s="324"/>
      <c r="D210" s="324"/>
      <c r="E210" s="324"/>
      <c r="F210" s="317" t="s">
        <v>1329</v>
      </c>
      <c r="G210" s="303"/>
      <c r="H210" s="410" t="s">
        <v>124</v>
      </c>
      <c r="I210" s="410"/>
      <c r="J210" s="410"/>
      <c r="K210" s="357"/>
    </row>
    <row r="211" spans="2:11" ht="15" customHeight="1">
      <c r="B211" s="356"/>
      <c r="C211" s="324"/>
      <c r="D211" s="324"/>
      <c r="E211" s="324"/>
      <c r="F211" s="358"/>
      <c r="G211" s="303"/>
      <c r="H211" s="359"/>
      <c r="I211" s="359"/>
      <c r="J211" s="359"/>
      <c r="K211" s="357"/>
    </row>
    <row r="212" spans="2:11" ht="15" customHeight="1">
      <c r="B212" s="356"/>
      <c r="C212" s="298" t="s">
        <v>1514</v>
      </c>
      <c r="D212" s="324"/>
      <c r="E212" s="324"/>
      <c r="F212" s="317">
        <v>1</v>
      </c>
      <c r="G212" s="303"/>
      <c r="H212" s="410" t="s">
        <v>1552</v>
      </c>
      <c r="I212" s="410"/>
      <c r="J212" s="410"/>
      <c r="K212" s="357"/>
    </row>
    <row r="213" spans="2:11" ht="15" customHeight="1">
      <c r="B213" s="356"/>
      <c r="C213" s="324"/>
      <c r="D213" s="324"/>
      <c r="E213" s="324"/>
      <c r="F213" s="317">
        <v>2</v>
      </c>
      <c r="G213" s="303"/>
      <c r="H213" s="410" t="s">
        <v>1553</v>
      </c>
      <c r="I213" s="410"/>
      <c r="J213" s="410"/>
      <c r="K213" s="357"/>
    </row>
    <row r="214" spans="2:11" ht="15" customHeight="1">
      <c r="B214" s="356"/>
      <c r="C214" s="324"/>
      <c r="D214" s="324"/>
      <c r="E214" s="324"/>
      <c r="F214" s="317">
        <v>3</v>
      </c>
      <c r="G214" s="303"/>
      <c r="H214" s="410" t="s">
        <v>1554</v>
      </c>
      <c r="I214" s="410"/>
      <c r="J214" s="410"/>
      <c r="K214" s="357"/>
    </row>
    <row r="215" spans="2:11" ht="15" customHeight="1">
      <c r="B215" s="356"/>
      <c r="C215" s="324"/>
      <c r="D215" s="324"/>
      <c r="E215" s="324"/>
      <c r="F215" s="317">
        <v>4</v>
      </c>
      <c r="G215" s="303"/>
      <c r="H215" s="410" t="s">
        <v>1555</v>
      </c>
      <c r="I215" s="410"/>
      <c r="J215" s="410"/>
      <c r="K215" s="357"/>
    </row>
    <row r="216" spans="2:11" ht="12.75" customHeight="1">
      <c r="B216" s="360"/>
      <c r="C216" s="361"/>
      <c r="D216" s="361"/>
      <c r="E216" s="361"/>
      <c r="F216" s="361"/>
      <c r="G216" s="361"/>
      <c r="H216" s="361"/>
      <c r="I216" s="361"/>
      <c r="J216" s="361"/>
      <c r="K216" s="362"/>
    </row>
  </sheetData>
  <sheetProtection algorithmName="SHA-512" hashValue="Ik7GstiHsjoc5dqiGbLEGkcw3aavvOB5N2kNTWd5aGFvlozH/JEgTuGCVX4I6eRTyJSl77LN6Mt17LOcR0XDUg==" saltValue="2ErVlK593VU/3YqGw7i+tA==" spinCount="100000" sheet="1" objects="1" scenarios="1" formatCells="0" formatColumns="0" formatRows="0" sort="0" autoFilter="0"/>
  <mergeCells count="77">
    <mergeCell ref="C9:J9"/>
    <mergeCell ref="D10:J10"/>
    <mergeCell ref="D13:J13"/>
    <mergeCell ref="C3:J3"/>
    <mergeCell ref="C4:J4"/>
    <mergeCell ref="C6:J6"/>
    <mergeCell ref="C7:J7"/>
    <mergeCell ref="D11:J11"/>
    <mergeCell ref="F19:J19"/>
    <mergeCell ref="F20:J20"/>
    <mergeCell ref="D14:J14"/>
    <mergeCell ref="D15:J15"/>
    <mergeCell ref="F16:J16"/>
    <mergeCell ref="F17:J17"/>
    <mergeCell ref="D31:J31"/>
    <mergeCell ref="C24:J24"/>
    <mergeCell ref="D32:J32"/>
    <mergeCell ref="F18:J18"/>
    <mergeCell ref="F21:J21"/>
    <mergeCell ref="C23:J23"/>
    <mergeCell ref="D25:J25"/>
    <mergeCell ref="D26:J26"/>
    <mergeCell ref="D28:J28"/>
    <mergeCell ref="D29:J29"/>
    <mergeCell ref="D33:J33"/>
    <mergeCell ref="G34:J34"/>
    <mergeCell ref="G35:J35"/>
    <mergeCell ref="D49:J49"/>
    <mergeCell ref="E48:J48"/>
    <mergeCell ref="G36:J36"/>
    <mergeCell ref="G37:J37"/>
    <mergeCell ref="D58:J58"/>
    <mergeCell ref="D59:J59"/>
    <mergeCell ref="C50:J50"/>
    <mergeCell ref="G38:J38"/>
    <mergeCell ref="G39:J39"/>
    <mergeCell ref="G40:J40"/>
    <mergeCell ref="G41:J41"/>
    <mergeCell ref="G42:J42"/>
    <mergeCell ref="G43:J43"/>
    <mergeCell ref="D45:J45"/>
    <mergeCell ref="E46:J46"/>
    <mergeCell ref="E47:J47"/>
    <mergeCell ref="C52:J52"/>
    <mergeCell ref="C53:J53"/>
    <mergeCell ref="C55:J55"/>
    <mergeCell ref="D56:J56"/>
    <mergeCell ref="D57:J57"/>
    <mergeCell ref="H200:J200"/>
    <mergeCell ref="D60:J60"/>
    <mergeCell ref="D63:J63"/>
    <mergeCell ref="D64:J64"/>
    <mergeCell ref="D66:J66"/>
    <mergeCell ref="D65:J65"/>
    <mergeCell ref="C100:J100"/>
    <mergeCell ref="D61:J61"/>
    <mergeCell ref="D67:J67"/>
    <mergeCell ref="D68:J68"/>
    <mergeCell ref="C73:J73"/>
    <mergeCell ref="H198:J198"/>
    <mergeCell ref="C163:J163"/>
    <mergeCell ref="C120:J120"/>
    <mergeCell ref="C145:J145"/>
    <mergeCell ref="C197:J197"/>
    <mergeCell ref="H215:J215"/>
    <mergeCell ref="H213:J213"/>
    <mergeCell ref="H210:J210"/>
    <mergeCell ref="H209:J209"/>
    <mergeCell ref="H207:J207"/>
    <mergeCell ref="H208:J208"/>
    <mergeCell ref="H203:J203"/>
    <mergeCell ref="H201:J201"/>
    <mergeCell ref="H212:J212"/>
    <mergeCell ref="H214:J214"/>
    <mergeCell ref="H206:J206"/>
    <mergeCell ref="H204:J204"/>
    <mergeCell ref="H202:J202"/>
  </mergeCells>
  <pageMargins left="0.59027779999999996" right="0.59027779999999996" top="0.59027779999999996" bottom="0.59027779999999996" header="0" footer="0"/>
  <pageSetup paperSize="9" scale="77"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R269"/>
  <sheetViews>
    <sheetView showGridLines="0" workbookViewId="0">
      <pane ySplit="1" topLeftCell="A2" activePane="bottomLeft" state="frozen"/>
      <selection pane="bottomLeft"/>
    </sheetView>
  </sheetViews>
  <sheetFormatPr defaultRowHeight="14.4"/>
  <cols>
    <col min="1" max="1" width="7.140625" customWidth="1"/>
    <col min="2" max="2" width="1.42578125" customWidth="1"/>
    <col min="3" max="3" width="3.5703125" customWidth="1"/>
    <col min="4" max="4" width="3.7109375" customWidth="1"/>
    <col min="5" max="5" width="14.7109375" customWidth="1"/>
    <col min="6" max="6" width="64.28515625" customWidth="1"/>
    <col min="7" max="7" width="7.42578125" customWidth="1"/>
    <col min="8" max="8" width="9.5703125" customWidth="1"/>
    <col min="9" max="9" width="10.85546875" style="111" customWidth="1"/>
    <col min="10" max="10" width="20.140625" customWidth="1"/>
    <col min="11" max="11" width="13.28515625" customWidth="1"/>
    <col min="13" max="18" width="9.140625" hidden="1"/>
    <col min="19" max="19" width="7" hidden="1" customWidth="1"/>
    <col min="20" max="20" width="25.42578125" hidden="1" customWidth="1"/>
    <col min="21" max="21" width="14" hidden="1" customWidth="1"/>
    <col min="22" max="22" width="10.5703125" customWidth="1"/>
    <col min="23" max="23" width="14" customWidth="1"/>
    <col min="24" max="24" width="10.5703125" customWidth="1"/>
    <col min="25" max="25" width="12.85546875" customWidth="1"/>
    <col min="26" max="26" width="9.42578125" customWidth="1"/>
    <col min="27" max="27" width="12.85546875" customWidth="1"/>
    <col min="28" max="28" width="14" customWidth="1"/>
    <col min="29" max="29" width="9.42578125" customWidth="1"/>
    <col min="30" max="30" width="12.85546875" customWidth="1"/>
    <col min="31" max="31" width="14" customWidth="1"/>
    <col min="44" max="65" width="9.140625" hidden="1"/>
  </cols>
  <sheetData>
    <row r="1" spans="1:70" ht="21.75" customHeight="1">
      <c r="A1" s="21"/>
      <c r="B1" s="112"/>
      <c r="C1" s="112"/>
      <c r="D1" s="113" t="s">
        <v>1</v>
      </c>
      <c r="E1" s="112"/>
      <c r="F1" s="114" t="s">
        <v>129</v>
      </c>
      <c r="G1" s="408" t="s">
        <v>130</v>
      </c>
      <c r="H1" s="408"/>
      <c r="I1" s="115"/>
      <c r="J1" s="114" t="s">
        <v>131</v>
      </c>
      <c r="K1" s="113" t="s">
        <v>132</v>
      </c>
      <c r="L1" s="114" t="s">
        <v>133</v>
      </c>
      <c r="M1" s="114"/>
      <c r="N1" s="114"/>
      <c r="O1" s="114"/>
      <c r="P1" s="114"/>
      <c r="Q1" s="114"/>
      <c r="R1" s="114"/>
      <c r="S1" s="114"/>
      <c r="T1" s="114"/>
      <c r="U1" s="20"/>
      <c r="V1" s="20"/>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row>
    <row r="2" spans="1:70" ht="36.9" customHeight="1">
      <c r="L2" s="400"/>
      <c r="M2" s="400"/>
      <c r="N2" s="400"/>
      <c r="O2" s="400"/>
      <c r="P2" s="400"/>
      <c r="Q2" s="400"/>
      <c r="R2" s="400"/>
      <c r="S2" s="400"/>
      <c r="T2" s="400"/>
      <c r="U2" s="400"/>
      <c r="V2" s="400"/>
      <c r="AT2" s="24" t="s">
        <v>82</v>
      </c>
    </row>
    <row r="3" spans="1:70" ht="6.9" customHeight="1">
      <c r="B3" s="25"/>
      <c r="C3" s="26"/>
      <c r="D3" s="26"/>
      <c r="E3" s="26"/>
      <c r="F3" s="26"/>
      <c r="G3" s="26"/>
      <c r="H3" s="26"/>
      <c r="I3" s="116"/>
      <c r="J3" s="26"/>
      <c r="K3" s="27"/>
      <c r="AT3" s="24" t="s">
        <v>83</v>
      </c>
    </row>
    <row r="4" spans="1:70" ht="36.9" customHeight="1">
      <c r="B4" s="28"/>
      <c r="C4" s="29"/>
      <c r="D4" s="30" t="s">
        <v>134</v>
      </c>
      <c r="E4" s="29"/>
      <c r="F4" s="29"/>
      <c r="G4" s="29"/>
      <c r="H4" s="29"/>
      <c r="I4" s="117"/>
      <c r="J4" s="29"/>
      <c r="K4" s="31"/>
      <c r="M4" s="32" t="s">
        <v>12</v>
      </c>
      <c r="AT4" s="24" t="s">
        <v>6</v>
      </c>
    </row>
    <row r="5" spans="1:70" ht="6.9" customHeight="1">
      <c r="B5" s="28"/>
      <c r="C5" s="29"/>
      <c r="D5" s="29"/>
      <c r="E5" s="29"/>
      <c r="F5" s="29"/>
      <c r="G5" s="29"/>
      <c r="H5" s="29"/>
      <c r="I5" s="117"/>
      <c r="J5" s="29"/>
      <c r="K5" s="31"/>
    </row>
    <row r="6" spans="1:70" ht="13.2">
      <c r="B6" s="28"/>
      <c r="C6" s="29"/>
      <c r="D6" s="37" t="s">
        <v>18</v>
      </c>
      <c r="E6" s="29"/>
      <c r="F6" s="29"/>
      <c r="G6" s="29"/>
      <c r="H6" s="29"/>
      <c r="I6" s="117"/>
      <c r="J6" s="29"/>
      <c r="K6" s="31"/>
    </row>
    <row r="7" spans="1:70" ht="20.399999999999999" customHeight="1">
      <c r="B7" s="28"/>
      <c r="C7" s="29"/>
      <c r="D7" s="29"/>
      <c r="E7" s="401" t="str">
        <f>'Rekapitulace stavby'!K6</f>
        <v>Revitalizace centra obce Vikýřovice</v>
      </c>
      <c r="F7" s="402"/>
      <c r="G7" s="402"/>
      <c r="H7" s="402"/>
      <c r="I7" s="117"/>
      <c r="J7" s="29"/>
      <c r="K7" s="31"/>
    </row>
    <row r="8" spans="1:70" s="1" customFormat="1" ht="13.2">
      <c r="B8" s="41"/>
      <c r="C8" s="42"/>
      <c r="D8" s="37" t="s">
        <v>135</v>
      </c>
      <c r="E8" s="42"/>
      <c r="F8" s="42"/>
      <c r="G8" s="42"/>
      <c r="H8" s="42"/>
      <c r="I8" s="118"/>
      <c r="J8" s="42"/>
      <c r="K8" s="45"/>
    </row>
    <row r="9" spans="1:70" s="1" customFormat="1" ht="36.9" customHeight="1">
      <c r="B9" s="41"/>
      <c r="C9" s="42"/>
      <c r="D9" s="42"/>
      <c r="E9" s="403" t="s">
        <v>136</v>
      </c>
      <c r="F9" s="404"/>
      <c r="G9" s="404"/>
      <c r="H9" s="404"/>
      <c r="I9" s="118"/>
      <c r="J9" s="42"/>
      <c r="K9" s="45"/>
    </row>
    <row r="10" spans="1:70" s="1" customFormat="1" ht="12">
      <c r="B10" s="41"/>
      <c r="C10" s="42"/>
      <c r="D10" s="42"/>
      <c r="E10" s="42"/>
      <c r="F10" s="42"/>
      <c r="G10" s="42"/>
      <c r="H10" s="42"/>
      <c r="I10" s="118"/>
      <c r="J10" s="42"/>
      <c r="K10" s="45"/>
    </row>
    <row r="11" spans="1:70" s="1" customFormat="1" ht="14.4" customHeight="1">
      <c r="B11" s="41"/>
      <c r="C11" s="42"/>
      <c r="D11" s="37" t="s">
        <v>20</v>
      </c>
      <c r="E11" s="42"/>
      <c r="F11" s="35" t="s">
        <v>21</v>
      </c>
      <c r="G11" s="42"/>
      <c r="H11" s="42"/>
      <c r="I11" s="119" t="s">
        <v>22</v>
      </c>
      <c r="J11" s="35" t="s">
        <v>21</v>
      </c>
      <c r="K11" s="45"/>
    </row>
    <row r="12" spans="1:70" s="1" customFormat="1" ht="14.4" customHeight="1">
      <c r="B12" s="41"/>
      <c r="C12" s="42"/>
      <c r="D12" s="37" t="s">
        <v>23</v>
      </c>
      <c r="E12" s="42"/>
      <c r="F12" s="35" t="s">
        <v>24</v>
      </c>
      <c r="G12" s="42"/>
      <c r="H12" s="42"/>
      <c r="I12" s="119" t="s">
        <v>25</v>
      </c>
      <c r="J12" s="120" t="str">
        <f>'Rekapitulace stavby'!AN8</f>
        <v>20. 7. 2017</v>
      </c>
      <c r="K12" s="45"/>
    </row>
    <row r="13" spans="1:70" s="1" customFormat="1" ht="10.8" customHeight="1">
      <c r="B13" s="41"/>
      <c r="C13" s="42"/>
      <c r="D13" s="42"/>
      <c r="E13" s="42"/>
      <c r="F13" s="42"/>
      <c r="G13" s="42"/>
      <c r="H13" s="42"/>
      <c r="I13" s="118"/>
      <c r="J13" s="42"/>
      <c r="K13" s="45"/>
    </row>
    <row r="14" spans="1:70" s="1" customFormat="1" ht="14.4" customHeight="1">
      <c r="B14" s="41"/>
      <c r="C14" s="42"/>
      <c r="D14" s="37" t="s">
        <v>27</v>
      </c>
      <c r="E14" s="42"/>
      <c r="F14" s="42"/>
      <c r="G14" s="42"/>
      <c r="H14" s="42"/>
      <c r="I14" s="119" t="s">
        <v>28</v>
      </c>
      <c r="J14" s="35" t="s">
        <v>29</v>
      </c>
      <c r="K14" s="45"/>
    </row>
    <row r="15" spans="1:70" s="1" customFormat="1" ht="18" customHeight="1">
      <c r="B15" s="41"/>
      <c r="C15" s="42"/>
      <c r="D15" s="42"/>
      <c r="E15" s="35" t="s">
        <v>30</v>
      </c>
      <c r="F15" s="42"/>
      <c r="G15" s="42"/>
      <c r="H15" s="42"/>
      <c r="I15" s="119" t="s">
        <v>31</v>
      </c>
      <c r="J15" s="35" t="s">
        <v>21</v>
      </c>
      <c r="K15" s="45"/>
    </row>
    <row r="16" spans="1:70" s="1" customFormat="1" ht="6.9" customHeight="1">
      <c r="B16" s="41"/>
      <c r="C16" s="42"/>
      <c r="D16" s="42"/>
      <c r="E16" s="42"/>
      <c r="F16" s="42"/>
      <c r="G16" s="42"/>
      <c r="H16" s="42"/>
      <c r="I16" s="118"/>
      <c r="J16" s="42"/>
      <c r="K16" s="45"/>
    </row>
    <row r="17" spans="2:11" s="1" customFormat="1" ht="14.4" customHeight="1">
      <c r="B17" s="41"/>
      <c r="C17" s="42"/>
      <c r="D17" s="37" t="s">
        <v>32</v>
      </c>
      <c r="E17" s="42"/>
      <c r="F17" s="42"/>
      <c r="G17" s="42"/>
      <c r="H17" s="42"/>
      <c r="I17" s="119" t="s">
        <v>28</v>
      </c>
      <c r="J17" s="35" t="str">
        <f>IF('Rekapitulace stavby'!AN13="Vyplň údaj","",IF('Rekapitulace stavby'!AN13="","",'Rekapitulace stavby'!AN13))</f>
        <v/>
      </c>
      <c r="K17" s="45"/>
    </row>
    <row r="18" spans="2:11" s="1" customFormat="1" ht="18" customHeight="1">
      <c r="B18" s="41"/>
      <c r="C18" s="42"/>
      <c r="D18" s="42"/>
      <c r="E18" s="35" t="str">
        <f>IF('Rekapitulace stavby'!E14="Vyplň údaj","",IF('Rekapitulace stavby'!E14="","",'Rekapitulace stavby'!E14))</f>
        <v/>
      </c>
      <c r="F18" s="42"/>
      <c r="G18" s="42"/>
      <c r="H18" s="42"/>
      <c r="I18" s="119" t="s">
        <v>31</v>
      </c>
      <c r="J18" s="35" t="str">
        <f>IF('Rekapitulace stavby'!AN14="Vyplň údaj","",IF('Rekapitulace stavby'!AN14="","",'Rekapitulace stavby'!AN14))</f>
        <v/>
      </c>
      <c r="K18" s="45"/>
    </row>
    <row r="19" spans="2:11" s="1" customFormat="1" ht="6.9" customHeight="1">
      <c r="B19" s="41"/>
      <c r="C19" s="42"/>
      <c r="D19" s="42"/>
      <c r="E19" s="42"/>
      <c r="F19" s="42"/>
      <c r="G19" s="42"/>
      <c r="H19" s="42"/>
      <c r="I19" s="118"/>
      <c r="J19" s="42"/>
      <c r="K19" s="45"/>
    </row>
    <row r="20" spans="2:11" s="1" customFormat="1" ht="14.4" customHeight="1">
      <c r="B20" s="41"/>
      <c r="C20" s="42"/>
      <c r="D20" s="37" t="s">
        <v>34</v>
      </c>
      <c r="E20" s="42"/>
      <c r="F20" s="42"/>
      <c r="G20" s="42"/>
      <c r="H20" s="42"/>
      <c r="I20" s="119" t="s">
        <v>28</v>
      </c>
      <c r="J20" s="35" t="s">
        <v>35</v>
      </c>
      <c r="K20" s="45"/>
    </row>
    <row r="21" spans="2:11" s="1" customFormat="1" ht="18" customHeight="1">
      <c r="B21" s="41"/>
      <c r="C21" s="42"/>
      <c r="D21" s="42"/>
      <c r="E21" s="35" t="s">
        <v>36</v>
      </c>
      <c r="F21" s="42"/>
      <c r="G21" s="42"/>
      <c r="H21" s="42"/>
      <c r="I21" s="119" t="s">
        <v>31</v>
      </c>
      <c r="J21" s="35" t="s">
        <v>21</v>
      </c>
      <c r="K21" s="45"/>
    </row>
    <row r="22" spans="2:11" s="1" customFormat="1" ht="6.9" customHeight="1">
      <c r="B22" s="41"/>
      <c r="C22" s="42"/>
      <c r="D22" s="42"/>
      <c r="E22" s="42"/>
      <c r="F22" s="42"/>
      <c r="G22" s="42"/>
      <c r="H22" s="42"/>
      <c r="I22" s="118"/>
      <c r="J22" s="42"/>
      <c r="K22" s="45"/>
    </row>
    <row r="23" spans="2:11" s="1" customFormat="1" ht="14.4" customHeight="1">
      <c r="B23" s="41"/>
      <c r="C23" s="42"/>
      <c r="D23" s="37" t="s">
        <v>38</v>
      </c>
      <c r="E23" s="42"/>
      <c r="F23" s="42"/>
      <c r="G23" s="42"/>
      <c r="H23" s="42"/>
      <c r="I23" s="118"/>
      <c r="J23" s="42"/>
      <c r="K23" s="45"/>
    </row>
    <row r="24" spans="2:11" s="6" customFormat="1" ht="20.399999999999999" customHeight="1">
      <c r="B24" s="121"/>
      <c r="C24" s="122"/>
      <c r="D24" s="122"/>
      <c r="E24" s="370" t="s">
        <v>21</v>
      </c>
      <c r="F24" s="370"/>
      <c r="G24" s="370"/>
      <c r="H24" s="370"/>
      <c r="I24" s="123"/>
      <c r="J24" s="122"/>
      <c r="K24" s="124"/>
    </row>
    <row r="25" spans="2:11" s="1" customFormat="1" ht="6.9" customHeight="1">
      <c r="B25" s="41"/>
      <c r="C25" s="42"/>
      <c r="D25" s="42"/>
      <c r="E25" s="42"/>
      <c r="F25" s="42"/>
      <c r="G25" s="42"/>
      <c r="H25" s="42"/>
      <c r="I25" s="118"/>
      <c r="J25" s="42"/>
      <c r="K25" s="45"/>
    </row>
    <row r="26" spans="2:11" s="1" customFormat="1" ht="6.9" customHeight="1">
      <c r="B26" s="41"/>
      <c r="C26" s="42"/>
      <c r="D26" s="85"/>
      <c r="E26" s="85"/>
      <c r="F26" s="85"/>
      <c r="G26" s="85"/>
      <c r="H26" s="85"/>
      <c r="I26" s="125"/>
      <c r="J26" s="85"/>
      <c r="K26" s="126"/>
    </row>
    <row r="27" spans="2:11" s="1" customFormat="1" ht="25.35" customHeight="1">
      <c r="B27" s="41"/>
      <c r="C27" s="42"/>
      <c r="D27" s="127" t="s">
        <v>39</v>
      </c>
      <c r="E27" s="42"/>
      <c r="F27" s="42"/>
      <c r="G27" s="42"/>
      <c r="H27" s="42"/>
      <c r="I27" s="118"/>
      <c r="J27" s="128">
        <f>ROUND(J80,2)</f>
        <v>0</v>
      </c>
      <c r="K27" s="45"/>
    </row>
    <row r="28" spans="2:11" s="1" customFormat="1" ht="6.9" customHeight="1">
      <c r="B28" s="41"/>
      <c r="C28" s="42"/>
      <c r="D28" s="85"/>
      <c r="E28" s="85"/>
      <c r="F28" s="85"/>
      <c r="G28" s="85"/>
      <c r="H28" s="85"/>
      <c r="I28" s="125"/>
      <c r="J28" s="85"/>
      <c r="K28" s="126"/>
    </row>
    <row r="29" spans="2:11" s="1" customFormat="1" ht="14.4" customHeight="1">
      <c r="B29" s="41"/>
      <c r="C29" s="42"/>
      <c r="D29" s="42"/>
      <c r="E29" s="42"/>
      <c r="F29" s="46" t="s">
        <v>41</v>
      </c>
      <c r="G29" s="42"/>
      <c r="H29" s="42"/>
      <c r="I29" s="129" t="s">
        <v>40</v>
      </c>
      <c r="J29" s="46" t="s">
        <v>42</v>
      </c>
      <c r="K29" s="45"/>
    </row>
    <row r="30" spans="2:11" s="1" customFormat="1" ht="14.4" customHeight="1">
      <c r="B30" s="41"/>
      <c r="C30" s="42"/>
      <c r="D30" s="49" t="s">
        <v>43</v>
      </c>
      <c r="E30" s="49" t="s">
        <v>44</v>
      </c>
      <c r="F30" s="130">
        <f>ROUND(SUM(BE80:BE268), 2)</f>
        <v>0</v>
      </c>
      <c r="G30" s="42"/>
      <c r="H30" s="42"/>
      <c r="I30" s="131">
        <v>0.21</v>
      </c>
      <c r="J30" s="130">
        <f>ROUND(ROUND((SUM(BE80:BE268)), 2)*I30, 2)</f>
        <v>0</v>
      </c>
      <c r="K30" s="45"/>
    </row>
    <row r="31" spans="2:11" s="1" customFormat="1" ht="14.4" customHeight="1">
      <c r="B31" s="41"/>
      <c r="C31" s="42"/>
      <c r="D31" s="42"/>
      <c r="E31" s="49" t="s">
        <v>45</v>
      </c>
      <c r="F31" s="130">
        <f>ROUND(SUM(BF80:BF268), 2)</f>
        <v>0</v>
      </c>
      <c r="G31" s="42"/>
      <c r="H31" s="42"/>
      <c r="I31" s="131">
        <v>0.15</v>
      </c>
      <c r="J31" s="130">
        <f>ROUND(ROUND((SUM(BF80:BF268)), 2)*I31, 2)</f>
        <v>0</v>
      </c>
      <c r="K31" s="45"/>
    </row>
    <row r="32" spans="2:11" s="1" customFormat="1" ht="14.4" hidden="1" customHeight="1">
      <c r="B32" s="41"/>
      <c r="C32" s="42"/>
      <c r="D32" s="42"/>
      <c r="E32" s="49" t="s">
        <v>46</v>
      </c>
      <c r="F32" s="130">
        <f>ROUND(SUM(BG80:BG268), 2)</f>
        <v>0</v>
      </c>
      <c r="G32" s="42"/>
      <c r="H32" s="42"/>
      <c r="I32" s="131">
        <v>0.21</v>
      </c>
      <c r="J32" s="130">
        <v>0</v>
      </c>
      <c r="K32" s="45"/>
    </row>
    <row r="33" spans="2:11" s="1" customFormat="1" ht="14.4" hidden="1" customHeight="1">
      <c r="B33" s="41"/>
      <c r="C33" s="42"/>
      <c r="D33" s="42"/>
      <c r="E33" s="49" t="s">
        <v>47</v>
      </c>
      <c r="F33" s="130">
        <f>ROUND(SUM(BH80:BH268), 2)</f>
        <v>0</v>
      </c>
      <c r="G33" s="42"/>
      <c r="H33" s="42"/>
      <c r="I33" s="131">
        <v>0.15</v>
      </c>
      <c r="J33" s="130">
        <v>0</v>
      </c>
      <c r="K33" s="45"/>
    </row>
    <row r="34" spans="2:11" s="1" customFormat="1" ht="14.4" hidden="1" customHeight="1">
      <c r="B34" s="41"/>
      <c r="C34" s="42"/>
      <c r="D34" s="42"/>
      <c r="E34" s="49" t="s">
        <v>48</v>
      </c>
      <c r="F34" s="130">
        <f>ROUND(SUM(BI80:BI268), 2)</f>
        <v>0</v>
      </c>
      <c r="G34" s="42"/>
      <c r="H34" s="42"/>
      <c r="I34" s="131">
        <v>0</v>
      </c>
      <c r="J34" s="130">
        <v>0</v>
      </c>
      <c r="K34" s="45"/>
    </row>
    <row r="35" spans="2:11" s="1" customFormat="1" ht="6.9" customHeight="1">
      <c r="B35" s="41"/>
      <c r="C35" s="42"/>
      <c r="D35" s="42"/>
      <c r="E35" s="42"/>
      <c r="F35" s="42"/>
      <c r="G35" s="42"/>
      <c r="H35" s="42"/>
      <c r="I35" s="118"/>
      <c r="J35" s="42"/>
      <c r="K35" s="45"/>
    </row>
    <row r="36" spans="2:11" s="1" customFormat="1" ht="25.35" customHeight="1">
      <c r="B36" s="41"/>
      <c r="C36" s="132"/>
      <c r="D36" s="133" t="s">
        <v>49</v>
      </c>
      <c r="E36" s="79"/>
      <c r="F36" s="79"/>
      <c r="G36" s="134" t="s">
        <v>50</v>
      </c>
      <c r="H36" s="135" t="s">
        <v>51</v>
      </c>
      <c r="I36" s="136"/>
      <c r="J36" s="137">
        <f>SUM(J27:J34)</f>
        <v>0</v>
      </c>
      <c r="K36" s="138"/>
    </row>
    <row r="37" spans="2:11" s="1" customFormat="1" ht="14.4" customHeight="1">
      <c r="B37" s="56"/>
      <c r="C37" s="57"/>
      <c r="D37" s="57"/>
      <c r="E37" s="57"/>
      <c r="F37" s="57"/>
      <c r="G37" s="57"/>
      <c r="H37" s="57"/>
      <c r="I37" s="139"/>
      <c r="J37" s="57"/>
      <c r="K37" s="58"/>
    </row>
    <row r="41" spans="2:11" s="1" customFormat="1" ht="6.9" customHeight="1">
      <c r="B41" s="140"/>
      <c r="C41" s="141"/>
      <c r="D41" s="141"/>
      <c r="E41" s="141"/>
      <c r="F41" s="141"/>
      <c r="G41" s="141"/>
      <c r="H41" s="141"/>
      <c r="I41" s="142"/>
      <c r="J41" s="141"/>
      <c r="K41" s="143"/>
    </row>
    <row r="42" spans="2:11" s="1" customFormat="1" ht="36.9" customHeight="1">
      <c r="B42" s="41"/>
      <c r="C42" s="30" t="s">
        <v>137</v>
      </c>
      <c r="D42" s="42"/>
      <c r="E42" s="42"/>
      <c r="F42" s="42"/>
      <c r="G42" s="42"/>
      <c r="H42" s="42"/>
      <c r="I42" s="118"/>
      <c r="J42" s="42"/>
      <c r="K42" s="45"/>
    </row>
    <row r="43" spans="2:11" s="1" customFormat="1" ht="6.9" customHeight="1">
      <c r="B43" s="41"/>
      <c r="C43" s="42"/>
      <c r="D43" s="42"/>
      <c r="E43" s="42"/>
      <c r="F43" s="42"/>
      <c r="G43" s="42"/>
      <c r="H43" s="42"/>
      <c r="I43" s="118"/>
      <c r="J43" s="42"/>
      <c r="K43" s="45"/>
    </row>
    <row r="44" spans="2:11" s="1" customFormat="1" ht="14.4" customHeight="1">
      <c r="B44" s="41"/>
      <c r="C44" s="37" t="s">
        <v>18</v>
      </c>
      <c r="D44" s="42"/>
      <c r="E44" s="42"/>
      <c r="F44" s="42"/>
      <c r="G44" s="42"/>
      <c r="H44" s="42"/>
      <c r="I44" s="118"/>
      <c r="J44" s="42"/>
      <c r="K44" s="45"/>
    </row>
    <row r="45" spans="2:11" s="1" customFormat="1" ht="20.399999999999999" customHeight="1">
      <c r="B45" s="41"/>
      <c r="C45" s="42"/>
      <c r="D45" s="42"/>
      <c r="E45" s="401" t="str">
        <f>E7</f>
        <v>Revitalizace centra obce Vikýřovice</v>
      </c>
      <c r="F45" s="402"/>
      <c r="G45" s="402"/>
      <c r="H45" s="402"/>
      <c r="I45" s="118"/>
      <c r="J45" s="42"/>
      <c r="K45" s="45"/>
    </row>
    <row r="46" spans="2:11" s="1" customFormat="1" ht="14.4" customHeight="1">
      <c r="B46" s="41"/>
      <c r="C46" s="37" t="s">
        <v>135</v>
      </c>
      <c r="D46" s="42"/>
      <c r="E46" s="42"/>
      <c r="F46" s="42"/>
      <c r="G46" s="42"/>
      <c r="H46" s="42"/>
      <c r="I46" s="118"/>
      <c r="J46" s="42"/>
      <c r="K46" s="45"/>
    </row>
    <row r="47" spans="2:11" s="1" customFormat="1" ht="22.2" customHeight="1">
      <c r="B47" s="41"/>
      <c r="C47" s="42"/>
      <c r="D47" s="42"/>
      <c r="E47" s="403" t="str">
        <f>E9</f>
        <v>SO 001 - Příprava území, demolice stávajících zpevněných ploch, obrus obrusné vrstvy vozovky</v>
      </c>
      <c r="F47" s="404"/>
      <c r="G47" s="404"/>
      <c r="H47" s="404"/>
      <c r="I47" s="118"/>
      <c r="J47" s="42"/>
      <c r="K47" s="45"/>
    </row>
    <row r="48" spans="2:11" s="1" customFormat="1" ht="6.9" customHeight="1">
      <c r="B48" s="41"/>
      <c r="C48" s="42"/>
      <c r="D48" s="42"/>
      <c r="E48" s="42"/>
      <c r="F48" s="42"/>
      <c r="G48" s="42"/>
      <c r="H48" s="42"/>
      <c r="I48" s="118"/>
      <c r="J48" s="42"/>
      <c r="K48" s="45"/>
    </row>
    <row r="49" spans="2:47" s="1" customFormat="1" ht="18" customHeight="1">
      <c r="B49" s="41"/>
      <c r="C49" s="37" t="s">
        <v>23</v>
      </c>
      <c r="D49" s="42"/>
      <c r="E49" s="42"/>
      <c r="F49" s="35" t="str">
        <f>F12</f>
        <v>Vikýřovice</v>
      </c>
      <c r="G49" s="42"/>
      <c r="H49" s="42"/>
      <c r="I49" s="119" t="s">
        <v>25</v>
      </c>
      <c r="J49" s="120" t="str">
        <f>IF(J12="","",J12)</f>
        <v>20. 7. 2017</v>
      </c>
      <c r="K49" s="45"/>
    </row>
    <row r="50" spans="2:47" s="1" customFormat="1" ht="6.9" customHeight="1">
      <c r="B50" s="41"/>
      <c r="C50" s="42"/>
      <c r="D50" s="42"/>
      <c r="E50" s="42"/>
      <c r="F50" s="42"/>
      <c r="G50" s="42"/>
      <c r="H50" s="42"/>
      <c r="I50" s="118"/>
      <c r="J50" s="42"/>
      <c r="K50" s="45"/>
    </row>
    <row r="51" spans="2:47" s="1" customFormat="1" ht="13.2">
      <c r="B51" s="41"/>
      <c r="C51" s="37" t="s">
        <v>27</v>
      </c>
      <c r="D51" s="42"/>
      <c r="E51" s="42"/>
      <c r="F51" s="35" t="str">
        <f>E15</f>
        <v>Obec Vikýřovice, Petrovská č. 168</v>
      </c>
      <c r="G51" s="42"/>
      <c r="H51" s="42"/>
      <c r="I51" s="119" t="s">
        <v>34</v>
      </c>
      <c r="J51" s="35" t="str">
        <f>E21</f>
        <v>Ing. Vitásek, U tenisu 2625/1, Šumperk</v>
      </c>
      <c r="K51" s="45"/>
    </row>
    <row r="52" spans="2:47" s="1" customFormat="1" ht="14.4" customHeight="1">
      <c r="B52" s="41"/>
      <c r="C52" s="37" t="s">
        <v>32</v>
      </c>
      <c r="D52" s="42"/>
      <c r="E52" s="42"/>
      <c r="F52" s="35" t="str">
        <f>IF(E18="","",E18)</f>
        <v/>
      </c>
      <c r="G52" s="42"/>
      <c r="H52" s="42"/>
      <c r="I52" s="118"/>
      <c r="J52" s="42"/>
      <c r="K52" s="45"/>
    </row>
    <row r="53" spans="2:47" s="1" customFormat="1" ht="10.35" customHeight="1">
      <c r="B53" s="41"/>
      <c r="C53" s="42"/>
      <c r="D53" s="42"/>
      <c r="E53" s="42"/>
      <c r="F53" s="42"/>
      <c r="G53" s="42"/>
      <c r="H53" s="42"/>
      <c r="I53" s="118"/>
      <c r="J53" s="42"/>
      <c r="K53" s="45"/>
    </row>
    <row r="54" spans="2:47" s="1" customFormat="1" ht="29.25" customHeight="1">
      <c r="B54" s="41"/>
      <c r="C54" s="144" t="s">
        <v>138</v>
      </c>
      <c r="D54" s="132"/>
      <c r="E54" s="132"/>
      <c r="F54" s="132"/>
      <c r="G54" s="132"/>
      <c r="H54" s="132"/>
      <c r="I54" s="145"/>
      <c r="J54" s="146" t="s">
        <v>139</v>
      </c>
      <c r="K54" s="147"/>
    </row>
    <row r="55" spans="2:47" s="1" customFormat="1" ht="10.35" customHeight="1">
      <c r="B55" s="41"/>
      <c r="C55" s="42"/>
      <c r="D55" s="42"/>
      <c r="E55" s="42"/>
      <c r="F55" s="42"/>
      <c r="G55" s="42"/>
      <c r="H55" s="42"/>
      <c r="I55" s="118"/>
      <c r="J55" s="42"/>
      <c r="K55" s="45"/>
    </row>
    <row r="56" spans="2:47" s="1" customFormat="1" ht="29.25" customHeight="1">
      <c r="B56" s="41"/>
      <c r="C56" s="148" t="s">
        <v>140</v>
      </c>
      <c r="D56" s="42"/>
      <c r="E56" s="42"/>
      <c r="F56" s="42"/>
      <c r="G56" s="42"/>
      <c r="H56" s="42"/>
      <c r="I56" s="118"/>
      <c r="J56" s="128">
        <f>J80</f>
        <v>0</v>
      </c>
      <c r="K56" s="45"/>
      <c r="AU56" s="24" t="s">
        <v>141</v>
      </c>
    </row>
    <row r="57" spans="2:47" s="7" customFormat="1" ht="24.9" customHeight="1">
      <c r="B57" s="149"/>
      <c r="C57" s="150"/>
      <c r="D57" s="151" t="s">
        <v>142</v>
      </c>
      <c r="E57" s="152"/>
      <c r="F57" s="152"/>
      <c r="G57" s="152"/>
      <c r="H57" s="152"/>
      <c r="I57" s="153"/>
      <c r="J57" s="154">
        <f>J81</f>
        <v>0</v>
      </c>
      <c r="K57" s="155"/>
    </row>
    <row r="58" spans="2:47" s="8" customFormat="1" ht="19.95" customHeight="1">
      <c r="B58" s="156"/>
      <c r="C58" s="157"/>
      <c r="D58" s="158" t="s">
        <v>143</v>
      </c>
      <c r="E58" s="159"/>
      <c r="F58" s="159"/>
      <c r="G58" s="159"/>
      <c r="H58" s="159"/>
      <c r="I58" s="160"/>
      <c r="J58" s="161">
        <f>J82</f>
        <v>0</v>
      </c>
      <c r="K58" s="162"/>
    </row>
    <row r="59" spans="2:47" s="8" customFormat="1" ht="19.95" customHeight="1">
      <c r="B59" s="156"/>
      <c r="C59" s="157"/>
      <c r="D59" s="158" t="s">
        <v>144</v>
      </c>
      <c r="E59" s="159"/>
      <c r="F59" s="159"/>
      <c r="G59" s="159"/>
      <c r="H59" s="159"/>
      <c r="I59" s="160"/>
      <c r="J59" s="161">
        <f>J204</f>
        <v>0</v>
      </c>
      <c r="K59" s="162"/>
    </row>
    <row r="60" spans="2:47" s="8" customFormat="1" ht="19.95" customHeight="1">
      <c r="B60" s="156"/>
      <c r="C60" s="157"/>
      <c r="D60" s="158" t="s">
        <v>145</v>
      </c>
      <c r="E60" s="159"/>
      <c r="F60" s="159"/>
      <c r="G60" s="159"/>
      <c r="H60" s="159"/>
      <c r="I60" s="160"/>
      <c r="J60" s="161">
        <f>J215</f>
        <v>0</v>
      </c>
      <c r="K60" s="162"/>
    </row>
    <row r="61" spans="2:47" s="1" customFormat="1" ht="21.75" customHeight="1">
      <c r="B61" s="41"/>
      <c r="C61" s="42"/>
      <c r="D61" s="42"/>
      <c r="E61" s="42"/>
      <c r="F61" s="42"/>
      <c r="G61" s="42"/>
      <c r="H61" s="42"/>
      <c r="I61" s="118"/>
      <c r="J61" s="42"/>
      <c r="K61" s="45"/>
    </row>
    <row r="62" spans="2:47" s="1" customFormat="1" ht="6.9" customHeight="1">
      <c r="B62" s="56"/>
      <c r="C62" s="57"/>
      <c r="D62" s="57"/>
      <c r="E62" s="57"/>
      <c r="F62" s="57"/>
      <c r="G62" s="57"/>
      <c r="H62" s="57"/>
      <c r="I62" s="139"/>
      <c r="J62" s="57"/>
      <c r="K62" s="58"/>
    </row>
    <row r="66" spans="2:63" s="1" customFormat="1" ht="6.9" customHeight="1">
      <c r="B66" s="59"/>
      <c r="C66" s="60"/>
      <c r="D66" s="60"/>
      <c r="E66" s="60"/>
      <c r="F66" s="60"/>
      <c r="G66" s="60"/>
      <c r="H66" s="60"/>
      <c r="I66" s="142"/>
      <c r="J66" s="60"/>
      <c r="K66" s="60"/>
      <c r="L66" s="61"/>
    </row>
    <row r="67" spans="2:63" s="1" customFormat="1" ht="36.9" customHeight="1">
      <c r="B67" s="41"/>
      <c r="C67" s="62" t="s">
        <v>146</v>
      </c>
      <c r="D67" s="63"/>
      <c r="E67" s="63"/>
      <c r="F67" s="63"/>
      <c r="G67" s="63"/>
      <c r="H67" s="63"/>
      <c r="I67" s="163"/>
      <c r="J67" s="63"/>
      <c r="K67" s="63"/>
      <c r="L67" s="61"/>
    </row>
    <row r="68" spans="2:63" s="1" customFormat="1" ht="6.9" customHeight="1">
      <c r="B68" s="41"/>
      <c r="C68" s="63"/>
      <c r="D68" s="63"/>
      <c r="E68" s="63"/>
      <c r="F68" s="63"/>
      <c r="G68" s="63"/>
      <c r="H68" s="63"/>
      <c r="I68" s="163"/>
      <c r="J68" s="63"/>
      <c r="K68" s="63"/>
      <c r="L68" s="61"/>
    </row>
    <row r="69" spans="2:63" s="1" customFormat="1" ht="14.4" customHeight="1">
      <c r="B69" s="41"/>
      <c r="C69" s="65" t="s">
        <v>18</v>
      </c>
      <c r="D69" s="63"/>
      <c r="E69" s="63"/>
      <c r="F69" s="63"/>
      <c r="G69" s="63"/>
      <c r="H69" s="63"/>
      <c r="I69" s="163"/>
      <c r="J69" s="63"/>
      <c r="K69" s="63"/>
      <c r="L69" s="61"/>
    </row>
    <row r="70" spans="2:63" s="1" customFormat="1" ht="20.399999999999999" customHeight="1">
      <c r="B70" s="41"/>
      <c r="C70" s="63"/>
      <c r="D70" s="63"/>
      <c r="E70" s="405" t="str">
        <f>E7</f>
        <v>Revitalizace centra obce Vikýřovice</v>
      </c>
      <c r="F70" s="406"/>
      <c r="G70" s="406"/>
      <c r="H70" s="406"/>
      <c r="I70" s="163"/>
      <c r="J70" s="63"/>
      <c r="K70" s="63"/>
      <c r="L70" s="61"/>
    </row>
    <row r="71" spans="2:63" s="1" customFormat="1" ht="14.4" customHeight="1">
      <c r="B71" s="41"/>
      <c r="C71" s="65" t="s">
        <v>135</v>
      </c>
      <c r="D71" s="63"/>
      <c r="E71" s="63"/>
      <c r="F71" s="63"/>
      <c r="G71" s="63"/>
      <c r="H71" s="63"/>
      <c r="I71" s="163"/>
      <c r="J71" s="63"/>
      <c r="K71" s="63"/>
      <c r="L71" s="61"/>
    </row>
    <row r="72" spans="2:63" s="1" customFormat="1" ht="22.2" customHeight="1">
      <c r="B72" s="41"/>
      <c r="C72" s="63"/>
      <c r="D72" s="63"/>
      <c r="E72" s="381" t="str">
        <f>E9</f>
        <v>SO 001 - Příprava území, demolice stávajících zpevněných ploch, obrus obrusné vrstvy vozovky</v>
      </c>
      <c r="F72" s="407"/>
      <c r="G72" s="407"/>
      <c r="H72" s="407"/>
      <c r="I72" s="163"/>
      <c r="J72" s="63"/>
      <c r="K72" s="63"/>
      <c r="L72" s="61"/>
    </row>
    <row r="73" spans="2:63" s="1" customFormat="1" ht="6.9" customHeight="1">
      <c r="B73" s="41"/>
      <c r="C73" s="63"/>
      <c r="D73" s="63"/>
      <c r="E73" s="63"/>
      <c r="F73" s="63"/>
      <c r="G73" s="63"/>
      <c r="H73" s="63"/>
      <c r="I73" s="163"/>
      <c r="J73" s="63"/>
      <c r="K73" s="63"/>
      <c r="L73" s="61"/>
    </row>
    <row r="74" spans="2:63" s="1" customFormat="1" ht="18" customHeight="1">
      <c r="B74" s="41"/>
      <c r="C74" s="65" t="s">
        <v>23</v>
      </c>
      <c r="D74" s="63"/>
      <c r="E74" s="63"/>
      <c r="F74" s="164" t="str">
        <f>F12</f>
        <v>Vikýřovice</v>
      </c>
      <c r="G74" s="63"/>
      <c r="H74" s="63"/>
      <c r="I74" s="165" t="s">
        <v>25</v>
      </c>
      <c r="J74" s="73" t="str">
        <f>IF(J12="","",J12)</f>
        <v>20. 7. 2017</v>
      </c>
      <c r="K74" s="63"/>
      <c r="L74" s="61"/>
    </row>
    <row r="75" spans="2:63" s="1" customFormat="1" ht="6.9" customHeight="1">
      <c r="B75" s="41"/>
      <c r="C75" s="63"/>
      <c r="D75" s="63"/>
      <c r="E75" s="63"/>
      <c r="F75" s="63"/>
      <c r="G75" s="63"/>
      <c r="H75" s="63"/>
      <c r="I75" s="163"/>
      <c r="J75" s="63"/>
      <c r="K75" s="63"/>
      <c r="L75" s="61"/>
    </row>
    <row r="76" spans="2:63" s="1" customFormat="1" ht="13.2">
      <c r="B76" s="41"/>
      <c r="C76" s="65" t="s">
        <v>27</v>
      </c>
      <c r="D76" s="63"/>
      <c r="E76" s="63"/>
      <c r="F76" s="164" t="str">
        <f>E15</f>
        <v>Obec Vikýřovice, Petrovská č. 168</v>
      </c>
      <c r="G76" s="63"/>
      <c r="H76" s="63"/>
      <c r="I76" s="165" t="s">
        <v>34</v>
      </c>
      <c r="J76" s="164" t="str">
        <f>E21</f>
        <v>Ing. Vitásek, U tenisu 2625/1, Šumperk</v>
      </c>
      <c r="K76" s="63"/>
      <c r="L76" s="61"/>
    </row>
    <row r="77" spans="2:63" s="1" customFormat="1" ht="14.4" customHeight="1">
      <c r="B77" s="41"/>
      <c r="C77" s="65" t="s">
        <v>32</v>
      </c>
      <c r="D77" s="63"/>
      <c r="E77" s="63"/>
      <c r="F77" s="164" t="str">
        <f>IF(E18="","",E18)</f>
        <v/>
      </c>
      <c r="G77" s="63"/>
      <c r="H77" s="63"/>
      <c r="I77" s="163"/>
      <c r="J77" s="63"/>
      <c r="K77" s="63"/>
      <c r="L77" s="61"/>
    </row>
    <row r="78" spans="2:63" s="1" customFormat="1" ht="10.35" customHeight="1">
      <c r="B78" s="41"/>
      <c r="C78" s="63"/>
      <c r="D78" s="63"/>
      <c r="E78" s="63"/>
      <c r="F78" s="63"/>
      <c r="G78" s="63"/>
      <c r="H78" s="63"/>
      <c r="I78" s="163"/>
      <c r="J78" s="63"/>
      <c r="K78" s="63"/>
      <c r="L78" s="61"/>
    </row>
    <row r="79" spans="2:63" s="9" customFormat="1" ht="29.25" customHeight="1">
      <c r="B79" s="166"/>
      <c r="C79" s="167" t="s">
        <v>147</v>
      </c>
      <c r="D79" s="168" t="s">
        <v>58</v>
      </c>
      <c r="E79" s="168" t="s">
        <v>54</v>
      </c>
      <c r="F79" s="168" t="s">
        <v>148</v>
      </c>
      <c r="G79" s="168" t="s">
        <v>149</v>
      </c>
      <c r="H79" s="168" t="s">
        <v>150</v>
      </c>
      <c r="I79" s="169" t="s">
        <v>151</v>
      </c>
      <c r="J79" s="168" t="s">
        <v>139</v>
      </c>
      <c r="K79" s="170" t="s">
        <v>152</v>
      </c>
      <c r="L79" s="171"/>
      <c r="M79" s="81" t="s">
        <v>153</v>
      </c>
      <c r="N79" s="82" t="s">
        <v>43</v>
      </c>
      <c r="O79" s="82" t="s">
        <v>154</v>
      </c>
      <c r="P79" s="82" t="s">
        <v>155</v>
      </c>
      <c r="Q79" s="82" t="s">
        <v>156</v>
      </c>
      <c r="R79" s="82" t="s">
        <v>157</v>
      </c>
      <c r="S79" s="82" t="s">
        <v>158</v>
      </c>
      <c r="T79" s="83" t="s">
        <v>159</v>
      </c>
    </row>
    <row r="80" spans="2:63" s="1" customFormat="1" ht="29.25" customHeight="1">
      <c r="B80" s="41"/>
      <c r="C80" s="87" t="s">
        <v>140</v>
      </c>
      <c r="D80" s="63"/>
      <c r="E80" s="63"/>
      <c r="F80" s="63"/>
      <c r="G80" s="63"/>
      <c r="H80" s="63"/>
      <c r="I80" s="163"/>
      <c r="J80" s="172">
        <f>BK80</f>
        <v>0</v>
      </c>
      <c r="K80" s="63"/>
      <c r="L80" s="61"/>
      <c r="M80" s="84"/>
      <c r="N80" s="85"/>
      <c r="O80" s="85"/>
      <c r="P80" s="173">
        <f>P81</f>
        <v>0</v>
      </c>
      <c r="Q80" s="85"/>
      <c r="R80" s="173">
        <f>R81</f>
        <v>4.095E-2</v>
      </c>
      <c r="S80" s="85"/>
      <c r="T80" s="174">
        <f>T81</f>
        <v>478.55599999999993</v>
      </c>
      <c r="AT80" s="24" t="s">
        <v>72</v>
      </c>
      <c r="AU80" s="24" t="s">
        <v>141</v>
      </c>
      <c r="BK80" s="175">
        <f>BK81</f>
        <v>0</v>
      </c>
    </row>
    <row r="81" spans="2:65" s="10" customFormat="1" ht="37.35" customHeight="1">
      <c r="B81" s="176"/>
      <c r="C81" s="177"/>
      <c r="D81" s="178" t="s">
        <v>72</v>
      </c>
      <c r="E81" s="179" t="s">
        <v>160</v>
      </c>
      <c r="F81" s="179" t="s">
        <v>161</v>
      </c>
      <c r="G81" s="177"/>
      <c r="H81" s="177"/>
      <c r="I81" s="180"/>
      <c r="J81" s="181">
        <f>BK81</f>
        <v>0</v>
      </c>
      <c r="K81" s="177"/>
      <c r="L81" s="182"/>
      <c r="M81" s="183"/>
      <c r="N81" s="184"/>
      <c r="O81" s="184"/>
      <c r="P81" s="185">
        <f>P82+P204+P215</f>
        <v>0</v>
      </c>
      <c r="Q81" s="184"/>
      <c r="R81" s="185">
        <f>R82+R204+R215</f>
        <v>4.095E-2</v>
      </c>
      <c r="S81" s="184"/>
      <c r="T81" s="186">
        <f>T82+T204+T215</f>
        <v>478.55599999999993</v>
      </c>
      <c r="AR81" s="187" t="s">
        <v>81</v>
      </c>
      <c r="AT81" s="188" t="s">
        <v>72</v>
      </c>
      <c r="AU81" s="188" t="s">
        <v>73</v>
      </c>
      <c r="AY81" s="187" t="s">
        <v>162</v>
      </c>
      <c r="BK81" s="189">
        <f>BK82+BK204+BK215</f>
        <v>0</v>
      </c>
    </row>
    <row r="82" spans="2:65" s="10" customFormat="1" ht="19.95" customHeight="1">
      <c r="B82" s="176"/>
      <c r="C82" s="177"/>
      <c r="D82" s="190" t="s">
        <v>72</v>
      </c>
      <c r="E82" s="191" t="s">
        <v>81</v>
      </c>
      <c r="F82" s="191" t="s">
        <v>163</v>
      </c>
      <c r="G82" s="177"/>
      <c r="H82" s="177"/>
      <c r="I82" s="180"/>
      <c r="J82" s="192">
        <f>BK82</f>
        <v>0</v>
      </c>
      <c r="K82" s="177"/>
      <c r="L82" s="182"/>
      <c r="M82" s="183"/>
      <c r="N82" s="184"/>
      <c r="O82" s="184"/>
      <c r="P82" s="185">
        <f>SUM(P83:P203)</f>
        <v>0</v>
      </c>
      <c r="Q82" s="184"/>
      <c r="R82" s="185">
        <f>SUM(R83:R203)</f>
        <v>4.095E-2</v>
      </c>
      <c r="S82" s="184"/>
      <c r="T82" s="186">
        <f>SUM(T83:T203)</f>
        <v>464.47599999999994</v>
      </c>
      <c r="AR82" s="187" t="s">
        <v>81</v>
      </c>
      <c r="AT82" s="188" t="s">
        <v>72</v>
      </c>
      <c r="AU82" s="188" t="s">
        <v>81</v>
      </c>
      <c r="AY82" s="187" t="s">
        <v>162</v>
      </c>
      <c r="BK82" s="189">
        <f>SUM(BK83:BK203)</f>
        <v>0</v>
      </c>
    </row>
    <row r="83" spans="2:65" s="1" customFormat="1" ht="20.399999999999999" customHeight="1">
      <c r="B83" s="41"/>
      <c r="C83" s="193" t="s">
        <v>81</v>
      </c>
      <c r="D83" s="193" t="s">
        <v>164</v>
      </c>
      <c r="E83" s="194" t="s">
        <v>165</v>
      </c>
      <c r="F83" s="195" t="s">
        <v>166</v>
      </c>
      <c r="G83" s="196" t="s">
        <v>167</v>
      </c>
      <c r="H83" s="197">
        <v>7</v>
      </c>
      <c r="I83" s="198"/>
      <c r="J83" s="199">
        <f>ROUND(I83*H83,2)</f>
        <v>0</v>
      </c>
      <c r="K83" s="195" t="s">
        <v>21</v>
      </c>
      <c r="L83" s="61"/>
      <c r="M83" s="200" t="s">
        <v>21</v>
      </c>
      <c r="N83" s="201" t="s">
        <v>44</v>
      </c>
      <c r="O83" s="42"/>
      <c r="P83" s="202">
        <f>O83*H83</f>
        <v>0</v>
      </c>
      <c r="Q83" s="202">
        <v>0</v>
      </c>
      <c r="R83" s="202">
        <f>Q83*H83</f>
        <v>0</v>
      </c>
      <c r="S83" s="202">
        <v>0</v>
      </c>
      <c r="T83" s="203">
        <f>S83*H83</f>
        <v>0</v>
      </c>
      <c r="AR83" s="24" t="s">
        <v>168</v>
      </c>
      <c r="AT83" s="24" t="s">
        <v>164</v>
      </c>
      <c r="AU83" s="24" t="s">
        <v>83</v>
      </c>
      <c r="AY83" s="24" t="s">
        <v>162</v>
      </c>
      <c r="BE83" s="204">
        <f>IF(N83="základní",J83,0)</f>
        <v>0</v>
      </c>
      <c r="BF83" s="204">
        <f>IF(N83="snížená",J83,0)</f>
        <v>0</v>
      </c>
      <c r="BG83" s="204">
        <f>IF(N83="zákl. přenesená",J83,0)</f>
        <v>0</v>
      </c>
      <c r="BH83" s="204">
        <f>IF(N83="sníž. přenesená",J83,0)</f>
        <v>0</v>
      </c>
      <c r="BI83" s="204">
        <f>IF(N83="nulová",J83,0)</f>
        <v>0</v>
      </c>
      <c r="BJ83" s="24" t="s">
        <v>81</v>
      </c>
      <c r="BK83" s="204">
        <f>ROUND(I83*H83,2)</f>
        <v>0</v>
      </c>
      <c r="BL83" s="24" t="s">
        <v>168</v>
      </c>
      <c r="BM83" s="24" t="s">
        <v>169</v>
      </c>
    </row>
    <row r="84" spans="2:65" s="11" customFormat="1" ht="12">
      <c r="B84" s="205"/>
      <c r="C84" s="206"/>
      <c r="D84" s="207" t="s">
        <v>170</v>
      </c>
      <c r="E84" s="208" t="s">
        <v>21</v>
      </c>
      <c r="F84" s="209" t="s">
        <v>171</v>
      </c>
      <c r="G84" s="206"/>
      <c r="H84" s="210">
        <v>7</v>
      </c>
      <c r="I84" s="211"/>
      <c r="J84" s="206"/>
      <c r="K84" s="206"/>
      <c r="L84" s="212"/>
      <c r="M84" s="213"/>
      <c r="N84" s="214"/>
      <c r="O84" s="214"/>
      <c r="P84" s="214"/>
      <c r="Q84" s="214"/>
      <c r="R84" s="214"/>
      <c r="S84" s="214"/>
      <c r="T84" s="215"/>
      <c r="AT84" s="216" t="s">
        <v>170</v>
      </c>
      <c r="AU84" s="216" t="s">
        <v>83</v>
      </c>
      <c r="AV84" s="11" t="s">
        <v>83</v>
      </c>
      <c r="AW84" s="11" t="s">
        <v>37</v>
      </c>
      <c r="AX84" s="11" t="s">
        <v>81</v>
      </c>
      <c r="AY84" s="216" t="s">
        <v>162</v>
      </c>
    </row>
    <row r="85" spans="2:65" s="1" customFormat="1" ht="20.399999999999999" customHeight="1">
      <c r="B85" s="41"/>
      <c r="C85" s="193" t="s">
        <v>83</v>
      </c>
      <c r="D85" s="193" t="s">
        <v>164</v>
      </c>
      <c r="E85" s="194" t="s">
        <v>172</v>
      </c>
      <c r="F85" s="195" t="s">
        <v>173</v>
      </c>
      <c r="G85" s="196" t="s">
        <v>174</v>
      </c>
      <c r="H85" s="197">
        <v>15</v>
      </c>
      <c r="I85" s="198"/>
      <c r="J85" s="199">
        <f>ROUND(I85*H85,2)</f>
        <v>0</v>
      </c>
      <c r="K85" s="195" t="s">
        <v>21</v>
      </c>
      <c r="L85" s="61"/>
      <c r="M85" s="200" t="s">
        <v>21</v>
      </c>
      <c r="N85" s="201" t="s">
        <v>44</v>
      </c>
      <c r="O85" s="42"/>
      <c r="P85" s="202">
        <f>O85*H85</f>
        <v>0</v>
      </c>
      <c r="Q85" s="202">
        <v>0</v>
      </c>
      <c r="R85" s="202">
        <f>Q85*H85</f>
        <v>0</v>
      </c>
      <c r="S85" s="202">
        <v>0</v>
      </c>
      <c r="T85" s="203">
        <f>S85*H85</f>
        <v>0</v>
      </c>
      <c r="AR85" s="24" t="s">
        <v>168</v>
      </c>
      <c r="AT85" s="24" t="s">
        <v>164</v>
      </c>
      <c r="AU85" s="24" t="s">
        <v>83</v>
      </c>
      <c r="AY85" s="24" t="s">
        <v>162</v>
      </c>
      <c r="BE85" s="204">
        <f>IF(N85="základní",J85,0)</f>
        <v>0</v>
      </c>
      <c r="BF85" s="204">
        <f>IF(N85="snížená",J85,0)</f>
        <v>0</v>
      </c>
      <c r="BG85" s="204">
        <f>IF(N85="zákl. přenesená",J85,0)</f>
        <v>0</v>
      </c>
      <c r="BH85" s="204">
        <f>IF(N85="sníž. přenesená",J85,0)</f>
        <v>0</v>
      </c>
      <c r="BI85" s="204">
        <f>IF(N85="nulová",J85,0)</f>
        <v>0</v>
      </c>
      <c r="BJ85" s="24" t="s">
        <v>81</v>
      </c>
      <c r="BK85" s="204">
        <f>ROUND(I85*H85,2)</f>
        <v>0</v>
      </c>
      <c r="BL85" s="24" t="s">
        <v>168</v>
      </c>
      <c r="BM85" s="24" t="s">
        <v>175</v>
      </c>
    </row>
    <row r="86" spans="2:65" s="11" customFormat="1" ht="12">
      <c r="B86" s="205"/>
      <c r="C86" s="206"/>
      <c r="D86" s="217" t="s">
        <v>170</v>
      </c>
      <c r="E86" s="218" t="s">
        <v>21</v>
      </c>
      <c r="F86" s="219" t="s">
        <v>10</v>
      </c>
      <c r="G86" s="206"/>
      <c r="H86" s="220">
        <v>15</v>
      </c>
      <c r="I86" s="211"/>
      <c r="J86" s="206"/>
      <c r="K86" s="206"/>
      <c r="L86" s="212"/>
      <c r="M86" s="213"/>
      <c r="N86" s="214"/>
      <c r="O86" s="214"/>
      <c r="P86" s="214"/>
      <c r="Q86" s="214"/>
      <c r="R86" s="214"/>
      <c r="S86" s="214"/>
      <c r="T86" s="215"/>
      <c r="AT86" s="216" t="s">
        <v>170</v>
      </c>
      <c r="AU86" s="216" t="s">
        <v>83</v>
      </c>
      <c r="AV86" s="11" t="s">
        <v>83</v>
      </c>
      <c r="AW86" s="11" t="s">
        <v>37</v>
      </c>
      <c r="AX86" s="11" t="s">
        <v>73</v>
      </c>
      <c r="AY86" s="216" t="s">
        <v>162</v>
      </c>
    </row>
    <row r="87" spans="2:65" s="12" customFormat="1" ht="12">
      <c r="B87" s="221"/>
      <c r="C87" s="222"/>
      <c r="D87" s="207" t="s">
        <v>170</v>
      </c>
      <c r="E87" s="223" t="s">
        <v>21</v>
      </c>
      <c r="F87" s="224" t="s">
        <v>176</v>
      </c>
      <c r="G87" s="222"/>
      <c r="H87" s="225">
        <v>15</v>
      </c>
      <c r="I87" s="226"/>
      <c r="J87" s="222"/>
      <c r="K87" s="222"/>
      <c r="L87" s="227"/>
      <c r="M87" s="228"/>
      <c r="N87" s="229"/>
      <c r="O87" s="229"/>
      <c r="P87" s="229"/>
      <c r="Q87" s="229"/>
      <c r="R87" s="229"/>
      <c r="S87" s="229"/>
      <c r="T87" s="230"/>
      <c r="AT87" s="231" t="s">
        <v>170</v>
      </c>
      <c r="AU87" s="231" t="s">
        <v>83</v>
      </c>
      <c r="AV87" s="12" t="s">
        <v>168</v>
      </c>
      <c r="AW87" s="12" t="s">
        <v>37</v>
      </c>
      <c r="AX87" s="12" t="s">
        <v>81</v>
      </c>
      <c r="AY87" s="231" t="s">
        <v>162</v>
      </c>
    </row>
    <row r="88" spans="2:65" s="1" customFormat="1" ht="20.399999999999999" customHeight="1">
      <c r="B88" s="41"/>
      <c r="C88" s="193" t="s">
        <v>177</v>
      </c>
      <c r="D88" s="193" t="s">
        <v>164</v>
      </c>
      <c r="E88" s="194" t="s">
        <v>178</v>
      </c>
      <c r="F88" s="195" t="s">
        <v>179</v>
      </c>
      <c r="G88" s="196" t="s">
        <v>174</v>
      </c>
      <c r="H88" s="197">
        <v>15</v>
      </c>
      <c r="I88" s="198"/>
      <c r="J88" s="199">
        <f>ROUND(I88*H88,2)</f>
        <v>0</v>
      </c>
      <c r="K88" s="195" t="s">
        <v>21</v>
      </c>
      <c r="L88" s="61"/>
      <c r="M88" s="200" t="s">
        <v>21</v>
      </c>
      <c r="N88" s="201" t="s">
        <v>44</v>
      </c>
      <c r="O88" s="42"/>
      <c r="P88" s="202">
        <f>O88*H88</f>
        <v>0</v>
      </c>
      <c r="Q88" s="202">
        <v>0</v>
      </c>
      <c r="R88" s="202">
        <f>Q88*H88</f>
        <v>0</v>
      </c>
      <c r="S88" s="202">
        <v>0</v>
      </c>
      <c r="T88" s="203">
        <f>S88*H88</f>
        <v>0</v>
      </c>
      <c r="AR88" s="24" t="s">
        <v>168</v>
      </c>
      <c r="AT88" s="24" t="s">
        <v>164</v>
      </c>
      <c r="AU88" s="24" t="s">
        <v>83</v>
      </c>
      <c r="AY88" s="24" t="s">
        <v>162</v>
      </c>
      <c r="BE88" s="204">
        <f>IF(N88="základní",J88,0)</f>
        <v>0</v>
      </c>
      <c r="BF88" s="204">
        <f>IF(N88="snížená",J88,0)</f>
        <v>0</v>
      </c>
      <c r="BG88" s="204">
        <f>IF(N88="zákl. přenesená",J88,0)</f>
        <v>0</v>
      </c>
      <c r="BH88" s="204">
        <f>IF(N88="sníž. přenesená",J88,0)</f>
        <v>0</v>
      </c>
      <c r="BI88" s="204">
        <f>IF(N88="nulová",J88,0)</f>
        <v>0</v>
      </c>
      <c r="BJ88" s="24" t="s">
        <v>81</v>
      </c>
      <c r="BK88" s="204">
        <f>ROUND(I88*H88,2)</f>
        <v>0</v>
      </c>
      <c r="BL88" s="24" t="s">
        <v>168</v>
      </c>
      <c r="BM88" s="24" t="s">
        <v>180</v>
      </c>
    </row>
    <row r="89" spans="2:65" s="11" customFormat="1" ht="12">
      <c r="B89" s="205"/>
      <c r="C89" s="206"/>
      <c r="D89" s="217" t="s">
        <v>170</v>
      </c>
      <c r="E89" s="218" t="s">
        <v>21</v>
      </c>
      <c r="F89" s="219" t="s">
        <v>10</v>
      </c>
      <c r="G89" s="206"/>
      <c r="H89" s="220">
        <v>15</v>
      </c>
      <c r="I89" s="211"/>
      <c r="J89" s="206"/>
      <c r="K89" s="206"/>
      <c r="L89" s="212"/>
      <c r="M89" s="213"/>
      <c r="N89" s="214"/>
      <c r="O89" s="214"/>
      <c r="P89" s="214"/>
      <c r="Q89" s="214"/>
      <c r="R89" s="214"/>
      <c r="S89" s="214"/>
      <c r="T89" s="215"/>
      <c r="AT89" s="216" t="s">
        <v>170</v>
      </c>
      <c r="AU89" s="216" t="s">
        <v>83</v>
      </c>
      <c r="AV89" s="11" t="s">
        <v>83</v>
      </c>
      <c r="AW89" s="11" t="s">
        <v>37</v>
      </c>
      <c r="AX89" s="11" t="s">
        <v>73</v>
      </c>
      <c r="AY89" s="216" t="s">
        <v>162</v>
      </c>
    </row>
    <row r="90" spans="2:65" s="12" customFormat="1" ht="12">
      <c r="B90" s="221"/>
      <c r="C90" s="222"/>
      <c r="D90" s="207" t="s">
        <v>170</v>
      </c>
      <c r="E90" s="223" t="s">
        <v>21</v>
      </c>
      <c r="F90" s="224" t="s">
        <v>176</v>
      </c>
      <c r="G90" s="222"/>
      <c r="H90" s="225">
        <v>15</v>
      </c>
      <c r="I90" s="226"/>
      <c r="J90" s="222"/>
      <c r="K90" s="222"/>
      <c r="L90" s="227"/>
      <c r="M90" s="228"/>
      <c r="N90" s="229"/>
      <c r="O90" s="229"/>
      <c r="P90" s="229"/>
      <c r="Q90" s="229"/>
      <c r="R90" s="229"/>
      <c r="S90" s="229"/>
      <c r="T90" s="230"/>
      <c r="AT90" s="231" t="s">
        <v>170</v>
      </c>
      <c r="AU90" s="231" t="s">
        <v>83</v>
      </c>
      <c r="AV90" s="12" t="s">
        <v>168</v>
      </c>
      <c r="AW90" s="12" t="s">
        <v>37</v>
      </c>
      <c r="AX90" s="12" t="s">
        <v>81</v>
      </c>
      <c r="AY90" s="231" t="s">
        <v>162</v>
      </c>
    </row>
    <row r="91" spans="2:65" s="1" customFormat="1" ht="28.8" customHeight="1">
      <c r="B91" s="41"/>
      <c r="C91" s="193" t="s">
        <v>168</v>
      </c>
      <c r="D91" s="193" t="s">
        <v>164</v>
      </c>
      <c r="E91" s="194" t="s">
        <v>181</v>
      </c>
      <c r="F91" s="195" t="s">
        <v>182</v>
      </c>
      <c r="G91" s="196" t="s">
        <v>167</v>
      </c>
      <c r="H91" s="197">
        <v>7</v>
      </c>
      <c r="I91" s="198"/>
      <c r="J91" s="199">
        <f>ROUND(I91*H91,2)</f>
        <v>0</v>
      </c>
      <c r="K91" s="195" t="s">
        <v>183</v>
      </c>
      <c r="L91" s="61"/>
      <c r="M91" s="200" t="s">
        <v>21</v>
      </c>
      <c r="N91" s="201" t="s">
        <v>44</v>
      </c>
      <c r="O91" s="42"/>
      <c r="P91" s="202">
        <f>O91*H91</f>
        <v>0</v>
      </c>
      <c r="Q91" s="202">
        <v>0</v>
      </c>
      <c r="R91" s="202">
        <f>Q91*H91</f>
        <v>0</v>
      </c>
      <c r="S91" s="202">
        <v>0</v>
      </c>
      <c r="T91" s="203">
        <f>S91*H91</f>
        <v>0</v>
      </c>
      <c r="AR91" s="24" t="s">
        <v>168</v>
      </c>
      <c r="AT91" s="24" t="s">
        <v>164</v>
      </c>
      <c r="AU91" s="24" t="s">
        <v>83</v>
      </c>
      <c r="AY91" s="24" t="s">
        <v>162</v>
      </c>
      <c r="BE91" s="204">
        <f>IF(N91="základní",J91,0)</f>
        <v>0</v>
      </c>
      <c r="BF91" s="204">
        <f>IF(N91="snížená",J91,0)</f>
        <v>0</v>
      </c>
      <c r="BG91" s="204">
        <f>IF(N91="zákl. přenesená",J91,0)</f>
        <v>0</v>
      </c>
      <c r="BH91" s="204">
        <f>IF(N91="sníž. přenesená",J91,0)</f>
        <v>0</v>
      </c>
      <c r="BI91" s="204">
        <f>IF(N91="nulová",J91,0)</f>
        <v>0</v>
      </c>
      <c r="BJ91" s="24" t="s">
        <v>81</v>
      </c>
      <c r="BK91" s="204">
        <f>ROUND(I91*H91,2)</f>
        <v>0</v>
      </c>
      <c r="BL91" s="24" t="s">
        <v>168</v>
      </c>
      <c r="BM91" s="24" t="s">
        <v>184</v>
      </c>
    </row>
    <row r="92" spans="2:65" s="1" customFormat="1" ht="168">
      <c r="B92" s="41"/>
      <c r="C92" s="63"/>
      <c r="D92" s="217" t="s">
        <v>185</v>
      </c>
      <c r="E92" s="63"/>
      <c r="F92" s="232" t="s">
        <v>186</v>
      </c>
      <c r="G92" s="63"/>
      <c r="H92" s="63"/>
      <c r="I92" s="163"/>
      <c r="J92" s="63"/>
      <c r="K92" s="63"/>
      <c r="L92" s="61"/>
      <c r="M92" s="233"/>
      <c r="N92" s="42"/>
      <c r="O92" s="42"/>
      <c r="P92" s="42"/>
      <c r="Q92" s="42"/>
      <c r="R92" s="42"/>
      <c r="S92" s="42"/>
      <c r="T92" s="78"/>
      <c r="AT92" s="24" t="s">
        <v>185</v>
      </c>
      <c r="AU92" s="24" t="s">
        <v>83</v>
      </c>
    </row>
    <row r="93" spans="2:65" s="13" customFormat="1" ht="12">
      <c r="B93" s="234"/>
      <c r="C93" s="235"/>
      <c r="D93" s="217" t="s">
        <v>170</v>
      </c>
      <c r="E93" s="236" t="s">
        <v>21</v>
      </c>
      <c r="F93" s="237" t="s">
        <v>187</v>
      </c>
      <c r="G93" s="235"/>
      <c r="H93" s="238" t="s">
        <v>21</v>
      </c>
      <c r="I93" s="239"/>
      <c r="J93" s="235"/>
      <c r="K93" s="235"/>
      <c r="L93" s="240"/>
      <c r="M93" s="241"/>
      <c r="N93" s="242"/>
      <c r="O93" s="242"/>
      <c r="P93" s="242"/>
      <c r="Q93" s="242"/>
      <c r="R93" s="242"/>
      <c r="S93" s="242"/>
      <c r="T93" s="243"/>
      <c r="AT93" s="244" t="s">
        <v>170</v>
      </c>
      <c r="AU93" s="244" t="s">
        <v>83</v>
      </c>
      <c r="AV93" s="13" t="s">
        <v>81</v>
      </c>
      <c r="AW93" s="13" t="s">
        <v>37</v>
      </c>
      <c r="AX93" s="13" t="s">
        <v>73</v>
      </c>
      <c r="AY93" s="244" t="s">
        <v>162</v>
      </c>
    </row>
    <row r="94" spans="2:65" s="11" customFormat="1" ht="12">
      <c r="B94" s="205"/>
      <c r="C94" s="206"/>
      <c r="D94" s="217" t="s">
        <v>170</v>
      </c>
      <c r="E94" s="218" t="s">
        <v>21</v>
      </c>
      <c r="F94" s="219" t="s">
        <v>171</v>
      </c>
      <c r="G94" s="206"/>
      <c r="H94" s="220">
        <v>7</v>
      </c>
      <c r="I94" s="211"/>
      <c r="J94" s="206"/>
      <c r="K94" s="206"/>
      <c r="L94" s="212"/>
      <c r="M94" s="213"/>
      <c r="N94" s="214"/>
      <c r="O94" s="214"/>
      <c r="P94" s="214"/>
      <c r="Q94" s="214"/>
      <c r="R94" s="214"/>
      <c r="S94" s="214"/>
      <c r="T94" s="215"/>
      <c r="AT94" s="216" t="s">
        <v>170</v>
      </c>
      <c r="AU94" s="216" t="s">
        <v>83</v>
      </c>
      <c r="AV94" s="11" t="s">
        <v>83</v>
      </c>
      <c r="AW94" s="11" t="s">
        <v>37</v>
      </c>
      <c r="AX94" s="11" t="s">
        <v>73</v>
      </c>
      <c r="AY94" s="216" t="s">
        <v>162</v>
      </c>
    </row>
    <row r="95" spans="2:65" s="12" customFormat="1" ht="12">
      <c r="B95" s="221"/>
      <c r="C95" s="222"/>
      <c r="D95" s="207" t="s">
        <v>170</v>
      </c>
      <c r="E95" s="223" t="s">
        <v>21</v>
      </c>
      <c r="F95" s="224" t="s">
        <v>176</v>
      </c>
      <c r="G95" s="222"/>
      <c r="H95" s="225">
        <v>7</v>
      </c>
      <c r="I95" s="226"/>
      <c r="J95" s="222"/>
      <c r="K95" s="222"/>
      <c r="L95" s="227"/>
      <c r="M95" s="228"/>
      <c r="N95" s="229"/>
      <c r="O95" s="229"/>
      <c r="P95" s="229"/>
      <c r="Q95" s="229"/>
      <c r="R95" s="229"/>
      <c r="S95" s="229"/>
      <c r="T95" s="230"/>
      <c r="AT95" s="231" t="s">
        <v>170</v>
      </c>
      <c r="AU95" s="231" t="s">
        <v>83</v>
      </c>
      <c r="AV95" s="12" t="s">
        <v>168</v>
      </c>
      <c r="AW95" s="12" t="s">
        <v>37</v>
      </c>
      <c r="AX95" s="12" t="s">
        <v>81</v>
      </c>
      <c r="AY95" s="231" t="s">
        <v>162</v>
      </c>
    </row>
    <row r="96" spans="2:65" s="1" customFormat="1" ht="28.8" customHeight="1">
      <c r="B96" s="41"/>
      <c r="C96" s="193" t="s">
        <v>188</v>
      </c>
      <c r="D96" s="193" t="s">
        <v>164</v>
      </c>
      <c r="E96" s="194" t="s">
        <v>189</v>
      </c>
      <c r="F96" s="195" t="s">
        <v>190</v>
      </c>
      <c r="G96" s="196" t="s">
        <v>191</v>
      </c>
      <c r="H96" s="197">
        <v>15</v>
      </c>
      <c r="I96" s="198"/>
      <c r="J96" s="199">
        <f>ROUND(I96*H96,2)</f>
        <v>0</v>
      </c>
      <c r="K96" s="195" t="s">
        <v>183</v>
      </c>
      <c r="L96" s="61"/>
      <c r="M96" s="200" t="s">
        <v>21</v>
      </c>
      <c r="N96" s="201" t="s">
        <v>44</v>
      </c>
      <c r="O96" s="42"/>
      <c r="P96" s="202">
        <f>O96*H96</f>
        <v>0</v>
      </c>
      <c r="Q96" s="202">
        <v>0</v>
      </c>
      <c r="R96" s="202">
        <f>Q96*H96</f>
        <v>0</v>
      </c>
      <c r="S96" s="202">
        <v>0</v>
      </c>
      <c r="T96" s="203">
        <f>S96*H96</f>
        <v>0</v>
      </c>
      <c r="AR96" s="24" t="s">
        <v>168</v>
      </c>
      <c r="AT96" s="24" t="s">
        <v>164</v>
      </c>
      <c r="AU96" s="24" t="s">
        <v>83</v>
      </c>
      <c r="AY96" s="24" t="s">
        <v>162</v>
      </c>
      <c r="BE96" s="204">
        <f>IF(N96="základní",J96,0)</f>
        <v>0</v>
      </c>
      <c r="BF96" s="204">
        <f>IF(N96="snížená",J96,0)</f>
        <v>0</v>
      </c>
      <c r="BG96" s="204">
        <f>IF(N96="zákl. přenesená",J96,0)</f>
        <v>0</v>
      </c>
      <c r="BH96" s="204">
        <f>IF(N96="sníž. přenesená",J96,0)</f>
        <v>0</v>
      </c>
      <c r="BI96" s="204">
        <f>IF(N96="nulová",J96,0)</f>
        <v>0</v>
      </c>
      <c r="BJ96" s="24" t="s">
        <v>81</v>
      </c>
      <c r="BK96" s="204">
        <f>ROUND(I96*H96,2)</f>
        <v>0</v>
      </c>
      <c r="BL96" s="24" t="s">
        <v>168</v>
      </c>
      <c r="BM96" s="24" t="s">
        <v>192</v>
      </c>
    </row>
    <row r="97" spans="2:65" s="1" customFormat="1" ht="132">
      <c r="B97" s="41"/>
      <c r="C97" s="63"/>
      <c r="D97" s="217" t="s">
        <v>185</v>
      </c>
      <c r="E97" s="63"/>
      <c r="F97" s="232" t="s">
        <v>193</v>
      </c>
      <c r="G97" s="63"/>
      <c r="H97" s="63"/>
      <c r="I97" s="163"/>
      <c r="J97" s="63"/>
      <c r="K97" s="63"/>
      <c r="L97" s="61"/>
      <c r="M97" s="233"/>
      <c r="N97" s="42"/>
      <c r="O97" s="42"/>
      <c r="P97" s="42"/>
      <c r="Q97" s="42"/>
      <c r="R97" s="42"/>
      <c r="S97" s="42"/>
      <c r="T97" s="78"/>
      <c r="AT97" s="24" t="s">
        <v>185</v>
      </c>
      <c r="AU97" s="24" t="s">
        <v>83</v>
      </c>
    </row>
    <row r="98" spans="2:65" s="13" customFormat="1" ht="12">
      <c r="B98" s="234"/>
      <c r="C98" s="235"/>
      <c r="D98" s="217" t="s">
        <v>170</v>
      </c>
      <c r="E98" s="236" t="s">
        <v>21</v>
      </c>
      <c r="F98" s="237" t="s">
        <v>194</v>
      </c>
      <c r="G98" s="235"/>
      <c r="H98" s="238" t="s">
        <v>21</v>
      </c>
      <c r="I98" s="239"/>
      <c r="J98" s="235"/>
      <c r="K98" s="235"/>
      <c r="L98" s="240"/>
      <c r="M98" s="241"/>
      <c r="N98" s="242"/>
      <c r="O98" s="242"/>
      <c r="P98" s="242"/>
      <c r="Q98" s="242"/>
      <c r="R98" s="242"/>
      <c r="S98" s="242"/>
      <c r="T98" s="243"/>
      <c r="AT98" s="244" t="s">
        <v>170</v>
      </c>
      <c r="AU98" s="244" t="s">
        <v>83</v>
      </c>
      <c r="AV98" s="13" t="s">
        <v>81</v>
      </c>
      <c r="AW98" s="13" t="s">
        <v>37</v>
      </c>
      <c r="AX98" s="13" t="s">
        <v>73</v>
      </c>
      <c r="AY98" s="244" t="s">
        <v>162</v>
      </c>
    </row>
    <row r="99" spans="2:65" s="11" customFormat="1" ht="12">
      <c r="B99" s="205"/>
      <c r="C99" s="206"/>
      <c r="D99" s="217" t="s">
        <v>170</v>
      </c>
      <c r="E99" s="218" t="s">
        <v>21</v>
      </c>
      <c r="F99" s="219" t="s">
        <v>10</v>
      </c>
      <c r="G99" s="206"/>
      <c r="H99" s="220">
        <v>15</v>
      </c>
      <c r="I99" s="211"/>
      <c r="J99" s="206"/>
      <c r="K99" s="206"/>
      <c r="L99" s="212"/>
      <c r="M99" s="213"/>
      <c r="N99" s="214"/>
      <c r="O99" s="214"/>
      <c r="P99" s="214"/>
      <c r="Q99" s="214"/>
      <c r="R99" s="214"/>
      <c r="S99" s="214"/>
      <c r="T99" s="215"/>
      <c r="AT99" s="216" t="s">
        <v>170</v>
      </c>
      <c r="AU99" s="216" t="s">
        <v>83</v>
      </c>
      <c r="AV99" s="11" t="s">
        <v>83</v>
      </c>
      <c r="AW99" s="11" t="s">
        <v>37</v>
      </c>
      <c r="AX99" s="11" t="s">
        <v>73</v>
      </c>
      <c r="AY99" s="216" t="s">
        <v>162</v>
      </c>
    </row>
    <row r="100" spans="2:65" s="12" customFormat="1" ht="12">
      <c r="B100" s="221"/>
      <c r="C100" s="222"/>
      <c r="D100" s="207" t="s">
        <v>170</v>
      </c>
      <c r="E100" s="223" t="s">
        <v>21</v>
      </c>
      <c r="F100" s="224" t="s">
        <v>176</v>
      </c>
      <c r="G100" s="222"/>
      <c r="H100" s="225">
        <v>15</v>
      </c>
      <c r="I100" s="226"/>
      <c r="J100" s="222"/>
      <c r="K100" s="222"/>
      <c r="L100" s="227"/>
      <c r="M100" s="228"/>
      <c r="N100" s="229"/>
      <c r="O100" s="229"/>
      <c r="P100" s="229"/>
      <c r="Q100" s="229"/>
      <c r="R100" s="229"/>
      <c r="S100" s="229"/>
      <c r="T100" s="230"/>
      <c r="AT100" s="231" t="s">
        <v>170</v>
      </c>
      <c r="AU100" s="231" t="s">
        <v>83</v>
      </c>
      <c r="AV100" s="12" t="s">
        <v>168</v>
      </c>
      <c r="AW100" s="12" t="s">
        <v>37</v>
      </c>
      <c r="AX100" s="12" t="s">
        <v>81</v>
      </c>
      <c r="AY100" s="231" t="s">
        <v>162</v>
      </c>
    </row>
    <row r="101" spans="2:65" s="1" customFormat="1" ht="28.8" customHeight="1">
      <c r="B101" s="41"/>
      <c r="C101" s="193" t="s">
        <v>195</v>
      </c>
      <c r="D101" s="193" t="s">
        <v>164</v>
      </c>
      <c r="E101" s="194" t="s">
        <v>196</v>
      </c>
      <c r="F101" s="195" t="s">
        <v>197</v>
      </c>
      <c r="G101" s="196" t="s">
        <v>191</v>
      </c>
      <c r="H101" s="197">
        <v>15</v>
      </c>
      <c r="I101" s="198"/>
      <c r="J101" s="199">
        <f>ROUND(I101*H101,2)</f>
        <v>0</v>
      </c>
      <c r="K101" s="195" t="s">
        <v>183</v>
      </c>
      <c r="L101" s="61"/>
      <c r="M101" s="200" t="s">
        <v>21</v>
      </c>
      <c r="N101" s="201" t="s">
        <v>44</v>
      </c>
      <c r="O101" s="42"/>
      <c r="P101" s="202">
        <f>O101*H101</f>
        <v>0</v>
      </c>
      <c r="Q101" s="202">
        <v>5.0000000000000002E-5</v>
      </c>
      <c r="R101" s="202">
        <f>Q101*H101</f>
        <v>7.5000000000000002E-4</v>
      </c>
      <c r="S101" s="202">
        <v>0</v>
      </c>
      <c r="T101" s="203">
        <f>S101*H101</f>
        <v>0</v>
      </c>
      <c r="AR101" s="24" t="s">
        <v>168</v>
      </c>
      <c r="AT101" s="24" t="s">
        <v>164</v>
      </c>
      <c r="AU101" s="24" t="s">
        <v>83</v>
      </c>
      <c r="AY101" s="24" t="s">
        <v>162</v>
      </c>
      <c r="BE101" s="204">
        <f>IF(N101="základní",J101,0)</f>
        <v>0</v>
      </c>
      <c r="BF101" s="204">
        <f>IF(N101="snížená",J101,0)</f>
        <v>0</v>
      </c>
      <c r="BG101" s="204">
        <f>IF(N101="zákl. přenesená",J101,0)</f>
        <v>0</v>
      </c>
      <c r="BH101" s="204">
        <f>IF(N101="sníž. přenesená",J101,0)</f>
        <v>0</v>
      </c>
      <c r="BI101" s="204">
        <f>IF(N101="nulová",J101,0)</f>
        <v>0</v>
      </c>
      <c r="BJ101" s="24" t="s">
        <v>81</v>
      </c>
      <c r="BK101" s="204">
        <f>ROUND(I101*H101,2)</f>
        <v>0</v>
      </c>
      <c r="BL101" s="24" t="s">
        <v>168</v>
      </c>
      <c r="BM101" s="24" t="s">
        <v>198</v>
      </c>
    </row>
    <row r="102" spans="2:65" s="1" customFormat="1" ht="108">
      <c r="B102" s="41"/>
      <c r="C102" s="63"/>
      <c r="D102" s="217" t="s">
        <v>185</v>
      </c>
      <c r="E102" s="63"/>
      <c r="F102" s="232" t="s">
        <v>199</v>
      </c>
      <c r="G102" s="63"/>
      <c r="H102" s="63"/>
      <c r="I102" s="163"/>
      <c r="J102" s="63"/>
      <c r="K102" s="63"/>
      <c r="L102" s="61"/>
      <c r="M102" s="233"/>
      <c r="N102" s="42"/>
      <c r="O102" s="42"/>
      <c r="P102" s="42"/>
      <c r="Q102" s="42"/>
      <c r="R102" s="42"/>
      <c r="S102" s="42"/>
      <c r="T102" s="78"/>
      <c r="AT102" s="24" t="s">
        <v>185</v>
      </c>
      <c r="AU102" s="24" t="s">
        <v>83</v>
      </c>
    </row>
    <row r="103" spans="2:65" s="13" customFormat="1" ht="12">
      <c r="B103" s="234"/>
      <c r="C103" s="235"/>
      <c r="D103" s="217" t="s">
        <v>170</v>
      </c>
      <c r="E103" s="236" t="s">
        <v>21</v>
      </c>
      <c r="F103" s="237" t="s">
        <v>194</v>
      </c>
      <c r="G103" s="235"/>
      <c r="H103" s="238" t="s">
        <v>21</v>
      </c>
      <c r="I103" s="239"/>
      <c r="J103" s="235"/>
      <c r="K103" s="235"/>
      <c r="L103" s="240"/>
      <c r="M103" s="241"/>
      <c r="N103" s="242"/>
      <c r="O103" s="242"/>
      <c r="P103" s="242"/>
      <c r="Q103" s="242"/>
      <c r="R103" s="242"/>
      <c r="S103" s="242"/>
      <c r="T103" s="243"/>
      <c r="AT103" s="244" t="s">
        <v>170</v>
      </c>
      <c r="AU103" s="244" t="s">
        <v>83</v>
      </c>
      <c r="AV103" s="13" t="s">
        <v>81</v>
      </c>
      <c r="AW103" s="13" t="s">
        <v>37</v>
      </c>
      <c r="AX103" s="13" t="s">
        <v>73</v>
      </c>
      <c r="AY103" s="244" t="s">
        <v>162</v>
      </c>
    </row>
    <row r="104" spans="2:65" s="11" customFormat="1" ht="12">
      <c r="B104" s="205"/>
      <c r="C104" s="206"/>
      <c r="D104" s="217" t="s">
        <v>170</v>
      </c>
      <c r="E104" s="218" t="s">
        <v>21</v>
      </c>
      <c r="F104" s="219" t="s">
        <v>10</v>
      </c>
      <c r="G104" s="206"/>
      <c r="H104" s="220">
        <v>15</v>
      </c>
      <c r="I104" s="211"/>
      <c r="J104" s="206"/>
      <c r="K104" s="206"/>
      <c r="L104" s="212"/>
      <c r="M104" s="213"/>
      <c r="N104" s="214"/>
      <c r="O104" s="214"/>
      <c r="P104" s="214"/>
      <c r="Q104" s="214"/>
      <c r="R104" s="214"/>
      <c r="S104" s="214"/>
      <c r="T104" s="215"/>
      <c r="AT104" s="216" t="s">
        <v>170</v>
      </c>
      <c r="AU104" s="216" t="s">
        <v>83</v>
      </c>
      <c r="AV104" s="11" t="s">
        <v>83</v>
      </c>
      <c r="AW104" s="11" t="s">
        <v>37</v>
      </c>
      <c r="AX104" s="11" t="s">
        <v>73</v>
      </c>
      <c r="AY104" s="216" t="s">
        <v>162</v>
      </c>
    </row>
    <row r="105" spans="2:65" s="12" customFormat="1" ht="12">
      <c r="B105" s="221"/>
      <c r="C105" s="222"/>
      <c r="D105" s="207" t="s">
        <v>170</v>
      </c>
      <c r="E105" s="223" t="s">
        <v>21</v>
      </c>
      <c r="F105" s="224" t="s">
        <v>176</v>
      </c>
      <c r="G105" s="222"/>
      <c r="H105" s="225">
        <v>15</v>
      </c>
      <c r="I105" s="226"/>
      <c r="J105" s="222"/>
      <c r="K105" s="222"/>
      <c r="L105" s="227"/>
      <c r="M105" s="228"/>
      <c r="N105" s="229"/>
      <c r="O105" s="229"/>
      <c r="P105" s="229"/>
      <c r="Q105" s="229"/>
      <c r="R105" s="229"/>
      <c r="S105" s="229"/>
      <c r="T105" s="230"/>
      <c r="AT105" s="231" t="s">
        <v>170</v>
      </c>
      <c r="AU105" s="231" t="s">
        <v>83</v>
      </c>
      <c r="AV105" s="12" t="s">
        <v>168</v>
      </c>
      <c r="AW105" s="12" t="s">
        <v>37</v>
      </c>
      <c r="AX105" s="12" t="s">
        <v>81</v>
      </c>
      <c r="AY105" s="231" t="s">
        <v>162</v>
      </c>
    </row>
    <row r="106" spans="2:65" s="1" customFormat="1" ht="20.399999999999999" customHeight="1">
      <c r="B106" s="41"/>
      <c r="C106" s="193" t="s">
        <v>171</v>
      </c>
      <c r="D106" s="193" t="s">
        <v>164</v>
      </c>
      <c r="E106" s="194" t="s">
        <v>200</v>
      </c>
      <c r="F106" s="195" t="s">
        <v>201</v>
      </c>
      <c r="G106" s="196" t="s">
        <v>167</v>
      </c>
      <c r="H106" s="197">
        <v>10</v>
      </c>
      <c r="I106" s="198"/>
      <c r="J106" s="199">
        <f>ROUND(I106*H106,2)</f>
        <v>0</v>
      </c>
      <c r="K106" s="195" t="s">
        <v>21</v>
      </c>
      <c r="L106" s="61"/>
      <c r="M106" s="200" t="s">
        <v>21</v>
      </c>
      <c r="N106" s="201" t="s">
        <v>44</v>
      </c>
      <c r="O106" s="42"/>
      <c r="P106" s="202">
        <f>O106*H106</f>
        <v>0</v>
      </c>
      <c r="Q106" s="202">
        <v>0</v>
      </c>
      <c r="R106" s="202">
        <f>Q106*H106</f>
        <v>0</v>
      </c>
      <c r="S106" s="202">
        <v>0.23499999999999999</v>
      </c>
      <c r="T106" s="203">
        <f>S106*H106</f>
        <v>2.3499999999999996</v>
      </c>
      <c r="AR106" s="24" t="s">
        <v>168</v>
      </c>
      <c r="AT106" s="24" t="s">
        <v>164</v>
      </c>
      <c r="AU106" s="24" t="s">
        <v>83</v>
      </c>
      <c r="AY106" s="24" t="s">
        <v>162</v>
      </c>
      <c r="BE106" s="204">
        <f>IF(N106="základní",J106,0)</f>
        <v>0</v>
      </c>
      <c r="BF106" s="204">
        <f>IF(N106="snížená",J106,0)</f>
        <v>0</v>
      </c>
      <c r="BG106" s="204">
        <f>IF(N106="zákl. přenesená",J106,0)</f>
        <v>0</v>
      </c>
      <c r="BH106" s="204">
        <f>IF(N106="sníž. přenesená",J106,0)</f>
        <v>0</v>
      </c>
      <c r="BI106" s="204">
        <f>IF(N106="nulová",J106,0)</f>
        <v>0</v>
      </c>
      <c r="BJ106" s="24" t="s">
        <v>81</v>
      </c>
      <c r="BK106" s="204">
        <f>ROUND(I106*H106,2)</f>
        <v>0</v>
      </c>
      <c r="BL106" s="24" t="s">
        <v>168</v>
      </c>
      <c r="BM106" s="24" t="s">
        <v>202</v>
      </c>
    </row>
    <row r="107" spans="2:65" s="13" customFormat="1" ht="12">
      <c r="B107" s="234"/>
      <c r="C107" s="235"/>
      <c r="D107" s="217" t="s">
        <v>170</v>
      </c>
      <c r="E107" s="236" t="s">
        <v>21</v>
      </c>
      <c r="F107" s="237" t="s">
        <v>203</v>
      </c>
      <c r="G107" s="235"/>
      <c r="H107" s="238" t="s">
        <v>21</v>
      </c>
      <c r="I107" s="239"/>
      <c r="J107" s="235"/>
      <c r="K107" s="235"/>
      <c r="L107" s="240"/>
      <c r="M107" s="241"/>
      <c r="N107" s="242"/>
      <c r="O107" s="242"/>
      <c r="P107" s="242"/>
      <c r="Q107" s="242"/>
      <c r="R107" s="242"/>
      <c r="S107" s="242"/>
      <c r="T107" s="243"/>
      <c r="AT107" s="244" t="s">
        <v>170</v>
      </c>
      <c r="AU107" s="244" t="s">
        <v>83</v>
      </c>
      <c r="AV107" s="13" t="s">
        <v>81</v>
      </c>
      <c r="AW107" s="13" t="s">
        <v>37</v>
      </c>
      <c r="AX107" s="13" t="s">
        <v>73</v>
      </c>
      <c r="AY107" s="244" t="s">
        <v>162</v>
      </c>
    </row>
    <row r="108" spans="2:65" s="11" customFormat="1" ht="12">
      <c r="B108" s="205"/>
      <c r="C108" s="206"/>
      <c r="D108" s="217" t="s">
        <v>170</v>
      </c>
      <c r="E108" s="218" t="s">
        <v>21</v>
      </c>
      <c r="F108" s="219" t="s">
        <v>204</v>
      </c>
      <c r="G108" s="206"/>
      <c r="H108" s="220">
        <v>10</v>
      </c>
      <c r="I108" s="211"/>
      <c r="J108" s="206"/>
      <c r="K108" s="206"/>
      <c r="L108" s="212"/>
      <c r="M108" s="213"/>
      <c r="N108" s="214"/>
      <c r="O108" s="214"/>
      <c r="P108" s="214"/>
      <c r="Q108" s="214"/>
      <c r="R108" s="214"/>
      <c r="S108" s="214"/>
      <c r="T108" s="215"/>
      <c r="AT108" s="216" t="s">
        <v>170</v>
      </c>
      <c r="AU108" s="216" t="s">
        <v>83</v>
      </c>
      <c r="AV108" s="11" t="s">
        <v>83</v>
      </c>
      <c r="AW108" s="11" t="s">
        <v>37</v>
      </c>
      <c r="AX108" s="11" t="s">
        <v>73</v>
      </c>
      <c r="AY108" s="216" t="s">
        <v>162</v>
      </c>
    </row>
    <row r="109" spans="2:65" s="12" customFormat="1" ht="12">
      <c r="B109" s="221"/>
      <c r="C109" s="222"/>
      <c r="D109" s="207" t="s">
        <v>170</v>
      </c>
      <c r="E109" s="223" t="s">
        <v>21</v>
      </c>
      <c r="F109" s="224" t="s">
        <v>176</v>
      </c>
      <c r="G109" s="222"/>
      <c r="H109" s="225">
        <v>10</v>
      </c>
      <c r="I109" s="226"/>
      <c r="J109" s="222"/>
      <c r="K109" s="222"/>
      <c r="L109" s="227"/>
      <c r="M109" s="228"/>
      <c r="N109" s="229"/>
      <c r="O109" s="229"/>
      <c r="P109" s="229"/>
      <c r="Q109" s="229"/>
      <c r="R109" s="229"/>
      <c r="S109" s="229"/>
      <c r="T109" s="230"/>
      <c r="AT109" s="231" t="s">
        <v>170</v>
      </c>
      <c r="AU109" s="231" t="s">
        <v>83</v>
      </c>
      <c r="AV109" s="12" t="s">
        <v>168</v>
      </c>
      <c r="AW109" s="12" t="s">
        <v>37</v>
      </c>
      <c r="AX109" s="12" t="s">
        <v>81</v>
      </c>
      <c r="AY109" s="231" t="s">
        <v>162</v>
      </c>
    </row>
    <row r="110" spans="2:65" s="1" customFormat="1" ht="51.6" customHeight="1">
      <c r="B110" s="41"/>
      <c r="C110" s="193" t="s">
        <v>205</v>
      </c>
      <c r="D110" s="193" t="s">
        <v>164</v>
      </c>
      <c r="E110" s="194" t="s">
        <v>206</v>
      </c>
      <c r="F110" s="195" t="s">
        <v>207</v>
      </c>
      <c r="G110" s="196" t="s">
        <v>167</v>
      </c>
      <c r="H110" s="197">
        <v>110</v>
      </c>
      <c r="I110" s="198"/>
      <c r="J110" s="199">
        <f>ROUND(I110*H110,2)</f>
        <v>0</v>
      </c>
      <c r="K110" s="195" t="s">
        <v>183</v>
      </c>
      <c r="L110" s="61"/>
      <c r="M110" s="200" t="s">
        <v>21</v>
      </c>
      <c r="N110" s="201" t="s">
        <v>44</v>
      </c>
      <c r="O110" s="42"/>
      <c r="P110" s="202">
        <f>O110*H110</f>
        <v>0</v>
      </c>
      <c r="Q110" s="202">
        <v>0</v>
      </c>
      <c r="R110" s="202">
        <f>Q110*H110</f>
        <v>0</v>
      </c>
      <c r="S110" s="202">
        <v>0.29499999999999998</v>
      </c>
      <c r="T110" s="203">
        <f>S110*H110</f>
        <v>32.449999999999996</v>
      </c>
      <c r="AR110" s="24" t="s">
        <v>168</v>
      </c>
      <c r="AT110" s="24" t="s">
        <v>164</v>
      </c>
      <c r="AU110" s="24" t="s">
        <v>83</v>
      </c>
      <c r="AY110" s="24" t="s">
        <v>162</v>
      </c>
      <c r="BE110" s="204">
        <f>IF(N110="základní",J110,0)</f>
        <v>0</v>
      </c>
      <c r="BF110" s="204">
        <f>IF(N110="snížená",J110,0)</f>
        <v>0</v>
      </c>
      <c r="BG110" s="204">
        <f>IF(N110="zákl. přenesená",J110,0)</f>
        <v>0</v>
      </c>
      <c r="BH110" s="204">
        <f>IF(N110="sníž. přenesená",J110,0)</f>
        <v>0</v>
      </c>
      <c r="BI110" s="204">
        <f>IF(N110="nulová",J110,0)</f>
        <v>0</v>
      </c>
      <c r="BJ110" s="24" t="s">
        <v>81</v>
      </c>
      <c r="BK110" s="204">
        <f>ROUND(I110*H110,2)</f>
        <v>0</v>
      </c>
      <c r="BL110" s="24" t="s">
        <v>168</v>
      </c>
      <c r="BM110" s="24" t="s">
        <v>208</v>
      </c>
    </row>
    <row r="111" spans="2:65" s="1" customFormat="1" ht="204">
      <c r="B111" s="41"/>
      <c r="C111" s="63"/>
      <c r="D111" s="217" t="s">
        <v>185</v>
      </c>
      <c r="E111" s="63"/>
      <c r="F111" s="232" t="s">
        <v>209</v>
      </c>
      <c r="G111" s="63"/>
      <c r="H111" s="63"/>
      <c r="I111" s="163"/>
      <c r="J111" s="63"/>
      <c r="K111" s="63"/>
      <c r="L111" s="61"/>
      <c r="M111" s="233"/>
      <c r="N111" s="42"/>
      <c r="O111" s="42"/>
      <c r="P111" s="42"/>
      <c r="Q111" s="42"/>
      <c r="R111" s="42"/>
      <c r="S111" s="42"/>
      <c r="T111" s="78"/>
      <c r="AT111" s="24" t="s">
        <v>185</v>
      </c>
      <c r="AU111" s="24" t="s">
        <v>83</v>
      </c>
    </row>
    <row r="112" spans="2:65" s="13" customFormat="1" ht="12">
      <c r="B112" s="234"/>
      <c r="C112" s="235"/>
      <c r="D112" s="217" t="s">
        <v>170</v>
      </c>
      <c r="E112" s="236" t="s">
        <v>21</v>
      </c>
      <c r="F112" s="237" t="s">
        <v>210</v>
      </c>
      <c r="G112" s="235"/>
      <c r="H112" s="238" t="s">
        <v>21</v>
      </c>
      <c r="I112" s="239"/>
      <c r="J112" s="235"/>
      <c r="K112" s="235"/>
      <c r="L112" s="240"/>
      <c r="M112" s="241"/>
      <c r="N112" s="242"/>
      <c r="O112" s="242"/>
      <c r="P112" s="242"/>
      <c r="Q112" s="242"/>
      <c r="R112" s="242"/>
      <c r="S112" s="242"/>
      <c r="T112" s="243"/>
      <c r="AT112" s="244" t="s">
        <v>170</v>
      </c>
      <c r="AU112" s="244" t="s">
        <v>83</v>
      </c>
      <c r="AV112" s="13" t="s">
        <v>81</v>
      </c>
      <c r="AW112" s="13" t="s">
        <v>37</v>
      </c>
      <c r="AX112" s="13" t="s">
        <v>73</v>
      </c>
      <c r="AY112" s="244" t="s">
        <v>162</v>
      </c>
    </row>
    <row r="113" spans="2:65" s="11" customFormat="1" ht="12">
      <c r="B113" s="205"/>
      <c r="C113" s="206"/>
      <c r="D113" s="217" t="s">
        <v>170</v>
      </c>
      <c r="E113" s="218" t="s">
        <v>21</v>
      </c>
      <c r="F113" s="219" t="s">
        <v>211</v>
      </c>
      <c r="G113" s="206"/>
      <c r="H113" s="220">
        <v>110</v>
      </c>
      <c r="I113" s="211"/>
      <c r="J113" s="206"/>
      <c r="K113" s="206"/>
      <c r="L113" s="212"/>
      <c r="M113" s="213"/>
      <c r="N113" s="214"/>
      <c r="O113" s="214"/>
      <c r="P113" s="214"/>
      <c r="Q113" s="214"/>
      <c r="R113" s="214"/>
      <c r="S113" s="214"/>
      <c r="T113" s="215"/>
      <c r="AT113" s="216" t="s">
        <v>170</v>
      </c>
      <c r="AU113" s="216" t="s">
        <v>83</v>
      </c>
      <c r="AV113" s="11" t="s">
        <v>83</v>
      </c>
      <c r="AW113" s="11" t="s">
        <v>37</v>
      </c>
      <c r="AX113" s="11" t="s">
        <v>73</v>
      </c>
      <c r="AY113" s="216" t="s">
        <v>162</v>
      </c>
    </row>
    <row r="114" spans="2:65" s="12" customFormat="1" ht="12">
      <c r="B114" s="221"/>
      <c r="C114" s="222"/>
      <c r="D114" s="207" t="s">
        <v>170</v>
      </c>
      <c r="E114" s="223" t="s">
        <v>21</v>
      </c>
      <c r="F114" s="224" t="s">
        <v>176</v>
      </c>
      <c r="G114" s="222"/>
      <c r="H114" s="225">
        <v>110</v>
      </c>
      <c r="I114" s="226"/>
      <c r="J114" s="222"/>
      <c r="K114" s="222"/>
      <c r="L114" s="227"/>
      <c r="M114" s="228"/>
      <c r="N114" s="229"/>
      <c r="O114" s="229"/>
      <c r="P114" s="229"/>
      <c r="Q114" s="229"/>
      <c r="R114" s="229"/>
      <c r="S114" s="229"/>
      <c r="T114" s="230"/>
      <c r="AT114" s="231" t="s">
        <v>170</v>
      </c>
      <c r="AU114" s="231" t="s">
        <v>83</v>
      </c>
      <c r="AV114" s="12" t="s">
        <v>168</v>
      </c>
      <c r="AW114" s="12" t="s">
        <v>37</v>
      </c>
      <c r="AX114" s="12" t="s">
        <v>81</v>
      </c>
      <c r="AY114" s="231" t="s">
        <v>162</v>
      </c>
    </row>
    <row r="115" spans="2:65" s="1" customFormat="1" ht="51.6" customHeight="1">
      <c r="B115" s="41"/>
      <c r="C115" s="193" t="s">
        <v>212</v>
      </c>
      <c r="D115" s="193" t="s">
        <v>164</v>
      </c>
      <c r="E115" s="194" t="s">
        <v>213</v>
      </c>
      <c r="F115" s="195" t="s">
        <v>214</v>
      </c>
      <c r="G115" s="196" t="s">
        <v>167</v>
      </c>
      <c r="H115" s="197">
        <v>59.8</v>
      </c>
      <c r="I115" s="198"/>
      <c r="J115" s="199">
        <f>ROUND(I115*H115,2)</f>
        <v>0</v>
      </c>
      <c r="K115" s="195" t="s">
        <v>183</v>
      </c>
      <c r="L115" s="61"/>
      <c r="M115" s="200" t="s">
        <v>21</v>
      </c>
      <c r="N115" s="201" t="s">
        <v>44</v>
      </c>
      <c r="O115" s="42"/>
      <c r="P115" s="202">
        <f>O115*H115</f>
        <v>0</v>
      </c>
      <c r="Q115" s="202">
        <v>0</v>
      </c>
      <c r="R115" s="202">
        <f>Q115*H115</f>
        <v>0</v>
      </c>
      <c r="S115" s="202">
        <v>0.57999999999999996</v>
      </c>
      <c r="T115" s="203">
        <f>S115*H115</f>
        <v>34.683999999999997</v>
      </c>
      <c r="AR115" s="24" t="s">
        <v>168</v>
      </c>
      <c r="AT115" s="24" t="s">
        <v>164</v>
      </c>
      <c r="AU115" s="24" t="s">
        <v>83</v>
      </c>
      <c r="AY115" s="24" t="s">
        <v>162</v>
      </c>
      <c r="BE115" s="204">
        <f>IF(N115="základní",J115,0)</f>
        <v>0</v>
      </c>
      <c r="BF115" s="204">
        <f>IF(N115="snížená",J115,0)</f>
        <v>0</v>
      </c>
      <c r="BG115" s="204">
        <f>IF(N115="zákl. přenesená",J115,0)</f>
        <v>0</v>
      </c>
      <c r="BH115" s="204">
        <f>IF(N115="sníž. přenesená",J115,0)</f>
        <v>0</v>
      </c>
      <c r="BI115" s="204">
        <f>IF(N115="nulová",J115,0)</f>
        <v>0</v>
      </c>
      <c r="BJ115" s="24" t="s">
        <v>81</v>
      </c>
      <c r="BK115" s="204">
        <f>ROUND(I115*H115,2)</f>
        <v>0</v>
      </c>
      <c r="BL115" s="24" t="s">
        <v>168</v>
      </c>
      <c r="BM115" s="24" t="s">
        <v>215</v>
      </c>
    </row>
    <row r="116" spans="2:65" s="1" customFormat="1" ht="300">
      <c r="B116" s="41"/>
      <c r="C116" s="63"/>
      <c r="D116" s="217" t="s">
        <v>185</v>
      </c>
      <c r="E116" s="63"/>
      <c r="F116" s="232" t="s">
        <v>216</v>
      </c>
      <c r="G116" s="63"/>
      <c r="H116" s="63"/>
      <c r="I116" s="163"/>
      <c r="J116" s="63"/>
      <c r="K116" s="63"/>
      <c r="L116" s="61"/>
      <c r="M116" s="233"/>
      <c r="N116" s="42"/>
      <c r="O116" s="42"/>
      <c r="P116" s="42"/>
      <c r="Q116" s="42"/>
      <c r="R116" s="42"/>
      <c r="S116" s="42"/>
      <c r="T116" s="78"/>
      <c r="AT116" s="24" t="s">
        <v>185</v>
      </c>
      <c r="AU116" s="24" t="s">
        <v>83</v>
      </c>
    </row>
    <row r="117" spans="2:65" s="13" customFormat="1" ht="12">
      <c r="B117" s="234"/>
      <c r="C117" s="235"/>
      <c r="D117" s="217" t="s">
        <v>170</v>
      </c>
      <c r="E117" s="236" t="s">
        <v>21</v>
      </c>
      <c r="F117" s="237" t="s">
        <v>217</v>
      </c>
      <c r="G117" s="235"/>
      <c r="H117" s="238" t="s">
        <v>21</v>
      </c>
      <c r="I117" s="239"/>
      <c r="J117" s="235"/>
      <c r="K117" s="235"/>
      <c r="L117" s="240"/>
      <c r="M117" s="241"/>
      <c r="N117" s="242"/>
      <c r="O117" s="242"/>
      <c r="P117" s="242"/>
      <c r="Q117" s="242"/>
      <c r="R117" s="242"/>
      <c r="S117" s="242"/>
      <c r="T117" s="243"/>
      <c r="AT117" s="244" t="s">
        <v>170</v>
      </c>
      <c r="AU117" s="244" t="s">
        <v>83</v>
      </c>
      <c r="AV117" s="13" t="s">
        <v>81</v>
      </c>
      <c r="AW117" s="13" t="s">
        <v>37</v>
      </c>
      <c r="AX117" s="13" t="s">
        <v>73</v>
      </c>
      <c r="AY117" s="244" t="s">
        <v>162</v>
      </c>
    </row>
    <row r="118" spans="2:65" s="11" customFormat="1" ht="12">
      <c r="B118" s="205"/>
      <c r="C118" s="206"/>
      <c r="D118" s="217" t="s">
        <v>170</v>
      </c>
      <c r="E118" s="218" t="s">
        <v>21</v>
      </c>
      <c r="F118" s="219" t="s">
        <v>218</v>
      </c>
      <c r="G118" s="206"/>
      <c r="H118" s="220">
        <v>59.8</v>
      </c>
      <c r="I118" s="211"/>
      <c r="J118" s="206"/>
      <c r="K118" s="206"/>
      <c r="L118" s="212"/>
      <c r="M118" s="213"/>
      <c r="N118" s="214"/>
      <c r="O118" s="214"/>
      <c r="P118" s="214"/>
      <c r="Q118" s="214"/>
      <c r="R118" s="214"/>
      <c r="S118" s="214"/>
      <c r="T118" s="215"/>
      <c r="AT118" s="216" t="s">
        <v>170</v>
      </c>
      <c r="AU118" s="216" t="s">
        <v>83</v>
      </c>
      <c r="AV118" s="11" t="s">
        <v>83</v>
      </c>
      <c r="AW118" s="11" t="s">
        <v>37</v>
      </c>
      <c r="AX118" s="11" t="s">
        <v>73</v>
      </c>
      <c r="AY118" s="216" t="s">
        <v>162</v>
      </c>
    </row>
    <row r="119" spans="2:65" s="12" customFormat="1" ht="12">
      <c r="B119" s="221"/>
      <c r="C119" s="222"/>
      <c r="D119" s="207" t="s">
        <v>170</v>
      </c>
      <c r="E119" s="223" t="s">
        <v>21</v>
      </c>
      <c r="F119" s="224" t="s">
        <v>176</v>
      </c>
      <c r="G119" s="222"/>
      <c r="H119" s="225">
        <v>59.8</v>
      </c>
      <c r="I119" s="226"/>
      <c r="J119" s="222"/>
      <c r="K119" s="222"/>
      <c r="L119" s="227"/>
      <c r="M119" s="228"/>
      <c r="N119" s="229"/>
      <c r="O119" s="229"/>
      <c r="P119" s="229"/>
      <c r="Q119" s="229"/>
      <c r="R119" s="229"/>
      <c r="S119" s="229"/>
      <c r="T119" s="230"/>
      <c r="AT119" s="231" t="s">
        <v>170</v>
      </c>
      <c r="AU119" s="231" t="s">
        <v>83</v>
      </c>
      <c r="AV119" s="12" t="s">
        <v>168</v>
      </c>
      <c r="AW119" s="12" t="s">
        <v>37</v>
      </c>
      <c r="AX119" s="12" t="s">
        <v>81</v>
      </c>
      <c r="AY119" s="231" t="s">
        <v>162</v>
      </c>
    </row>
    <row r="120" spans="2:65" s="1" customFormat="1" ht="51.6" customHeight="1">
      <c r="B120" s="41"/>
      <c r="C120" s="193" t="s">
        <v>219</v>
      </c>
      <c r="D120" s="193" t="s">
        <v>164</v>
      </c>
      <c r="E120" s="194" t="s">
        <v>220</v>
      </c>
      <c r="F120" s="195" t="s">
        <v>221</v>
      </c>
      <c r="G120" s="196" t="s">
        <v>167</v>
      </c>
      <c r="H120" s="197">
        <v>115.5</v>
      </c>
      <c r="I120" s="198"/>
      <c r="J120" s="199">
        <f>ROUND(I120*H120,2)</f>
        <v>0</v>
      </c>
      <c r="K120" s="195" t="s">
        <v>183</v>
      </c>
      <c r="L120" s="61"/>
      <c r="M120" s="200" t="s">
        <v>21</v>
      </c>
      <c r="N120" s="201" t="s">
        <v>44</v>
      </c>
      <c r="O120" s="42"/>
      <c r="P120" s="202">
        <f>O120*H120</f>
        <v>0</v>
      </c>
      <c r="Q120" s="202">
        <v>0</v>
      </c>
      <c r="R120" s="202">
        <f>Q120*H120</f>
        <v>0</v>
      </c>
      <c r="S120" s="202">
        <v>0.44</v>
      </c>
      <c r="T120" s="203">
        <f>S120*H120</f>
        <v>50.82</v>
      </c>
      <c r="AR120" s="24" t="s">
        <v>168</v>
      </c>
      <c r="AT120" s="24" t="s">
        <v>164</v>
      </c>
      <c r="AU120" s="24" t="s">
        <v>83</v>
      </c>
      <c r="AY120" s="24" t="s">
        <v>162</v>
      </c>
      <c r="BE120" s="204">
        <f>IF(N120="základní",J120,0)</f>
        <v>0</v>
      </c>
      <c r="BF120" s="204">
        <f>IF(N120="snížená",J120,0)</f>
        <v>0</v>
      </c>
      <c r="BG120" s="204">
        <f>IF(N120="zákl. přenesená",J120,0)</f>
        <v>0</v>
      </c>
      <c r="BH120" s="204">
        <f>IF(N120="sníž. přenesená",J120,0)</f>
        <v>0</v>
      </c>
      <c r="BI120" s="204">
        <f>IF(N120="nulová",J120,0)</f>
        <v>0</v>
      </c>
      <c r="BJ120" s="24" t="s">
        <v>81</v>
      </c>
      <c r="BK120" s="204">
        <f>ROUND(I120*H120,2)</f>
        <v>0</v>
      </c>
      <c r="BL120" s="24" t="s">
        <v>168</v>
      </c>
      <c r="BM120" s="24" t="s">
        <v>222</v>
      </c>
    </row>
    <row r="121" spans="2:65" s="1" customFormat="1" ht="300">
      <c r="B121" s="41"/>
      <c r="C121" s="63"/>
      <c r="D121" s="217" t="s">
        <v>185</v>
      </c>
      <c r="E121" s="63"/>
      <c r="F121" s="232" t="s">
        <v>216</v>
      </c>
      <c r="G121" s="63"/>
      <c r="H121" s="63"/>
      <c r="I121" s="163"/>
      <c r="J121" s="63"/>
      <c r="K121" s="63"/>
      <c r="L121" s="61"/>
      <c r="M121" s="233"/>
      <c r="N121" s="42"/>
      <c r="O121" s="42"/>
      <c r="P121" s="42"/>
      <c r="Q121" s="42"/>
      <c r="R121" s="42"/>
      <c r="S121" s="42"/>
      <c r="T121" s="78"/>
      <c r="AT121" s="24" t="s">
        <v>185</v>
      </c>
      <c r="AU121" s="24" t="s">
        <v>83</v>
      </c>
    </row>
    <row r="122" spans="2:65" s="13" customFormat="1" ht="12">
      <c r="B122" s="234"/>
      <c r="C122" s="235"/>
      <c r="D122" s="217" t="s">
        <v>170</v>
      </c>
      <c r="E122" s="236" t="s">
        <v>21</v>
      </c>
      <c r="F122" s="237" t="s">
        <v>210</v>
      </c>
      <c r="G122" s="235"/>
      <c r="H122" s="238" t="s">
        <v>21</v>
      </c>
      <c r="I122" s="239"/>
      <c r="J122" s="235"/>
      <c r="K122" s="235"/>
      <c r="L122" s="240"/>
      <c r="M122" s="241"/>
      <c r="N122" s="242"/>
      <c r="O122" s="242"/>
      <c r="P122" s="242"/>
      <c r="Q122" s="242"/>
      <c r="R122" s="242"/>
      <c r="S122" s="242"/>
      <c r="T122" s="243"/>
      <c r="AT122" s="244" t="s">
        <v>170</v>
      </c>
      <c r="AU122" s="244" t="s">
        <v>83</v>
      </c>
      <c r="AV122" s="13" t="s">
        <v>81</v>
      </c>
      <c r="AW122" s="13" t="s">
        <v>37</v>
      </c>
      <c r="AX122" s="13" t="s">
        <v>73</v>
      </c>
      <c r="AY122" s="244" t="s">
        <v>162</v>
      </c>
    </row>
    <row r="123" spans="2:65" s="11" customFormat="1" ht="12">
      <c r="B123" s="205"/>
      <c r="C123" s="206"/>
      <c r="D123" s="217" t="s">
        <v>170</v>
      </c>
      <c r="E123" s="218" t="s">
        <v>21</v>
      </c>
      <c r="F123" s="219" t="s">
        <v>223</v>
      </c>
      <c r="G123" s="206"/>
      <c r="H123" s="220">
        <v>115.5</v>
      </c>
      <c r="I123" s="211"/>
      <c r="J123" s="206"/>
      <c r="K123" s="206"/>
      <c r="L123" s="212"/>
      <c r="M123" s="213"/>
      <c r="N123" s="214"/>
      <c r="O123" s="214"/>
      <c r="P123" s="214"/>
      <c r="Q123" s="214"/>
      <c r="R123" s="214"/>
      <c r="S123" s="214"/>
      <c r="T123" s="215"/>
      <c r="AT123" s="216" t="s">
        <v>170</v>
      </c>
      <c r="AU123" s="216" t="s">
        <v>83</v>
      </c>
      <c r="AV123" s="11" t="s">
        <v>83</v>
      </c>
      <c r="AW123" s="11" t="s">
        <v>37</v>
      </c>
      <c r="AX123" s="11" t="s">
        <v>73</v>
      </c>
      <c r="AY123" s="216" t="s">
        <v>162</v>
      </c>
    </row>
    <row r="124" spans="2:65" s="12" customFormat="1" ht="12">
      <c r="B124" s="221"/>
      <c r="C124" s="222"/>
      <c r="D124" s="207" t="s">
        <v>170</v>
      </c>
      <c r="E124" s="223" t="s">
        <v>21</v>
      </c>
      <c r="F124" s="224" t="s">
        <v>176</v>
      </c>
      <c r="G124" s="222"/>
      <c r="H124" s="225">
        <v>115.5</v>
      </c>
      <c r="I124" s="226"/>
      <c r="J124" s="222"/>
      <c r="K124" s="222"/>
      <c r="L124" s="227"/>
      <c r="M124" s="228"/>
      <c r="N124" s="229"/>
      <c r="O124" s="229"/>
      <c r="P124" s="229"/>
      <c r="Q124" s="229"/>
      <c r="R124" s="229"/>
      <c r="S124" s="229"/>
      <c r="T124" s="230"/>
      <c r="AT124" s="231" t="s">
        <v>170</v>
      </c>
      <c r="AU124" s="231" t="s">
        <v>83</v>
      </c>
      <c r="AV124" s="12" t="s">
        <v>168</v>
      </c>
      <c r="AW124" s="12" t="s">
        <v>37</v>
      </c>
      <c r="AX124" s="12" t="s">
        <v>81</v>
      </c>
      <c r="AY124" s="231" t="s">
        <v>162</v>
      </c>
    </row>
    <row r="125" spans="2:65" s="1" customFormat="1" ht="51.6" customHeight="1">
      <c r="B125" s="41"/>
      <c r="C125" s="193" t="s">
        <v>224</v>
      </c>
      <c r="D125" s="193" t="s">
        <v>164</v>
      </c>
      <c r="E125" s="194" t="s">
        <v>225</v>
      </c>
      <c r="F125" s="195" t="s">
        <v>226</v>
      </c>
      <c r="G125" s="196" t="s">
        <v>167</v>
      </c>
      <c r="H125" s="197">
        <v>322</v>
      </c>
      <c r="I125" s="198"/>
      <c r="J125" s="199">
        <f>ROUND(I125*H125,2)</f>
        <v>0</v>
      </c>
      <c r="K125" s="195" t="s">
        <v>183</v>
      </c>
      <c r="L125" s="61"/>
      <c r="M125" s="200" t="s">
        <v>21</v>
      </c>
      <c r="N125" s="201" t="s">
        <v>44</v>
      </c>
      <c r="O125" s="42"/>
      <c r="P125" s="202">
        <f>O125*H125</f>
        <v>0</v>
      </c>
      <c r="Q125" s="202">
        <v>0</v>
      </c>
      <c r="R125" s="202">
        <f>Q125*H125</f>
        <v>0</v>
      </c>
      <c r="S125" s="202">
        <v>0.57999999999999996</v>
      </c>
      <c r="T125" s="203">
        <f>S125*H125</f>
        <v>186.76</v>
      </c>
      <c r="AR125" s="24" t="s">
        <v>168</v>
      </c>
      <c r="AT125" s="24" t="s">
        <v>164</v>
      </c>
      <c r="AU125" s="24" t="s">
        <v>83</v>
      </c>
      <c r="AY125" s="24" t="s">
        <v>162</v>
      </c>
      <c r="BE125" s="204">
        <f>IF(N125="základní",J125,0)</f>
        <v>0</v>
      </c>
      <c r="BF125" s="204">
        <f>IF(N125="snížená",J125,0)</f>
        <v>0</v>
      </c>
      <c r="BG125" s="204">
        <f>IF(N125="zákl. přenesená",J125,0)</f>
        <v>0</v>
      </c>
      <c r="BH125" s="204">
        <f>IF(N125="sníž. přenesená",J125,0)</f>
        <v>0</v>
      </c>
      <c r="BI125" s="204">
        <f>IF(N125="nulová",J125,0)</f>
        <v>0</v>
      </c>
      <c r="BJ125" s="24" t="s">
        <v>81</v>
      </c>
      <c r="BK125" s="204">
        <f>ROUND(I125*H125,2)</f>
        <v>0</v>
      </c>
      <c r="BL125" s="24" t="s">
        <v>168</v>
      </c>
      <c r="BM125" s="24" t="s">
        <v>227</v>
      </c>
    </row>
    <row r="126" spans="2:65" s="1" customFormat="1" ht="300">
      <c r="B126" s="41"/>
      <c r="C126" s="63"/>
      <c r="D126" s="217" t="s">
        <v>185</v>
      </c>
      <c r="E126" s="63"/>
      <c r="F126" s="232" t="s">
        <v>216</v>
      </c>
      <c r="G126" s="63"/>
      <c r="H126" s="63"/>
      <c r="I126" s="163"/>
      <c r="J126" s="63"/>
      <c r="K126" s="63"/>
      <c r="L126" s="61"/>
      <c r="M126" s="233"/>
      <c r="N126" s="42"/>
      <c r="O126" s="42"/>
      <c r="P126" s="42"/>
      <c r="Q126" s="42"/>
      <c r="R126" s="42"/>
      <c r="S126" s="42"/>
      <c r="T126" s="78"/>
      <c r="AT126" s="24" t="s">
        <v>185</v>
      </c>
      <c r="AU126" s="24" t="s">
        <v>83</v>
      </c>
    </row>
    <row r="127" spans="2:65" s="13" customFormat="1" ht="12">
      <c r="B127" s="234"/>
      <c r="C127" s="235"/>
      <c r="D127" s="217" t="s">
        <v>170</v>
      </c>
      <c r="E127" s="236" t="s">
        <v>21</v>
      </c>
      <c r="F127" s="237" t="s">
        <v>228</v>
      </c>
      <c r="G127" s="235"/>
      <c r="H127" s="238" t="s">
        <v>21</v>
      </c>
      <c r="I127" s="239"/>
      <c r="J127" s="235"/>
      <c r="K127" s="235"/>
      <c r="L127" s="240"/>
      <c r="M127" s="241"/>
      <c r="N127" s="242"/>
      <c r="O127" s="242"/>
      <c r="P127" s="242"/>
      <c r="Q127" s="242"/>
      <c r="R127" s="242"/>
      <c r="S127" s="242"/>
      <c r="T127" s="243"/>
      <c r="AT127" s="244" t="s">
        <v>170</v>
      </c>
      <c r="AU127" s="244" t="s">
        <v>83</v>
      </c>
      <c r="AV127" s="13" t="s">
        <v>81</v>
      </c>
      <c r="AW127" s="13" t="s">
        <v>37</v>
      </c>
      <c r="AX127" s="13" t="s">
        <v>73</v>
      </c>
      <c r="AY127" s="244" t="s">
        <v>162</v>
      </c>
    </row>
    <row r="128" spans="2:65" s="11" customFormat="1" ht="12">
      <c r="B128" s="205"/>
      <c r="C128" s="206"/>
      <c r="D128" s="217" t="s">
        <v>170</v>
      </c>
      <c r="E128" s="218" t="s">
        <v>21</v>
      </c>
      <c r="F128" s="219" t="s">
        <v>229</v>
      </c>
      <c r="G128" s="206"/>
      <c r="H128" s="220">
        <v>322</v>
      </c>
      <c r="I128" s="211"/>
      <c r="J128" s="206"/>
      <c r="K128" s="206"/>
      <c r="L128" s="212"/>
      <c r="M128" s="213"/>
      <c r="N128" s="214"/>
      <c r="O128" s="214"/>
      <c r="P128" s="214"/>
      <c r="Q128" s="214"/>
      <c r="R128" s="214"/>
      <c r="S128" s="214"/>
      <c r="T128" s="215"/>
      <c r="AT128" s="216" t="s">
        <v>170</v>
      </c>
      <c r="AU128" s="216" t="s">
        <v>83</v>
      </c>
      <c r="AV128" s="11" t="s">
        <v>83</v>
      </c>
      <c r="AW128" s="11" t="s">
        <v>37</v>
      </c>
      <c r="AX128" s="11" t="s">
        <v>73</v>
      </c>
      <c r="AY128" s="216" t="s">
        <v>162</v>
      </c>
    </row>
    <row r="129" spans="2:65" s="12" customFormat="1" ht="12">
      <c r="B129" s="221"/>
      <c r="C129" s="222"/>
      <c r="D129" s="207" t="s">
        <v>170</v>
      </c>
      <c r="E129" s="223" t="s">
        <v>21</v>
      </c>
      <c r="F129" s="224" t="s">
        <v>176</v>
      </c>
      <c r="G129" s="222"/>
      <c r="H129" s="225">
        <v>322</v>
      </c>
      <c r="I129" s="226"/>
      <c r="J129" s="222"/>
      <c r="K129" s="222"/>
      <c r="L129" s="227"/>
      <c r="M129" s="228"/>
      <c r="N129" s="229"/>
      <c r="O129" s="229"/>
      <c r="P129" s="229"/>
      <c r="Q129" s="229"/>
      <c r="R129" s="229"/>
      <c r="S129" s="229"/>
      <c r="T129" s="230"/>
      <c r="AT129" s="231" t="s">
        <v>170</v>
      </c>
      <c r="AU129" s="231" t="s">
        <v>83</v>
      </c>
      <c r="AV129" s="12" t="s">
        <v>168</v>
      </c>
      <c r="AW129" s="12" t="s">
        <v>37</v>
      </c>
      <c r="AX129" s="12" t="s">
        <v>81</v>
      </c>
      <c r="AY129" s="231" t="s">
        <v>162</v>
      </c>
    </row>
    <row r="130" spans="2:65" s="1" customFormat="1" ht="28.8" customHeight="1">
      <c r="B130" s="41"/>
      <c r="C130" s="193" t="s">
        <v>230</v>
      </c>
      <c r="D130" s="193" t="s">
        <v>164</v>
      </c>
      <c r="E130" s="194" t="s">
        <v>231</v>
      </c>
      <c r="F130" s="195" t="s">
        <v>232</v>
      </c>
      <c r="G130" s="196" t="s">
        <v>167</v>
      </c>
      <c r="H130" s="197">
        <v>90</v>
      </c>
      <c r="I130" s="198"/>
      <c r="J130" s="199">
        <f>ROUND(I130*H130,2)</f>
        <v>0</v>
      </c>
      <c r="K130" s="195" t="s">
        <v>183</v>
      </c>
      <c r="L130" s="61"/>
      <c r="M130" s="200" t="s">
        <v>21</v>
      </c>
      <c r="N130" s="201" t="s">
        <v>44</v>
      </c>
      <c r="O130" s="42"/>
      <c r="P130" s="202">
        <f>O130*H130</f>
        <v>0</v>
      </c>
      <c r="Q130" s="202">
        <v>0</v>
      </c>
      <c r="R130" s="202">
        <f>Q130*H130</f>
        <v>0</v>
      </c>
      <c r="S130" s="202">
        <v>0.35499999999999998</v>
      </c>
      <c r="T130" s="203">
        <f>S130*H130</f>
        <v>31.95</v>
      </c>
      <c r="AR130" s="24" t="s">
        <v>168</v>
      </c>
      <c r="AT130" s="24" t="s">
        <v>164</v>
      </c>
      <c r="AU130" s="24" t="s">
        <v>83</v>
      </c>
      <c r="AY130" s="24" t="s">
        <v>162</v>
      </c>
      <c r="BE130" s="204">
        <f>IF(N130="základní",J130,0)</f>
        <v>0</v>
      </c>
      <c r="BF130" s="204">
        <f>IF(N130="snížená",J130,0)</f>
        <v>0</v>
      </c>
      <c r="BG130" s="204">
        <f>IF(N130="zákl. přenesená",J130,0)</f>
        <v>0</v>
      </c>
      <c r="BH130" s="204">
        <f>IF(N130="sníž. přenesená",J130,0)</f>
        <v>0</v>
      </c>
      <c r="BI130" s="204">
        <f>IF(N130="nulová",J130,0)</f>
        <v>0</v>
      </c>
      <c r="BJ130" s="24" t="s">
        <v>81</v>
      </c>
      <c r="BK130" s="204">
        <f>ROUND(I130*H130,2)</f>
        <v>0</v>
      </c>
      <c r="BL130" s="24" t="s">
        <v>168</v>
      </c>
      <c r="BM130" s="24" t="s">
        <v>233</v>
      </c>
    </row>
    <row r="131" spans="2:65" s="1" customFormat="1" ht="36">
      <c r="B131" s="41"/>
      <c r="C131" s="63"/>
      <c r="D131" s="217" t="s">
        <v>185</v>
      </c>
      <c r="E131" s="63"/>
      <c r="F131" s="232" t="s">
        <v>234</v>
      </c>
      <c r="G131" s="63"/>
      <c r="H131" s="63"/>
      <c r="I131" s="163"/>
      <c r="J131" s="63"/>
      <c r="K131" s="63"/>
      <c r="L131" s="61"/>
      <c r="M131" s="233"/>
      <c r="N131" s="42"/>
      <c r="O131" s="42"/>
      <c r="P131" s="42"/>
      <c r="Q131" s="42"/>
      <c r="R131" s="42"/>
      <c r="S131" s="42"/>
      <c r="T131" s="78"/>
      <c r="AT131" s="24" t="s">
        <v>185</v>
      </c>
      <c r="AU131" s="24" t="s">
        <v>83</v>
      </c>
    </row>
    <row r="132" spans="2:65" s="13" customFormat="1" ht="12">
      <c r="B132" s="234"/>
      <c r="C132" s="235"/>
      <c r="D132" s="217" t="s">
        <v>170</v>
      </c>
      <c r="E132" s="236" t="s">
        <v>21</v>
      </c>
      <c r="F132" s="237" t="s">
        <v>235</v>
      </c>
      <c r="G132" s="235"/>
      <c r="H132" s="238" t="s">
        <v>21</v>
      </c>
      <c r="I132" s="239"/>
      <c r="J132" s="235"/>
      <c r="K132" s="235"/>
      <c r="L132" s="240"/>
      <c r="M132" s="241"/>
      <c r="N132" s="242"/>
      <c r="O132" s="242"/>
      <c r="P132" s="242"/>
      <c r="Q132" s="242"/>
      <c r="R132" s="242"/>
      <c r="S132" s="242"/>
      <c r="T132" s="243"/>
      <c r="AT132" s="244" t="s">
        <v>170</v>
      </c>
      <c r="AU132" s="244" t="s">
        <v>83</v>
      </c>
      <c r="AV132" s="13" t="s">
        <v>81</v>
      </c>
      <c r="AW132" s="13" t="s">
        <v>37</v>
      </c>
      <c r="AX132" s="13" t="s">
        <v>73</v>
      </c>
      <c r="AY132" s="244" t="s">
        <v>162</v>
      </c>
    </row>
    <row r="133" spans="2:65" s="11" customFormat="1" ht="12">
      <c r="B133" s="205"/>
      <c r="C133" s="206"/>
      <c r="D133" s="217" t="s">
        <v>170</v>
      </c>
      <c r="E133" s="218" t="s">
        <v>21</v>
      </c>
      <c r="F133" s="219" t="s">
        <v>236</v>
      </c>
      <c r="G133" s="206"/>
      <c r="H133" s="220">
        <v>90</v>
      </c>
      <c r="I133" s="211"/>
      <c r="J133" s="206"/>
      <c r="K133" s="206"/>
      <c r="L133" s="212"/>
      <c r="M133" s="213"/>
      <c r="N133" s="214"/>
      <c r="O133" s="214"/>
      <c r="P133" s="214"/>
      <c r="Q133" s="214"/>
      <c r="R133" s="214"/>
      <c r="S133" s="214"/>
      <c r="T133" s="215"/>
      <c r="AT133" s="216" t="s">
        <v>170</v>
      </c>
      <c r="AU133" s="216" t="s">
        <v>83</v>
      </c>
      <c r="AV133" s="11" t="s">
        <v>83</v>
      </c>
      <c r="AW133" s="11" t="s">
        <v>37</v>
      </c>
      <c r="AX133" s="11" t="s">
        <v>73</v>
      </c>
      <c r="AY133" s="216" t="s">
        <v>162</v>
      </c>
    </row>
    <row r="134" spans="2:65" s="12" customFormat="1" ht="12">
      <c r="B134" s="221"/>
      <c r="C134" s="222"/>
      <c r="D134" s="207" t="s">
        <v>170</v>
      </c>
      <c r="E134" s="223" t="s">
        <v>21</v>
      </c>
      <c r="F134" s="224" t="s">
        <v>176</v>
      </c>
      <c r="G134" s="222"/>
      <c r="H134" s="225">
        <v>90</v>
      </c>
      <c r="I134" s="226"/>
      <c r="J134" s="222"/>
      <c r="K134" s="222"/>
      <c r="L134" s="227"/>
      <c r="M134" s="228"/>
      <c r="N134" s="229"/>
      <c r="O134" s="229"/>
      <c r="P134" s="229"/>
      <c r="Q134" s="229"/>
      <c r="R134" s="229"/>
      <c r="S134" s="229"/>
      <c r="T134" s="230"/>
      <c r="AT134" s="231" t="s">
        <v>170</v>
      </c>
      <c r="AU134" s="231" t="s">
        <v>83</v>
      </c>
      <c r="AV134" s="12" t="s">
        <v>168</v>
      </c>
      <c r="AW134" s="12" t="s">
        <v>37</v>
      </c>
      <c r="AX134" s="12" t="s">
        <v>81</v>
      </c>
      <c r="AY134" s="231" t="s">
        <v>162</v>
      </c>
    </row>
    <row r="135" spans="2:65" s="1" customFormat="1" ht="40.200000000000003" customHeight="1">
      <c r="B135" s="41"/>
      <c r="C135" s="193" t="s">
        <v>237</v>
      </c>
      <c r="D135" s="193" t="s">
        <v>164</v>
      </c>
      <c r="E135" s="194" t="s">
        <v>238</v>
      </c>
      <c r="F135" s="195" t="s">
        <v>239</v>
      </c>
      <c r="G135" s="196" t="s">
        <v>167</v>
      </c>
      <c r="H135" s="197">
        <v>804</v>
      </c>
      <c r="I135" s="198"/>
      <c r="J135" s="199">
        <f>ROUND(I135*H135,2)</f>
        <v>0</v>
      </c>
      <c r="K135" s="195" t="s">
        <v>183</v>
      </c>
      <c r="L135" s="61"/>
      <c r="M135" s="200" t="s">
        <v>21</v>
      </c>
      <c r="N135" s="201" t="s">
        <v>44</v>
      </c>
      <c r="O135" s="42"/>
      <c r="P135" s="202">
        <f>O135*H135</f>
        <v>0</v>
      </c>
      <c r="Q135" s="202">
        <v>5.0000000000000002E-5</v>
      </c>
      <c r="R135" s="202">
        <f>Q135*H135</f>
        <v>4.02E-2</v>
      </c>
      <c r="S135" s="202">
        <v>0.128</v>
      </c>
      <c r="T135" s="203">
        <f>S135*H135</f>
        <v>102.91200000000001</v>
      </c>
      <c r="AR135" s="24" t="s">
        <v>168</v>
      </c>
      <c r="AT135" s="24" t="s">
        <v>164</v>
      </c>
      <c r="AU135" s="24" t="s">
        <v>83</v>
      </c>
      <c r="AY135" s="24" t="s">
        <v>162</v>
      </c>
      <c r="BE135" s="204">
        <f>IF(N135="základní",J135,0)</f>
        <v>0</v>
      </c>
      <c r="BF135" s="204">
        <f>IF(N135="snížená",J135,0)</f>
        <v>0</v>
      </c>
      <c r="BG135" s="204">
        <f>IF(N135="zákl. přenesená",J135,0)</f>
        <v>0</v>
      </c>
      <c r="BH135" s="204">
        <f>IF(N135="sníž. přenesená",J135,0)</f>
        <v>0</v>
      </c>
      <c r="BI135" s="204">
        <f>IF(N135="nulová",J135,0)</f>
        <v>0</v>
      </c>
      <c r="BJ135" s="24" t="s">
        <v>81</v>
      </c>
      <c r="BK135" s="204">
        <f>ROUND(I135*H135,2)</f>
        <v>0</v>
      </c>
      <c r="BL135" s="24" t="s">
        <v>168</v>
      </c>
      <c r="BM135" s="24" t="s">
        <v>240</v>
      </c>
    </row>
    <row r="136" spans="2:65" s="1" customFormat="1" ht="240">
      <c r="B136" s="41"/>
      <c r="C136" s="63"/>
      <c r="D136" s="217" t="s">
        <v>185</v>
      </c>
      <c r="E136" s="63"/>
      <c r="F136" s="232" t="s">
        <v>241</v>
      </c>
      <c r="G136" s="63"/>
      <c r="H136" s="63"/>
      <c r="I136" s="163"/>
      <c r="J136" s="63"/>
      <c r="K136" s="63"/>
      <c r="L136" s="61"/>
      <c r="M136" s="233"/>
      <c r="N136" s="42"/>
      <c r="O136" s="42"/>
      <c r="P136" s="42"/>
      <c r="Q136" s="42"/>
      <c r="R136" s="42"/>
      <c r="S136" s="42"/>
      <c r="T136" s="78"/>
      <c r="AT136" s="24" t="s">
        <v>185</v>
      </c>
      <c r="AU136" s="24" t="s">
        <v>83</v>
      </c>
    </row>
    <row r="137" spans="2:65" s="13" customFormat="1" ht="12">
      <c r="B137" s="234"/>
      <c r="C137" s="235"/>
      <c r="D137" s="217" t="s">
        <v>170</v>
      </c>
      <c r="E137" s="236" t="s">
        <v>21</v>
      </c>
      <c r="F137" s="237" t="s">
        <v>242</v>
      </c>
      <c r="G137" s="235"/>
      <c r="H137" s="238" t="s">
        <v>21</v>
      </c>
      <c r="I137" s="239"/>
      <c r="J137" s="235"/>
      <c r="K137" s="235"/>
      <c r="L137" s="240"/>
      <c r="M137" s="241"/>
      <c r="N137" s="242"/>
      <c r="O137" s="242"/>
      <c r="P137" s="242"/>
      <c r="Q137" s="242"/>
      <c r="R137" s="242"/>
      <c r="S137" s="242"/>
      <c r="T137" s="243"/>
      <c r="AT137" s="244" t="s">
        <v>170</v>
      </c>
      <c r="AU137" s="244" t="s">
        <v>83</v>
      </c>
      <c r="AV137" s="13" t="s">
        <v>81</v>
      </c>
      <c r="AW137" s="13" t="s">
        <v>37</v>
      </c>
      <c r="AX137" s="13" t="s">
        <v>73</v>
      </c>
      <c r="AY137" s="244" t="s">
        <v>162</v>
      </c>
    </row>
    <row r="138" spans="2:65" s="11" customFormat="1" ht="12">
      <c r="B138" s="205"/>
      <c r="C138" s="206"/>
      <c r="D138" s="217" t="s">
        <v>170</v>
      </c>
      <c r="E138" s="218" t="s">
        <v>21</v>
      </c>
      <c r="F138" s="219" t="s">
        <v>243</v>
      </c>
      <c r="G138" s="206"/>
      <c r="H138" s="220">
        <v>560</v>
      </c>
      <c r="I138" s="211"/>
      <c r="J138" s="206"/>
      <c r="K138" s="206"/>
      <c r="L138" s="212"/>
      <c r="M138" s="213"/>
      <c r="N138" s="214"/>
      <c r="O138" s="214"/>
      <c r="P138" s="214"/>
      <c r="Q138" s="214"/>
      <c r="R138" s="214"/>
      <c r="S138" s="214"/>
      <c r="T138" s="215"/>
      <c r="AT138" s="216" t="s">
        <v>170</v>
      </c>
      <c r="AU138" s="216" t="s">
        <v>83</v>
      </c>
      <c r="AV138" s="11" t="s">
        <v>83</v>
      </c>
      <c r="AW138" s="11" t="s">
        <v>37</v>
      </c>
      <c r="AX138" s="11" t="s">
        <v>73</v>
      </c>
      <c r="AY138" s="216" t="s">
        <v>162</v>
      </c>
    </row>
    <row r="139" spans="2:65" s="13" customFormat="1" ht="12">
      <c r="B139" s="234"/>
      <c r="C139" s="235"/>
      <c r="D139" s="217" t="s">
        <v>170</v>
      </c>
      <c r="E139" s="236" t="s">
        <v>21</v>
      </c>
      <c r="F139" s="237" t="s">
        <v>217</v>
      </c>
      <c r="G139" s="235"/>
      <c r="H139" s="238" t="s">
        <v>21</v>
      </c>
      <c r="I139" s="239"/>
      <c r="J139" s="235"/>
      <c r="K139" s="235"/>
      <c r="L139" s="240"/>
      <c r="M139" s="241"/>
      <c r="N139" s="242"/>
      <c r="O139" s="242"/>
      <c r="P139" s="242"/>
      <c r="Q139" s="242"/>
      <c r="R139" s="242"/>
      <c r="S139" s="242"/>
      <c r="T139" s="243"/>
      <c r="AT139" s="244" t="s">
        <v>170</v>
      </c>
      <c r="AU139" s="244" t="s">
        <v>83</v>
      </c>
      <c r="AV139" s="13" t="s">
        <v>81</v>
      </c>
      <c r="AW139" s="13" t="s">
        <v>37</v>
      </c>
      <c r="AX139" s="13" t="s">
        <v>73</v>
      </c>
      <c r="AY139" s="244" t="s">
        <v>162</v>
      </c>
    </row>
    <row r="140" spans="2:65" s="11" customFormat="1" ht="12">
      <c r="B140" s="205"/>
      <c r="C140" s="206"/>
      <c r="D140" s="217" t="s">
        <v>170</v>
      </c>
      <c r="E140" s="218" t="s">
        <v>21</v>
      </c>
      <c r="F140" s="219" t="s">
        <v>244</v>
      </c>
      <c r="G140" s="206"/>
      <c r="H140" s="220">
        <v>104</v>
      </c>
      <c r="I140" s="211"/>
      <c r="J140" s="206"/>
      <c r="K140" s="206"/>
      <c r="L140" s="212"/>
      <c r="M140" s="213"/>
      <c r="N140" s="214"/>
      <c r="O140" s="214"/>
      <c r="P140" s="214"/>
      <c r="Q140" s="214"/>
      <c r="R140" s="214"/>
      <c r="S140" s="214"/>
      <c r="T140" s="215"/>
      <c r="AT140" s="216" t="s">
        <v>170</v>
      </c>
      <c r="AU140" s="216" t="s">
        <v>83</v>
      </c>
      <c r="AV140" s="11" t="s">
        <v>83</v>
      </c>
      <c r="AW140" s="11" t="s">
        <v>37</v>
      </c>
      <c r="AX140" s="11" t="s">
        <v>73</v>
      </c>
      <c r="AY140" s="216" t="s">
        <v>162</v>
      </c>
    </row>
    <row r="141" spans="2:65" s="13" customFormat="1" ht="12">
      <c r="B141" s="234"/>
      <c r="C141" s="235"/>
      <c r="D141" s="217" t="s">
        <v>170</v>
      </c>
      <c r="E141" s="236" t="s">
        <v>21</v>
      </c>
      <c r="F141" s="237" t="s">
        <v>242</v>
      </c>
      <c r="G141" s="235"/>
      <c r="H141" s="238" t="s">
        <v>21</v>
      </c>
      <c r="I141" s="239"/>
      <c r="J141" s="235"/>
      <c r="K141" s="235"/>
      <c r="L141" s="240"/>
      <c r="M141" s="241"/>
      <c r="N141" s="242"/>
      <c r="O141" s="242"/>
      <c r="P141" s="242"/>
      <c r="Q141" s="242"/>
      <c r="R141" s="242"/>
      <c r="S141" s="242"/>
      <c r="T141" s="243"/>
      <c r="AT141" s="244" t="s">
        <v>170</v>
      </c>
      <c r="AU141" s="244" t="s">
        <v>83</v>
      </c>
      <c r="AV141" s="13" t="s">
        <v>81</v>
      </c>
      <c r="AW141" s="13" t="s">
        <v>37</v>
      </c>
      <c r="AX141" s="13" t="s">
        <v>73</v>
      </c>
      <c r="AY141" s="244" t="s">
        <v>162</v>
      </c>
    </row>
    <row r="142" spans="2:65" s="11" customFormat="1" ht="12">
      <c r="B142" s="205"/>
      <c r="C142" s="206"/>
      <c r="D142" s="217" t="s">
        <v>170</v>
      </c>
      <c r="E142" s="218" t="s">
        <v>21</v>
      </c>
      <c r="F142" s="219" t="s">
        <v>245</v>
      </c>
      <c r="G142" s="206"/>
      <c r="H142" s="220">
        <v>140</v>
      </c>
      <c r="I142" s="211"/>
      <c r="J142" s="206"/>
      <c r="K142" s="206"/>
      <c r="L142" s="212"/>
      <c r="M142" s="213"/>
      <c r="N142" s="214"/>
      <c r="O142" s="214"/>
      <c r="P142" s="214"/>
      <c r="Q142" s="214"/>
      <c r="R142" s="214"/>
      <c r="S142" s="214"/>
      <c r="T142" s="215"/>
      <c r="AT142" s="216" t="s">
        <v>170</v>
      </c>
      <c r="AU142" s="216" t="s">
        <v>83</v>
      </c>
      <c r="AV142" s="11" t="s">
        <v>83</v>
      </c>
      <c r="AW142" s="11" t="s">
        <v>37</v>
      </c>
      <c r="AX142" s="11" t="s">
        <v>73</v>
      </c>
      <c r="AY142" s="216" t="s">
        <v>162</v>
      </c>
    </row>
    <row r="143" spans="2:65" s="12" customFormat="1" ht="12">
      <c r="B143" s="221"/>
      <c r="C143" s="222"/>
      <c r="D143" s="207" t="s">
        <v>170</v>
      </c>
      <c r="E143" s="223" t="s">
        <v>21</v>
      </c>
      <c r="F143" s="224" t="s">
        <v>176</v>
      </c>
      <c r="G143" s="222"/>
      <c r="H143" s="225">
        <v>804</v>
      </c>
      <c r="I143" s="226"/>
      <c r="J143" s="222"/>
      <c r="K143" s="222"/>
      <c r="L143" s="227"/>
      <c r="M143" s="228"/>
      <c r="N143" s="229"/>
      <c r="O143" s="229"/>
      <c r="P143" s="229"/>
      <c r="Q143" s="229"/>
      <c r="R143" s="229"/>
      <c r="S143" s="229"/>
      <c r="T143" s="230"/>
      <c r="AT143" s="231" t="s">
        <v>170</v>
      </c>
      <c r="AU143" s="231" t="s">
        <v>83</v>
      </c>
      <c r="AV143" s="12" t="s">
        <v>168</v>
      </c>
      <c r="AW143" s="12" t="s">
        <v>37</v>
      </c>
      <c r="AX143" s="12" t="s">
        <v>81</v>
      </c>
      <c r="AY143" s="231" t="s">
        <v>162</v>
      </c>
    </row>
    <row r="144" spans="2:65" s="1" customFormat="1" ht="40.200000000000003" customHeight="1">
      <c r="B144" s="41"/>
      <c r="C144" s="193" t="s">
        <v>246</v>
      </c>
      <c r="D144" s="193" t="s">
        <v>164</v>
      </c>
      <c r="E144" s="194" t="s">
        <v>247</v>
      </c>
      <c r="F144" s="195" t="s">
        <v>248</v>
      </c>
      <c r="G144" s="196" t="s">
        <v>249</v>
      </c>
      <c r="H144" s="197">
        <v>110</v>
      </c>
      <c r="I144" s="198"/>
      <c r="J144" s="199">
        <f>ROUND(I144*H144,2)</f>
        <v>0</v>
      </c>
      <c r="K144" s="195" t="s">
        <v>183</v>
      </c>
      <c r="L144" s="61"/>
      <c r="M144" s="200" t="s">
        <v>21</v>
      </c>
      <c r="N144" s="201" t="s">
        <v>44</v>
      </c>
      <c r="O144" s="42"/>
      <c r="P144" s="202">
        <f>O144*H144</f>
        <v>0</v>
      </c>
      <c r="Q144" s="202">
        <v>0</v>
      </c>
      <c r="R144" s="202">
        <f>Q144*H144</f>
        <v>0</v>
      </c>
      <c r="S144" s="202">
        <v>0.20499999999999999</v>
      </c>
      <c r="T144" s="203">
        <f>S144*H144</f>
        <v>22.549999999999997</v>
      </c>
      <c r="AR144" s="24" t="s">
        <v>168</v>
      </c>
      <c r="AT144" s="24" t="s">
        <v>164</v>
      </c>
      <c r="AU144" s="24" t="s">
        <v>83</v>
      </c>
      <c r="AY144" s="24" t="s">
        <v>162</v>
      </c>
      <c r="BE144" s="204">
        <f>IF(N144="základní",J144,0)</f>
        <v>0</v>
      </c>
      <c r="BF144" s="204">
        <f>IF(N144="snížená",J144,0)</f>
        <v>0</v>
      </c>
      <c r="BG144" s="204">
        <f>IF(N144="zákl. přenesená",J144,0)</f>
        <v>0</v>
      </c>
      <c r="BH144" s="204">
        <f>IF(N144="sníž. přenesená",J144,0)</f>
        <v>0</v>
      </c>
      <c r="BI144" s="204">
        <f>IF(N144="nulová",J144,0)</f>
        <v>0</v>
      </c>
      <c r="BJ144" s="24" t="s">
        <v>81</v>
      </c>
      <c r="BK144" s="204">
        <f>ROUND(I144*H144,2)</f>
        <v>0</v>
      </c>
      <c r="BL144" s="24" t="s">
        <v>168</v>
      </c>
      <c r="BM144" s="24" t="s">
        <v>250</v>
      </c>
    </row>
    <row r="145" spans="2:65" s="1" customFormat="1" ht="168">
      <c r="B145" s="41"/>
      <c r="C145" s="63"/>
      <c r="D145" s="217" t="s">
        <v>185</v>
      </c>
      <c r="E145" s="63"/>
      <c r="F145" s="232" t="s">
        <v>251</v>
      </c>
      <c r="G145" s="63"/>
      <c r="H145" s="63"/>
      <c r="I145" s="163"/>
      <c r="J145" s="63"/>
      <c r="K145" s="63"/>
      <c r="L145" s="61"/>
      <c r="M145" s="233"/>
      <c r="N145" s="42"/>
      <c r="O145" s="42"/>
      <c r="P145" s="42"/>
      <c r="Q145" s="42"/>
      <c r="R145" s="42"/>
      <c r="S145" s="42"/>
      <c r="T145" s="78"/>
      <c r="AT145" s="24" t="s">
        <v>185</v>
      </c>
      <c r="AU145" s="24" t="s">
        <v>83</v>
      </c>
    </row>
    <row r="146" spans="2:65" s="13" customFormat="1" ht="12">
      <c r="B146" s="234"/>
      <c r="C146" s="235"/>
      <c r="D146" s="217" t="s">
        <v>170</v>
      </c>
      <c r="E146" s="236" t="s">
        <v>21</v>
      </c>
      <c r="F146" s="237" t="s">
        <v>252</v>
      </c>
      <c r="G146" s="235"/>
      <c r="H146" s="238" t="s">
        <v>21</v>
      </c>
      <c r="I146" s="239"/>
      <c r="J146" s="235"/>
      <c r="K146" s="235"/>
      <c r="L146" s="240"/>
      <c r="M146" s="241"/>
      <c r="N146" s="242"/>
      <c r="O146" s="242"/>
      <c r="P146" s="242"/>
      <c r="Q146" s="242"/>
      <c r="R146" s="242"/>
      <c r="S146" s="242"/>
      <c r="T146" s="243"/>
      <c r="AT146" s="244" t="s">
        <v>170</v>
      </c>
      <c r="AU146" s="244" t="s">
        <v>83</v>
      </c>
      <c r="AV146" s="13" t="s">
        <v>81</v>
      </c>
      <c r="AW146" s="13" t="s">
        <v>37</v>
      </c>
      <c r="AX146" s="13" t="s">
        <v>73</v>
      </c>
      <c r="AY146" s="244" t="s">
        <v>162</v>
      </c>
    </row>
    <row r="147" spans="2:65" s="11" customFormat="1" ht="12">
      <c r="B147" s="205"/>
      <c r="C147" s="206"/>
      <c r="D147" s="217" t="s">
        <v>170</v>
      </c>
      <c r="E147" s="218" t="s">
        <v>21</v>
      </c>
      <c r="F147" s="219" t="s">
        <v>253</v>
      </c>
      <c r="G147" s="206"/>
      <c r="H147" s="220">
        <v>55</v>
      </c>
      <c r="I147" s="211"/>
      <c r="J147" s="206"/>
      <c r="K147" s="206"/>
      <c r="L147" s="212"/>
      <c r="M147" s="213"/>
      <c r="N147" s="214"/>
      <c r="O147" s="214"/>
      <c r="P147" s="214"/>
      <c r="Q147" s="214"/>
      <c r="R147" s="214"/>
      <c r="S147" s="214"/>
      <c r="T147" s="215"/>
      <c r="AT147" s="216" t="s">
        <v>170</v>
      </c>
      <c r="AU147" s="216" t="s">
        <v>83</v>
      </c>
      <c r="AV147" s="11" t="s">
        <v>83</v>
      </c>
      <c r="AW147" s="11" t="s">
        <v>37</v>
      </c>
      <c r="AX147" s="11" t="s">
        <v>73</v>
      </c>
      <c r="AY147" s="216" t="s">
        <v>162</v>
      </c>
    </row>
    <row r="148" spans="2:65" s="13" customFormat="1" ht="12">
      <c r="B148" s="234"/>
      <c r="C148" s="235"/>
      <c r="D148" s="217" t="s">
        <v>170</v>
      </c>
      <c r="E148" s="236" t="s">
        <v>21</v>
      </c>
      <c r="F148" s="237" t="s">
        <v>254</v>
      </c>
      <c r="G148" s="235"/>
      <c r="H148" s="238" t="s">
        <v>21</v>
      </c>
      <c r="I148" s="239"/>
      <c r="J148" s="235"/>
      <c r="K148" s="235"/>
      <c r="L148" s="240"/>
      <c r="M148" s="241"/>
      <c r="N148" s="242"/>
      <c r="O148" s="242"/>
      <c r="P148" s="242"/>
      <c r="Q148" s="242"/>
      <c r="R148" s="242"/>
      <c r="S148" s="242"/>
      <c r="T148" s="243"/>
      <c r="AT148" s="244" t="s">
        <v>170</v>
      </c>
      <c r="AU148" s="244" t="s">
        <v>83</v>
      </c>
      <c r="AV148" s="13" t="s">
        <v>81</v>
      </c>
      <c r="AW148" s="13" t="s">
        <v>37</v>
      </c>
      <c r="AX148" s="13" t="s">
        <v>73</v>
      </c>
      <c r="AY148" s="244" t="s">
        <v>162</v>
      </c>
    </row>
    <row r="149" spans="2:65" s="11" customFormat="1" ht="12">
      <c r="B149" s="205"/>
      <c r="C149" s="206"/>
      <c r="D149" s="217" t="s">
        <v>170</v>
      </c>
      <c r="E149" s="218" t="s">
        <v>21</v>
      </c>
      <c r="F149" s="219" t="s">
        <v>253</v>
      </c>
      <c r="G149" s="206"/>
      <c r="H149" s="220">
        <v>55</v>
      </c>
      <c r="I149" s="211"/>
      <c r="J149" s="206"/>
      <c r="K149" s="206"/>
      <c r="L149" s="212"/>
      <c r="M149" s="213"/>
      <c r="N149" s="214"/>
      <c r="O149" s="214"/>
      <c r="P149" s="214"/>
      <c r="Q149" s="214"/>
      <c r="R149" s="214"/>
      <c r="S149" s="214"/>
      <c r="T149" s="215"/>
      <c r="AT149" s="216" t="s">
        <v>170</v>
      </c>
      <c r="AU149" s="216" t="s">
        <v>83</v>
      </c>
      <c r="AV149" s="11" t="s">
        <v>83</v>
      </c>
      <c r="AW149" s="11" t="s">
        <v>37</v>
      </c>
      <c r="AX149" s="11" t="s">
        <v>73</v>
      </c>
      <c r="AY149" s="216" t="s">
        <v>162</v>
      </c>
    </row>
    <row r="150" spans="2:65" s="12" customFormat="1" ht="12">
      <c r="B150" s="221"/>
      <c r="C150" s="222"/>
      <c r="D150" s="207" t="s">
        <v>170</v>
      </c>
      <c r="E150" s="223" t="s">
        <v>21</v>
      </c>
      <c r="F150" s="224" t="s">
        <v>176</v>
      </c>
      <c r="G150" s="222"/>
      <c r="H150" s="225">
        <v>110</v>
      </c>
      <c r="I150" s="226"/>
      <c r="J150" s="222"/>
      <c r="K150" s="222"/>
      <c r="L150" s="227"/>
      <c r="M150" s="228"/>
      <c r="N150" s="229"/>
      <c r="O150" s="229"/>
      <c r="P150" s="229"/>
      <c r="Q150" s="229"/>
      <c r="R150" s="229"/>
      <c r="S150" s="229"/>
      <c r="T150" s="230"/>
      <c r="AT150" s="231" t="s">
        <v>170</v>
      </c>
      <c r="AU150" s="231" t="s">
        <v>83</v>
      </c>
      <c r="AV150" s="12" t="s">
        <v>168</v>
      </c>
      <c r="AW150" s="12" t="s">
        <v>37</v>
      </c>
      <c r="AX150" s="12" t="s">
        <v>81</v>
      </c>
      <c r="AY150" s="231" t="s">
        <v>162</v>
      </c>
    </row>
    <row r="151" spans="2:65" s="1" customFormat="1" ht="28.8" customHeight="1">
      <c r="B151" s="41"/>
      <c r="C151" s="193" t="s">
        <v>10</v>
      </c>
      <c r="D151" s="193" t="s">
        <v>164</v>
      </c>
      <c r="E151" s="194" t="s">
        <v>255</v>
      </c>
      <c r="F151" s="195" t="s">
        <v>256</v>
      </c>
      <c r="G151" s="196" t="s">
        <v>257</v>
      </c>
      <c r="H151" s="197">
        <v>10.175000000000001</v>
      </c>
      <c r="I151" s="198"/>
      <c r="J151" s="199">
        <f>ROUND(I151*H151,2)</f>
        <v>0</v>
      </c>
      <c r="K151" s="195" t="s">
        <v>183</v>
      </c>
      <c r="L151" s="61"/>
      <c r="M151" s="200" t="s">
        <v>21</v>
      </c>
      <c r="N151" s="201" t="s">
        <v>44</v>
      </c>
      <c r="O151" s="42"/>
      <c r="P151" s="202">
        <f>O151*H151</f>
        <v>0</v>
      </c>
      <c r="Q151" s="202">
        <v>0</v>
      </c>
      <c r="R151" s="202">
        <f>Q151*H151</f>
        <v>0</v>
      </c>
      <c r="S151" s="202">
        <v>0</v>
      </c>
      <c r="T151" s="203">
        <f>S151*H151</f>
        <v>0</v>
      </c>
      <c r="AR151" s="24" t="s">
        <v>168</v>
      </c>
      <c r="AT151" s="24" t="s">
        <v>164</v>
      </c>
      <c r="AU151" s="24" t="s">
        <v>83</v>
      </c>
      <c r="AY151" s="24" t="s">
        <v>162</v>
      </c>
      <c r="BE151" s="204">
        <f>IF(N151="základní",J151,0)</f>
        <v>0</v>
      </c>
      <c r="BF151" s="204">
        <f>IF(N151="snížená",J151,0)</f>
        <v>0</v>
      </c>
      <c r="BG151" s="204">
        <f>IF(N151="zákl. přenesená",J151,0)</f>
        <v>0</v>
      </c>
      <c r="BH151" s="204">
        <f>IF(N151="sníž. přenesená",J151,0)</f>
        <v>0</v>
      </c>
      <c r="BI151" s="204">
        <f>IF(N151="nulová",J151,0)</f>
        <v>0</v>
      </c>
      <c r="BJ151" s="24" t="s">
        <v>81</v>
      </c>
      <c r="BK151" s="204">
        <f>ROUND(I151*H151,2)</f>
        <v>0</v>
      </c>
      <c r="BL151" s="24" t="s">
        <v>168</v>
      </c>
      <c r="BM151" s="24" t="s">
        <v>258</v>
      </c>
    </row>
    <row r="152" spans="2:65" s="1" customFormat="1" ht="108">
      <c r="B152" s="41"/>
      <c r="C152" s="63"/>
      <c r="D152" s="217" t="s">
        <v>185</v>
      </c>
      <c r="E152" s="63"/>
      <c r="F152" s="232" t="s">
        <v>259</v>
      </c>
      <c r="G152" s="63"/>
      <c r="H152" s="63"/>
      <c r="I152" s="163"/>
      <c r="J152" s="63"/>
      <c r="K152" s="63"/>
      <c r="L152" s="61"/>
      <c r="M152" s="233"/>
      <c r="N152" s="42"/>
      <c r="O152" s="42"/>
      <c r="P152" s="42"/>
      <c r="Q152" s="42"/>
      <c r="R152" s="42"/>
      <c r="S152" s="42"/>
      <c r="T152" s="78"/>
      <c r="AT152" s="24" t="s">
        <v>185</v>
      </c>
      <c r="AU152" s="24" t="s">
        <v>83</v>
      </c>
    </row>
    <row r="153" spans="2:65" s="13" customFormat="1" ht="12">
      <c r="B153" s="234"/>
      <c r="C153" s="235"/>
      <c r="D153" s="217" t="s">
        <v>170</v>
      </c>
      <c r="E153" s="236" t="s">
        <v>21</v>
      </c>
      <c r="F153" s="237" t="s">
        <v>260</v>
      </c>
      <c r="G153" s="235"/>
      <c r="H153" s="238" t="s">
        <v>21</v>
      </c>
      <c r="I153" s="239"/>
      <c r="J153" s="235"/>
      <c r="K153" s="235"/>
      <c r="L153" s="240"/>
      <c r="M153" s="241"/>
      <c r="N153" s="242"/>
      <c r="O153" s="242"/>
      <c r="P153" s="242"/>
      <c r="Q153" s="242"/>
      <c r="R153" s="242"/>
      <c r="S153" s="242"/>
      <c r="T153" s="243"/>
      <c r="AT153" s="244" t="s">
        <v>170</v>
      </c>
      <c r="AU153" s="244" t="s">
        <v>83</v>
      </c>
      <c r="AV153" s="13" t="s">
        <v>81</v>
      </c>
      <c r="AW153" s="13" t="s">
        <v>37</v>
      </c>
      <c r="AX153" s="13" t="s">
        <v>73</v>
      </c>
      <c r="AY153" s="244" t="s">
        <v>162</v>
      </c>
    </row>
    <row r="154" spans="2:65" s="11" customFormat="1" ht="12">
      <c r="B154" s="205"/>
      <c r="C154" s="206"/>
      <c r="D154" s="217" t="s">
        <v>170</v>
      </c>
      <c r="E154" s="218" t="s">
        <v>21</v>
      </c>
      <c r="F154" s="219" t="s">
        <v>261</v>
      </c>
      <c r="G154" s="206"/>
      <c r="H154" s="220">
        <v>10.175000000000001</v>
      </c>
      <c r="I154" s="211"/>
      <c r="J154" s="206"/>
      <c r="K154" s="206"/>
      <c r="L154" s="212"/>
      <c r="M154" s="213"/>
      <c r="N154" s="214"/>
      <c r="O154" s="214"/>
      <c r="P154" s="214"/>
      <c r="Q154" s="214"/>
      <c r="R154" s="214"/>
      <c r="S154" s="214"/>
      <c r="T154" s="215"/>
      <c r="AT154" s="216" t="s">
        <v>170</v>
      </c>
      <c r="AU154" s="216" t="s">
        <v>83</v>
      </c>
      <c r="AV154" s="11" t="s">
        <v>83</v>
      </c>
      <c r="AW154" s="11" t="s">
        <v>37</v>
      </c>
      <c r="AX154" s="11" t="s">
        <v>73</v>
      </c>
      <c r="AY154" s="216" t="s">
        <v>162</v>
      </c>
    </row>
    <row r="155" spans="2:65" s="12" customFormat="1" ht="12">
      <c r="B155" s="221"/>
      <c r="C155" s="222"/>
      <c r="D155" s="207" t="s">
        <v>170</v>
      </c>
      <c r="E155" s="223" t="s">
        <v>21</v>
      </c>
      <c r="F155" s="224" t="s">
        <v>176</v>
      </c>
      <c r="G155" s="222"/>
      <c r="H155" s="225">
        <v>10.175000000000001</v>
      </c>
      <c r="I155" s="226"/>
      <c r="J155" s="222"/>
      <c r="K155" s="222"/>
      <c r="L155" s="227"/>
      <c r="M155" s="228"/>
      <c r="N155" s="229"/>
      <c r="O155" s="229"/>
      <c r="P155" s="229"/>
      <c r="Q155" s="229"/>
      <c r="R155" s="229"/>
      <c r="S155" s="229"/>
      <c r="T155" s="230"/>
      <c r="AT155" s="231" t="s">
        <v>170</v>
      </c>
      <c r="AU155" s="231" t="s">
        <v>83</v>
      </c>
      <c r="AV155" s="12" t="s">
        <v>168</v>
      </c>
      <c r="AW155" s="12" t="s">
        <v>37</v>
      </c>
      <c r="AX155" s="12" t="s">
        <v>81</v>
      </c>
      <c r="AY155" s="231" t="s">
        <v>162</v>
      </c>
    </row>
    <row r="156" spans="2:65" s="1" customFormat="1" ht="40.200000000000003" customHeight="1">
      <c r="B156" s="41"/>
      <c r="C156" s="193" t="s">
        <v>262</v>
      </c>
      <c r="D156" s="193" t="s">
        <v>164</v>
      </c>
      <c r="E156" s="194" t="s">
        <v>263</v>
      </c>
      <c r="F156" s="195" t="s">
        <v>264</v>
      </c>
      <c r="G156" s="196" t="s">
        <v>257</v>
      </c>
      <c r="H156" s="197">
        <v>1641.944</v>
      </c>
      <c r="I156" s="198"/>
      <c r="J156" s="199">
        <f>ROUND(I156*H156,2)</f>
        <v>0</v>
      </c>
      <c r="K156" s="195" t="s">
        <v>183</v>
      </c>
      <c r="L156" s="61"/>
      <c r="M156" s="200" t="s">
        <v>21</v>
      </c>
      <c r="N156" s="201" t="s">
        <v>44</v>
      </c>
      <c r="O156" s="42"/>
      <c r="P156" s="202">
        <f>O156*H156</f>
        <v>0</v>
      </c>
      <c r="Q156" s="202">
        <v>0</v>
      </c>
      <c r="R156" s="202">
        <f>Q156*H156</f>
        <v>0</v>
      </c>
      <c r="S156" s="202">
        <v>0</v>
      </c>
      <c r="T156" s="203">
        <f>S156*H156</f>
        <v>0</v>
      </c>
      <c r="AR156" s="24" t="s">
        <v>168</v>
      </c>
      <c r="AT156" s="24" t="s">
        <v>164</v>
      </c>
      <c r="AU156" s="24" t="s">
        <v>83</v>
      </c>
      <c r="AY156" s="24" t="s">
        <v>162</v>
      </c>
      <c r="BE156" s="204">
        <f>IF(N156="základní",J156,0)</f>
        <v>0</v>
      </c>
      <c r="BF156" s="204">
        <f>IF(N156="snížená",J156,0)</f>
        <v>0</v>
      </c>
      <c r="BG156" s="204">
        <f>IF(N156="zákl. přenesená",J156,0)</f>
        <v>0</v>
      </c>
      <c r="BH156" s="204">
        <f>IF(N156="sníž. přenesená",J156,0)</f>
        <v>0</v>
      </c>
      <c r="BI156" s="204">
        <f>IF(N156="nulová",J156,0)</f>
        <v>0</v>
      </c>
      <c r="BJ156" s="24" t="s">
        <v>81</v>
      </c>
      <c r="BK156" s="204">
        <f>ROUND(I156*H156,2)</f>
        <v>0</v>
      </c>
      <c r="BL156" s="24" t="s">
        <v>168</v>
      </c>
      <c r="BM156" s="24" t="s">
        <v>265</v>
      </c>
    </row>
    <row r="157" spans="2:65" s="1" customFormat="1" ht="108">
      <c r="B157" s="41"/>
      <c r="C157" s="63"/>
      <c r="D157" s="217" t="s">
        <v>185</v>
      </c>
      <c r="E157" s="63"/>
      <c r="F157" s="232" t="s">
        <v>259</v>
      </c>
      <c r="G157" s="63"/>
      <c r="H157" s="63"/>
      <c r="I157" s="163"/>
      <c r="J157" s="63"/>
      <c r="K157" s="63"/>
      <c r="L157" s="61"/>
      <c r="M157" s="233"/>
      <c r="N157" s="42"/>
      <c r="O157" s="42"/>
      <c r="P157" s="42"/>
      <c r="Q157" s="42"/>
      <c r="R157" s="42"/>
      <c r="S157" s="42"/>
      <c r="T157" s="78"/>
      <c r="AT157" s="24" t="s">
        <v>185</v>
      </c>
      <c r="AU157" s="24" t="s">
        <v>83</v>
      </c>
    </row>
    <row r="158" spans="2:65" s="13" customFormat="1" ht="12">
      <c r="B158" s="234"/>
      <c r="C158" s="235"/>
      <c r="D158" s="217" t="s">
        <v>170</v>
      </c>
      <c r="E158" s="236" t="s">
        <v>21</v>
      </c>
      <c r="F158" s="237" t="s">
        <v>266</v>
      </c>
      <c r="G158" s="235"/>
      <c r="H158" s="238" t="s">
        <v>21</v>
      </c>
      <c r="I158" s="239"/>
      <c r="J158" s="235"/>
      <c r="K158" s="235"/>
      <c r="L158" s="240"/>
      <c r="M158" s="241"/>
      <c r="N158" s="242"/>
      <c r="O158" s="242"/>
      <c r="P158" s="242"/>
      <c r="Q158" s="242"/>
      <c r="R158" s="242"/>
      <c r="S158" s="242"/>
      <c r="T158" s="243"/>
      <c r="AT158" s="244" t="s">
        <v>170</v>
      </c>
      <c r="AU158" s="244" t="s">
        <v>83</v>
      </c>
      <c r="AV158" s="13" t="s">
        <v>81</v>
      </c>
      <c r="AW158" s="13" t="s">
        <v>37</v>
      </c>
      <c r="AX158" s="13" t="s">
        <v>73</v>
      </c>
      <c r="AY158" s="244" t="s">
        <v>162</v>
      </c>
    </row>
    <row r="159" spans="2:65" s="11" customFormat="1" ht="12">
      <c r="B159" s="205"/>
      <c r="C159" s="206"/>
      <c r="D159" s="217" t="s">
        <v>170</v>
      </c>
      <c r="E159" s="218" t="s">
        <v>21</v>
      </c>
      <c r="F159" s="219" t="s">
        <v>267</v>
      </c>
      <c r="G159" s="206"/>
      <c r="H159" s="220">
        <v>144.375</v>
      </c>
      <c r="I159" s="211"/>
      <c r="J159" s="206"/>
      <c r="K159" s="206"/>
      <c r="L159" s="212"/>
      <c r="M159" s="213"/>
      <c r="N159" s="214"/>
      <c r="O159" s="214"/>
      <c r="P159" s="214"/>
      <c r="Q159" s="214"/>
      <c r="R159" s="214"/>
      <c r="S159" s="214"/>
      <c r="T159" s="215"/>
      <c r="AT159" s="216" t="s">
        <v>170</v>
      </c>
      <c r="AU159" s="216" t="s">
        <v>83</v>
      </c>
      <c r="AV159" s="11" t="s">
        <v>83</v>
      </c>
      <c r="AW159" s="11" t="s">
        <v>37</v>
      </c>
      <c r="AX159" s="11" t="s">
        <v>73</v>
      </c>
      <c r="AY159" s="216" t="s">
        <v>162</v>
      </c>
    </row>
    <row r="160" spans="2:65" s="13" customFormat="1" ht="12">
      <c r="B160" s="234"/>
      <c r="C160" s="235"/>
      <c r="D160" s="217" t="s">
        <v>170</v>
      </c>
      <c r="E160" s="236" t="s">
        <v>21</v>
      </c>
      <c r="F160" s="237" t="s">
        <v>268</v>
      </c>
      <c r="G160" s="235"/>
      <c r="H160" s="238" t="s">
        <v>21</v>
      </c>
      <c r="I160" s="239"/>
      <c r="J160" s="235"/>
      <c r="K160" s="235"/>
      <c r="L160" s="240"/>
      <c r="M160" s="241"/>
      <c r="N160" s="242"/>
      <c r="O160" s="242"/>
      <c r="P160" s="242"/>
      <c r="Q160" s="242"/>
      <c r="R160" s="242"/>
      <c r="S160" s="242"/>
      <c r="T160" s="243"/>
      <c r="AT160" s="244" t="s">
        <v>170</v>
      </c>
      <c r="AU160" s="244" t="s">
        <v>83</v>
      </c>
      <c r="AV160" s="13" t="s">
        <v>81</v>
      </c>
      <c r="AW160" s="13" t="s">
        <v>37</v>
      </c>
      <c r="AX160" s="13" t="s">
        <v>73</v>
      </c>
      <c r="AY160" s="244" t="s">
        <v>162</v>
      </c>
    </row>
    <row r="161" spans="2:51" s="11" customFormat="1" ht="12">
      <c r="B161" s="205"/>
      <c r="C161" s="206"/>
      <c r="D161" s="217" t="s">
        <v>170</v>
      </c>
      <c r="E161" s="218" t="s">
        <v>21</v>
      </c>
      <c r="F161" s="219" t="s">
        <v>269</v>
      </c>
      <c r="G161" s="206"/>
      <c r="H161" s="220">
        <v>375.54399999999998</v>
      </c>
      <c r="I161" s="211"/>
      <c r="J161" s="206"/>
      <c r="K161" s="206"/>
      <c r="L161" s="212"/>
      <c r="M161" s="213"/>
      <c r="N161" s="214"/>
      <c r="O161" s="214"/>
      <c r="P161" s="214"/>
      <c r="Q161" s="214"/>
      <c r="R161" s="214"/>
      <c r="S161" s="214"/>
      <c r="T161" s="215"/>
      <c r="AT161" s="216" t="s">
        <v>170</v>
      </c>
      <c r="AU161" s="216" t="s">
        <v>83</v>
      </c>
      <c r="AV161" s="11" t="s">
        <v>83</v>
      </c>
      <c r="AW161" s="11" t="s">
        <v>37</v>
      </c>
      <c r="AX161" s="11" t="s">
        <v>73</v>
      </c>
      <c r="AY161" s="216" t="s">
        <v>162</v>
      </c>
    </row>
    <row r="162" spans="2:51" s="13" customFormat="1" ht="12">
      <c r="B162" s="234"/>
      <c r="C162" s="235"/>
      <c r="D162" s="217" t="s">
        <v>170</v>
      </c>
      <c r="E162" s="236" t="s">
        <v>21</v>
      </c>
      <c r="F162" s="237" t="s">
        <v>270</v>
      </c>
      <c r="G162" s="235"/>
      <c r="H162" s="238" t="s">
        <v>21</v>
      </c>
      <c r="I162" s="239"/>
      <c r="J162" s="235"/>
      <c r="K162" s="235"/>
      <c r="L162" s="240"/>
      <c r="M162" s="241"/>
      <c r="N162" s="242"/>
      <c r="O162" s="242"/>
      <c r="P162" s="242"/>
      <c r="Q162" s="242"/>
      <c r="R162" s="242"/>
      <c r="S162" s="242"/>
      <c r="T162" s="243"/>
      <c r="AT162" s="244" t="s">
        <v>170</v>
      </c>
      <c r="AU162" s="244" t="s">
        <v>83</v>
      </c>
      <c r="AV162" s="13" t="s">
        <v>81</v>
      </c>
      <c r="AW162" s="13" t="s">
        <v>37</v>
      </c>
      <c r="AX162" s="13" t="s">
        <v>73</v>
      </c>
      <c r="AY162" s="244" t="s">
        <v>162</v>
      </c>
    </row>
    <row r="163" spans="2:51" s="11" customFormat="1" ht="12">
      <c r="B163" s="205"/>
      <c r="C163" s="206"/>
      <c r="D163" s="217" t="s">
        <v>170</v>
      </c>
      <c r="E163" s="218" t="s">
        <v>21</v>
      </c>
      <c r="F163" s="219" t="s">
        <v>271</v>
      </c>
      <c r="G163" s="206"/>
      <c r="H163" s="220">
        <v>137.54</v>
      </c>
      <c r="I163" s="211"/>
      <c r="J163" s="206"/>
      <c r="K163" s="206"/>
      <c r="L163" s="212"/>
      <c r="M163" s="213"/>
      <c r="N163" s="214"/>
      <c r="O163" s="214"/>
      <c r="P163" s="214"/>
      <c r="Q163" s="214"/>
      <c r="R163" s="214"/>
      <c r="S163" s="214"/>
      <c r="T163" s="215"/>
      <c r="AT163" s="216" t="s">
        <v>170</v>
      </c>
      <c r="AU163" s="216" t="s">
        <v>83</v>
      </c>
      <c r="AV163" s="11" t="s">
        <v>83</v>
      </c>
      <c r="AW163" s="11" t="s">
        <v>37</v>
      </c>
      <c r="AX163" s="11" t="s">
        <v>73</v>
      </c>
      <c r="AY163" s="216" t="s">
        <v>162</v>
      </c>
    </row>
    <row r="164" spans="2:51" s="13" customFormat="1" ht="12">
      <c r="B164" s="234"/>
      <c r="C164" s="235"/>
      <c r="D164" s="217" t="s">
        <v>170</v>
      </c>
      <c r="E164" s="236" t="s">
        <v>21</v>
      </c>
      <c r="F164" s="237" t="s">
        <v>272</v>
      </c>
      <c r="G164" s="235"/>
      <c r="H164" s="238" t="s">
        <v>21</v>
      </c>
      <c r="I164" s="239"/>
      <c r="J164" s="235"/>
      <c r="K164" s="235"/>
      <c r="L164" s="240"/>
      <c r="M164" s="241"/>
      <c r="N164" s="242"/>
      <c r="O164" s="242"/>
      <c r="P164" s="242"/>
      <c r="Q164" s="242"/>
      <c r="R164" s="242"/>
      <c r="S164" s="242"/>
      <c r="T164" s="243"/>
      <c r="AT164" s="244" t="s">
        <v>170</v>
      </c>
      <c r="AU164" s="244" t="s">
        <v>83</v>
      </c>
      <c r="AV164" s="13" t="s">
        <v>81</v>
      </c>
      <c r="AW164" s="13" t="s">
        <v>37</v>
      </c>
      <c r="AX164" s="13" t="s">
        <v>73</v>
      </c>
      <c r="AY164" s="244" t="s">
        <v>162</v>
      </c>
    </row>
    <row r="165" spans="2:51" s="11" customFormat="1" ht="12">
      <c r="B165" s="205"/>
      <c r="C165" s="206"/>
      <c r="D165" s="217" t="s">
        <v>170</v>
      </c>
      <c r="E165" s="218" t="s">
        <v>21</v>
      </c>
      <c r="F165" s="219" t="s">
        <v>273</v>
      </c>
      <c r="G165" s="206"/>
      <c r="H165" s="220">
        <v>161.46</v>
      </c>
      <c r="I165" s="211"/>
      <c r="J165" s="206"/>
      <c r="K165" s="206"/>
      <c r="L165" s="212"/>
      <c r="M165" s="213"/>
      <c r="N165" s="214"/>
      <c r="O165" s="214"/>
      <c r="P165" s="214"/>
      <c r="Q165" s="214"/>
      <c r="R165" s="214"/>
      <c r="S165" s="214"/>
      <c r="T165" s="215"/>
      <c r="AT165" s="216" t="s">
        <v>170</v>
      </c>
      <c r="AU165" s="216" t="s">
        <v>83</v>
      </c>
      <c r="AV165" s="11" t="s">
        <v>83</v>
      </c>
      <c r="AW165" s="11" t="s">
        <v>37</v>
      </c>
      <c r="AX165" s="11" t="s">
        <v>73</v>
      </c>
      <c r="AY165" s="216" t="s">
        <v>162</v>
      </c>
    </row>
    <row r="166" spans="2:51" s="14" customFormat="1" ht="12">
      <c r="B166" s="245"/>
      <c r="C166" s="246"/>
      <c r="D166" s="217" t="s">
        <v>170</v>
      </c>
      <c r="E166" s="247" t="s">
        <v>21</v>
      </c>
      <c r="F166" s="248" t="s">
        <v>274</v>
      </c>
      <c r="G166" s="246"/>
      <c r="H166" s="249">
        <v>818.91899999999998</v>
      </c>
      <c r="I166" s="250"/>
      <c r="J166" s="246"/>
      <c r="K166" s="246"/>
      <c r="L166" s="251"/>
      <c r="M166" s="252"/>
      <c r="N166" s="253"/>
      <c r="O166" s="253"/>
      <c r="P166" s="253"/>
      <c r="Q166" s="253"/>
      <c r="R166" s="253"/>
      <c r="S166" s="253"/>
      <c r="T166" s="254"/>
      <c r="AT166" s="255" t="s">
        <v>170</v>
      </c>
      <c r="AU166" s="255" t="s">
        <v>83</v>
      </c>
      <c r="AV166" s="14" t="s">
        <v>177</v>
      </c>
      <c r="AW166" s="14" t="s">
        <v>37</v>
      </c>
      <c r="AX166" s="14" t="s">
        <v>73</v>
      </c>
      <c r="AY166" s="255" t="s">
        <v>162</v>
      </c>
    </row>
    <row r="167" spans="2:51" s="13" customFormat="1" ht="12">
      <c r="B167" s="234"/>
      <c r="C167" s="235"/>
      <c r="D167" s="217" t="s">
        <v>170</v>
      </c>
      <c r="E167" s="236" t="s">
        <v>21</v>
      </c>
      <c r="F167" s="237" t="s">
        <v>275</v>
      </c>
      <c r="G167" s="235"/>
      <c r="H167" s="238" t="s">
        <v>21</v>
      </c>
      <c r="I167" s="239"/>
      <c r="J167" s="235"/>
      <c r="K167" s="235"/>
      <c r="L167" s="240"/>
      <c r="M167" s="241"/>
      <c r="N167" s="242"/>
      <c r="O167" s="242"/>
      <c r="P167" s="242"/>
      <c r="Q167" s="242"/>
      <c r="R167" s="242"/>
      <c r="S167" s="242"/>
      <c r="T167" s="243"/>
      <c r="AT167" s="244" t="s">
        <v>170</v>
      </c>
      <c r="AU167" s="244" t="s">
        <v>83</v>
      </c>
      <c r="AV167" s="13" t="s">
        <v>81</v>
      </c>
      <c r="AW167" s="13" t="s">
        <v>37</v>
      </c>
      <c r="AX167" s="13" t="s">
        <v>73</v>
      </c>
      <c r="AY167" s="244" t="s">
        <v>162</v>
      </c>
    </row>
    <row r="168" spans="2:51" s="13" customFormat="1" ht="12">
      <c r="B168" s="234"/>
      <c r="C168" s="235"/>
      <c r="D168" s="217" t="s">
        <v>170</v>
      </c>
      <c r="E168" s="236" t="s">
        <v>21</v>
      </c>
      <c r="F168" s="237" t="s">
        <v>276</v>
      </c>
      <c r="G168" s="235"/>
      <c r="H168" s="238" t="s">
        <v>21</v>
      </c>
      <c r="I168" s="239"/>
      <c r="J168" s="235"/>
      <c r="K168" s="235"/>
      <c r="L168" s="240"/>
      <c r="M168" s="241"/>
      <c r="N168" s="242"/>
      <c r="O168" s="242"/>
      <c r="P168" s="242"/>
      <c r="Q168" s="242"/>
      <c r="R168" s="242"/>
      <c r="S168" s="242"/>
      <c r="T168" s="243"/>
      <c r="AT168" s="244" t="s">
        <v>170</v>
      </c>
      <c r="AU168" s="244" t="s">
        <v>83</v>
      </c>
      <c r="AV168" s="13" t="s">
        <v>81</v>
      </c>
      <c r="AW168" s="13" t="s">
        <v>37</v>
      </c>
      <c r="AX168" s="13" t="s">
        <v>73</v>
      </c>
      <c r="AY168" s="244" t="s">
        <v>162</v>
      </c>
    </row>
    <row r="169" spans="2:51" s="11" customFormat="1" ht="12">
      <c r="B169" s="205"/>
      <c r="C169" s="206"/>
      <c r="D169" s="217" t="s">
        <v>170</v>
      </c>
      <c r="E169" s="218" t="s">
        <v>21</v>
      </c>
      <c r="F169" s="219" t="s">
        <v>277</v>
      </c>
      <c r="G169" s="206"/>
      <c r="H169" s="220">
        <v>361.1</v>
      </c>
      <c r="I169" s="211"/>
      <c r="J169" s="206"/>
      <c r="K169" s="206"/>
      <c r="L169" s="212"/>
      <c r="M169" s="213"/>
      <c r="N169" s="214"/>
      <c r="O169" s="214"/>
      <c r="P169" s="214"/>
      <c r="Q169" s="214"/>
      <c r="R169" s="214"/>
      <c r="S169" s="214"/>
      <c r="T169" s="215"/>
      <c r="AT169" s="216" t="s">
        <v>170</v>
      </c>
      <c r="AU169" s="216" t="s">
        <v>83</v>
      </c>
      <c r="AV169" s="11" t="s">
        <v>83</v>
      </c>
      <c r="AW169" s="11" t="s">
        <v>37</v>
      </c>
      <c r="AX169" s="11" t="s">
        <v>73</v>
      </c>
      <c r="AY169" s="216" t="s">
        <v>162</v>
      </c>
    </row>
    <row r="170" spans="2:51" s="13" customFormat="1" ht="12">
      <c r="B170" s="234"/>
      <c r="C170" s="235"/>
      <c r="D170" s="217" t="s">
        <v>170</v>
      </c>
      <c r="E170" s="236" t="s">
        <v>21</v>
      </c>
      <c r="F170" s="237" t="s">
        <v>278</v>
      </c>
      <c r="G170" s="235"/>
      <c r="H170" s="238" t="s">
        <v>21</v>
      </c>
      <c r="I170" s="239"/>
      <c r="J170" s="235"/>
      <c r="K170" s="235"/>
      <c r="L170" s="240"/>
      <c r="M170" s="241"/>
      <c r="N170" s="242"/>
      <c r="O170" s="242"/>
      <c r="P170" s="242"/>
      <c r="Q170" s="242"/>
      <c r="R170" s="242"/>
      <c r="S170" s="242"/>
      <c r="T170" s="243"/>
      <c r="AT170" s="244" t="s">
        <v>170</v>
      </c>
      <c r="AU170" s="244" t="s">
        <v>83</v>
      </c>
      <c r="AV170" s="13" t="s">
        <v>81</v>
      </c>
      <c r="AW170" s="13" t="s">
        <v>37</v>
      </c>
      <c r="AX170" s="13" t="s">
        <v>73</v>
      </c>
      <c r="AY170" s="244" t="s">
        <v>162</v>
      </c>
    </row>
    <row r="171" spans="2:51" s="11" customFormat="1" ht="12">
      <c r="B171" s="205"/>
      <c r="C171" s="206"/>
      <c r="D171" s="217" t="s">
        <v>170</v>
      </c>
      <c r="E171" s="218" t="s">
        <v>21</v>
      </c>
      <c r="F171" s="219" t="s">
        <v>279</v>
      </c>
      <c r="G171" s="206"/>
      <c r="H171" s="220">
        <v>132.25</v>
      </c>
      <c r="I171" s="211"/>
      <c r="J171" s="206"/>
      <c r="K171" s="206"/>
      <c r="L171" s="212"/>
      <c r="M171" s="213"/>
      <c r="N171" s="214"/>
      <c r="O171" s="214"/>
      <c r="P171" s="214"/>
      <c r="Q171" s="214"/>
      <c r="R171" s="214"/>
      <c r="S171" s="214"/>
      <c r="T171" s="215"/>
      <c r="AT171" s="216" t="s">
        <v>170</v>
      </c>
      <c r="AU171" s="216" t="s">
        <v>83</v>
      </c>
      <c r="AV171" s="11" t="s">
        <v>83</v>
      </c>
      <c r="AW171" s="11" t="s">
        <v>37</v>
      </c>
      <c r="AX171" s="11" t="s">
        <v>73</v>
      </c>
      <c r="AY171" s="216" t="s">
        <v>162</v>
      </c>
    </row>
    <row r="172" spans="2:51" s="13" customFormat="1" ht="12">
      <c r="B172" s="234"/>
      <c r="C172" s="235"/>
      <c r="D172" s="217" t="s">
        <v>170</v>
      </c>
      <c r="E172" s="236" t="s">
        <v>21</v>
      </c>
      <c r="F172" s="237" t="s">
        <v>280</v>
      </c>
      <c r="G172" s="235"/>
      <c r="H172" s="238" t="s">
        <v>21</v>
      </c>
      <c r="I172" s="239"/>
      <c r="J172" s="235"/>
      <c r="K172" s="235"/>
      <c r="L172" s="240"/>
      <c r="M172" s="241"/>
      <c r="N172" s="242"/>
      <c r="O172" s="242"/>
      <c r="P172" s="242"/>
      <c r="Q172" s="242"/>
      <c r="R172" s="242"/>
      <c r="S172" s="242"/>
      <c r="T172" s="243"/>
      <c r="AT172" s="244" t="s">
        <v>170</v>
      </c>
      <c r="AU172" s="244" t="s">
        <v>83</v>
      </c>
      <c r="AV172" s="13" t="s">
        <v>81</v>
      </c>
      <c r="AW172" s="13" t="s">
        <v>37</v>
      </c>
      <c r="AX172" s="13" t="s">
        <v>73</v>
      </c>
      <c r="AY172" s="244" t="s">
        <v>162</v>
      </c>
    </row>
    <row r="173" spans="2:51" s="11" customFormat="1" ht="12">
      <c r="B173" s="205"/>
      <c r="C173" s="206"/>
      <c r="D173" s="217" t="s">
        <v>170</v>
      </c>
      <c r="E173" s="218" t="s">
        <v>21</v>
      </c>
      <c r="F173" s="219" t="s">
        <v>281</v>
      </c>
      <c r="G173" s="206"/>
      <c r="H173" s="220">
        <v>14.375</v>
      </c>
      <c r="I173" s="211"/>
      <c r="J173" s="206"/>
      <c r="K173" s="206"/>
      <c r="L173" s="212"/>
      <c r="M173" s="213"/>
      <c r="N173" s="214"/>
      <c r="O173" s="214"/>
      <c r="P173" s="214"/>
      <c r="Q173" s="214"/>
      <c r="R173" s="214"/>
      <c r="S173" s="214"/>
      <c r="T173" s="215"/>
      <c r="AT173" s="216" t="s">
        <v>170</v>
      </c>
      <c r="AU173" s="216" t="s">
        <v>83</v>
      </c>
      <c r="AV173" s="11" t="s">
        <v>83</v>
      </c>
      <c r="AW173" s="11" t="s">
        <v>37</v>
      </c>
      <c r="AX173" s="11" t="s">
        <v>73</v>
      </c>
      <c r="AY173" s="216" t="s">
        <v>162</v>
      </c>
    </row>
    <row r="174" spans="2:51" s="13" customFormat="1" ht="12">
      <c r="B174" s="234"/>
      <c r="C174" s="235"/>
      <c r="D174" s="217" t="s">
        <v>170</v>
      </c>
      <c r="E174" s="236" t="s">
        <v>21</v>
      </c>
      <c r="F174" s="237" t="s">
        <v>282</v>
      </c>
      <c r="G174" s="235"/>
      <c r="H174" s="238" t="s">
        <v>21</v>
      </c>
      <c r="I174" s="239"/>
      <c r="J174" s="235"/>
      <c r="K174" s="235"/>
      <c r="L174" s="240"/>
      <c r="M174" s="241"/>
      <c r="N174" s="242"/>
      <c r="O174" s="242"/>
      <c r="P174" s="242"/>
      <c r="Q174" s="242"/>
      <c r="R174" s="242"/>
      <c r="S174" s="242"/>
      <c r="T174" s="243"/>
      <c r="AT174" s="244" t="s">
        <v>170</v>
      </c>
      <c r="AU174" s="244" t="s">
        <v>83</v>
      </c>
      <c r="AV174" s="13" t="s">
        <v>81</v>
      </c>
      <c r="AW174" s="13" t="s">
        <v>37</v>
      </c>
      <c r="AX174" s="13" t="s">
        <v>73</v>
      </c>
      <c r="AY174" s="244" t="s">
        <v>162</v>
      </c>
    </row>
    <row r="175" spans="2:51" s="11" customFormat="1" ht="12">
      <c r="B175" s="205"/>
      <c r="C175" s="206"/>
      <c r="D175" s="217" t="s">
        <v>170</v>
      </c>
      <c r="E175" s="218" t="s">
        <v>21</v>
      </c>
      <c r="F175" s="219" t="s">
        <v>283</v>
      </c>
      <c r="G175" s="206"/>
      <c r="H175" s="220">
        <v>155.25</v>
      </c>
      <c r="I175" s="211"/>
      <c r="J175" s="206"/>
      <c r="K175" s="206"/>
      <c r="L175" s="212"/>
      <c r="M175" s="213"/>
      <c r="N175" s="214"/>
      <c r="O175" s="214"/>
      <c r="P175" s="214"/>
      <c r="Q175" s="214"/>
      <c r="R175" s="214"/>
      <c r="S175" s="214"/>
      <c r="T175" s="215"/>
      <c r="AT175" s="216" t="s">
        <v>170</v>
      </c>
      <c r="AU175" s="216" t="s">
        <v>83</v>
      </c>
      <c r="AV175" s="11" t="s">
        <v>83</v>
      </c>
      <c r="AW175" s="11" t="s">
        <v>37</v>
      </c>
      <c r="AX175" s="11" t="s">
        <v>73</v>
      </c>
      <c r="AY175" s="216" t="s">
        <v>162</v>
      </c>
    </row>
    <row r="176" spans="2:51" s="13" customFormat="1" ht="12">
      <c r="B176" s="234"/>
      <c r="C176" s="235"/>
      <c r="D176" s="217" t="s">
        <v>170</v>
      </c>
      <c r="E176" s="236" t="s">
        <v>21</v>
      </c>
      <c r="F176" s="237" t="s">
        <v>284</v>
      </c>
      <c r="G176" s="235"/>
      <c r="H176" s="238" t="s">
        <v>21</v>
      </c>
      <c r="I176" s="239"/>
      <c r="J176" s="235"/>
      <c r="K176" s="235"/>
      <c r="L176" s="240"/>
      <c r="M176" s="241"/>
      <c r="N176" s="242"/>
      <c r="O176" s="242"/>
      <c r="P176" s="242"/>
      <c r="Q176" s="242"/>
      <c r="R176" s="242"/>
      <c r="S176" s="242"/>
      <c r="T176" s="243"/>
      <c r="AT176" s="244" t="s">
        <v>170</v>
      </c>
      <c r="AU176" s="244" t="s">
        <v>83</v>
      </c>
      <c r="AV176" s="13" t="s">
        <v>81</v>
      </c>
      <c r="AW176" s="13" t="s">
        <v>37</v>
      </c>
      <c r="AX176" s="13" t="s">
        <v>73</v>
      </c>
      <c r="AY176" s="244" t="s">
        <v>162</v>
      </c>
    </row>
    <row r="177" spans="2:65" s="11" customFormat="1" ht="12">
      <c r="B177" s="205"/>
      <c r="C177" s="206"/>
      <c r="D177" s="217" t="s">
        <v>170</v>
      </c>
      <c r="E177" s="218" t="s">
        <v>21</v>
      </c>
      <c r="F177" s="219" t="s">
        <v>285</v>
      </c>
      <c r="G177" s="206"/>
      <c r="H177" s="220">
        <v>152.46</v>
      </c>
      <c r="I177" s="211"/>
      <c r="J177" s="206"/>
      <c r="K177" s="206"/>
      <c r="L177" s="212"/>
      <c r="M177" s="213"/>
      <c r="N177" s="214"/>
      <c r="O177" s="214"/>
      <c r="P177" s="214"/>
      <c r="Q177" s="214"/>
      <c r="R177" s="214"/>
      <c r="S177" s="214"/>
      <c r="T177" s="215"/>
      <c r="AT177" s="216" t="s">
        <v>170</v>
      </c>
      <c r="AU177" s="216" t="s">
        <v>83</v>
      </c>
      <c r="AV177" s="11" t="s">
        <v>83</v>
      </c>
      <c r="AW177" s="11" t="s">
        <v>37</v>
      </c>
      <c r="AX177" s="11" t="s">
        <v>73</v>
      </c>
      <c r="AY177" s="216" t="s">
        <v>162</v>
      </c>
    </row>
    <row r="178" spans="2:65" s="13" customFormat="1" ht="12">
      <c r="B178" s="234"/>
      <c r="C178" s="235"/>
      <c r="D178" s="217" t="s">
        <v>170</v>
      </c>
      <c r="E178" s="236" t="s">
        <v>21</v>
      </c>
      <c r="F178" s="237" t="s">
        <v>286</v>
      </c>
      <c r="G178" s="235"/>
      <c r="H178" s="238" t="s">
        <v>21</v>
      </c>
      <c r="I178" s="239"/>
      <c r="J178" s="235"/>
      <c r="K178" s="235"/>
      <c r="L178" s="240"/>
      <c r="M178" s="241"/>
      <c r="N178" s="242"/>
      <c r="O178" s="242"/>
      <c r="P178" s="242"/>
      <c r="Q178" s="242"/>
      <c r="R178" s="242"/>
      <c r="S178" s="242"/>
      <c r="T178" s="243"/>
      <c r="AT178" s="244" t="s">
        <v>170</v>
      </c>
      <c r="AU178" s="244" t="s">
        <v>83</v>
      </c>
      <c r="AV178" s="13" t="s">
        <v>81</v>
      </c>
      <c r="AW178" s="13" t="s">
        <v>37</v>
      </c>
      <c r="AX178" s="13" t="s">
        <v>73</v>
      </c>
      <c r="AY178" s="244" t="s">
        <v>162</v>
      </c>
    </row>
    <row r="179" spans="2:65" s="11" customFormat="1" ht="12">
      <c r="B179" s="205"/>
      <c r="C179" s="206"/>
      <c r="D179" s="217" t="s">
        <v>170</v>
      </c>
      <c r="E179" s="218" t="s">
        <v>21</v>
      </c>
      <c r="F179" s="219" t="s">
        <v>287</v>
      </c>
      <c r="G179" s="206"/>
      <c r="H179" s="220">
        <v>4.95</v>
      </c>
      <c r="I179" s="211"/>
      <c r="J179" s="206"/>
      <c r="K179" s="206"/>
      <c r="L179" s="212"/>
      <c r="M179" s="213"/>
      <c r="N179" s="214"/>
      <c r="O179" s="214"/>
      <c r="P179" s="214"/>
      <c r="Q179" s="214"/>
      <c r="R179" s="214"/>
      <c r="S179" s="214"/>
      <c r="T179" s="215"/>
      <c r="AT179" s="216" t="s">
        <v>170</v>
      </c>
      <c r="AU179" s="216" t="s">
        <v>83</v>
      </c>
      <c r="AV179" s="11" t="s">
        <v>83</v>
      </c>
      <c r="AW179" s="11" t="s">
        <v>37</v>
      </c>
      <c r="AX179" s="11" t="s">
        <v>73</v>
      </c>
      <c r="AY179" s="216" t="s">
        <v>162</v>
      </c>
    </row>
    <row r="180" spans="2:65" s="13" customFormat="1" ht="12">
      <c r="B180" s="234"/>
      <c r="C180" s="235"/>
      <c r="D180" s="217" t="s">
        <v>170</v>
      </c>
      <c r="E180" s="236" t="s">
        <v>21</v>
      </c>
      <c r="F180" s="237" t="s">
        <v>288</v>
      </c>
      <c r="G180" s="235"/>
      <c r="H180" s="238" t="s">
        <v>21</v>
      </c>
      <c r="I180" s="239"/>
      <c r="J180" s="235"/>
      <c r="K180" s="235"/>
      <c r="L180" s="240"/>
      <c r="M180" s="241"/>
      <c r="N180" s="242"/>
      <c r="O180" s="242"/>
      <c r="P180" s="242"/>
      <c r="Q180" s="242"/>
      <c r="R180" s="242"/>
      <c r="S180" s="242"/>
      <c r="T180" s="243"/>
      <c r="AT180" s="244" t="s">
        <v>170</v>
      </c>
      <c r="AU180" s="244" t="s">
        <v>83</v>
      </c>
      <c r="AV180" s="13" t="s">
        <v>81</v>
      </c>
      <c r="AW180" s="13" t="s">
        <v>37</v>
      </c>
      <c r="AX180" s="13" t="s">
        <v>73</v>
      </c>
      <c r="AY180" s="244" t="s">
        <v>162</v>
      </c>
    </row>
    <row r="181" spans="2:65" s="11" customFormat="1" ht="12">
      <c r="B181" s="205"/>
      <c r="C181" s="206"/>
      <c r="D181" s="217" t="s">
        <v>170</v>
      </c>
      <c r="E181" s="218" t="s">
        <v>21</v>
      </c>
      <c r="F181" s="219" t="s">
        <v>289</v>
      </c>
      <c r="G181" s="206"/>
      <c r="H181" s="220">
        <v>2.64</v>
      </c>
      <c r="I181" s="211"/>
      <c r="J181" s="206"/>
      <c r="K181" s="206"/>
      <c r="L181" s="212"/>
      <c r="M181" s="213"/>
      <c r="N181" s="214"/>
      <c r="O181" s="214"/>
      <c r="P181" s="214"/>
      <c r="Q181" s="214"/>
      <c r="R181" s="214"/>
      <c r="S181" s="214"/>
      <c r="T181" s="215"/>
      <c r="AT181" s="216" t="s">
        <v>170</v>
      </c>
      <c r="AU181" s="216" t="s">
        <v>83</v>
      </c>
      <c r="AV181" s="11" t="s">
        <v>83</v>
      </c>
      <c r="AW181" s="11" t="s">
        <v>37</v>
      </c>
      <c r="AX181" s="11" t="s">
        <v>73</v>
      </c>
      <c r="AY181" s="216" t="s">
        <v>162</v>
      </c>
    </row>
    <row r="182" spans="2:65" s="14" customFormat="1" ht="12">
      <c r="B182" s="245"/>
      <c r="C182" s="246"/>
      <c r="D182" s="217" t="s">
        <v>170</v>
      </c>
      <c r="E182" s="247" t="s">
        <v>21</v>
      </c>
      <c r="F182" s="248" t="s">
        <v>274</v>
      </c>
      <c r="G182" s="246"/>
      <c r="H182" s="249">
        <v>823.02499999999998</v>
      </c>
      <c r="I182" s="250"/>
      <c r="J182" s="246"/>
      <c r="K182" s="246"/>
      <c r="L182" s="251"/>
      <c r="M182" s="252"/>
      <c r="N182" s="253"/>
      <c r="O182" s="253"/>
      <c r="P182" s="253"/>
      <c r="Q182" s="253"/>
      <c r="R182" s="253"/>
      <c r="S182" s="253"/>
      <c r="T182" s="254"/>
      <c r="AT182" s="255" t="s">
        <v>170</v>
      </c>
      <c r="AU182" s="255" t="s">
        <v>83</v>
      </c>
      <c r="AV182" s="14" t="s">
        <v>177</v>
      </c>
      <c r="AW182" s="14" t="s">
        <v>37</v>
      </c>
      <c r="AX182" s="14" t="s">
        <v>73</v>
      </c>
      <c r="AY182" s="255" t="s">
        <v>162</v>
      </c>
    </row>
    <row r="183" spans="2:65" s="12" customFormat="1" ht="12">
      <c r="B183" s="221"/>
      <c r="C183" s="222"/>
      <c r="D183" s="207" t="s">
        <v>170</v>
      </c>
      <c r="E183" s="223" t="s">
        <v>21</v>
      </c>
      <c r="F183" s="224" t="s">
        <v>176</v>
      </c>
      <c r="G183" s="222"/>
      <c r="H183" s="225">
        <v>1641.944</v>
      </c>
      <c r="I183" s="226"/>
      <c r="J183" s="222"/>
      <c r="K183" s="222"/>
      <c r="L183" s="227"/>
      <c r="M183" s="228"/>
      <c r="N183" s="229"/>
      <c r="O183" s="229"/>
      <c r="P183" s="229"/>
      <c r="Q183" s="229"/>
      <c r="R183" s="229"/>
      <c r="S183" s="229"/>
      <c r="T183" s="230"/>
      <c r="AT183" s="231" t="s">
        <v>170</v>
      </c>
      <c r="AU183" s="231" t="s">
        <v>83</v>
      </c>
      <c r="AV183" s="12" t="s">
        <v>168</v>
      </c>
      <c r="AW183" s="12" t="s">
        <v>37</v>
      </c>
      <c r="AX183" s="12" t="s">
        <v>81</v>
      </c>
      <c r="AY183" s="231" t="s">
        <v>162</v>
      </c>
    </row>
    <row r="184" spans="2:65" s="1" customFormat="1" ht="40.200000000000003" customHeight="1">
      <c r="B184" s="41"/>
      <c r="C184" s="193" t="s">
        <v>290</v>
      </c>
      <c r="D184" s="193" t="s">
        <v>164</v>
      </c>
      <c r="E184" s="194" t="s">
        <v>291</v>
      </c>
      <c r="F184" s="195" t="s">
        <v>292</v>
      </c>
      <c r="G184" s="196" t="s">
        <v>257</v>
      </c>
      <c r="H184" s="197">
        <v>820.97199999999998</v>
      </c>
      <c r="I184" s="198"/>
      <c r="J184" s="199">
        <f>ROUND(I184*H184,2)</f>
        <v>0</v>
      </c>
      <c r="K184" s="195" t="s">
        <v>183</v>
      </c>
      <c r="L184" s="61"/>
      <c r="M184" s="200" t="s">
        <v>21</v>
      </c>
      <c r="N184" s="201" t="s">
        <v>44</v>
      </c>
      <c r="O184" s="42"/>
      <c r="P184" s="202">
        <f>O184*H184</f>
        <v>0</v>
      </c>
      <c r="Q184" s="202">
        <v>0</v>
      </c>
      <c r="R184" s="202">
        <f>Q184*H184</f>
        <v>0</v>
      </c>
      <c r="S184" s="202">
        <v>0</v>
      </c>
      <c r="T184" s="203">
        <f>S184*H184</f>
        <v>0</v>
      </c>
      <c r="AR184" s="24" t="s">
        <v>168</v>
      </c>
      <c r="AT184" s="24" t="s">
        <v>164</v>
      </c>
      <c r="AU184" s="24" t="s">
        <v>83</v>
      </c>
      <c r="AY184" s="24" t="s">
        <v>162</v>
      </c>
      <c r="BE184" s="204">
        <f>IF(N184="základní",J184,0)</f>
        <v>0</v>
      </c>
      <c r="BF184" s="204">
        <f>IF(N184="snížená",J184,0)</f>
        <v>0</v>
      </c>
      <c r="BG184" s="204">
        <f>IF(N184="zákl. přenesená",J184,0)</f>
        <v>0</v>
      </c>
      <c r="BH184" s="204">
        <f>IF(N184="sníž. přenesená",J184,0)</f>
        <v>0</v>
      </c>
      <c r="BI184" s="204">
        <f>IF(N184="nulová",J184,0)</f>
        <v>0</v>
      </c>
      <c r="BJ184" s="24" t="s">
        <v>81</v>
      </c>
      <c r="BK184" s="204">
        <f>ROUND(I184*H184,2)</f>
        <v>0</v>
      </c>
      <c r="BL184" s="24" t="s">
        <v>168</v>
      </c>
      <c r="BM184" s="24" t="s">
        <v>293</v>
      </c>
    </row>
    <row r="185" spans="2:65" s="1" customFormat="1" ht="108">
      <c r="B185" s="41"/>
      <c r="C185" s="63"/>
      <c r="D185" s="217" t="s">
        <v>185</v>
      </c>
      <c r="E185" s="63"/>
      <c r="F185" s="232" t="s">
        <v>259</v>
      </c>
      <c r="G185" s="63"/>
      <c r="H185" s="63"/>
      <c r="I185" s="163"/>
      <c r="J185" s="63"/>
      <c r="K185" s="63"/>
      <c r="L185" s="61"/>
      <c r="M185" s="233"/>
      <c r="N185" s="42"/>
      <c r="O185" s="42"/>
      <c r="P185" s="42"/>
      <c r="Q185" s="42"/>
      <c r="R185" s="42"/>
      <c r="S185" s="42"/>
      <c r="T185" s="78"/>
      <c r="AT185" s="24" t="s">
        <v>185</v>
      </c>
      <c r="AU185" s="24" t="s">
        <v>83</v>
      </c>
    </row>
    <row r="186" spans="2:65" s="11" customFormat="1" ht="12">
      <c r="B186" s="205"/>
      <c r="C186" s="206"/>
      <c r="D186" s="217" t="s">
        <v>170</v>
      </c>
      <c r="E186" s="218" t="s">
        <v>21</v>
      </c>
      <c r="F186" s="219" t="s">
        <v>294</v>
      </c>
      <c r="G186" s="206"/>
      <c r="H186" s="220">
        <v>820.97199999999998</v>
      </c>
      <c r="I186" s="211"/>
      <c r="J186" s="206"/>
      <c r="K186" s="206"/>
      <c r="L186" s="212"/>
      <c r="M186" s="213"/>
      <c r="N186" s="214"/>
      <c r="O186" s="214"/>
      <c r="P186" s="214"/>
      <c r="Q186" s="214"/>
      <c r="R186" s="214"/>
      <c r="S186" s="214"/>
      <c r="T186" s="215"/>
      <c r="AT186" s="216" t="s">
        <v>170</v>
      </c>
      <c r="AU186" s="216" t="s">
        <v>83</v>
      </c>
      <c r="AV186" s="11" t="s">
        <v>83</v>
      </c>
      <c r="AW186" s="11" t="s">
        <v>37</v>
      </c>
      <c r="AX186" s="11" t="s">
        <v>73</v>
      </c>
      <c r="AY186" s="216" t="s">
        <v>162</v>
      </c>
    </row>
    <row r="187" spans="2:65" s="12" customFormat="1" ht="12">
      <c r="B187" s="221"/>
      <c r="C187" s="222"/>
      <c r="D187" s="207" t="s">
        <v>170</v>
      </c>
      <c r="E187" s="223" t="s">
        <v>21</v>
      </c>
      <c r="F187" s="224" t="s">
        <v>176</v>
      </c>
      <c r="G187" s="222"/>
      <c r="H187" s="225">
        <v>820.97199999999998</v>
      </c>
      <c r="I187" s="226"/>
      <c r="J187" s="222"/>
      <c r="K187" s="222"/>
      <c r="L187" s="227"/>
      <c r="M187" s="228"/>
      <c r="N187" s="229"/>
      <c r="O187" s="229"/>
      <c r="P187" s="229"/>
      <c r="Q187" s="229"/>
      <c r="R187" s="229"/>
      <c r="S187" s="229"/>
      <c r="T187" s="230"/>
      <c r="AT187" s="231" t="s">
        <v>170</v>
      </c>
      <c r="AU187" s="231" t="s">
        <v>83</v>
      </c>
      <c r="AV187" s="12" t="s">
        <v>168</v>
      </c>
      <c r="AW187" s="12" t="s">
        <v>37</v>
      </c>
      <c r="AX187" s="12" t="s">
        <v>81</v>
      </c>
      <c r="AY187" s="231" t="s">
        <v>162</v>
      </c>
    </row>
    <row r="188" spans="2:65" s="1" customFormat="1" ht="40.200000000000003" customHeight="1">
      <c r="B188" s="41"/>
      <c r="C188" s="193" t="s">
        <v>295</v>
      </c>
      <c r="D188" s="193" t="s">
        <v>164</v>
      </c>
      <c r="E188" s="194" t="s">
        <v>296</v>
      </c>
      <c r="F188" s="195" t="s">
        <v>297</v>
      </c>
      <c r="G188" s="196" t="s">
        <v>191</v>
      </c>
      <c r="H188" s="197">
        <v>15</v>
      </c>
      <c r="I188" s="198"/>
      <c r="J188" s="199">
        <f>ROUND(I188*H188,2)</f>
        <v>0</v>
      </c>
      <c r="K188" s="195" t="s">
        <v>183</v>
      </c>
      <c r="L188" s="61"/>
      <c r="M188" s="200" t="s">
        <v>21</v>
      </c>
      <c r="N188" s="201" t="s">
        <v>44</v>
      </c>
      <c r="O188" s="42"/>
      <c r="P188" s="202">
        <f>O188*H188</f>
        <v>0</v>
      </c>
      <c r="Q188" s="202">
        <v>0</v>
      </c>
      <c r="R188" s="202">
        <f>Q188*H188</f>
        <v>0</v>
      </c>
      <c r="S188" s="202">
        <v>0</v>
      </c>
      <c r="T188" s="203">
        <f>S188*H188</f>
        <v>0</v>
      </c>
      <c r="AR188" s="24" t="s">
        <v>168</v>
      </c>
      <c r="AT188" s="24" t="s">
        <v>164</v>
      </c>
      <c r="AU188" s="24" t="s">
        <v>83</v>
      </c>
      <c r="AY188" s="24" t="s">
        <v>162</v>
      </c>
      <c r="BE188" s="204">
        <f>IF(N188="základní",J188,0)</f>
        <v>0</v>
      </c>
      <c r="BF188" s="204">
        <f>IF(N188="snížená",J188,0)</f>
        <v>0</v>
      </c>
      <c r="BG188" s="204">
        <f>IF(N188="zákl. přenesená",J188,0)</f>
        <v>0</v>
      </c>
      <c r="BH188" s="204">
        <f>IF(N188="sníž. přenesená",J188,0)</f>
        <v>0</v>
      </c>
      <c r="BI188" s="204">
        <f>IF(N188="nulová",J188,0)</f>
        <v>0</v>
      </c>
      <c r="BJ188" s="24" t="s">
        <v>81</v>
      </c>
      <c r="BK188" s="204">
        <f>ROUND(I188*H188,2)</f>
        <v>0</v>
      </c>
      <c r="BL188" s="24" t="s">
        <v>168</v>
      </c>
      <c r="BM188" s="24" t="s">
        <v>298</v>
      </c>
    </row>
    <row r="189" spans="2:65" s="1" customFormat="1" ht="36">
      <c r="B189" s="41"/>
      <c r="C189" s="63"/>
      <c r="D189" s="207" t="s">
        <v>185</v>
      </c>
      <c r="E189" s="63"/>
      <c r="F189" s="256" t="s">
        <v>299</v>
      </c>
      <c r="G189" s="63"/>
      <c r="H189" s="63"/>
      <c r="I189" s="163"/>
      <c r="J189" s="63"/>
      <c r="K189" s="63"/>
      <c r="L189" s="61"/>
      <c r="M189" s="233"/>
      <c r="N189" s="42"/>
      <c r="O189" s="42"/>
      <c r="P189" s="42"/>
      <c r="Q189" s="42"/>
      <c r="R189" s="42"/>
      <c r="S189" s="42"/>
      <c r="T189" s="78"/>
      <c r="AT189" s="24" t="s">
        <v>185</v>
      </c>
      <c r="AU189" s="24" t="s">
        <v>83</v>
      </c>
    </row>
    <row r="190" spans="2:65" s="1" customFormat="1" ht="40.200000000000003" customHeight="1">
      <c r="B190" s="41"/>
      <c r="C190" s="193" t="s">
        <v>300</v>
      </c>
      <c r="D190" s="193" t="s">
        <v>164</v>
      </c>
      <c r="E190" s="194" t="s">
        <v>301</v>
      </c>
      <c r="F190" s="195" t="s">
        <v>302</v>
      </c>
      <c r="G190" s="196" t="s">
        <v>191</v>
      </c>
      <c r="H190" s="197">
        <v>15</v>
      </c>
      <c r="I190" s="198"/>
      <c r="J190" s="199">
        <f>ROUND(I190*H190,2)</f>
        <v>0</v>
      </c>
      <c r="K190" s="195" t="s">
        <v>183</v>
      </c>
      <c r="L190" s="61"/>
      <c r="M190" s="200" t="s">
        <v>21</v>
      </c>
      <c r="N190" s="201" t="s">
        <v>44</v>
      </c>
      <c r="O190" s="42"/>
      <c r="P190" s="202">
        <f>O190*H190</f>
        <v>0</v>
      </c>
      <c r="Q190" s="202">
        <v>0</v>
      </c>
      <c r="R190" s="202">
        <f>Q190*H190</f>
        <v>0</v>
      </c>
      <c r="S190" s="202">
        <v>0</v>
      </c>
      <c r="T190" s="203">
        <f>S190*H190</f>
        <v>0</v>
      </c>
      <c r="AR190" s="24" t="s">
        <v>168</v>
      </c>
      <c r="AT190" s="24" t="s">
        <v>164</v>
      </c>
      <c r="AU190" s="24" t="s">
        <v>83</v>
      </c>
      <c r="AY190" s="24" t="s">
        <v>162</v>
      </c>
      <c r="BE190" s="204">
        <f>IF(N190="základní",J190,0)</f>
        <v>0</v>
      </c>
      <c r="BF190" s="204">
        <f>IF(N190="snížená",J190,0)</f>
        <v>0</v>
      </c>
      <c r="BG190" s="204">
        <f>IF(N190="zákl. přenesená",J190,0)</f>
        <v>0</v>
      </c>
      <c r="BH190" s="204">
        <f>IF(N190="sníž. přenesená",J190,0)</f>
        <v>0</v>
      </c>
      <c r="BI190" s="204">
        <f>IF(N190="nulová",J190,0)</f>
        <v>0</v>
      </c>
      <c r="BJ190" s="24" t="s">
        <v>81</v>
      </c>
      <c r="BK190" s="204">
        <f>ROUND(I190*H190,2)</f>
        <v>0</v>
      </c>
      <c r="BL190" s="24" t="s">
        <v>168</v>
      </c>
      <c r="BM190" s="24" t="s">
        <v>303</v>
      </c>
    </row>
    <row r="191" spans="2:65" s="1" customFormat="1" ht="36">
      <c r="B191" s="41"/>
      <c r="C191" s="63"/>
      <c r="D191" s="207" t="s">
        <v>185</v>
      </c>
      <c r="E191" s="63"/>
      <c r="F191" s="256" t="s">
        <v>299</v>
      </c>
      <c r="G191" s="63"/>
      <c r="H191" s="63"/>
      <c r="I191" s="163"/>
      <c r="J191" s="63"/>
      <c r="K191" s="63"/>
      <c r="L191" s="61"/>
      <c r="M191" s="233"/>
      <c r="N191" s="42"/>
      <c r="O191" s="42"/>
      <c r="P191" s="42"/>
      <c r="Q191" s="42"/>
      <c r="R191" s="42"/>
      <c r="S191" s="42"/>
      <c r="T191" s="78"/>
      <c r="AT191" s="24" t="s">
        <v>185</v>
      </c>
      <c r="AU191" s="24" t="s">
        <v>83</v>
      </c>
    </row>
    <row r="192" spans="2:65" s="1" customFormat="1" ht="28.8" customHeight="1">
      <c r="B192" s="41"/>
      <c r="C192" s="193" t="s">
        <v>304</v>
      </c>
      <c r="D192" s="193" t="s">
        <v>164</v>
      </c>
      <c r="E192" s="194" t="s">
        <v>305</v>
      </c>
      <c r="F192" s="195" t="s">
        <v>306</v>
      </c>
      <c r="G192" s="196" t="s">
        <v>191</v>
      </c>
      <c r="H192" s="197">
        <v>15</v>
      </c>
      <c r="I192" s="198"/>
      <c r="J192" s="199">
        <f>ROUND(I192*H192,2)</f>
        <v>0</v>
      </c>
      <c r="K192" s="195" t="s">
        <v>183</v>
      </c>
      <c r="L192" s="61"/>
      <c r="M192" s="200" t="s">
        <v>21</v>
      </c>
      <c r="N192" s="201" t="s">
        <v>44</v>
      </c>
      <c r="O192" s="42"/>
      <c r="P192" s="202">
        <f>O192*H192</f>
        <v>0</v>
      </c>
      <c r="Q192" s="202">
        <v>0</v>
      </c>
      <c r="R192" s="202">
        <f>Q192*H192</f>
        <v>0</v>
      </c>
      <c r="S192" s="202">
        <v>0</v>
      </c>
      <c r="T192" s="203">
        <f>S192*H192</f>
        <v>0</v>
      </c>
      <c r="AR192" s="24" t="s">
        <v>168</v>
      </c>
      <c r="AT192" s="24" t="s">
        <v>164</v>
      </c>
      <c r="AU192" s="24" t="s">
        <v>83</v>
      </c>
      <c r="AY192" s="24" t="s">
        <v>162</v>
      </c>
      <c r="BE192" s="204">
        <f>IF(N192="základní",J192,0)</f>
        <v>0</v>
      </c>
      <c r="BF192" s="204">
        <f>IF(N192="snížená",J192,0)</f>
        <v>0</v>
      </c>
      <c r="BG192" s="204">
        <f>IF(N192="zákl. přenesená",J192,0)</f>
        <v>0</v>
      </c>
      <c r="BH192" s="204">
        <f>IF(N192="sníž. přenesená",J192,0)</f>
        <v>0</v>
      </c>
      <c r="BI192" s="204">
        <f>IF(N192="nulová",J192,0)</f>
        <v>0</v>
      </c>
      <c r="BJ192" s="24" t="s">
        <v>81</v>
      </c>
      <c r="BK192" s="204">
        <f>ROUND(I192*H192,2)</f>
        <v>0</v>
      </c>
      <c r="BL192" s="24" t="s">
        <v>168</v>
      </c>
      <c r="BM192" s="24" t="s">
        <v>307</v>
      </c>
    </row>
    <row r="193" spans="2:65" s="1" customFormat="1" ht="36">
      <c r="B193" s="41"/>
      <c r="C193" s="63"/>
      <c r="D193" s="207" t="s">
        <v>185</v>
      </c>
      <c r="E193" s="63"/>
      <c r="F193" s="256" t="s">
        <v>299</v>
      </c>
      <c r="G193" s="63"/>
      <c r="H193" s="63"/>
      <c r="I193" s="163"/>
      <c r="J193" s="63"/>
      <c r="K193" s="63"/>
      <c r="L193" s="61"/>
      <c r="M193" s="233"/>
      <c r="N193" s="42"/>
      <c r="O193" s="42"/>
      <c r="P193" s="42"/>
      <c r="Q193" s="42"/>
      <c r="R193" s="42"/>
      <c r="S193" s="42"/>
      <c r="T193" s="78"/>
      <c r="AT193" s="24" t="s">
        <v>185</v>
      </c>
      <c r="AU193" s="24" t="s">
        <v>83</v>
      </c>
    </row>
    <row r="194" spans="2:65" s="1" customFormat="1" ht="40.200000000000003" customHeight="1">
      <c r="B194" s="41"/>
      <c r="C194" s="193" t="s">
        <v>9</v>
      </c>
      <c r="D194" s="193" t="s">
        <v>164</v>
      </c>
      <c r="E194" s="194" t="s">
        <v>308</v>
      </c>
      <c r="F194" s="195" t="s">
        <v>309</v>
      </c>
      <c r="G194" s="196" t="s">
        <v>257</v>
      </c>
      <c r="H194" s="197">
        <v>1641.944</v>
      </c>
      <c r="I194" s="198"/>
      <c r="J194" s="199">
        <f>ROUND(I194*H194,2)</f>
        <v>0</v>
      </c>
      <c r="K194" s="195" t="s">
        <v>183</v>
      </c>
      <c r="L194" s="61"/>
      <c r="M194" s="200" t="s">
        <v>21</v>
      </c>
      <c r="N194" s="201" t="s">
        <v>44</v>
      </c>
      <c r="O194" s="42"/>
      <c r="P194" s="202">
        <f>O194*H194</f>
        <v>0</v>
      </c>
      <c r="Q194" s="202">
        <v>0</v>
      </c>
      <c r="R194" s="202">
        <f>Q194*H194</f>
        <v>0</v>
      </c>
      <c r="S194" s="202">
        <v>0</v>
      </c>
      <c r="T194" s="203">
        <f>S194*H194</f>
        <v>0</v>
      </c>
      <c r="AR194" s="24" t="s">
        <v>168</v>
      </c>
      <c r="AT194" s="24" t="s">
        <v>164</v>
      </c>
      <c r="AU194" s="24" t="s">
        <v>83</v>
      </c>
      <c r="AY194" s="24" t="s">
        <v>162</v>
      </c>
      <c r="BE194" s="204">
        <f>IF(N194="základní",J194,0)</f>
        <v>0</v>
      </c>
      <c r="BF194" s="204">
        <f>IF(N194="snížená",J194,0)</f>
        <v>0</v>
      </c>
      <c r="BG194" s="204">
        <f>IF(N194="zákl. přenesená",J194,0)</f>
        <v>0</v>
      </c>
      <c r="BH194" s="204">
        <f>IF(N194="sníž. přenesená",J194,0)</f>
        <v>0</v>
      </c>
      <c r="BI194" s="204">
        <f>IF(N194="nulová",J194,0)</f>
        <v>0</v>
      </c>
      <c r="BJ194" s="24" t="s">
        <v>81</v>
      </c>
      <c r="BK194" s="204">
        <f>ROUND(I194*H194,2)</f>
        <v>0</v>
      </c>
      <c r="BL194" s="24" t="s">
        <v>168</v>
      </c>
      <c r="BM194" s="24" t="s">
        <v>310</v>
      </c>
    </row>
    <row r="195" spans="2:65" s="1" customFormat="1" ht="216">
      <c r="B195" s="41"/>
      <c r="C195" s="63"/>
      <c r="D195" s="217" t="s">
        <v>185</v>
      </c>
      <c r="E195" s="63"/>
      <c r="F195" s="232" t="s">
        <v>311</v>
      </c>
      <c r="G195" s="63"/>
      <c r="H195" s="63"/>
      <c r="I195" s="163"/>
      <c r="J195" s="63"/>
      <c r="K195" s="63"/>
      <c r="L195" s="61"/>
      <c r="M195" s="233"/>
      <c r="N195" s="42"/>
      <c r="O195" s="42"/>
      <c r="P195" s="42"/>
      <c r="Q195" s="42"/>
      <c r="R195" s="42"/>
      <c r="S195" s="42"/>
      <c r="T195" s="78"/>
      <c r="AT195" s="24" t="s">
        <v>185</v>
      </c>
      <c r="AU195" s="24" t="s">
        <v>83</v>
      </c>
    </row>
    <row r="196" spans="2:65" s="13" customFormat="1" ht="12">
      <c r="B196" s="234"/>
      <c r="C196" s="235"/>
      <c r="D196" s="217" t="s">
        <v>170</v>
      </c>
      <c r="E196" s="236" t="s">
        <v>21</v>
      </c>
      <c r="F196" s="237" t="s">
        <v>312</v>
      </c>
      <c r="G196" s="235"/>
      <c r="H196" s="238" t="s">
        <v>21</v>
      </c>
      <c r="I196" s="239"/>
      <c r="J196" s="235"/>
      <c r="K196" s="235"/>
      <c r="L196" s="240"/>
      <c r="M196" s="241"/>
      <c r="N196" s="242"/>
      <c r="O196" s="242"/>
      <c r="P196" s="242"/>
      <c r="Q196" s="242"/>
      <c r="R196" s="242"/>
      <c r="S196" s="242"/>
      <c r="T196" s="243"/>
      <c r="AT196" s="244" t="s">
        <v>170</v>
      </c>
      <c r="AU196" s="244" t="s">
        <v>83</v>
      </c>
      <c r="AV196" s="13" t="s">
        <v>81</v>
      </c>
      <c r="AW196" s="13" t="s">
        <v>37</v>
      </c>
      <c r="AX196" s="13" t="s">
        <v>73</v>
      </c>
      <c r="AY196" s="244" t="s">
        <v>162</v>
      </c>
    </row>
    <row r="197" spans="2:65" s="11" customFormat="1" ht="12">
      <c r="B197" s="205"/>
      <c r="C197" s="206"/>
      <c r="D197" s="217" t="s">
        <v>170</v>
      </c>
      <c r="E197" s="218" t="s">
        <v>21</v>
      </c>
      <c r="F197" s="219" t="s">
        <v>313</v>
      </c>
      <c r="G197" s="206"/>
      <c r="H197" s="220">
        <v>1641.944</v>
      </c>
      <c r="I197" s="211"/>
      <c r="J197" s="206"/>
      <c r="K197" s="206"/>
      <c r="L197" s="212"/>
      <c r="M197" s="213"/>
      <c r="N197" s="214"/>
      <c r="O197" s="214"/>
      <c r="P197" s="214"/>
      <c r="Q197" s="214"/>
      <c r="R197" s="214"/>
      <c r="S197" s="214"/>
      <c r="T197" s="215"/>
      <c r="AT197" s="216" t="s">
        <v>170</v>
      </c>
      <c r="AU197" s="216" t="s">
        <v>83</v>
      </c>
      <c r="AV197" s="11" t="s">
        <v>83</v>
      </c>
      <c r="AW197" s="11" t="s">
        <v>37</v>
      </c>
      <c r="AX197" s="11" t="s">
        <v>73</v>
      </c>
      <c r="AY197" s="216" t="s">
        <v>162</v>
      </c>
    </row>
    <row r="198" spans="2:65" s="12" customFormat="1" ht="12">
      <c r="B198" s="221"/>
      <c r="C198" s="222"/>
      <c r="D198" s="207" t="s">
        <v>170</v>
      </c>
      <c r="E198" s="223" t="s">
        <v>21</v>
      </c>
      <c r="F198" s="224" t="s">
        <v>176</v>
      </c>
      <c r="G198" s="222"/>
      <c r="H198" s="225">
        <v>1641.944</v>
      </c>
      <c r="I198" s="226"/>
      <c r="J198" s="222"/>
      <c r="K198" s="222"/>
      <c r="L198" s="227"/>
      <c r="M198" s="228"/>
      <c r="N198" s="229"/>
      <c r="O198" s="229"/>
      <c r="P198" s="229"/>
      <c r="Q198" s="229"/>
      <c r="R198" s="229"/>
      <c r="S198" s="229"/>
      <c r="T198" s="230"/>
      <c r="AT198" s="231" t="s">
        <v>170</v>
      </c>
      <c r="AU198" s="231" t="s">
        <v>83</v>
      </c>
      <c r="AV198" s="12" t="s">
        <v>168</v>
      </c>
      <c r="AW198" s="12" t="s">
        <v>37</v>
      </c>
      <c r="AX198" s="12" t="s">
        <v>81</v>
      </c>
      <c r="AY198" s="231" t="s">
        <v>162</v>
      </c>
    </row>
    <row r="199" spans="2:65" s="1" customFormat="1" ht="20.399999999999999" customHeight="1">
      <c r="B199" s="41"/>
      <c r="C199" s="193" t="s">
        <v>314</v>
      </c>
      <c r="D199" s="193" t="s">
        <v>164</v>
      </c>
      <c r="E199" s="194" t="s">
        <v>315</v>
      </c>
      <c r="F199" s="195" t="s">
        <v>316</v>
      </c>
      <c r="G199" s="196" t="s">
        <v>317</v>
      </c>
      <c r="H199" s="197">
        <v>2955.4989999999998</v>
      </c>
      <c r="I199" s="198"/>
      <c r="J199" s="199">
        <f>ROUND(I199*H199,2)</f>
        <v>0</v>
      </c>
      <c r="K199" s="195" t="s">
        <v>183</v>
      </c>
      <c r="L199" s="61"/>
      <c r="M199" s="200" t="s">
        <v>21</v>
      </c>
      <c r="N199" s="201" t="s">
        <v>44</v>
      </c>
      <c r="O199" s="42"/>
      <c r="P199" s="202">
        <f>O199*H199</f>
        <v>0</v>
      </c>
      <c r="Q199" s="202">
        <v>0</v>
      </c>
      <c r="R199" s="202">
        <f>Q199*H199</f>
        <v>0</v>
      </c>
      <c r="S199" s="202">
        <v>0</v>
      </c>
      <c r="T199" s="203">
        <f>S199*H199</f>
        <v>0</v>
      </c>
      <c r="AR199" s="24" t="s">
        <v>168</v>
      </c>
      <c r="AT199" s="24" t="s">
        <v>164</v>
      </c>
      <c r="AU199" s="24" t="s">
        <v>83</v>
      </c>
      <c r="AY199" s="24" t="s">
        <v>162</v>
      </c>
      <c r="BE199" s="204">
        <f>IF(N199="základní",J199,0)</f>
        <v>0</v>
      </c>
      <c r="BF199" s="204">
        <f>IF(N199="snížená",J199,0)</f>
        <v>0</v>
      </c>
      <c r="BG199" s="204">
        <f>IF(N199="zákl. přenesená",J199,0)</f>
        <v>0</v>
      </c>
      <c r="BH199" s="204">
        <f>IF(N199="sníž. přenesená",J199,0)</f>
        <v>0</v>
      </c>
      <c r="BI199" s="204">
        <f>IF(N199="nulová",J199,0)</f>
        <v>0</v>
      </c>
      <c r="BJ199" s="24" t="s">
        <v>81</v>
      </c>
      <c r="BK199" s="204">
        <f>ROUND(I199*H199,2)</f>
        <v>0</v>
      </c>
      <c r="BL199" s="24" t="s">
        <v>168</v>
      </c>
      <c r="BM199" s="24" t="s">
        <v>318</v>
      </c>
    </row>
    <row r="200" spans="2:65" s="1" customFormat="1" ht="324">
      <c r="B200" s="41"/>
      <c r="C200" s="63"/>
      <c r="D200" s="217" t="s">
        <v>185</v>
      </c>
      <c r="E200" s="63"/>
      <c r="F200" s="232" t="s">
        <v>319</v>
      </c>
      <c r="G200" s="63"/>
      <c r="H200" s="63"/>
      <c r="I200" s="163"/>
      <c r="J200" s="63"/>
      <c r="K200" s="63"/>
      <c r="L200" s="61"/>
      <c r="M200" s="233"/>
      <c r="N200" s="42"/>
      <c r="O200" s="42"/>
      <c r="P200" s="42"/>
      <c r="Q200" s="42"/>
      <c r="R200" s="42"/>
      <c r="S200" s="42"/>
      <c r="T200" s="78"/>
      <c r="AT200" s="24" t="s">
        <v>185</v>
      </c>
      <c r="AU200" s="24" t="s">
        <v>83</v>
      </c>
    </row>
    <row r="201" spans="2:65" s="13" customFormat="1" ht="12">
      <c r="B201" s="234"/>
      <c r="C201" s="235"/>
      <c r="D201" s="217" t="s">
        <v>170</v>
      </c>
      <c r="E201" s="236" t="s">
        <v>21</v>
      </c>
      <c r="F201" s="237" t="s">
        <v>312</v>
      </c>
      <c r="G201" s="235"/>
      <c r="H201" s="238" t="s">
        <v>21</v>
      </c>
      <c r="I201" s="239"/>
      <c r="J201" s="235"/>
      <c r="K201" s="235"/>
      <c r="L201" s="240"/>
      <c r="M201" s="241"/>
      <c r="N201" s="242"/>
      <c r="O201" s="242"/>
      <c r="P201" s="242"/>
      <c r="Q201" s="242"/>
      <c r="R201" s="242"/>
      <c r="S201" s="242"/>
      <c r="T201" s="243"/>
      <c r="AT201" s="244" t="s">
        <v>170</v>
      </c>
      <c r="AU201" s="244" t="s">
        <v>83</v>
      </c>
      <c r="AV201" s="13" t="s">
        <v>81</v>
      </c>
      <c r="AW201" s="13" t="s">
        <v>37</v>
      </c>
      <c r="AX201" s="13" t="s">
        <v>73</v>
      </c>
      <c r="AY201" s="244" t="s">
        <v>162</v>
      </c>
    </row>
    <row r="202" spans="2:65" s="11" customFormat="1" ht="12">
      <c r="B202" s="205"/>
      <c r="C202" s="206"/>
      <c r="D202" s="217" t="s">
        <v>170</v>
      </c>
      <c r="E202" s="218" t="s">
        <v>21</v>
      </c>
      <c r="F202" s="219" t="s">
        <v>320</v>
      </c>
      <c r="G202" s="206"/>
      <c r="H202" s="220">
        <v>2955.4989999999998</v>
      </c>
      <c r="I202" s="211"/>
      <c r="J202" s="206"/>
      <c r="K202" s="206"/>
      <c r="L202" s="212"/>
      <c r="M202" s="213"/>
      <c r="N202" s="214"/>
      <c r="O202" s="214"/>
      <c r="P202" s="214"/>
      <c r="Q202" s="214"/>
      <c r="R202" s="214"/>
      <c r="S202" s="214"/>
      <c r="T202" s="215"/>
      <c r="AT202" s="216" t="s">
        <v>170</v>
      </c>
      <c r="AU202" s="216" t="s">
        <v>83</v>
      </c>
      <c r="AV202" s="11" t="s">
        <v>83</v>
      </c>
      <c r="AW202" s="11" t="s">
        <v>37</v>
      </c>
      <c r="AX202" s="11" t="s">
        <v>73</v>
      </c>
      <c r="AY202" s="216" t="s">
        <v>162</v>
      </c>
    </row>
    <row r="203" spans="2:65" s="12" customFormat="1" ht="12">
      <c r="B203" s="221"/>
      <c r="C203" s="222"/>
      <c r="D203" s="217" t="s">
        <v>170</v>
      </c>
      <c r="E203" s="257" t="s">
        <v>21</v>
      </c>
      <c r="F203" s="258" t="s">
        <v>176</v>
      </c>
      <c r="G203" s="222"/>
      <c r="H203" s="259">
        <v>2955.4989999999998</v>
      </c>
      <c r="I203" s="226"/>
      <c r="J203" s="222"/>
      <c r="K203" s="222"/>
      <c r="L203" s="227"/>
      <c r="M203" s="228"/>
      <c r="N203" s="229"/>
      <c r="O203" s="229"/>
      <c r="P203" s="229"/>
      <c r="Q203" s="229"/>
      <c r="R203" s="229"/>
      <c r="S203" s="229"/>
      <c r="T203" s="230"/>
      <c r="AT203" s="231" t="s">
        <v>170</v>
      </c>
      <c r="AU203" s="231" t="s">
        <v>83</v>
      </c>
      <c r="AV203" s="12" t="s">
        <v>168</v>
      </c>
      <c r="AW203" s="12" t="s">
        <v>37</v>
      </c>
      <c r="AX203" s="12" t="s">
        <v>81</v>
      </c>
      <c r="AY203" s="231" t="s">
        <v>162</v>
      </c>
    </row>
    <row r="204" spans="2:65" s="10" customFormat="1" ht="29.85" customHeight="1">
      <c r="B204" s="176"/>
      <c r="C204" s="177"/>
      <c r="D204" s="190" t="s">
        <v>72</v>
      </c>
      <c r="E204" s="191" t="s">
        <v>212</v>
      </c>
      <c r="F204" s="191" t="s">
        <v>321</v>
      </c>
      <c r="G204" s="177"/>
      <c r="H204" s="177"/>
      <c r="I204" s="180"/>
      <c r="J204" s="192">
        <f>BK204</f>
        <v>0</v>
      </c>
      <c r="K204" s="177"/>
      <c r="L204" s="182"/>
      <c r="M204" s="183"/>
      <c r="N204" s="184"/>
      <c r="O204" s="184"/>
      <c r="P204" s="185">
        <f>SUM(P205:P214)</f>
        <v>0</v>
      </c>
      <c r="Q204" s="184"/>
      <c r="R204" s="185">
        <f>SUM(R205:R214)</f>
        <v>0</v>
      </c>
      <c r="S204" s="184"/>
      <c r="T204" s="186">
        <f>SUM(T205:T214)</f>
        <v>14.080000000000002</v>
      </c>
      <c r="AR204" s="187" t="s">
        <v>81</v>
      </c>
      <c r="AT204" s="188" t="s">
        <v>72</v>
      </c>
      <c r="AU204" s="188" t="s">
        <v>81</v>
      </c>
      <c r="AY204" s="187" t="s">
        <v>162</v>
      </c>
      <c r="BK204" s="189">
        <f>SUM(BK205:BK214)</f>
        <v>0</v>
      </c>
    </row>
    <row r="205" spans="2:65" s="1" customFormat="1" ht="28.8" customHeight="1">
      <c r="B205" s="41"/>
      <c r="C205" s="193" t="s">
        <v>322</v>
      </c>
      <c r="D205" s="193" t="s">
        <v>164</v>
      </c>
      <c r="E205" s="194" t="s">
        <v>323</v>
      </c>
      <c r="F205" s="195" t="s">
        <v>324</v>
      </c>
      <c r="G205" s="196" t="s">
        <v>249</v>
      </c>
      <c r="H205" s="197">
        <v>15</v>
      </c>
      <c r="I205" s="198"/>
      <c r="J205" s="199">
        <f>ROUND(I205*H205,2)</f>
        <v>0</v>
      </c>
      <c r="K205" s="195" t="s">
        <v>183</v>
      </c>
      <c r="L205" s="61"/>
      <c r="M205" s="200" t="s">
        <v>21</v>
      </c>
      <c r="N205" s="201" t="s">
        <v>44</v>
      </c>
      <c r="O205" s="42"/>
      <c r="P205" s="202">
        <f>O205*H205</f>
        <v>0</v>
      </c>
      <c r="Q205" s="202">
        <v>0</v>
      </c>
      <c r="R205" s="202">
        <f>Q205*H205</f>
        <v>0</v>
      </c>
      <c r="S205" s="202">
        <v>0</v>
      </c>
      <c r="T205" s="203">
        <f>S205*H205</f>
        <v>0</v>
      </c>
      <c r="AR205" s="24" t="s">
        <v>168</v>
      </c>
      <c r="AT205" s="24" t="s">
        <v>164</v>
      </c>
      <c r="AU205" s="24" t="s">
        <v>83</v>
      </c>
      <c r="AY205" s="24" t="s">
        <v>162</v>
      </c>
      <c r="BE205" s="204">
        <f>IF(N205="základní",J205,0)</f>
        <v>0</v>
      </c>
      <c r="BF205" s="204">
        <f>IF(N205="snížená",J205,0)</f>
        <v>0</v>
      </c>
      <c r="BG205" s="204">
        <f>IF(N205="zákl. přenesená",J205,0)</f>
        <v>0</v>
      </c>
      <c r="BH205" s="204">
        <f>IF(N205="sníž. přenesená",J205,0)</f>
        <v>0</v>
      </c>
      <c r="BI205" s="204">
        <f>IF(N205="nulová",J205,0)</f>
        <v>0</v>
      </c>
      <c r="BJ205" s="24" t="s">
        <v>81</v>
      </c>
      <c r="BK205" s="204">
        <f>ROUND(I205*H205,2)</f>
        <v>0</v>
      </c>
      <c r="BL205" s="24" t="s">
        <v>168</v>
      </c>
      <c r="BM205" s="24" t="s">
        <v>325</v>
      </c>
    </row>
    <row r="206" spans="2:65" s="1" customFormat="1" ht="24">
      <c r="B206" s="41"/>
      <c r="C206" s="63"/>
      <c r="D206" s="217" t="s">
        <v>185</v>
      </c>
      <c r="E206" s="63"/>
      <c r="F206" s="232" t="s">
        <v>326</v>
      </c>
      <c r="G206" s="63"/>
      <c r="H206" s="63"/>
      <c r="I206" s="163"/>
      <c r="J206" s="63"/>
      <c r="K206" s="63"/>
      <c r="L206" s="61"/>
      <c r="M206" s="233"/>
      <c r="N206" s="42"/>
      <c r="O206" s="42"/>
      <c r="P206" s="42"/>
      <c r="Q206" s="42"/>
      <c r="R206" s="42"/>
      <c r="S206" s="42"/>
      <c r="T206" s="78"/>
      <c r="AT206" s="24" t="s">
        <v>185</v>
      </c>
      <c r="AU206" s="24" t="s">
        <v>83</v>
      </c>
    </row>
    <row r="207" spans="2:65" s="13" customFormat="1" ht="12">
      <c r="B207" s="234"/>
      <c r="C207" s="235"/>
      <c r="D207" s="217" t="s">
        <v>170</v>
      </c>
      <c r="E207" s="236" t="s">
        <v>21</v>
      </c>
      <c r="F207" s="237" t="s">
        <v>327</v>
      </c>
      <c r="G207" s="235"/>
      <c r="H207" s="238" t="s">
        <v>21</v>
      </c>
      <c r="I207" s="239"/>
      <c r="J207" s="235"/>
      <c r="K207" s="235"/>
      <c r="L207" s="240"/>
      <c r="M207" s="241"/>
      <c r="N207" s="242"/>
      <c r="O207" s="242"/>
      <c r="P207" s="242"/>
      <c r="Q207" s="242"/>
      <c r="R207" s="242"/>
      <c r="S207" s="242"/>
      <c r="T207" s="243"/>
      <c r="AT207" s="244" t="s">
        <v>170</v>
      </c>
      <c r="AU207" s="244" t="s">
        <v>83</v>
      </c>
      <c r="AV207" s="13" t="s">
        <v>81</v>
      </c>
      <c r="AW207" s="13" t="s">
        <v>37</v>
      </c>
      <c r="AX207" s="13" t="s">
        <v>73</v>
      </c>
      <c r="AY207" s="244" t="s">
        <v>162</v>
      </c>
    </row>
    <row r="208" spans="2:65" s="11" customFormat="1" ht="12">
      <c r="B208" s="205"/>
      <c r="C208" s="206"/>
      <c r="D208" s="217" t="s">
        <v>170</v>
      </c>
      <c r="E208" s="218" t="s">
        <v>21</v>
      </c>
      <c r="F208" s="219" t="s">
        <v>10</v>
      </c>
      <c r="G208" s="206"/>
      <c r="H208" s="220">
        <v>15</v>
      </c>
      <c r="I208" s="211"/>
      <c r="J208" s="206"/>
      <c r="K208" s="206"/>
      <c r="L208" s="212"/>
      <c r="M208" s="213"/>
      <c r="N208" s="214"/>
      <c r="O208" s="214"/>
      <c r="P208" s="214"/>
      <c r="Q208" s="214"/>
      <c r="R208" s="214"/>
      <c r="S208" s="214"/>
      <c r="T208" s="215"/>
      <c r="AT208" s="216" t="s">
        <v>170</v>
      </c>
      <c r="AU208" s="216" t="s">
        <v>83</v>
      </c>
      <c r="AV208" s="11" t="s">
        <v>83</v>
      </c>
      <c r="AW208" s="11" t="s">
        <v>37</v>
      </c>
      <c r="AX208" s="11" t="s">
        <v>73</v>
      </c>
      <c r="AY208" s="216" t="s">
        <v>162</v>
      </c>
    </row>
    <row r="209" spans="2:65" s="12" customFormat="1" ht="12">
      <c r="B209" s="221"/>
      <c r="C209" s="222"/>
      <c r="D209" s="207" t="s">
        <v>170</v>
      </c>
      <c r="E209" s="223" t="s">
        <v>21</v>
      </c>
      <c r="F209" s="224" t="s">
        <v>176</v>
      </c>
      <c r="G209" s="222"/>
      <c r="H209" s="225">
        <v>15</v>
      </c>
      <c r="I209" s="226"/>
      <c r="J209" s="222"/>
      <c r="K209" s="222"/>
      <c r="L209" s="227"/>
      <c r="M209" s="228"/>
      <c r="N209" s="229"/>
      <c r="O209" s="229"/>
      <c r="P209" s="229"/>
      <c r="Q209" s="229"/>
      <c r="R209" s="229"/>
      <c r="S209" s="229"/>
      <c r="T209" s="230"/>
      <c r="AT209" s="231" t="s">
        <v>170</v>
      </c>
      <c r="AU209" s="231" t="s">
        <v>83</v>
      </c>
      <c r="AV209" s="12" t="s">
        <v>168</v>
      </c>
      <c r="AW209" s="12" t="s">
        <v>37</v>
      </c>
      <c r="AX209" s="12" t="s">
        <v>81</v>
      </c>
      <c r="AY209" s="231" t="s">
        <v>162</v>
      </c>
    </row>
    <row r="210" spans="2:65" s="1" customFormat="1" ht="20.399999999999999" customHeight="1">
      <c r="B210" s="41"/>
      <c r="C210" s="193" t="s">
        <v>328</v>
      </c>
      <c r="D210" s="193" t="s">
        <v>164</v>
      </c>
      <c r="E210" s="194" t="s">
        <v>329</v>
      </c>
      <c r="F210" s="195" t="s">
        <v>330</v>
      </c>
      <c r="G210" s="196" t="s">
        <v>257</v>
      </c>
      <c r="H210" s="197">
        <v>6.4</v>
      </c>
      <c r="I210" s="198"/>
      <c r="J210" s="199">
        <f>ROUND(I210*H210,2)</f>
        <v>0</v>
      </c>
      <c r="K210" s="195" t="s">
        <v>183</v>
      </c>
      <c r="L210" s="61"/>
      <c r="M210" s="200" t="s">
        <v>21</v>
      </c>
      <c r="N210" s="201" t="s">
        <v>44</v>
      </c>
      <c r="O210" s="42"/>
      <c r="P210" s="202">
        <f>O210*H210</f>
        <v>0</v>
      </c>
      <c r="Q210" s="202">
        <v>0</v>
      </c>
      <c r="R210" s="202">
        <f>Q210*H210</f>
        <v>0</v>
      </c>
      <c r="S210" s="202">
        <v>2.2000000000000002</v>
      </c>
      <c r="T210" s="203">
        <f>S210*H210</f>
        <v>14.080000000000002</v>
      </c>
      <c r="AR210" s="24" t="s">
        <v>168</v>
      </c>
      <c r="AT210" s="24" t="s">
        <v>164</v>
      </c>
      <c r="AU210" s="24" t="s">
        <v>83</v>
      </c>
      <c r="AY210" s="24" t="s">
        <v>162</v>
      </c>
      <c r="BE210" s="204">
        <f>IF(N210="základní",J210,0)</f>
        <v>0</v>
      </c>
      <c r="BF210" s="204">
        <f>IF(N210="snížená",J210,0)</f>
        <v>0</v>
      </c>
      <c r="BG210" s="204">
        <f>IF(N210="zákl. přenesená",J210,0)</f>
        <v>0</v>
      </c>
      <c r="BH210" s="204">
        <f>IF(N210="sníž. přenesená",J210,0)</f>
        <v>0</v>
      </c>
      <c r="BI210" s="204">
        <f>IF(N210="nulová",J210,0)</f>
        <v>0</v>
      </c>
      <c r="BJ210" s="24" t="s">
        <v>81</v>
      </c>
      <c r="BK210" s="204">
        <f>ROUND(I210*H210,2)</f>
        <v>0</v>
      </c>
      <c r="BL210" s="24" t="s">
        <v>168</v>
      </c>
      <c r="BM210" s="24" t="s">
        <v>331</v>
      </c>
    </row>
    <row r="211" spans="2:65" s="1" customFormat="1" ht="36">
      <c r="B211" s="41"/>
      <c r="C211" s="63"/>
      <c r="D211" s="217" t="s">
        <v>185</v>
      </c>
      <c r="E211" s="63"/>
      <c r="F211" s="232" t="s">
        <v>332</v>
      </c>
      <c r="G211" s="63"/>
      <c r="H211" s="63"/>
      <c r="I211" s="163"/>
      <c r="J211" s="63"/>
      <c r="K211" s="63"/>
      <c r="L211" s="61"/>
      <c r="M211" s="233"/>
      <c r="N211" s="42"/>
      <c r="O211" s="42"/>
      <c r="P211" s="42"/>
      <c r="Q211" s="42"/>
      <c r="R211" s="42"/>
      <c r="S211" s="42"/>
      <c r="T211" s="78"/>
      <c r="AT211" s="24" t="s">
        <v>185</v>
      </c>
      <c r="AU211" s="24" t="s">
        <v>83</v>
      </c>
    </row>
    <row r="212" spans="2:65" s="13" customFormat="1" ht="12">
      <c r="B212" s="234"/>
      <c r="C212" s="235"/>
      <c r="D212" s="217" t="s">
        <v>170</v>
      </c>
      <c r="E212" s="236" t="s">
        <v>21</v>
      </c>
      <c r="F212" s="237" t="s">
        <v>333</v>
      </c>
      <c r="G212" s="235"/>
      <c r="H212" s="238" t="s">
        <v>21</v>
      </c>
      <c r="I212" s="239"/>
      <c r="J212" s="235"/>
      <c r="K212" s="235"/>
      <c r="L212" s="240"/>
      <c r="M212" s="241"/>
      <c r="N212" s="242"/>
      <c r="O212" s="242"/>
      <c r="P212" s="242"/>
      <c r="Q212" s="242"/>
      <c r="R212" s="242"/>
      <c r="S212" s="242"/>
      <c r="T212" s="243"/>
      <c r="AT212" s="244" t="s">
        <v>170</v>
      </c>
      <c r="AU212" s="244" t="s">
        <v>83</v>
      </c>
      <c r="AV212" s="13" t="s">
        <v>81</v>
      </c>
      <c r="AW212" s="13" t="s">
        <v>37</v>
      </c>
      <c r="AX212" s="13" t="s">
        <v>73</v>
      </c>
      <c r="AY212" s="244" t="s">
        <v>162</v>
      </c>
    </row>
    <row r="213" spans="2:65" s="11" customFormat="1" ht="12">
      <c r="B213" s="205"/>
      <c r="C213" s="206"/>
      <c r="D213" s="217" t="s">
        <v>170</v>
      </c>
      <c r="E213" s="218" t="s">
        <v>21</v>
      </c>
      <c r="F213" s="219" t="s">
        <v>334</v>
      </c>
      <c r="G213" s="206"/>
      <c r="H213" s="220">
        <v>6.4</v>
      </c>
      <c r="I213" s="211"/>
      <c r="J213" s="206"/>
      <c r="K213" s="206"/>
      <c r="L213" s="212"/>
      <c r="M213" s="213"/>
      <c r="N213" s="214"/>
      <c r="O213" s="214"/>
      <c r="P213" s="214"/>
      <c r="Q213" s="214"/>
      <c r="R213" s="214"/>
      <c r="S213" s="214"/>
      <c r="T213" s="215"/>
      <c r="AT213" s="216" t="s">
        <v>170</v>
      </c>
      <c r="AU213" s="216" t="s">
        <v>83</v>
      </c>
      <c r="AV213" s="11" t="s">
        <v>83</v>
      </c>
      <c r="AW213" s="11" t="s">
        <v>37</v>
      </c>
      <c r="AX213" s="11" t="s">
        <v>73</v>
      </c>
      <c r="AY213" s="216" t="s">
        <v>162</v>
      </c>
    </row>
    <row r="214" spans="2:65" s="12" customFormat="1" ht="12">
      <c r="B214" s="221"/>
      <c r="C214" s="222"/>
      <c r="D214" s="217" t="s">
        <v>170</v>
      </c>
      <c r="E214" s="257" t="s">
        <v>21</v>
      </c>
      <c r="F214" s="258" t="s">
        <v>176</v>
      </c>
      <c r="G214" s="222"/>
      <c r="H214" s="259">
        <v>6.4</v>
      </c>
      <c r="I214" s="226"/>
      <c r="J214" s="222"/>
      <c r="K214" s="222"/>
      <c r="L214" s="227"/>
      <c r="M214" s="228"/>
      <c r="N214" s="229"/>
      <c r="O214" s="229"/>
      <c r="P214" s="229"/>
      <c r="Q214" s="229"/>
      <c r="R214" s="229"/>
      <c r="S214" s="229"/>
      <c r="T214" s="230"/>
      <c r="AT214" s="231" t="s">
        <v>170</v>
      </c>
      <c r="AU214" s="231" t="s">
        <v>83</v>
      </c>
      <c r="AV214" s="12" t="s">
        <v>168</v>
      </c>
      <c r="AW214" s="12" t="s">
        <v>37</v>
      </c>
      <c r="AX214" s="12" t="s">
        <v>81</v>
      </c>
      <c r="AY214" s="231" t="s">
        <v>162</v>
      </c>
    </row>
    <row r="215" spans="2:65" s="10" customFormat="1" ht="29.85" customHeight="1">
      <c r="B215" s="176"/>
      <c r="C215" s="177"/>
      <c r="D215" s="190" t="s">
        <v>72</v>
      </c>
      <c r="E215" s="191" t="s">
        <v>335</v>
      </c>
      <c r="F215" s="191" t="s">
        <v>336</v>
      </c>
      <c r="G215" s="177"/>
      <c r="H215" s="177"/>
      <c r="I215" s="180"/>
      <c r="J215" s="192">
        <f>BK215</f>
        <v>0</v>
      </c>
      <c r="K215" s="177"/>
      <c r="L215" s="182"/>
      <c r="M215" s="183"/>
      <c r="N215" s="184"/>
      <c r="O215" s="184"/>
      <c r="P215" s="185">
        <f>SUM(P216:P268)</f>
        <v>0</v>
      </c>
      <c r="Q215" s="184"/>
      <c r="R215" s="185">
        <f>SUM(R216:R268)</f>
        <v>0</v>
      </c>
      <c r="S215" s="184"/>
      <c r="T215" s="186">
        <f>SUM(T216:T268)</f>
        <v>0</v>
      </c>
      <c r="AR215" s="187" t="s">
        <v>81</v>
      </c>
      <c r="AT215" s="188" t="s">
        <v>72</v>
      </c>
      <c r="AU215" s="188" t="s">
        <v>81</v>
      </c>
      <c r="AY215" s="187" t="s">
        <v>162</v>
      </c>
      <c r="BK215" s="189">
        <f>SUM(BK216:BK268)</f>
        <v>0</v>
      </c>
    </row>
    <row r="216" spans="2:65" s="1" customFormat="1" ht="20.399999999999999" customHeight="1">
      <c r="B216" s="41"/>
      <c r="C216" s="193" t="s">
        <v>337</v>
      </c>
      <c r="D216" s="193" t="s">
        <v>164</v>
      </c>
      <c r="E216" s="194" t="s">
        <v>338</v>
      </c>
      <c r="F216" s="195" t="s">
        <v>339</v>
      </c>
      <c r="G216" s="196" t="s">
        <v>317</v>
      </c>
      <c r="H216" s="197">
        <v>389.25599999999997</v>
      </c>
      <c r="I216" s="198"/>
      <c r="J216" s="199">
        <f>ROUND(I216*H216,2)</f>
        <v>0</v>
      </c>
      <c r="K216" s="195" t="s">
        <v>183</v>
      </c>
      <c r="L216" s="61"/>
      <c r="M216" s="200" t="s">
        <v>21</v>
      </c>
      <c r="N216" s="201" t="s">
        <v>44</v>
      </c>
      <c r="O216" s="42"/>
      <c r="P216" s="202">
        <f>O216*H216</f>
        <v>0</v>
      </c>
      <c r="Q216" s="202">
        <v>0</v>
      </c>
      <c r="R216" s="202">
        <f>Q216*H216</f>
        <v>0</v>
      </c>
      <c r="S216" s="202">
        <v>0</v>
      </c>
      <c r="T216" s="203">
        <f>S216*H216</f>
        <v>0</v>
      </c>
      <c r="AR216" s="24" t="s">
        <v>168</v>
      </c>
      <c r="AT216" s="24" t="s">
        <v>164</v>
      </c>
      <c r="AU216" s="24" t="s">
        <v>83</v>
      </c>
      <c r="AY216" s="24" t="s">
        <v>162</v>
      </c>
      <c r="BE216" s="204">
        <f>IF(N216="základní",J216,0)</f>
        <v>0</v>
      </c>
      <c r="BF216" s="204">
        <f>IF(N216="snížená",J216,0)</f>
        <v>0</v>
      </c>
      <c r="BG216" s="204">
        <f>IF(N216="zákl. přenesená",J216,0)</f>
        <v>0</v>
      </c>
      <c r="BH216" s="204">
        <f>IF(N216="sníž. přenesená",J216,0)</f>
        <v>0</v>
      </c>
      <c r="BI216" s="204">
        <f>IF(N216="nulová",J216,0)</f>
        <v>0</v>
      </c>
      <c r="BJ216" s="24" t="s">
        <v>81</v>
      </c>
      <c r="BK216" s="204">
        <f>ROUND(I216*H216,2)</f>
        <v>0</v>
      </c>
      <c r="BL216" s="24" t="s">
        <v>168</v>
      </c>
      <c r="BM216" s="24" t="s">
        <v>340</v>
      </c>
    </row>
    <row r="217" spans="2:65" s="13" customFormat="1" ht="12">
      <c r="B217" s="234"/>
      <c r="C217" s="235"/>
      <c r="D217" s="217" t="s">
        <v>170</v>
      </c>
      <c r="E217" s="236" t="s">
        <v>21</v>
      </c>
      <c r="F217" s="237" t="s">
        <v>341</v>
      </c>
      <c r="G217" s="235"/>
      <c r="H217" s="238" t="s">
        <v>21</v>
      </c>
      <c r="I217" s="239"/>
      <c r="J217" s="235"/>
      <c r="K217" s="235"/>
      <c r="L217" s="240"/>
      <c r="M217" s="241"/>
      <c r="N217" s="242"/>
      <c r="O217" s="242"/>
      <c r="P217" s="242"/>
      <c r="Q217" s="242"/>
      <c r="R217" s="242"/>
      <c r="S217" s="242"/>
      <c r="T217" s="243"/>
      <c r="AT217" s="244" t="s">
        <v>170</v>
      </c>
      <c r="AU217" s="244" t="s">
        <v>83</v>
      </c>
      <c r="AV217" s="13" t="s">
        <v>81</v>
      </c>
      <c r="AW217" s="13" t="s">
        <v>37</v>
      </c>
      <c r="AX217" s="13" t="s">
        <v>73</v>
      </c>
      <c r="AY217" s="244" t="s">
        <v>162</v>
      </c>
    </row>
    <row r="218" spans="2:65" s="11" customFormat="1" ht="12">
      <c r="B218" s="205"/>
      <c r="C218" s="206"/>
      <c r="D218" s="217" t="s">
        <v>170</v>
      </c>
      <c r="E218" s="218" t="s">
        <v>21</v>
      </c>
      <c r="F218" s="219" t="s">
        <v>342</v>
      </c>
      <c r="G218" s="206"/>
      <c r="H218" s="220">
        <v>272.26400000000001</v>
      </c>
      <c r="I218" s="211"/>
      <c r="J218" s="206"/>
      <c r="K218" s="206"/>
      <c r="L218" s="212"/>
      <c r="M218" s="213"/>
      <c r="N218" s="214"/>
      <c r="O218" s="214"/>
      <c r="P218" s="214"/>
      <c r="Q218" s="214"/>
      <c r="R218" s="214"/>
      <c r="S218" s="214"/>
      <c r="T218" s="215"/>
      <c r="AT218" s="216" t="s">
        <v>170</v>
      </c>
      <c r="AU218" s="216" t="s">
        <v>83</v>
      </c>
      <c r="AV218" s="11" t="s">
        <v>83</v>
      </c>
      <c r="AW218" s="11" t="s">
        <v>37</v>
      </c>
      <c r="AX218" s="11" t="s">
        <v>73</v>
      </c>
      <c r="AY218" s="216" t="s">
        <v>162</v>
      </c>
    </row>
    <row r="219" spans="2:65" s="13" customFormat="1" ht="12">
      <c r="B219" s="234"/>
      <c r="C219" s="235"/>
      <c r="D219" s="217" t="s">
        <v>170</v>
      </c>
      <c r="E219" s="236" t="s">
        <v>21</v>
      </c>
      <c r="F219" s="237" t="s">
        <v>343</v>
      </c>
      <c r="G219" s="235"/>
      <c r="H219" s="238" t="s">
        <v>21</v>
      </c>
      <c r="I219" s="239"/>
      <c r="J219" s="235"/>
      <c r="K219" s="235"/>
      <c r="L219" s="240"/>
      <c r="M219" s="241"/>
      <c r="N219" s="242"/>
      <c r="O219" s="242"/>
      <c r="P219" s="242"/>
      <c r="Q219" s="242"/>
      <c r="R219" s="242"/>
      <c r="S219" s="242"/>
      <c r="T219" s="243"/>
      <c r="AT219" s="244" t="s">
        <v>170</v>
      </c>
      <c r="AU219" s="244" t="s">
        <v>83</v>
      </c>
      <c r="AV219" s="13" t="s">
        <v>81</v>
      </c>
      <c r="AW219" s="13" t="s">
        <v>37</v>
      </c>
      <c r="AX219" s="13" t="s">
        <v>73</v>
      </c>
      <c r="AY219" s="244" t="s">
        <v>162</v>
      </c>
    </row>
    <row r="220" spans="2:65" s="11" customFormat="1" ht="12">
      <c r="B220" s="205"/>
      <c r="C220" s="206"/>
      <c r="D220" s="217" t="s">
        <v>170</v>
      </c>
      <c r="E220" s="218" t="s">
        <v>21</v>
      </c>
      <c r="F220" s="219" t="s">
        <v>344</v>
      </c>
      <c r="G220" s="206"/>
      <c r="H220" s="220">
        <v>102.91200000000001</v>
      </c>
      <c r="I220" s="211"/>
      <c r="J220" s="206"/>
      <c r="K220" s="206"/>
      <c r="L220" s="212"/>
      <c r="M220" s="213"/>
      <c r="N220" s="214"/>
      <c r="O220" s="214"/>
      <c r="P220" s="214"/>
      <c r="Q220" s="214"/>
      <c r="R220" s="214"/>
      <c r="S220" s="214"/>
      <c r="T220" s="215"/>
      <c r="AT220" s="216" t="s">
        <v>170</v>
      </c>
      <c r="AU220" s="216" t="s">
        <v>83</v>
      </c>
      <c r="AV220" s="11" t="s">
        <v>83</v>
      </c>
      <c r="AW220" s="11" t="s">
        <v>37</v>
      </c>
      <c r="AX220" s="11" t="s">
        <v>73</v>
      </c>
      <c r="AY220" s="216" t="s">
        <v>162</v>
      </c>
    </row>
    <row r="221" spans="2:65" s="13" customFormat="1" ht="12">
      <c r="B221" s="234"/>
      <c r="C221" s="235"/>
      <c r="D221" s="217" t="s">
        <v>170</v>
      </c>
      <c r="E221" s="236" t="s">
        <v>21</v>
      </c>
      <c r="F221" s="237" t="s">
        <v>345</v>
      </c>
      <c r="G221" s="235"/>
      <c r="H221" s="238" t="s">
        <v>21</v>
      </c>
      <c r="I221" s="239"/>
      <c r="J221" s="235"/>
      <c r="K221" s="235"/>
      <c r="L221" s="240"/>
      <c r="M221" s="241"/>
      <c r="N221" s="242"/>
      <c r="O221" s="242"/>
      <c r="P221" s="242"/>
      <c r="Q221" s="242"/>
      <c r="R221" s="242"/>
      <c r="S221" s="242"/>
      <c r="T221" s="243"/>
      <c r="AT221" s="244" t="s">
        <v>170</v>
      </c>
      <c r="AU221" s="244" t="s">
        <v>83</v>
      </c>
      <c r="AV221" s="13" t="s">
        <v>81</v>
      </c>
      <c r="AW221" s="13" t="s">
        <v>37</v>
      </c>
      <c r="AX221" s="13" t="s">
        <v>73</v>
      </c>
      <c r="AY221" s="244" t="s">
        <v>162</v>
      </c>
    </row>
    <row r="222" spans="2:65" s="11" customFormat="1" ht="12">
      <c r="B222" s="205"/>
      <c r="C222" s="206"/>
      <c r="D222" s="217" t="s">
        <v>170</v>
      </c>
      <c r="E222" s="218" t="s">
        <v>21</v>
      </c>
      <c r="F222" s="219" t="s">
        <v>346</v>
      </c>
      <c r="G222" s="206"/>
      <c r="H222" s="220">
        <v>14.08</v>
      </c>
      <c r="I222" s="211"/>
      <c r="J222" s="206"/>
      <c r="K222" s="206"/>
      <c r="L222" s="212"/>
      <c r="M222" s="213"/>
      <c r="N222" s="214"/>
      <c r="O222" s="214"/>
      <c r="P222" s="214"/>
      <c r="Q222" s="214"/>
      <c r="R222" s="214"/>
      <c r="S222" s="214"/>
      <c r="T222" s="215"/>
      <c r="AT222" s="216" t="s">
        <v>170</v>
      </c>
      <c r="AU222" s="216" t="s">
        <v>83</v>
      </c>
      <c r="AV222" s="11" t="s">
        <v>83</v>
      </c>
      <c r="AW222" s="11" t="s">
        <v>37</v>
      </c>
      <c r="AX222" s="11" t="s">
        <v>73</v>
      </c>
      <c r="AY222" s="216" t="s">
        <v>162</v>
      </c>
    </row>
    <row r="223" spans="2:65" s="12" customFormat="1" ht="12">
      <c r="B223" s="221"/>
      <c r="C223" s="222"/>
      <c r="D223" s="207" t="s">
        <v>170</v>
      </c>
      <c r="E223" s="223" t="s">
        <v>21</v>
      </c>
      <c r="F223" s="224" t="s">
        <v>176</v>
      </c>
      <c r="G223" s="222"/>
      <c r="H223" s="225">
        <v>389.25599999999997</v>
      </c>
      <c r="I223" s="226"/>
      <c r="J223" s="222"/>
      <c r="K223" s="222"/>
      <c r="L223" s="227"/>
      <c r="M223" s="228"/>
      <c r="N223" s="229"/>
      <c r="O223" s="229"/>
      <c r="P223" s="229"/>
      <c r="Q223" s="229"/>
      <c r="R223" s="229"/>
      <c r="S223" s="229"/>
      <c r="T223" s="230"/>
      <c r="AT223" s="231" t="s">
        <v>170</v>
      </c>
      <c r="AU223" s="231" t="s">
        <v>83</v>
      </c>
      <c r="AV223" s="12" t="s">
        <v>168</v>
      </c>
      <c r="AW223" s="12" t="s">
        <v>37</v>
      </c>
      <c r="AX223" s="12" t="s">
        <v>81</v>
      </c>
      <c r="AY223" s="231" t="s">
        <v>162</v>
      </c>
    </row>
    <row r="224" spans="2:65" s="1" customFormat="1" ht="20.399999999999999" customHeight="1">
      <c r="B224" s="41"/>
      <c r="C224" s="193" t="s">
        <v>347</v>
      </c>
      <c r="D224" s="193" t="s">
        <v>164</v>
      </c>
      <c r="E224" s="194" t="s">
        <v>348</v>
      </c>
      <c r="F224" s="195" t="s">
        <v>349</v>
      </c>
      <c r="G224" s="196" t="s">
        <v>317</v>
      </c>
      <c r="H224" s="197">
        <v>1557.0239999999999</v>
      </c>
      <c r="I224" s="198"/>
      <c r="J224" s="199">
        <f>ROUND(I224*H224,2)</f>
        <v>0</v>
      </c>
      <c r="K224" s="195" t="s">
        <v>183</v>
      </c>
      <c r="L224" s="61"/>
      <c r="M224" s="200" t="s">
        <v>21</v>
      </c>
      <c r="N224" s="201" t="s">
        <v>44</v>
      </c>
      <c r="O224" s="42"/>
      <c r="P224" s="202">
        <f>O224*H224</f>
        <v>0</v>
      </c>
      <c r="Q224" s="202">
        <v>0</v>
      </c>
      <c r="R224" s="202">
        <f>Q224*H224</f>
        <v>0</v>
      </c>
      <c r="S224" s="202">
        <v>0</v>
      </c>
      <c r="T224" s="203">
        <f>S224*H224</f>
        <v>0</v>
      </c>
      <c r="AR224" s="24" t="s">
        <v>168</v>
      </c>
      <c r="AT224" s="24" t="s">
        <v>164</v>
      </c>
      <c r="AU224" s="24" t="s">
        <v>83</v>
      </c>
      <c r="AY224" s="24" t="s">
        <v>162</v>
      </c>
      <c r="BE224" s="204">
        <f>IF(N224="základní",J224,0)</f>
        <v>0</v>
      </c>
      <c r="BF224" s="204">
        <f>IF(N224="snížená",J224,0)</f>
        <v>0</v>
      </c>
      <c r="BG224" s="204">
        <f>IF(N224="zákl. přenesená",J224,0)</f>
        <v>0</v>
      </c>
      <c r="BH224" s="204">
        <f>IF(N224="sníž. přenesená",J224,0)</f>
        <v>0</v>
      </c>
      <c r="BI224" s="204">
        <f>IF(N224="nulová",J224,0)</f>
        <v>0</v>
      </c>
      <c r="BJ224" s="24" t="s">
        <v>81</v>
      </c>
      <c r="BK224" s="204">
        <f>ROUND(I224*H224,2)</f>
        <v>0</v>
      </c>
      <c r="BL224" s="24" t="s">
        <v>168</v>
      </c>
      <c r="BM224" s="24" t="s">
        <v>350</v>
      </c>
    </row>
    <row r="225" spans="2:65" s="11" customFormat="1" ht="12">
      <c r="B225" s="205"/>
      <c r="C225" s="206"/>
      <c r="D225" s="217" t="s">
        <v>170</v>
      </c>
      <c r="E225" s="218" t="s">
        <v>21</v>
      </c>
      <c r="F225" s="219" t="s">
        <v>351</v>
      </c>
      <c r="G225" s="206"/>
      <c r="H225" s="220">
        <v>1557.0239999999999</v>
      </c>
      <c r="I225" s="211"/>
      <c r="J225" s="206"/>
      <c r="K225" s="206"/>
      <c r="L225" s="212"/>
      <c r="M225" s="213"/>
      <c r="N225" s="214"/>
      <c r="O225" s="214"/>
      <c r="P225" s="214"/>
      <c r="Q225" s="214"/>
      <c r="R225" s="214"/>
      <c r="S225" s="214"/>
      <c r="T225" s="215"/>
      <c r="AT225" s="216" t="s">
        <v>170</v>
      </c>
      <c r="AU225" s="216" t="s">
        <v>83</v>
      </c>
      <c r="AV225" s="11" t="s">
        <v>83</v>
      </c>
      <c r="AW225" s="11" t="s">
        <v>37</v>
      </c>
      <c r="AX225" s="11" t="s">
        <v>73</v>
      </c>
      <c r="AY225" s="216" t="s">
        <v>162</v>
      </c>
    </row>
    <row r="226" spans="2:65" s="12" customFormat="1" ht="12">
      <c r="B226" s="221"/>
      <c r="C226" s="222"/>
      <c r="D226" s="207" t="s">
        <v>170</v>
      </c>
      <c r="E226" s="223" t="s">
        <v>21</v>
      </c>
      <c r="F226" s="224" t="s">
        <v>176</v>
      </c>
      <c r="G226" s="222"/>
      <c r="H226" s="225">
        <v>1557.0239999999999</v>
      </c>
      <c r="I226" s="226"/>
      <c r="J226" s="222"/>
      <c r="K226" s="222"/>
      <c r="L226" s="227"/>
      <c r="M226" s="228"/>
      <c r="N226" s="229"/>
      <c r="O226" s="229"/>
      <c r="P226" s="229"/>
      <c r="Q226" s="229"/>
      <c r="R226" s="229"/>
      <c r="S226" s="229"/>
      <c r="T226" s="230"/>
      <c r="AT226" s="231" t="s">
        <v>170</v>
      </c>
      <c r="AU226" s="231" t="s">
        <v>83</v>
      </c>
      <c r="AV226" s="12" t="s">
        <v>168</v>
      </c>
      <c r="AW226" s="12" t="s">
        <v>37</v>
      </c>
      <c r="AX226" s="12" t="s">
        <v>81</v>
      </c>
      <c r="AY226" s="231" t="s">
        <v>162</v>
      </c>
    </row>
    <row r="227" spans="2:65" s="1" customFormat="1" ht="20.399999999999999" customHeight="1">
      <c r="B227" s="41"/>
      <c r="C227" s="193" t="s">
        <v>352</v>
      </c>
      <c r="D227" s="193" t="s">
        <v>164</v>
      </c>
      <c r="E227" s="194" t="s">
        <v>353</v>
      </c>
      <c r="F227" s="195" t="s">
        <v>354</v>
      </c>
      <c r="G227" s="196" t="s">
        <v>317</v>
      </c>
      <c r="H227" s="197">
        <v>89.3</v>
      </c>
      <c r="I227" s="198"/>
      <c r="J227" s="199">
        <f>ROUND(I227*H227,2)</f>
        <v>0</v>
      </c>
      <c r="K227" s="195" t="s">
        <v>183</v>
      </c>
      <c r="L227" s="61"/>
      <c r="M227" s="200" t="s">
        <v>21</v>
      </c>
      <c r="N227" s="201" t="s">
        <v>44</v>
      </c>
      <c r="O227" s="42"/>
      <c r="P227" s="202">
        <f>O227*H227</f>
        <v>0</v>
      </c>
      <c r="Q227" s="202">
        <v>0</v>
      </c>
      <c r="R227" s="202">
        <f>Q227*H227</f>
        <v>0</v>
      </c>
      <c r="S227" s="202">
        <v>0</v>
      </c>
      <c r="T227" s="203">
        <f>S227*H227</f>
        <v>0</v>
      </c>
      <c r="AR227" s="24" t="s">
        <v>168</v>
      </c>
      <c r="AT227" s="24" t="s">
        <v>164</v>
      </c>
      <c r="AU227" s="24" t="s">
        <v>83</v>
      </c>
      <c r="AY227" s="24" t="s">
        <v>162</v>
      </c>
      <c r="BE227" s="204">
        <f>IF(N227="základní",J227,0)</f>
        <v>0</v>
      </c>
      <c r="BF227" s="204">
        <f>IF(N227="snížená",J227,0)</f>
        <v>0</v>
      </c>
      <c r="BG227" s="204">
        <f>IF(N227="zákl. přenesená",J227,0)</f>
        <v>0</v>
      </c>
      <c r="BH227" s="204">
        <f>IF(N227="sníž. přenesená",J227,0)</f>
        <v>0</v>
      </c>
      <c r="BI227" s="204">
        <f>IF(N227="nulová",J227,0)</f>
        <v>0</v>
      </c>
      <c r="BJ227" s="24" t="s">
        <v>81</v>
      </c>
      <c r="BK227" s="204">
        <f>ROUND(I227*H227,2)</f>
        <v>0</v>
      </c>
      <c r="BL227" s="24" t="s">
        <v>168</v>
      </c>
      <c r="BM227" s="24" t="s">
        <v>355</v>
      </c>
    </row>
    <row r="228" spans="2:65" s="13" customFormat="1" ht="12">
      <c r="B228" s="234"/>
      <c r="C228" s="235"/>
      <c r="D228" s="217" t="s">
        <v>170</v>
      </c>
      <c r="E228" s="236" t="s">
        <v>21</v>
      </c>
      <c r="F228" s="237" t="s">
        <v>356</v>
      </c>
      <c r="G228" s="235"/>
      <c r="H228" s="238" t="s">
        <v>21</v>
      </c>
      <c r="I228" s="239"/>
      <c r="J228" s="235"/>
      <c r="K228" s="235"/>
      <c r="L228" s="240"/>
      <c r="M228" s="241"/>
      <c r="N228" s="242"/>
      <c r="O228" s="242"/>
      <c r="P228" s="242"/>
      <c r="Q228" s="242"/>
      <c r="R228" s="242"/>
      <c r="S228" s="242"/>
      <c r="T228" s="243"/>
      <c r="AT228" s="244" t="s">
        <v>170</v>
      </c>
      <c r="AU228" s="244" t="s">
        <v>83</v>
      </c>
      <c r="AV228" s="13" t="s">
        <v>81</v>
      </c>
      <c r="AW228" s="13" t="s">
        <v>37</v>
      </c>
      <c r="AX228" s="13" t="s">
        <v>73</v>
      </c>
      <c r="AY228" s="244" t="s">
        <v>162</v>
      </c>
    </row>
    <row r="229" spans="2:65" s="11" customFormat="1" ht="12">
      <c r="B229" s="205"/>
      <c r="C229" s="206"/>
      <c r="D229" s="217" t="s">
        <v>170</v>
      </c>
      <c r="E229" s="218" t="s">
        <v>21</v>
      </c>
      <c r="F229" s="219" t="s">
        <v>357</v>
      </c>
      <c r="G229" s="206"/>
      <c r="H229" s="220">
        <v>22.55</v>
      </c>
      <c r="I229" s="211"/>
      <c r="J229" s="206"/>
      <c r="K229" s="206"/>
      <c r="L229" s="212"/>
      <c r="M229" s="213"/>
      <c r="N229" s="214"/>
      <c r="O229" s="214"/>
      <c r="P229" s="214"/>
      <c r="Q229" s="214"/>
      <c r="R229" s="214"/>
      <c r="S229" s="214"/>
      <c r="T229" s="215"/>
      <c r="AT229" s="216" t="s">
        <v>170</v>
      </c>
      <c r="AU229" s="216" t="s">
        <v>83</v>
      </c>
      <c r="AV229" s="11" t="s">
        <v>83</v>
      </c>
      <c r="AW229" s="11" t="s">
        <v>37</v>
      </c>
      <c r="AX229" s="11" t="s">
        <v>73</v>
      </c>
      <c r="AY229" s="216" t="s">
        <v>162</v>
      </c>
    </row>
    <row r="230" spans="2:65" s="13" customFormat="1" ht="12">
      <c r="B230" s="234"/>
      <c r="C230" s="235"/>
      <c r="D230" s="217" t="s">
        <v>170</v>
      </c>
      <c r="E230" s="236" t="s">
        <v>21</v>
      </c>
      <c r="F230" s="237" t="s">
        <v>358</v>
      </c>
      <c r="G230" s="235"/>
      <c r="H230" s="238" t="s">
        <v>21</v>
      </c>
      <c r="I230" s="239"/>
      <c r="J230" s="235"/>
      <c r="K230" s="235"/>
      <c r="L230" s="240"/>
      <c r="M230" s="241"/>
      <c r="N230" s="242"/>
      <c r="O230" s="242"/>
      <c r="P230" s="242"/>
      <c r="Q230" s="242"/>
      <c r="R230" s="242"/>
      <c r="S230" s="242"/>
      <c r="T230" s="243"/>
      <c r="AT230" s="244" t="s">
        <v>170</v>
      </c>
      <c r="AU230" s="244" t="s">
        <v>83</v>
      </c>
      <c r="AV230" s="13" t="s">
        <v>81</v>
      </c>
      <c r="AW230" s="13" t="s">
        <v>37</v>
      </c>
      <c r="AX230" s="13" t="s">
        <v>73</v>
      </c>
      <c r="AY230" s="244" t="s">
        <v>162</v>
      </c>
    </row>
    <row r="231" spans="2:65" s="11" customFormat="1" ht="12">
      <c r="B231" s="205"/>
      <c r="C231" s="206"/>
      <c r="D231" s="217" t="s">
        <v>170</v>
      </c>
      <c r="E231" s="218" t="s">
        <v>21</v>
      </c>
      <c r="F231" s="219" t="s">
        <v>359</v>
      </c>
      <c r="G231" s="206"/>
      <c r="H231" s="220">
        <v>34.799999999999997</v>
      </c>
      <c r="I231" s="211"/>
      <c r="J231" s="206"/>
      <c r="K231" s="206"/>
      <c r="L231" s="212"/>
      <c r="M231" s="213"/>
      <c r="N231" s="214"/>
      <c r="O231" s="214"/>
      <c r="P231" s="214"/>
      <c r="Q231" s="214"/>
      <c r="R231" s="214"/>
      <c r="S231" s="214"/>
      <c r="T231" s="215"/>
      <c r="AT231" s="216" t="s">
        <v>170</v>
      </c>
      <c r="AU231" s="216" t="s">
        <v>83</v>
      </c>
      <c r="AV231" s="11" t="s">
        <v>83</v>
      </c>
      <c r="AW231" s="11" t="s">
        <v>37</v>
      </c>
      <c r="AX231" s="11" t="s">
        <v>73</v>
      </c>
      <c r="AY231" s="216" t="s">
        <v>162</v>
      </c>
    </row>
    <row r="232" spans="2:65" s="13" customFormat="1" ht="12">
      <c r="B232" s="234"/>
      <c r="C232" s="235"/>
      <c r="D232" s="217" t="s">
        <v>170</v>
      </c>
      <c r="E232" s="236" t="s">
        <v>21</v>
      </c>
      <c r="F232" s="237" t="s">
        <v>360</v>
      </c>
      <c r="G232" s="235"/>
      <c r="H232" s="238" t="s">
        <v>21</v>
      </c>
      <c r="I232" s="239"/>
      <c r="J232" s="235"/>
      <c r="K232" s="235"/>
      <c r="L232" s="240"/>
      <c r="M232" s="241"/>
      <c r="N232" s="242"/>
      <c r="O232" s="242"/>
      <c r="P232" s="242"/>
      <c r="Q232" s="242"/>
      <c r="R232" s="242"/>
      <c r="S232" s="242"/>
      <c r="T232" s="243"/>
      <c r="AT232" s="244" t="s">
        <v>170</v>
      </c>
      <c r="AU232" s="244" t="s">
        <v>83</v>
      </c>
      <c r="AV232" s="13" t="s">
        <v>81</v>
      </c>
      <c r="AW232" s="13" t="s">
        <v>37</v>
      </c>
      <c r="AX232" s="13" t="s">
        <v>73</v>
      </c>
      <c r="AY232" s="244" t="s">
        <v>162</v>
      </c>
    </row>
    <row r="233" spans="2:65" s="11" customFormat="1" ht="12">
      <c r="B233" s="205"/>
      <c r="C233" s="206"/>
      <c r="D233" s="217" t="s">
        <v>170</v>
      </c>
      <c r="E233" s="218" t="s">
        <v>21</v>
      </c>
      <c r="F233" s="219" t="s">
        <v>361</v>
      </c>
      <c r="G233" s="206"/>
      <c r="H233" s="220">
        <v>31.95</v>
      </c>
      <c r="I233" s="211"/>
      <c r="J233" s="206"/>
      <c r="K233" s="206"/>
      <c r="L233" s="212"/>
      <c r="M233" s="213"/>
      <c r="N233" s="214"/>
      <c r="O233" s="214"/>
      <c r="P233" s="214"/>
      <c r="Q233" s="214"/>
      <c r="R233" s="214"/>
      <c r="S233" s="214"/>
      <c r="T233" s="215"/>
      <c r="AT233" s="216" t="s">
        <v>170</v>
      </c>
      <c r="AU233" s="216" t="s">
        <v>83</v>
      </c>
      <c r="AV233" s="11" t="s">
        <v>83</v>
      </c>
      <c r="AW233" s="11" t="s">
        <v>37</v>
      </c>
      <c r="AX233" s="11" t="s">
        <v>73</v>
      </c>
      <c r="AY233" s="216" t="s">
        <v>162</v>
      </c>
    </row>
    <row r="234" spans="2:65" s="12" customFormat="1" ht="12">
      <c r="B234" s="221"/>
      <c r="C234" s="222"/>
      <c r="D234" s="207" t="s">
        <v>170</v>
      </c>
      <c r="E234" s="223" t="s">
        <v>21</v>
      </c>
      <c r="F234" s="224" t="s">
        <v>176</v>
      </c>
      <c r="G234" s="222"/>
      <c r="H234" s="225">
        <v>89.3</v>
      </c>
      <c r="I234" s="226"/>
      <c r="J234" s="222"/>
      <c r="K234" s="222"/>
      <c r="L234" s="227"/>
      <c r="M234" s="228"/>
      <c r="N234" s="229"/>
      <c r="O234" s="229"/>
      <c r="P234" s="229"/>
      <c r="Q234" s="229"/>
      <c r="R234" s="229"/>
      <c r="S234" s="229"/>
      <c r="T234" s="230"/>
      <c r="AT234" s="231" t="s">
        <v>170</v>
      </c>
      <c r="AU234" s="231" t="s">
        <v>83</v>
      </c>
      <c r="AV234" s="12" t="s">
        <v>168</v>
      </c>
      <c r="AW234" s="12" t="s">
        <v>37</v>
      </c>
      <c r="AX234" s="12" t="s">
        <v>81</v>
      </c>
      <c r="AY234" s="231" t="s">
        <v>162</v>
      </c>
    </row>
    <row r="235" spans="2:65" s="1" customFormat="1" ht="20.399999999999999" customHeight="1">
      <c r="B235" s="41"/>
      <c r="C235" s="193" t="s">
        <v>362</v>
      </c>
      <c r="D235" s="193" t="s">
        <v>164</v>
      </c>
      <c r="E235" s="194" t="s">
        <v>363</v>
      </c>
      <c r="F235" s="195" t="s">
        <v>364</v>
      </c>
      <c r="G235" s="196" t="s">
        <v>317</v>
      </c>
      <c r="H235" s="197">
        <v>357.2</v>
      </c>
      <c r="I235" s="198"/>
      <c r="J235" s="199">
        <f>ROUND(I235*H235,2)</f>
        <v>0</v>
      </c>
      <c r="K235" s="195" t="s">
        <v>183</v>
      </c>
      <c r="L235" s="61"/>
      <c r="M235" s="200" t="s">
        <v>21</v>
      </c>
      <c r="N235" s="201" t="s">
        <v>44</v>
      </c>
      <c r="O235" s="42"/>
      <c r="P235" s="202">
        <f>O235*H235</f>
        <v>0</v>
      </c>
      <c r="Q235" s="202">
        <v>0</v>
      </c>
      <c r="R235" s="202">
        <f>Q235*H235</f>
        <v>0</v>
      </c>
      <c r="S235" s="202">
        <v>0</v>
      </c>
      <c r="T235" s="203">
        <f>S235*H235</f>
        <v>0</v>
      </c>
      <c r="AR235" s="24" t="s">
        <v>168</v>
      </c>
      <c r="AT235" s="24" t="s">
        <v>164</v>
      </c>
      <c r="AU235" s="24" t="s">
        <v>83</v>
      </c>
      <c r="AY235" s="24" t="s">
        <v>162</v>
      </c>
      <c r="BE235" s="204">
        <f>IF(N235="základní",J235,0)</f>
        <v>0</v>
      </c>
      <c r="BF235" s="204">
        <f>IF(N235="snížená",J235,0)</f>
        <v>0</v>
      </c>
      <c r="BG235" s="204">
        <f>IF(N235="zákl. přenesená",J235,0)</f>
        <v>0</v>
      </c>
      <c r="BH235" s="204">
        <f>IF(N235="sníž. přenesená",J235,0)</f>
        <v>0</v>
      </c>
      <c r="BI235" s="204">
        <f>IF(N235="nulová",J235,0)</f>
        <v>0</v>
      </c>
      <c r="BJ235" s="24" t="s">
        <v>81</v>
      </c>
      <c r="BK235" s="204">
        <f>ROUND(I235*H235,2)</f>
        <v>0</v>
      </c>
      <c r="BL235" s="24" t="s">
        <v>168</v>
      </c>
      <c r="BM235" s="24" t="s">
        <v>365</v>
      </c>
    </row>
    <row r="236" spans="2:65" s="11" customFormat="1" ht="12">
      <c r="B236" s="205"/>
      <c r="C236" s="206"/>
      <c r="D236" s="217" t="s">
        <v>170</v>
      </c>
      <c r="E236" s="218" t="s">
        <v>21</v>
      </c>
      <c r="F236" s="219" t="s">
        <v>366</v>
      </c>
      <c r="G236" s="206"/>
      <c r="H236" s="220">
        <v>357.2</v>
      </c>
      <c r="I236" s="211"/>
      <c r="J236" s="206"/>
      <c r="K236" s="206"/>
      <c r="L236" s="212"/>
      <c r="M236" s="213"/>
      <c r="N236" s="214"/>
      <c r="O236" s="214"/>
      <c r="P236" s="214"/>
      <c r="Q236" s="214"/>
      <c r="R236" s="214"/>
      <c r="S236" s="214"/>
      <c r="T236" s="215"/>
      <c r="AT236" s="216" t="s">
        <v>170</v>
      </c>
      <c r="AU236" s="216" t="s">
        <v>83</v>
      </c>
      <c r="AV236" s="11" t="s">
        <v>83</v>
      </c>
      <c r="AW236" s="11" t="s">
        <v>37</v>
      </c>
      <c r="AX236" s="11" t="s">
        <v>73</v>
      </c>
      <c r="AY236" s="216" t="s">
        <v>162</v>
      </c>
    </row>
    <row r="237" spans="2:65" s="12" customFormat="1" ht="12">
      <c r="B237" s="221"/>
      <c r="C237" s="222"/>
      <c r="D237" s="207" t="s">
        <v>170</v>
      </c>
      <c r="E237" s="223" t="s">
        <v>21</v>
      </c>
      <c r="F237" s="224" t="s">
        <v>176</v>
      </c>
      <c r="G237" s="222"/>
      <c r="H237" s="225">
        <v>357.2</v>
      </c>
      <c r="I237" s="226"/>
      <c r="J237" s="222"/>
      <c r="K237" s="222"/>
      <c r="L237" s="227"/>
      <c r="M237" s="228"/>
      <c r="N237" s="229"/>
      <c r="O237" s="229"/>
      <c r="P237" s="229"/>
      <c r="Q237" s="229"/>
      <c r="R237" s="229"/>
      <c r="S237" s="229"/>
      <c r="T237" s="230"/>
      <c r="AT237" s="231" t="s">
        <v>170</v>
      </c>
      <c r="AU237" s="231" t="s">
        <v>83</v>
      </c>
      <c r="AV237" s="12" t="s">
        <v>168</v>
      </c>
      <c r="AW237" s="12" t="s">
        <v>37</v>
      </c>
      <c r="AX237" s="12" t="s">
        <v>81</v>
      </c>
      <c r="AY237" s="231" t="s">
        <v>162</v>
      </c>
    </row>
    <row r="238" spans="2:65" s="1" customFormat="1" ht="20.399999999999999" customHeight="1">
      <c r="B238" s="41"/>
      <c r="C238" s="193" t="s">
        <v>367</v>
      </c>
      <c r="D238" s="193" t="s">
        <v>164</v>
      </c>
      <c r="E238" s="194" t="s">
        <v>368</v>
      </c>
      <c r="F238" s="195" t="s">
        <v>369</v>
      </c>
      <c r="G238" s="196" t="s">
        <v>317</v>
      </c>
      <c r="H238" s="197">
        <v>375.64400000000001</v>
      </c>
      <c r="I238" s="198"/>
      <c r="J238" s="199">
        <f>ROUND(I238*H238,2)</f>
        <v>0</v>
      </c>
      <c r="K238" s="195" t="s">
        <v>183</v>
      </c>
      <c r="L238" s="61"/>
      <c r="M238" s="200" t="s">
        <v>21</v>
      </c>
      <c r="N238" s="201" t="s">
        <v>44</v>
      </c>
      <c r="O238" s="42"/>
      <c r="P238" s="202">
        <f>O238*H238</f>
        <v>0</v>
      </c>
      <c r="Q238" s="202">
        <v>0</v>
      </c>
      <c r="R238" s="202">
        <f>Q238*H238</f>
        <v>0</v>
      </c>
      <c r="S238" s="202">
        <v>0</v>
      </c>
      <c r="T238" s="203">
        <f>S238*H238</f>
        <v>0</v>
      </c>
      <c r="AR238" s="24" t="s">
        <v>168</v>
      </c>
      <c r="AT238" s="24" t="s">
        <v>164</v>
      </c>
      <c r="AU238" s="24" t="s">
        <v>83</v>
      </c>
      <c r="AY238" s="24" t="s">
        <v>162</v>
      </c>
      <c r="BE238" s="204">
        <f>IF(N238="základní",J238,0)</f>
        <v>0</v>
      </c>
      <c r="BF238" s="204">
        <f>IF(N238="snížená",J238,0)</f>
        <v>0</v>
      </c>
      <c r="BG238" s="204">
        <f>IF(N238="zákl. přenesená",J238,0)</f>
        <v>0</v>
      </c>
      <c r="BH238" s="204">
        <f>IF(N238="sníž. přenesená",J238,0)</f>
        <v>0</v>
      </c>
      <c r="BI238" s="204">
        <f>IF(N238="nulová",J238,0)</f>
        <v>0</v>
      </c>
      <c r="BJ238" s="24" t="s">
        <v>81</v>
      </c>
      <c r="BK238" s="204">
        <f>ROUND(I238*H238,2)</f>
        <v>0</v>
      </c>
      <c r="BL238" s="24" t="s">
        <v>168</v>
      </c>
      <c r="BM238" s="24" t="s">
        <v>370</v>
      </c>
    </row>
    <row r="239" spans="2:65" s="13" customFormat="1" ht="12">
      <c r="B239" s="234"/>
      <c r="C239" s="235"/>
      <c r="D239" s="217" t="s">
        <v>170</v>
      </c>
      <c r="E239" s="236" t="s">
        <v>21</v>
      </c>
      <c r="F239" s="237" t="s">
        <v>341</v>
      </c>
      <c r="G239" s="235"/>
      <c r="H239" s="238" t="s">
        <v>21</v>
      </c>
      <c r="I239" s="239"/>
      <c r="J239" s="235"/>
      <c r="K239" s="235"/>
      <c r="L239" s="240"/>
      <c r="M239" s="241"/>
      <c r="N239" s="242"/>
      <c r="O239" s="242"/>
      <c r="P239" s="242"/>
      <c r="Q239" s="242"/>
      <c r="R239" s="242"/>
      <c r="S239" s="242"/>
      <c r="T239" s="243"/>
      <c r="AT239" s="244" t="s">
        <v>170</v>
      </c>
      <c r="AU239" s="244" t="s">
        <v>83</v>
      </c>
      <c r="AV239" s="13" t="s">
        <v>81</v>
      </c>
      <c r="AW239" s="13" t="s">
        <v>37</v>
      </c>
      <c r="AX239" s="13" t="s">
        <v>73</v>
      </c>
      <c r="AY239" s="244" t="s">
        <v>162</v>
      </c>
    </row>
    <row r="240" spans="2:65" s="11" customFormat="1" ht="12">
      <c r="B240" s="205"/>
      <c r="C240" s="206"/>
      <c r="D240" s="217" t="s">
        <v>170</v>
      </c>
      <c r="E240" s="218" t="s">
        <v>21</v>
      </c>
      <c r="F240" s="219" t="s">
        <v>342</v>
      </c>
      <c r="G240" s="206"/>
      <c r="H240" s="220">
        <v>272.26400000000001</v>
      </c>
      <c r="I240" s="211"/>
      <c r="J240" s="206"/>
      <c r="K240" s="206"/>
      <c r="L240" s="212"/>
      <c r="M240" s="213"/>
      <c r="N240" s="214"/>
      <c r="O240" s="214"/>
      <c r="P240" s="214"/>
      <c r="Q240" s="214"/>
      <c r="R240" s="214"/>
      <c r="S240" s="214"/>
      <c r="T240" s="215"/>
      <c r="AT240" s="216" t="s">
        <v>170</v>
      </c>
      <c r="AU240" s="216" t="s">
        <v>83</v>
      </c>
      <c r="AV240" s="11" t="s">
        <v>83</v>
      </c>
      <c r="AW240" s="11" t="s">
        <v>37</v>
      </c>
      <c r="AX240" s="11" t="s">
        <v>73</v>
      </c>
      <c r="AY240" s="216" t="s">
        <v>162</v>
      </c>
    </row>
    <row r="241" spans="2:65" s="13" customFormat="1" ht="12">
      <c r="B241" s="234"/>
      <c r="C241" s="235"/>
      <c r="D241" s="217" t="s">
        <v>170</v>
      </c>
      <c r="E241" s="236" t="s">
        <v>21</v>
      </c>
      <c r="F241" s="237" t="s">
        <v>345</v>
      </c>
      <c r="G241" s="235"/>
      <c r="H241" s="238" t="s">
        <v>21</v>
      </c>
      <c r="I241" s="239"/>
      <c r="J241" s="235"/>
      <c r="K241" s="235"/>
      <c r="L241" s="240"/>
      <c r="M241" s="241"/>
      <c r="N241" s="242"/>
      <c r="O241" s="242"/>
      <c r="P241" s="242"/>
      <c r="Q241" s="242"/>
      <c r="R241" s="242"/>
      <c r="S241" s="242"/>
      <c r="T241" s="243"/>
      <c r="AT241" s="244" t="s">
        <v>170</v>
      </c>
      <c r="AU241" s="244" t="s">
        <v>83</v>
      </c>
      <c r="AV241" s="13" t="s">
        <v>81</v>
      </c>
      <c r="AW241" s="13" t="s">
        <v>37</v>
      </c>
      <c r="AX241" s="13" t="s">
        <v>73</v>
      </c>
      <c r="AY241" s="244" t="s">
        <v>162</v>
      </c>
    </row>
    <row r="242" spans="2:65" s="11" customFormat="1" ht="12">
      <c r="B242" s="205"/>
      <c r="C242" s="206"/>
      <c r="D242" s="217" t="s">
        <v>170</v>
      </c>
      <c r="E242" s="218" t="s">
        <v>21</v>
      </c>
      <c r="F242" s="219" t="s">
        <v>346</v>
      </c>
      <c r="G242" s="206"/>
      <c r="H242" s="220">
        <v>14.08</v>
      </c>
      <c r="I242" s="211"/>
      <c r="J242" s="206"/>
      <c r="K242" s="206"/>
      <c r="L242" s="212"/>
      <c r="M242" s="213"/>
      <c r="N242" s="214"/>
      <c r="O242" s="214"/>
      <c r="P242" s="214"/>
      <c r="Q242" s="214"/>
      <c r="R242" s="214"/>
      <c r="S242" s="214"/>
      <c r="T242" s="215"/>
      <c r="AT242" s="216" t="s">
        <v>170</v>
      </c>
      <c r="AU242" s="216" t="s">
        <v>83</v>
      </c>
      <c r="AV242" s="11" t="s">
        <v>83</v>
      </c>
      <c r="AW242" s="11" t="s">
        <v>37</v>
      </c>
      <c r="AX242" s="11" t="s">
        <v>73</v>
      </c>
      <c r="AY242" s="216" t="s">
        <v>162</v>
      </c>
    </row>
    <row r="243" spans="2:65" s="13" customFormat="1" ht="12">
      <c r="B243" s="234"/>
      <c r="C243" s="235"/>
      <c r="D243" s="217" t="s">
        <v>170</v>
      </c>
      <c r="E243" s="236" t="s">
        <v>21</v>
      </c>
      <c r="F243" s="237" t="s">
        <v>356</v>
      </c>
      <c r="G243" s="235"/>
      <c r="H243" s="238" t="s">
        <v>21</v>
      </c>
      <c r="I243" s="239"/>
      <c r="J243" s="235"/>
      <c r="K243" s="235"/>
      <c r="L243" s="240"/>
      <c r="M243" s="241"/>
      <c r="N243" s="242"/>
      <c r="O243" s="242"/>
      <c r="P243" s="242"/>
      <c r="Q243" s="242"/>
      <c r="R243" s="242"/>
      <c r="S243" s="242"/>
      <c r="T243" s="243"/>
      <c r="AT243" s="244" t="s">
        <v>170</v>
      </c>
      <c r="AU243" s="244" t="s">
        <v>83</v>
      </c>
      <c r="AV243" s="13" t="s">
        <v>81</v>
      </c>
      <c r="AW243" s="13" t="s">
        <v>37</v>
      </c>
      <c r="AX243" s="13" t="s">
        <v>73</v>
      </c>
      <c r="AY243" s="244" t="s">
        <v>162</v>
      </c>
    </row>
    <row r="244" spans="2:65" s="11" customFormat="1" ht="12">
      <c r="B244" s="205"/>
      <c r="C244" s="206"/>
      <c r="D244" s="217" t="s">
        <v>170</v>
      </c>
      <c r="E244" s="218" t="s">
        <v>21</v>
      </c>
      <c r="F244" s="219" t="s">
        <v>357</v>
      </c>
      <c r="G244" s="206"/>
      <c r="H244" s="220">
        <v>22.55</v>
      </c>
      <c r="I244" s="211"/>
      <c r="J244" s="206"/>
      <c r="K244" s="206"/>
      <c r="L244" s="212"/>
      <c r="M244" s="213"/>
      <c r="N244" s="214"/>
      <c r="O244" s="214"/>
      <c r="P244" s="214"/>
      <c r="Q244" s="214"/>
      <c r="R244" s="214"/>
      <c r="S244" s="214"/>
      <c r="T244" s="215"/>
      <c r="AT244" s="216" t="s">
        <v>170</v>
      </c>
      <c r="AU244" s="216" t="s">
        <v>83</v>
      </c>
      <c r="AV244" s="11" t="s">
        <v>83</v>
      </c>
      <c r="AW244" s="11" t="s">
        <v>37</v>
      </c>
      <c r="AX244" s="11" t="s">
        <v>73</v>
      </c>
      <c r="AY244" s="216" t="s">
        <v>162</v>
      </c>
    </row>
    <row r="245" spans="2:65" s="13" customFormat="1" ht="12">
      <c r="B245" s="234"/>
      <c r="C245" s="235"/>
      <c r="D245" s="217" t="s">
        <v>170</v>
      </c>
      <c r="E245" s="236" t="s">
        <v>21</v>
      </c>
      <c r="F245" s="237" t="s">
        <v>358</v>
      </c>
      <c r="G245" s="235"/>
      <c r="H245" s="238" t="s">
        <v>21</v>
      </c>
      <c r="I245" s="239"/>
      <c r="J245" s="235"/>
      <c r="K245" s="235"/>
      <c r="L245" s="240"/>
      <c r="M245" s="241"/>
      <c r="N245" s="242"/>
      <c r="O245" s="242"/>
      <c r="P245" s="242"/>
      <c r="Q245" s="242"/>
      <c r="R245" s="242"/>
      <c r="S245" s="242"/>
      <c r="T245" s="243"/>
      <c r="AT245" s="244" t="s">
        <v>170</v>
      </c>
      <c r="AU245" s="244" t="s">
        <v>83</v>
      </c>
      <c r="AV245" s="13" t="s">
        <v>81</v>
      </c>
      <c r="AW245" s="13" t="s">
        <v>37</v>
      </c>
      <c r="AX245" s="13" t="s">
        <v>73</v>
      </c>
      <c r="AY245" s="244" t="s">
        <v>162</v>
      </c>
    </row>
    <row r="246" spans="2:65" s="11" customFormat="1" ht="12">
      <c r="B246" s="205"/>
      <c r="C246" s="206"/>
      <c r="D246" s="217" t="s">
        <v>170</v>
      </c>
      <c r="E246" s="218" t="s">
        <v>21</v>
      </c>
      <c r="F246" s="219" t="s">
        <v>359</v>
      </c>
      <c r="G246" s="206"/>
      <c r="H246" s="220">
        <v>34.799999999999997</v>
      </c>
      <c r="I246" s="211"/>
      <c r="J246" s="206"/>
      <c r="K246" s="206"/>
      <c r="L246" s="212"/>
      <c r="M246" s="213"/>
      <c r="N246" s="214"/>
      <c r="O246" s="214"/>
      <c r="P246" s="214"/>
      <c r="Q246" s="214"/>
      <c r="R246" s="214"/>
      <c r="S246" s="214"/>
      <c r="T246" s="215"/>
      <c r="AT246" s="216" t="s">
        <v>170</v>
      </c>
      <c r="AU246" s="216" t="s">
        <v>83</v>
      </c>
      <c r="AV246" s="11" t="s">
        <v>83</v>
      </c>
      <c r="AW246" s="11" t="s">
        <v>37</v>
      </c>
      <c r="AX246" s="11" t="s">
        <v>73</v>
      </c>
      <c r="AY246" s="216" t="s">
        <v>162</v>
      </c>
    </row>
    <row r="247" spans="2:65" s="13" customFormat="1" ht="12">
      <c r="B247" s="234"/>
      <c r="C247" s="235"/>
      <c r="D247" s="217" t="s">
        <v>170</v>
      </c>
      <c r="E247" s="236" t="s">
        <v>21</v>
      </c>
      <c r="F247" s="237" t="s">
        <v>360</v>
      </c>
      <c r="G247" s="235"/>
      <c r="H247" s="238" t="s">
        <v>21</v>
      </c>
      <c r="I247" s="239"/>
      <c r="J247" s="235"/>
      <c r="K247" s="235"/>
      <c r="L247" s="240"/>
      <c r="M247" s="241"/>
      <c r="N247" s="242"/>
      <c r="O247" s="242"/>
      <c r="P247" s="242"/>
      <c r="Q247" s="242"/>
      <c r="R247" s="242"/>
      <c r="S247" s="242"/>
      <c r="T247" s="243"/>
      <c r="AT247" s="244" t="s">
        <v>170</v>
      </c>
      <c r="AU247" s="244" t="s">
        <v>83</v>
      </c>
      <c r="AV247" s="13" t="s">
        <v>81</v>
      </c>
      <c r="AW247" s="13" t="s">
        <v>37</v>
      </c>
      <c r="AX247" s="13" t="s">
        <v>73</v>
      </c>
      <c r="AY247" s="244" t="s">
        <v>162</v>
      </c>
    </row>
    <row r="248" spans="2:65" s="11" customFormat="1" ht="12">
      <c r="B248" s="205"/>
      <c r="C248" s="206"/>
      <c r="D248" s="217" t="s">
        <v>170</v>
      </c>
      <c r="E248" s="218" t="s">
        <v>21</v>
      </c>
      <c r="F248" s="219" t="s">
        <v>361</v>
      </c>
      <c r="G248" s="206"/>
      <c r="H248" s="220">
        <v>31.95</v>
      </c>
      <c r="I248" s="211"/>
      <c r="J248" s="206"/>
      <c r="K248" s="206"/>
      <c r="L248" s="212"/>
      <c r="M248" s="213"/>
      <c r="N248" s="214"/>
      <c r="O248" s="214"/>
      <c r="P248" s="214"/>
      <c r="Q248" s="214"/>
      <c r="R248" s="214"/>
      <c r="S248" s="214"/>
      <c r="T248" s="215"/>
      <c r="AT248" s="216" t="s">
        <v>170</v>
      </c>
      <c r="AU248" s="216" t="s">
        <v>83</v>
      </c>
      <c r="AV248" s="11" t="s">
        <v>83</v>
      </c>
      <c r="AW248" s="11" t="s">
        <v>37</v>
      </c>
      <c r="AX248" s="11" t="s">
        <v>73</v>
      </c>
      <c r="AY248" s="216" t="s">
        <v>162</v>
      </c>
    </row>
    <row r="249" spans="2:65" s="12" customFormat="1" ht="12">
      <c r="B249" s="221"/>
      <c r="C249" s="222"/>
      <c r="D249" s="207" t="s">
        <v>170</v>
      </c>
      <c r="E249" s="223" t="s">
        <v>21</v>
      </c>
      <c r="F249" s="224" t="s">
        <v>176</v>
      </c>
      <c r="G249" s="222"/>
      <c r="H249" s="225">
        <v>375.64400000000001</v>
      </c>
      <c r="I249" s="226"/>
      <c r="J249" s="222"/>
      <c r="K249" s="222"/>
      <c r="L249" s="227"/>
      <c r="M249" s="228"/>
      <c r="N249" s="229"/>
      <c r="O249" s="229"/>
      <c r="P249" s="229"/>
      <c r="Q249" s="229"/>
      <c r="R249" s="229"/>
      <c r="S249" s="229"/>
      <c r="T249" s="230"/>
      <c r="AT249" s="231" t="s">
        <v>170</v>
      </c>
      <c r="AU249" s="231" t="s">
        <v>83</v>
      </c>
      <c r="AV249" s="12" t="s">
        <v>168</v>
      </c>
      <c r="AW249" s="12" t="s">
        <v>37</v>
      </c>
      <c r="AX249" s="12" t="s">
        <v>81</v>
      </c>
      <c r="AY249" s="231" t="s">
        <v>162</v>
      </c>
    </row>
    <row r="250" spans="2:65" s="1" customFormat="1" ht="20.399999999999999" customHeight="1">
      <c r="B250" s="41"/>
      <c r="C250" s="193" t="s">
        <v>371</v>
      </c>
      <c r="D250" s="193" t="s">
        <v>164</v>
      </c>
      <c r="E250" s="194" t="s">
        <v>372</v>
      </c>
      <c r="F250" s="195" t="s">
        <v>373</v>
      </c>
      <c r="G250" s="196" t="s">
        <v>317</v>
      </c>
      <c r="H250" s="197">
        <v>103.38</v>
      </c>
      <c r="I250" s="198"/>
      <c r="J250" s="199">
        <f>ROUND(I250*H250,2)</f>
        <v>0</v>
      </c>
      <c r="K250" s="195" t="s">
        <v>183</v>
      </c>
      <c r="L250" s="61"/>
      <c r="M250" s="200" t="s">
        <v>21</v>
      </c>
      <c r="N250" s="201" t="s">
        <v>44</v>
      </c>
      <c r="O250" s="42"/>
      <c r="P250" s="202">
        <f>O250*H250</f>
        <v>0</v>
      </c>
      <c r="Q250" s="202">
        <v>0</v>
      </c>
      <c r="R250" s="202">
        <f>Q250*H250</f>
        <v>0</v>
      </c>
      <c r="S250" s="202">
        <v>0</v>
      </c>
      <c r="T250" s="203">
        <f>S250*H250</f>
        <v>0</v>
      </c>
      <c r="AR250" s="24" t="s">
        <v>168</v>
      </c>
      <c r="AT250" s="24" t="s">
        <v>164</v>
      </c>
      <c r="AU250" s="24" t="s">
        <v>83</v>
      </c>
      <c r="AY250" s="24" t="s">
        <v>162</v>
      </c>
      <c r="BE250" s="204">
        <f>IF(N250="základní",J250,0)</f>
        <v>0</v>
      </c>
      <c r="BF250" s="204">
        <f>IF(N250="snížená",J250,0)</f>
        <v>0</v>
      </c>
      <c r="BG250" s="204">
        <f>IF(N250="zákl. přenesená",J250,0)</f>
        <v>0</v>
      </c>
      <c r="BH250" s="204">
        <f>IF(N250="sníž. přenesená",J250,0)</f>
        <v>0</v>
      </c>
      <c r="BI250" s="204">
        <f>IF(N250="nulová",J250,0)</f>
        <v>0</v>
      </c>
      <c r="BJ250" s="24" t="s">
        <v>81</v>
      </c>
      <c r="BK250" s="204">
        <f>ROUND(I250*H250,2)</f>
        <v>0</v>
      </c>
      <c r="BL250" s="24" t="s">
        <v>168</v>
      </c>
      <c r="BM250" s="24" t="s">
        <v>374</v>
      </c>
    </row>
    <row r="251" spans="2:65" s="13" customFormat="1" ht="12">
      <c r="B251" s="234"/>
      <c r="C251" s="235"/>
      <c r="D251" s="217" t="s">
        <v>170</v>
      </c>
      <c r="E251" s="236" t="s">
        <v>21</v>
      </c>
      <c r="F251" s="237" t="s">
        <v>345</v>
      </c>
      <c r="G251" s="235"/>
      <c r="H251" s="238" t="s">
        <v>21</v>
      </c>
      <c r="I251" s="239"/>
      <c r="J251" s="235"/>
      <c r="K251" s="235"/>
      <c r="L251" s="240"/>
      <c r="M251" s="241"/>
      <c r="N251" s="242"/>
      <c r="O251" s="242"/>
      <c r="P251" s="242"/>
      <c r="Q251" s="242"/>
      <c r="R251" s="242"/>
      <c r="S251" s="242"/>
      <c r="T251" s="243"/>
      <c r="AT251" s="244" t="s">
        <v>170</v>
      </c>
      <c r="AU251" s="244" t="s">
        <v>83</v>
      </c>
      <c r="AV251" s="13" t="s">
        <v>81</v>
      </c>
      <c r="AW251" s="13" t="s">
        <v>37</v>
      </c>
      <c r="AX251" s="13" t="s">
        <v>73</v>
      </c>
      <c r="AY251" s="244" t="s">
        <v>162</v>
      </c>
    </row>
    <row r="252" spans="2:65" s="11" customFormat="1" ht="12">
      <c r="B252" s="205"/>
      <c r="C252" s="206"/>
      <c r="D252" s="217" t="s">
        <v>170</v>
      </c>
      <c r="E252" s="218" t="s">
        <v>21</v>
      </c>
      <c r="F252" s="219" t="s">
        <v>346</v>
      </c>
      <c r="G252" s="206"/>
      <c r="H252" s="220">
        <v>14.08</v>
      </c>
      <c r="I252" s="211"/>
      <c r="J252" s="206"/>
      <c r="K252" s="206"/>
      <c r="L252" s="212"/>
      <c r="M252" s="213"/>
      <c r="N252" s="214"/>
      <c r="O252" s="214"/>
      <c r="P252" s="214"/>
      <c r="Q252" s="214"/>
      <c r="R252" s="214"/>
      <c r="S252" s="214"/>
      <c r="T252" s="215"/>
      <c r="AT252" s="216" t="s">
        <v>170</v>
      </c>
      <c r="AU252" s="216" t="s">
        <v>83</v>
      </c>
      <c r="AV252" s="11" t="s">
        <v>83</v>
      </c>
      <c r="AW252" s="11" t="s">
        <v>37</v>
      </c>
      <c r="AX252" s="11" t="s">
        <v>73</v>
      </c>
      <c r="AY252" s="216" t="s">
        <v>162</v>
      </c>
    </row>
    <row r="253" spans="2:65" s="13" customFormat="1" ht="12">
      <c r="B253" s="234"/>
      <c r="C253" s="235"/>
      <c r="D253" s="217" t="s">
        <v>170</v>
      </c>
      <c r="E253" s="236" t="s">
        <v>21</v>
      </c>
      <c r="F253" s="237" t="s">
        <v>356</v>
      </c>
      <c r="G253" s="235"/>
      <c r="H253" s="238" t="s">
        <v>21</v>
      </c>
      <c r="I253" s="239"/>
      <c r="J253" s="235"/>
      <c r="K253" s="235"/>
      <c r="L253" s="240"/>
      <c r="M253" s="241"/>
      <c r="N253" s="242"/>
      <c r="O253" s="242"/>
      <c r="P253" s="242"/>
      <c r="Q253" s="242"/>
      <c r="R253" s="242"/>
      <c r="S253" s="242"/>
      <c r="T253" s="243"/>
      <c r="AT253" s="244" t="s">
        <v>170</v>
      </c>
      <c r="AU253" s="244" t="s">
        <v>83</v>
      </c>
      <c r="AV253" s="13" t="s">
        <v>81</v>
      </c>
      <c r="AW253" s="13" t="s">
        <v>37</v>
      </c>
      <c r="AX253" s="13" t="s">
        <v>73</v>
      </c>
      <c r="AY253" s="244" t="s">
        <v>162</v>
      </c>
    </row>
    <row r="254" spans="2:65" s="11" customFormat="1" ht="12">
      <c r="B254" s="205"/>
      <c r="C254" s="206"/>
      <c r="D254" s="217" t="s">
        <v>170</v>
      </c>
      <c r="E254" s="218" t="s">
        <v>21</v>
      </c>
      <c r="F254" s="219" t="s">
        <v>357</v>
      </c>
      <c r="G254" s="206"/>
      <c r="H254" s="220">
        <v>22.55</v>
      </c>
      <c r="I254" s="211"/>
      <c r="J254" s="206"/>
      <c r="K254" s="206"/>
      <c r="L254" s="212"/>
      <c r="M254" s="213"/>
      <c r="N254" s="214"/>
      <c r="O254" s="214"/>
      <c r="P254" s="214"/>
      <c r="Q254" s="214"/>
      <c r="R254" s="214"/>
      <c r="S254" s="214"/>
      <c r="T254" s="215"/>
      <c r="AT254" s="216" t="s">
        <v>170</v>
      </c>
      <c r="AU254" s="216" t="s">
        <v>83</v>
      </c>
      <c r="AV254" s="11" t="s">
        <v>83</v>
      </c>
      <c r="AW254" s="11" t="s">
        <v>37</v>
      </c>
      <c r="AX254" s="11" t="s">
        <v>73</v>
      </c>
      <c r="AY254" s="216" t="s">
        <v>162</v>
      </c>
    </row>
    <row r="255" spans="2:65" s="13" customFormat="1" ht="12">
      <c r="B255" s="234"/>
      <c r="C255" s="235"/>
      <c r="D255" s="217" t="s">
        <v>170</v>
      </c>
      <c r="E255" s="236" t="s">
        <v>21</v>
      </c>
      <c r="F255" s="237" t="s">
        <v>358</v>
      </c>
      <c r="G255" s="235"/>
      <c r="H255" s="238" t="s">
        <v>21</v>
      </c>
      <c r="I255" s="239"/>
      <c r="J255" s="235"/>
      <c r="K255" s="235"/>
      <c r="L255" s="240"/>
      <c r="M255" s="241"/>
      <c r="N255" s="242"/>
      <c r="O255" s="242"/>
      <c r="P255" s="242"/>
      <c r="Q255" s="242"/>
      <c r="R255" s="242"/>
      <c r="S255" s="242"/>
      <c r="T255" s="243"/>
      <c r="AT255" s="244" t="s">
        <v>170</v>
      </c>
      <c r="AU255" s="244" t="s">
        <v>83</v>
      </c>
      <c r="AV255" s="13" t="s">
        <v>81</v>
      </c>
      <c r="AW255" s="13" t="s">
        <v>37</v>
      </c>
      <c r="AX255" s="13" t="s">
        <v>73</v>
      </c>
      <c r="AY255" s="244" t="s">
        <v>162</v>
      </c>
    </row>
    <row r="256" spans="2:65" s="11" customFormat="1" ht="12">
      <c r="B256" s="205"/>
      <c r="C256" s="206"/>
      <c r="D256" s="217" t="s">
        <v>170</v>
      </c>
      <c r="E256" s="218" t="s">
        <v>21</v>
      </c>
      <c r="F256" s="219" t="s">
        <v>359</v>
      </c>
      <c r="G256" s="206"/>
      <c r="H256" s="220">
        <v>34.799999999999997</v>
      </c>
      <c r="I256" s="211"/>
      <c r="J256" s="206"/>
      <c r="K256" s="206"/>
      <c r="L256" s="212"/>
      <c r="M256" s="213"/>
      <c r="N256" s="214"/>
      <c r="O256" s="214"/>
      <c r="P256" s="214"/>
      <c r="Q256" s="214"/>
      <c r="R256" s="214"/>
      <c r="S256" s="214"/>
      <c r="T256" s="215"/>
      <c r="AT256" s="216" t="s">
        <v>170</v>
      </c>
      <c r="AU256" s="216" t="s">
        <v>83</v>
      </c>
      <c r="AV256" s="11" t="s">
        <v>83</v>
      </c>
      <c r="AW256" s="11" t="s">
        <v>37</v>
      </c>
      <c r="AX256" s="11" t="s">
        <v>73</v>
      </c>
      <c r="AY256" s="216" t="s">
        <v>162</v>
      </c>
    </row>
    <row r="257" spans="2:65" s="13" customFormat="1" ht="12">
      <c r="B257" s="234"/>
      <c r="C257" s="235"/>
      <c r="D257" s="217" t="s">
        <v>170</v>
      </c>
      <c r="E257" s="236" t="s">
        <v>21</v>
      </c>
      <c r="F257" s="237" t="s">
        <v>360</v>
      </c>
      <c r="G257" s="235"/>
      <c r="H257" s="238" t="s">
        <v>21</v>
      </c>
      <c r="I257" s="239"/>
      <c r="J257" s="235"/>
      <c r="K257" s="235"/>
      <c r="L257" s="240"/>
      <c r="M257" s="241"/>
      <c r="N257" s="242"/>
      <c r="O257" s="242"/>
      <c r="P257" s="242"/>
      <c r="Q257" s="242"/>
      <c r="R257" s="242"/>
      <c r="S257" s="242"/>
      <c r="T257" s="243"/>
      <c r="AT257" s="244" t="s">
        <v>170</v>
      </c>
      <c r="AU257" s="244" t="s">
        <v>83</v>
      </c>
      <c r="AV257" s="13" t="s">
        <v>81</v>
      </c>
      <c r="AW257" s="13" t="s">
        <v>37</v>
      </c>
      <c r="AX257" s="13" t="s">
        <v>73</v>
      </c>
      <c r="AY257" s="244" t="s">
        <v>162</v>
      </c>
    </row>
    <row r="258" spans="2:65" s="11" customFormat="1" ht="12">
      <c r="B258" s="205"/>
      <c r="C258" s="206"/>
      <c r="D258" s="217" t="s">
        <v>170</v>
      </c>
      <c r="E258" s="218" t="s">
        <v>21</v>
      </c>
      <c r="F258" s="219" t="s">
        <v>361</v>
      </c>
      <c r="G258" s="206"/>
      <c r="H258" s="220">
        <v>31.95</v>
      </c>
      <c r="I258" s="211"/>
      <c r="J258" s="206"/>
      <c r="K258" s="206"/>
      <c r="L258" s="212"/>
      <c r="M258" s="213"/>
      <c r="N258" s="214"/>
      <c r="O258" s="214"/>
      <c r="P258" s="214"/>
      <c r="Q258" s="214"/>
      <c r="R258" s="214"/>
      <c r="S258" s="214"/>
      <c r="T258" s="215"/>
      <c r="AT258" s="216" t="s">
        <v>170</v>
      </c>
      <c r="AU258" s="216" t="s">
        <v>83</v>
      </c>
      <c r="AV258" s="11" t="s">
        <v>83</v>
      </c>
      <c r="AW258" s="11" t="s">
        <v>37</v>
      </c>
      <c r="AX258" s="11" t="s">
        <v>73</v>
      </c>
      <c r="AY258" s="216" t="s">
        <v>162</v>
      </c>
    </row>
    <row r="259" spans="2:65" s="12" customFormat="1" ht="12">
      <c r="B259" s="221"/>
      <c r="C259" s="222"/>
      <c r="D259" s="207" t="s">
        <v>170</v>
      </c>
      <c r="E259" s="223" t="s">
        <v>21</v>
      </c>
      <c r="F259" s="224" t="s">
        <v>176</v>
      </c>
      <c r="G259" s="222"/>
      <c r="H259" s="225">
        <v>103.38</v>
      </c>
      <c r="I259" s="226"/>
      <c r="J259" s="222"/>
      <c r="K259" s="222"/>
      <c r="L259" s="227"/>
      <c r="M259" s="228"/>
      <c r="N259" s="229"/>
      <c r="O259" s="229"/>
      <c r="P259" s="229"/>
      <c r="Q259" s="229"/>
      <c r="R259" s="229"/>
      <c r="S259" s="229"/>
      <c r="T259" s="230"/>
      <c r="AT259" s="231" t="s">
        <v>170</v>
      </c>
      <c r="AU259" s="231" t="s">
        <v>83</v>
      </c>
      <c r="AV259" s="12" t="s">
        <v>168</v>
      </c>
      <c r="AW259" s="12" t="s">
        <v>37</v>
      </c>
      <c r="AX259" s="12" t="s">
        <v>81</v>
      </c>
      <c r="AY259" s="231" t="s">
        <v>162</v>
      </c>
    </row>
    <row r="260" spans="2:65" s="1" customFormat="1" ht="28.8" customHeight="1">
      <c r="B260" s="41"/>
      <c r="C260" s="193" t="s">
        <v>375</v>
      </c>
      <c r="D260" s="193" t="s">
        <v>164</v>
      </c>
      <c r="E260" s="194" t="s">
        <v>376</v>
      </c>
      <c r="F260" s="195" t="s">
        <v>377</v>
      </c>
      <c r="G260" s="196" t="s">
        <v>317</v>
      </c>
      <c r="H260" s="197">
        <v>102.91200000000001</v>
      </c>
      <c r="I260" s="198"/>
      <c r="J260" s="199">
        <f>ROUND(I260*H260,2)</f>
        <v>0</v>
      </c>
      <c r="K260" s="195" t="s">
        <v>183</v>
      </c>
      <c r="L260" s="61"/>
      <c r="M260" s="200" t="s">
        <v>21</v>
      </c>
      <c r="N260" s="201" t="s">
        <v>44</v>
      </c>
      <c r="O260" s="42"/>
      <c r="P260" s="202">
        <f>O260*H260</f>
        <v>0</v>
      </c>
      <c r="Q260" s="202">
        <v>0</v>
      </c>
      <c r="R260" s="202">
        <f>Q260*H260</f>
        <v>0</v>
      </c>
      <c r="S260" s="202">
        <v>0</v>
      </c>
      <c r="T260" s="203">
        <f>S260*H260</f>
        <v>0</v>
      </c>
      <c r="AR260" s="24" t="s">
        <v>168</v>
      </c>
      <c r="AT260" s="24" t="s">
        <v>164</v>
      </c>
      <c r="AU260" s="24" t="s">
        <v>83</v>
      </c>
      <c r="AY260" s="24" t="s">
        <v>162</v>
      </c>
      <c r="BE260" s="204">
        <f>IF(N260="základní",J260,0)</f>
        <v>0</v>
      </c>
      <c r="BF260" s="204">
        <f>IF(N260="snížená",J260,0)</f>
        <v>0</v>
      </c>
      <c r="BG260" s="204">
        <f>IF(N260="zákl. přenesená",J260,0)</f>
        <v>0</v>
      </c>
      <c r="BH260" s="204">
        <f>IF(N260="sníž. přenesená",J260,0)</f>
        <v>0</v>
      </c>
      <c r="BI260" s="204">
        <f>IF(N260="nulová",J260,0)</f>
        <v>0</v>
      </c>
      <c r="BJ260" s="24" t="s">
        <v>81</v>
      </c>
      <c r="BK260" s="204">
        <f>ROUND(I260*H260,2)</f>
        <v>0</v>
      </c>
      <c r="BL260" s="24" t="s">
        <v>168</v>
      </c>
      <c r="BM260" s="24" t="s">
        <v>378</v>
      </c>
    </row>
    <row r="261" spans="2:65" s="1" customFormat="1" ht="84">
      <c r="B261" s="41"/>
      <c r="C261" s="63"/>
      <c r="D261" s="217" t="s">
        <v>185</v>
      </c>
      <c r="E261" s="63"/>
      <c r="F261" s="232" t="s">
        <v>379</v>
      </c>
      <c r="G261" s="63"/>
      <c r="H261" s="63"/>
      <c r="I261" s="163"/>
      <c r="J261" s="63"/>
      <c r="K261" s="63"/>
      <c r="L261" s="61"/>
      <c r="M261" s="233"/>
      <c r="N261" s="42"/>
      <c r="O261" s="42"/>
      <c r="P261" s="42"/>
      <c r="Q261" s="42"/>
      <c r="R261" s="42"/>
      <c r="S261" s="42"/>
      <c r="T261" s="78"/>
      <c r="AT261" s="24" t="s">
        <v>185</v>
      </c>
      <c r="AU261" s="24" t="s">
        <v>83</v>
      </c>
    </row>
    <row r="262" spans="2:65" s="13" customFormat="1" ht="12">
      <c r="B262" s="234"/>
      <c r="C262" s="235"/>
      <c r="D262" s="217" t="s">
        <v>170</v>
      </c>
      <c r="E262" s="236" t="s">
        <v>21</v>
      </c>
      <c r="F262" s="237" t="s">
        <v>343</v>
      </c>
      <c r="G262" s="235"/>
      <c r="H262" s="238" t="s">
        <v>21</v>
      </c>
      <c r="I262" s="239"/>
      <c r="J262" s="235"/>
      <c r="K262" s="235"/>
      <c r="L262" s="240"/>
      <c r="M262" s="241"/>
      <c r="N262" s="242"/>
      <c r="O262" s="242"/>
      <c r="P262" s="242"/>
      <c r="Q262" s="242"/>
      <c r="R262" s="242"/>
      <c r="S262" s="242"/>
      <c r="T262" s="243"/>
      <c r="AT262" s="244" t="s">
        <v>170</v>
      </c>
      <c r="AU262" s="244" t="s">
        <v>83</v>
      </c>
      <c r="AV262" s="13" t="s">
        <v>81</v>
      </c>
      <c r="AW262" s="13" t="s">
        <v>37</v>
      </c>
      <c r="AX262" s="13" t="s">
        <v>73</v>
      </c>
      <c r="AY262" s="244" t="s">
        <v>162</v>
      </c>
    </row>
    <row r="263" spans="2:65" s="11" customFormat="1" ht="12">
      <c r="B263" s="205"/>
      <c r="C263" s="206"/>
      <c r="D263" s="217" t="s">
        <v>170</v>
      </c>
      <c r="E263" s="218" t="s">
        <v>21</v>
      </c>
      <c r="F263" s="219" t="s">
        <v>344</v>
      </c>
      <c r="G263" s="206"/>
      <c r="H263" s="220">
        <v>102.91200000000001</v>
      </c>
      <c r="I263" s="211"/>
      <c r="J263" s="206"/>
      <c r="K263" s="206"/>
      <c r="L263" s="212"/>
      <c r="M263" s="213"/>
      <c r="N263" s="214"/>
      <c r="O263" s="214"/>
      <c r="P263" s="214"/>
      <c r="Q263" s="214"/>
      <c r="R263" s="214"/>
      <c r="S263" s="214"/>
      <c r="T263" s="215"/>
      <c r="AT263" s="216" t="s">
        <v>170</v>
      </c>
      <c r="AU263" s="216" t="s">
        <v>83</v>
      </c>
      <c r="AV263" s="11" t="s">
        <v>83</v>
      </c>
      <c r="AW263" s="11" t="s">
        <v>37</v>
      </c>
      <c r="AX263" s="11" t="s">
        <v>73</v>
      </c>
      <c r="AY263" s="216" t="s">
        <v>162</v>
      </c>
    </row>
    <row r="264" spans="2:65" s="12" customFormat="1" ht="12">
      <c r="B264" s="221"/>
      <c r="C264" s="222"/>
      <c r="D264" s="207" t="s">
        <v>170</v>
      </c>
      <c r="E264" s="223" t="s">
        <v>21</v>
      </c>
      <c r="F264" s="224" t="s">
        <v>176</v>
      </c>
      <c r="G264" s="222"/>
      <c r="H264" s="225">
        <v>102.91200000000001</v>
      </c>
      <c r="I264" s="226"/>
      <c r="J264" s="222"/>
      <c r="K264" s="222"/>
      <c r="L264" s="227"/>
      <c r="M264" s="228"/>
      <c r="N264" s="229"/>
      <c r="O264" s="229"/>
      <c r="P264" s="229"/>
      <c r="Q264" s="229"/>
      <c r="R264" s="229"/>
      <c r="S264" s="229"/>
      <c r="T264" s="230"/>
      <c r="AT264" s="231" t="s">
        <v>170</v>
      </c>
      <c r="AU264" s="231" t="s">
        <v>83</v>
      </c>
      <c r="AV264" s="12" t="s">
        <v>168</v>
      </c>
      <c r="AW264" s="12" t="s">
        <v>37</v>
      </c>
      <c r="AX264" s="12" t="s">
        <v>81</v>
      </c>
      <c r="AY264" s="231" t="s">
        <v>162</v>
      </c>
    </row>
    <row r="265" spans="2:65" s="1" customFormat="1" ht="20.399999999999999" customHeight="1">
      <c r="B265" s="41"/>
      <c r="C265" s="193" t="s">
        <v>380</v>
      </c>
      <c r="D265" s="193" t="s">
        <v>164</v>
      </c>
      <c r="E265" s="194" t="s">
        <v>381</v>
      </c>
      <c r="F265" s="195" t="s">
        <v>382</v>
      </c>
      <c r="G265" s="196" t="s">
        <v>317</v>
      </c>
      <c r="H265" s="197">
        <v>272.26400000000001</v>
      </c>
      <c r="I265" s="198"/>
      <c r="J265" s="199">
        <f>ROUND(I265*H265,2)</f>
        <v>0</v>
      </c>
      <c r="K265" s="195" t="s">
        <v>183</v>
      </c>
      <c r="L265" s="61"/>
      <c r="M265" s="200" t="s">
        <v>21</v>
      </c>
      <c r="N265" s="201" t="s">
        <v>44</v>
      </c>
      <c r="O265" s="42"/>
      <c r="P265" s="202">
        <f>O265*H265</f>
        <v>0</v>
      </c>
      <c r="Q265" s="202">
        <v>0</v>
      </c>
      <c r="R265" s="202">
        <f>Q265*H265</f>
        <v>0</v>
      </c>
      <c r="S265" s="202">
        <v>0</v>
      </c>
      <c r="T265" s="203">
        <f>S265*H265</f>
        <v>0</v>
      </c>
      <c r="AR265" s="24" t="s">
        <v>168</v>
      </c>
      <c r="AT265" s="24" t="s">
        <v>164</v>
      </c>
      <c r="AU265" s="24" t="s">
        <v>83</v>
      </c>
      <c r="AY265" s="24" t="s">
        <v>162</v>
      </c>
      <c r="BE265" s="204">
        <f>IF(N265="základní",J265,0)</f>
        <v>0</v>
      </c>
      <c r="BF265" s="204">
        <f>IF(N265="snížená",J265,0)</f>
        <v>0</v>
      </c>
      <c r="BG265" s="204">
        <f>IF(N265="zákl. přenesená",J265,0)</f>
        <v>0</v>
      </c>
      <c r="BH265" s="204">
        <f>IF(N265="sníž. přenesená",J265,0)</f>
        <v>0</v>
      </c>
      <c r="BI265" s="204">
        <f>IF(N265="nulová",J265,0)</f>
        <v>0</v>
      </c>
      <c r="BJ265" s="24" t="s">
        <v>81</v>
      </c>
      <c r="BK265" s="204">
        <f>ROUND(I265*H265,2)</f>
        <v>0</v>
      </c>
      <c r="BL265" s="24" t="s">
        <v>168</v>
      </c>
      <c r="BM265" s="24" t="s">
        <v>383</v>
      </c>
    </row>
    <row r="266" spans="2:65" s="13" customFormat="1" ht="12">
      <c r="B266" s="234"/>
      <c r="C266" s="235"/>
      <c r="D266" s="217" t="s">
        <v>170</v>
      </c>
      <c r="E266" s="236" t="s">
        <v>21</v>
      </c>
      <c r="F266" s="237" t="s">
        <v>341</v>
      </c>
      <c r="G266" s="235"/>
      <c r="H266" s="238" t="s">
        <v>21</v>
      </c>
      <c r="I266" s="239"/>
      <c r="J266" s="235"/>
      <c r="K266" s="235"/>
      <c r="L266" s="240"/>
      <c r="M266" s="241"/>
      <c r="N266" s="242"/>
      <c r="O266" s="242"/>
      <c r="P266" s="242"/>
      <c r="Q266" s="242"/>
      <c r="R266" s="242"/>
      <c r="S266" s="242"/>
      <c r="T266" s="243"/>
      <c r="AT266" s="244" t="s">
        <v>170</v>
      </c>
      <c r="AU266" s="244" t="s">
        <v>83</v>
      </c>
      <c r="AV266" s="13" t="s">
        <v>81</v>
      </c>
      <c r="AW266" s="13" t="s">
        <v>37</v>
      </c>
      <c r="AX266" s="13" t="s">
        <v>73</v>
      </c>
      <c r="AY266" s="244" t="s">
        <v>162</v>
      </c>
    </row>
    <row r="267" spans="2:65" s="11" customFormat="1" ht="12">
      <c r="B267" s="205"/>
      <c r="C267" s="206"/>
      <c r="D267" s="217" t="s">
        <v>170</v>
      </c>
      <c r="E267" s="218" t="s">
        <v>21</v>
      </c>
      <c r="F267" s="219" t="s">
        <v>342</v>
      </c>
      <c r="G267" s="206"/>
      <c r="H267" s="220">
        <v>272.26400000000001</v>
      </c>
      <c r="I267" s="211"/>
      <c r="J267" s="206"/>
      <c r="K267" s="206"/>
      <c r="L267" s="212"/>
      <c r="M267" s="213"/>
      <c r="N267" s="214"/>
      <c r="O267" s="214"/>
      <c r="P267" s="214"/>
      <c r="Q267" s="214"/>
      <c r="R267" s="214"/>
      <c r="S267" s="214"/>
      <c r="T267" s="215"/>
      <c r="AT267" s="216" t="s">
        <v>170</v>
      </c>
      <c r="AU267" s="216" t="s">
        <v>83</v>
      </c>
      <c r="AV267" s="11" t="s">
        <v>83</v>
      </c>
      <c r="AW267" s="11" t="s">
        <v>37</v>
      </c>
      <c r="AX267" s="11" t="s">
        <v>73</v>
      </c>
      <c r="AY267" s="216" t="s">
        <v>162</v>
      </c>
    </row>
    <row r="268" spans="2:65" s="12" customFormat="1" ht="12">
      <c r="B268" s="221"/>
      <c r="C268" s="222"/>
      <c r="D268" s="217" t="s">
        <v>170</v>
      </c>
      <c r="E268" s="257" t="s">
        <v>21</v>
      </c>
      <c r="F268" s="258" t="s">
        <v>176</v>
      </c>
      <c r="G268" s="222"/>
      <c r="H268" s="259">
        <v>272.26400000000001</v>
      </c>
      <c r="I268" s="226"/>
      <c r="J268" s="222"/>
      <c r="K268" s="222"/>
      <c r="L268" s="227"/>
      <c r="M268" s="260"/>
      <c r="N268" s="261"/>
      <c r="O268" s="261"/>
      <c r="P268" s="261"/>
      <c r="Q268" s="261"/>
      <c r="R268" s="261"/>
      <c r="S268" s="261"/>
      <c r="T268" s="262"/>
      <c r="AT268" s="231" t="s">
        <v>170</v>
      </c>
      <c r="AU268" s="231" t="s">
        <v>83</v>
      </c>
      <c r="AV268" s="12" t="s">
        <v>168</v>
      </c>
      <c r="AW268" s="12" t="s">
        <v>37</v>
      </c>
      <c r="AX268" s="12" t="s">
        <v>81</v>
      </c>
      <c r="AY268" s="231" t="s">
        <v>162</v>
      </c>
    </row>
    <row r="269" spans="2:65" s="1" customFormat="1" ht="6.9" customHeight="1">
      <c r="B269" s="56"/>
      <c r="C269" s="57"/>
      <c r="D269" s="57"/>
      <c r="E269" s="57"/>
      <c r="F269" s="57"/>
      <c r="G269" s="57"/>
      <c r="H269" s="57"/>
      <c r="I269" s="139"/>
      <c r="J269" s="57"/>
      <c r="K269" s="57"/>
      <c r="L269" s="61"/>
    </row>
  </sheetData>
  <sheetProtection algorithmName="SHA-512" hashValue="WZxu5HQUnVtpGcAMKZej/r/rq94EjMyNUM9FlKIE7BtZE5pYnVjOAFbz2mJuRe8dkZQffRVSo/OVUFG9pnfrEg==" saltValue="drxeAaROR1H4/6lYLrE23w==" spinCount="100000" sheet="1" objects="1" scenarios="1" formatCells="0" formatColumns="0" formatRows="0" sort="0" autoFilter="0"/>
  <autoFilter ref="C79:K268" xr:uid="{00000000-0009-0000-0000-000001000000}"/>
  <mergeCells count="9">
    <mergeCell ref="E70:H70"/>
    <mergeCell ref="E72:H72"/>
    <mergeCell ref="G1:H1"/>
    <mergeCell ref="L2:V2"/>
    <mergeCell ref="E7:H7"/>
    <mergeCell ref="E9:H9"/>
    <mergeCell ref="E24:H24"/>
    <mergeCell ref="E45:H45"/>
    <mergeCell ref="E47:H47"/>
  </mergeCells>
  <hyperlinks>
    <hyperlink ref="F1:G1" location="C2" display="1) Krycí list soupisu" xr:uid="{00000000-0004-0000-0100-000000000000}"/>
    <hyperlink ref="G1:H1" location="C54" display="2) Rekapitulace" xr:uid="{00000000-0004-0000-0100-000001000000}"/>
    <hyperlink ref="J1" location="C79" display="3) Soupis prací" xr:uid="{00000000-0004-0000-0100-000002000000}"/>
    <hyperlink ref="L1:V1" location="'Rekapitulace stavby'!C2" display="Rekapitulace stavby" xr:uid="{00000000-0004-0000-0100-000003000000}"/>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R143"/>
  <sheetViews>
    <sheetView showGridLines="0" workbookViewId="0">
      <pane ySplit="1" topLeftCell="A2" activePane="bottomLeft" state="frozen"/>
      <selection pane="bottomLeft"/>
    </sheetView>
  </sheetViews>
  <sheetFormatPr defaultRowHeight="14.4"/>
  <cols>
    <col min="1" max="1" width="7.140625" customWidth="1"/>
    <col min="2" max="2" width="1.42578125" customWidth="1"/>
    <col min="3" max="3" width="3.5703125" customWidth="1"/>
    <col min="4" max="4" width="3.7109375" customWidth="1"/>
    <col min="5" max="5" width="14.7109375" customWidth="1"/>
    <col min="6" max="6" width="64.28515625" customWidth="1"/>
    <col min="7" max="7" width="7.42578125" customWidth="1"/>
    <col min="8" max="8" width="9.5703125" customWidth="1"/>
    <col min="9" max="9" width="10.85546875" style="111" customWidth="1"/>
    <col min="10" max="10" width="20.140625" customWidth="1"/>
    <col min="11" max="11" width="13.28515625" customWidth="1"/>
    <col min="13" max="18" width="9.140625" hidden="1"/>
    <col min="19" max="19" width="7" hidden="1" customWidth="1"/>
    <col min="20" max="20" width="25.42578125" hidden="1" customWidth="1"/>
    <col min="21" max="21" width="14" hidden="1" customWidth="1"/>
    <col min="22" max="22" width="10.5703125" customWidth="1"/>
    <col min="23" max="23" width="14" customWidth="1"/>
    <col min="24" max="24" width="10.5703125" customWidth="1"/>
    <col min="25" max="25" width="12.85546875" customWidth="1"/>
    <col min="26" max="26" width="9.42578125" customWidth="1"/>
    <col min="27" max="27" width="12.85546875" customWidth="1"/>
    <col min="28" max="28" width="14" customWidth="1"/>
    <col min="29" max="29" width="9.42578125" customWidth="1"/>
    <col min="30" max="30" width="12.85546875" customWidth="1"/>
    <col min="31" max="31" width="14" customWidth="1"/>
    <col min="44" max="65" width="9.140625" hidden="1"/>
  </cols>
  <sheetData>
    <row r="1" spans="1:70" ht="21.75" customHeight="1">
      <c r="A1" s="21"/>
      <c r="B1" s="112"/>
      <c r="C1" s="112"/>
      <c r="D1" s="113" t="s">
        <v>1</v>
      </c>
      <c r="E1" s="112"/>
      <c r="F1" s="114" t="s">
        <v>129</v>
      </c>
      <c r="G1" s="408" t="s">
        <v>130</v>
      </c>
      <c r="H1" s="408"/>
      <c r="I1" s="115"/>
      <c r="J1" s="114" t="s">
        <v>131</v>
      </c>
      <c r="K1" s="113" t="s">
        <v>132</v>
      </c>
      <c r="L1" s="114" t="s">
        <v>133</v>
      </c>
      <c r="M1" s="114"/>
      <c r="N1" s="114"/>
      <c r="O1" s="114"/>
      <c r="P1" s="114"/>
      <c r="Q1" s="114"/>
      <c r="R1" s="114"/>
      <c r="S1" s="114"/>
      <c r="T1" s="114"/>
      <c r="U1" s="20"/>
      <c r="V1" s="20"/>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row>
    <row r="2" spans="1:70" ht="36.9" customHeight="1">
      <c r="L2" s="400"/>
      <c r="M2" s="400"/>
      <c r="N2" s="400"/>
      <c r="O2" s="400"/>
      <c r="P2" s="400"/>
      <c r="Q2" s="400"/>
      <c r="R2" s="400"/>
      <c r="S2" s="400"/>
      <c r="T2" s="400"/>
      <c r="U2" s="400"/>
      <c r="V2" s="400"/>
      <c r="AT2" s="24" t="s">
        <v>86</v>
      </c>
    </row>
    <row r="3" spans="1:70" ht="6.9" customHeight="1">
      <c r="B3" s="25"/>
      <c r="C3" s="26"/>
      <c r="D3" s="26"/>
      <c r="E3" s="26"/>
      <c r="F3" s="26"/>
      <c r="G3" s="26"/>
      <c r="H3" s="26"/>
      <c r="I3" s="116"/>
      <c r="J3" s="26"/>
      <c r="K3" s="27"/>
      <c r="AT3" s="24" t="s">
        <v>83</v>
      </c>
    </row>
    <row r="4" spans="1:70" ht="36.9" customHeight="1">
      <c r="B4" s="28"/>
      <c r="C4" s="29"/>
      <c r="D4" s="30" t="s">
        <v>134</v>
      </c>
      <c r="E4" s="29"/>
      <c r="F4" s="29"/>
      <c r="G4" s="29"/>
      <c r="H4" s="29"/>
      <c r="I4" s="117"/>
      <c r="J4" s="29"/>
      <c r="K4" s="31"/>
      <c r="M4" s="32" t="s">
        <v>12</v>
      </c>
      <c r="AT4" s="24" t="s">
        <v>6</v>
      </c>
    </row>
    <row r="5" spans="1:70" ht="6.9" customHeight="1">
      <c r="B5" s="28"/>
      <c r="C5" s="29"/>
      <c r="D5" s="29"/>
      <c r="E5" s="29"/>
      <c r="F5" s="29"/>
      <c r="G5" s="29"/>
      <c r="H5" s="29"/>
      <c r="I5" s="117"/>
      <c r="J5" s="29"/>
      <c r="K5" s="31"/>
    </row>
    <row r="6" spans="1:70" ht="13.2">
      <c r="B6" s="28"/>
      <c r="C6" s="29"/>
      <c r="D6" s="37" t="s">
        <v>18</v>
      </c>
      <c r="E6" s="29"/>
      <c r="F6" s="29"/>
      <c r="G6" s="29"/>
      <c r="H6" s="29"/>
      <c r="I6" s="117"/>
      <c r="J6" s="29"/>
      <c r="K6" s="31"/>
    </row>
    <row r="7" spans="1:70" ht="20.399999999999999" customHeight="1">
      <c r="B7" s="28"/>
      <c r="C7" s="29"/>
      <c r="D7" s="29"/>
      <c r="E7" s="401" t="str">
        <f>'Rekapitulace stavby'!K6</f>
        <v>Revitalizace centra obce Vikýřovice</v>
      </c>
      <c r="F7" s="402"/>
      <c r="G7" s="402"/>
      <c r="H7" s="402"/>
      <c r="I7" s="117"/>
      <c r="J7" s="29"/>
      <c r="K7" s="31"/>
    </row>
    <row r="8" spans="1:70" s="1" customFormat="1" ht="13.2">
      <c r="B8" s="41"/>
      <c r="C8" s="42"/>
      <c r="D8" s="37" t="s">
        <v>135</v>
      </c>
      <c r="E8" s="42"/>
      <c r="F8" s="42"/>
      <c r="G8" s="42"/>
      <c r="H8" s="42"/>
      <c r="I8" s="118"/>
      <c r="J8" s="42"/>
      <c r="K8" s="45"/>
    </row>
    <row r="9" spans="1:70" s="1" customFormat="1" ht="36.9" customHeight="1">
      <c r="B9" s="41"/>
      <c r="C9" s="42"/>
      <c r="D9" s="42"/>
      <c r="E9" s="403" t="s">
        <v>384</v>
      </c>
      <c r="F9" s="404"/>
      <c r="G9" s="404"/>
      <c r="H9" s="404"/>
      <c r="I9" s="118"/>
      <c r="J9" s="42"/>
      <c r="K9" s="45"/>
    </row>
    <row r="10" spans="1:70" s="1" customFormat="1" ht="12">
      <c r="B10" s="41"/>
      <c r="C10" s="42"/>
      <c r="D10" s="42"/>
      <c r="E10" s="42"/>
      <c r="F10" s="42"/>
      <c r="G10" s="42"/>
      <c r="H10" s="42"/>
      <c r="I10" s="118"/>
      <c r="J10" s="42"/>
      <c r="K10" s="45"/>
    </row>
    <row r="11" spans="1:70" s="1" customFormat="1" ht="14.4" customHeight="1">
      <c r="B11" s="41"/>
      <c r="C11" s="42"/>
      <c r="D11" s="37" t="s">
        <v>20</v>
      </c>
      <c r="E11" s="42"/>
      <c r="F11" s="35" t="s">
        <v>21</v>
      </c>
      <c r="G11" s="42"/>
      <c r="H11" s="42"/>
      <c r="I11" s="119" t="s">
        <v>22</v>
      </c>
      <c r="J11" s="35" t="s">
        <v>21</v>
      </c>
      <c r="K11" s="45"/>
    </row>
    <row r="12" spans="1:70" s="1" customFormat="1" ht="14.4" customHeight="1">
      <c r="B12" s="41"/>
      <c r="C12" s="42"/>
      <c r="D12" s="37" t="s">
        <v>23</v>
      </c>
      <c r="E12" s="42"/>
      <c r="F12" s="35" t="s">
        <v>24</v>
      </c>
      <c r="G12" s="42"/>
      <c r="H12" s="42"/>
      <c r="I12" s="119" t="s">
        <v>25</v>
      </c>
      <c r="J12" s="120" t="str">
        <f>'Rekapitulace stavby'!AN8</f>
        <v>20. 7. 2017</v>
      </c>
      <c r="K12" s="45"/>
    </row>
    <row r="13" spans="1:70" s="1" customFormat="1" ht="10.8" customHeight="1">
      <c r="B13" s="41"/>
      <c r="C13" s="42"/>
      <c r="D13" s="42"/>
      <c r="E13" s="42"/>
      <c r="F13" s="42"/>
      <c r="G13" s="42"/>
      <c r="H13" s="42"/>
      <c r="I13" s="118"/>
      <c r="J13" s="42"/>
      <c r="K13" s="45"/>
    </row>
    <row r="14" spans="1:70" s="1" customFormat="1" ht="14.4" customHeight="1">
      <c r="B14" s="41"/>
      <c r="C14" s="42"/>
      <c r="D14" s="37" t="s">
        <v>27</v>
      </c>
      <c r="E14" s="42"/>
      <c r="F14" s="42"/>
      <c r="G14" s="42"/>
      <c r="H14" s="42"/>
      <c r="I14" s="119" t="s">
        <v>28</v>
      </c>
      <c r="J14" s="35" t="s">
        <v>29</v>
      </c>
      <c r="K14" s="45"/>
    </row>
    <row r="15" spans="1:70" s="1" customFormat="1" ht="18" customHeight="1">
      <c r="B15" s="41"/>
      <c r="C15" s="42"/>
      <c r="D15" s="42"/>
      <c r="E15" s="35" t="s">
        <v>30</v>
      </c>
      <c r="F15" s="42"/>
      <c r="G15" s="42"/>
      <c r="H15" s="42"/>
      <c r="I15" s="119" t="s">
        <v>31</v>
      </c>
      <c r="J15" s="35" t="s">
        <v>21</v>
      </c>
      <c r="K15" s="45"/>
    </row>
    <row r="16" spans="1:70" s="1" customFormat="1" ht="6.9" customHeight="1">
      <c r="B16" s="41"/>
      <c r="C16" s="42"/>
      <c r="D16" s="42"/>
      <c r="E16" s="42"/>
      <c r="F16" s="42"/>
      <c r="G16" s="42"/>
      <c r="H16" s="42"/>
      <c r="I16" s="118"/>
      <c r="J16" s="42"/>
      <c r="K16" s="45"/>
    </row>
    <row r="17" spans="2:11" s="1" customFormat="1" ht="14.4" customHeight="1">
      <c r="B17" s="41"/>
      <c r="C17" s="42"/>
      <c r="D17" s="37" t="s">
        <v>32</v>
      </c>
      <c r="E17" s="42"/>
      <c r="F17" s="42"/>
      <c r="G17" s="42"/>
      <c r="H17" s="42"/>
      <c r="I17" s="119" t="s">
        <v>28</v>
      </c>
      <c r="J17" s="35" t="str">
        <f>IF('Rekapitulace stavby'!AN13="Vyplň údaj","",IF('Rekapitulace stavby'!AN13="","",'Rekapitulace stavby'!AN13))</f>
        <v/>
      </c>
      <c r="K17" s="45"/>
    </row>
    <row r="18" spans="2:11" s="1" customFormat="1" ht="18" customHeight="1">
      <c r="B18" s="41"/>
      <c r="C18" s="42"/>
      <c r="D18" s="42"/>
      <c r="E18" s="35" t="str">
        <f>IF('Rekapitulace stavby'!E14="Vyplň údaj","",IF('Rekapitulace stavby'!E14="","",'Rekapitulace stavby'!E14))</f>
        <v/>
      </c>
      <c r="F18" s="42"/>
      <c r="G18" s="42"/>
      <c r="H18" s="42"/>
      <c r="I18" s="119" t="s">
        <v>31</v>
      </c>
      <c r="J18" s="35" t="str">
        <f>IF('Rekapitulace stavby'!AN14="Vyplň údaj","",IF('Rekapitulace stavby'!AN14="","",'Rekapitulace stavby'!AN14))</f>
        <v/>
      </c>
      <c r="K18" s="45"/>
    </row>
    <row r="19" spans="2:11" s="1" customFormat="1" ht="6.9" customHeight="1">
      <c r="B19" s="41"/>
      <c r="C19" s="42"/>
      <c r="D19" s="42"/>
      <c r="E19" s="42"/>
      <c r="F19" s="42"/>
      <c r="G19" s="42"/>
      <c r="H19" s="42"/>
      <c r="I19" s="118"/>
      <c r="J19" s="42"/>
      <c r="K19" s="45"/>
    </row>
    <row r="20" spans="2:11" s="1" customFormat="1" ht="14.4" customHeight="1">
      <c r="B20" s="41"/>
      <c r="C20" s="42"/>
      <c r="D20" s="37" t="s">
        <v>34</v>
      </c>
      <c r="E20" s="42"/>
      <c r="F20" s="42"/>
      <c r="G20" s="42"/>
      <c r="H20" s="42"/>
      <c r="I20" s="119" t="s">
        <v>28</v>
      </c>
      <c r="J20" s="35" t="s">
        <v>35</v>
      </c>
      <c r="K20" s="45"/>
    </row>
    <row r="21" spans="2:11" s="1" customFormat="1" ht="18" customHeight="1">
      <c r="B21" s="41"/>
      <c r="C21" s="42"/>
      <c r="D21" s="42"/>
      <c r="E21" s="35" t="s">
        <v>36</v>
      </c>
      <c r="F21" s="42"/>
      <c r="G21" s="42"/>
      <c r="H21" s="42"/>
      <c r="I21" s="119" t="s">
        <v>31</v>
      </c>
      <c r="J21" s="35" t="s">
        <v>21</v>
      </c>
      <c r="K21" s="45"/>
    </row>
    <row r="22" spans="2:11" s="1" customFormat="1" ht="6.9" customHeight="1">
      <c r="B22" s="41"/>
      <c r="C22" s="42"/>
      <c r="D22" s="42"/>
      <c r="E22" s="42"/>
      <c r="F22" s="42"/>
      <c r="G22" s="42"/>
      <c r="H22" s="42"/>
      <c r="I22" s="118"/>
      <c r="J22" s="42"/>
      <c r="K22" s="45"/>
    </row>
    <row r="23" spans="2:11" s="1" customFormat="1" ht="14.4" customHeight="1">
      <c r="B23" s="41"/>
      <c r="C23" s="42"/>
      <c r="D23" s="37" t="s">
        <v>38</v>
      </c>
      <c r="E23" s="42"/>
      <c r="F23" s="42"/>
      <c r="G23" s="42"/>
      <c r="H23" s="42"/>
      <c r="I23" s="118"/>
      <c r="J23" s="42"/>
      <c r="K23" s="45"/>
    </row>
    <row r="24" spans="2:11" s="6" customFormat="1" ht="20.399999999999999" customHeight="1">
      <c r="B24" s="121"/>
      <c r="C24" s="122"/>
      <c r="D24" s="122"/>
      <c r="E24" s="370" t="s">
        <v>21</v>
      </c>
      <c r="F24" s="370"/>
      <c r="G24" s="370"/>
      <c r="H24" s="370"/>
      <c r="I24" s="123"/>
      <c r="J24" s="122"/>
      <c r="K24" s="124"/>
    </row>
    <row r="25" spans="2:11" s="1" customFormat="1" ht="6.9" customHeight="1">
      <c r="B25" s="41"/>
      <c r="C25" s="42"/>
      <c r="D25" s="42"/>
      <c r="E25" s="42"/>
      <c r="F25" s="42"/>
      <c r="G25" s="42"/>
      <c r="H25" s="42"/>
      <c r="I25" s="118"/>
      <c r="J25" s="42"/>
      <c r="K25" s="45"/>
    </row>
    <row r="26" spans="2:11" s="1" customFormat="1" ht="6.9" customHeight="1">
      <c r="B26" s="41"/>
      <c r="C26" s="42"/>
      <c r="D26" s="85"/>
      <c r="E26" s="85"/>
      <c r="F26" s="85"/>
      <c r="G26" s="85"/>
      <c r="H26" s="85"/>
      <c r="I26" s="125"/>
      <c r="J26" s="85"/>
      <c r="K26" s="126"/>
    </row>
    <row r="27" spans="2:11" s="1" customFormat="1" ht="25.35" customHeight="1">
      <c r="B27" s="41"/>
      <c r="C27" s="42"/>
      <c r="D27" s="127" t="s">
        <v>39</v>
      </c>
      <c r="E27" s="42"/>
      <c r="F27" s="42"/>
      <c r="G27" s="42"/>
      <c r="H27" s="42"/>
      <c r="I27" s="118"/>
      <c r="J27" s="128">
        <f>ROUND(J82,2)</f>
        <v>0</v>
      </c>
      <c r="K27" s="45"/>
    </row>
    <row r="28" spans="2:11" s="1" customFormat="1" ht="6.9" customHeight="1">
      <c r="B28" s="41"/>
      <c r="C28" s="42"/>
      <c r="D28" s="85"/>
      <c r="E28" s="85"/>
      <c r="F28" s="85"/>
      <c r="G28" s="85"/>
      <c r="H28" s="85"/>
      <c r="I28" s="125"/>
      <c r="J28" s="85"/>
      <c r="K28" s="126"/>
    </row>
    <row r="29" spans="2:11" s="1" customFormat="1" ht="14.4" customHeight="1">
      <c r="B29" s="41"/>
      <c r="C29" s="42"/>
      <c r="D29" s="42"/>
      <c r="E29" s="42"/>
      <c r="F29" s="46" t="s">
        <v>41</v>
      </c>
      <c r="G29" s="42"/>
      <c r="H29" s="42"/>
      <c r="I29" s="129" t="s">
        <v>40</v>
      </c>
      <c r="J29" s="46" t="s">
        <v>42</v>
      </c>
      <c r="K29" s="45"/>
    </row>
    <row r="30" spans="2:11" s="1" customFormat="1" ht="14.4" customHeight="1">
      <c r="B30" s="41"/>
      <c r="C30" s="42"/>
      <c r="D30" s="49" t="s">
        <v>43</v>
      </c>
      <c r="E30" s="49" t="s">
        <v>44</v>
      </c>
      <c r="F30" s="130">
        <f>ROUND(SUM(BE82:BE142), 2)</f>
        <v>0</v>
      </c>
      <c r="G30" s="42"/>
      <c r="H30" s="42"/>
      <c r="I30" s="131">
        <v>0.21</v>
      </c>
      <c r="J30" s="130">
        <f>ROUND(ROUND((SUM(BE82:BE142)), 2)*I30, 2)</f>
        <v>0</v>
      </c>
      <c r="K30" s="45"/>
    </row>
    <row r="31" spans="2:11" s="1" customFormat="1" ht="14.4" customHeight="1">
      <c r="B31" s="41"/>
      <c r="C31" s="42"/>
      <c r="D31" s="42"/>
      <c r="E31" s="49" t="s">
        <v>45</v>
      </c>
      <c r="F31" s="130">
        <f>ROUND(SUM(BF82:BF142), 2)</f>
        <v>0</v>
      </c>
      <c r="G31" s="42"/>
      <c r="H31" s="42"/>
      <c r="I31" s="131">
        <v>0.15</v>
      </c>
      <c r="J31" s="130">
        <f>ROUND(ROUND((SUM(BF82:BF142)), 2)*I31, 2)</f>
        <v>0</v>
      </c>
      <c r="K31" s="45"/>
    </row>
    <row r="32" spans="2:11" s="1" customFormat="1" ht="14.4" hidden="1" customHeight="1">
      <c r="B32" s="41"/>
      <c r="C32" s="42"/>
      <c r="D32" s="42"/>
      <c r="E32" s="49" t="s">
        <v>46</v>
      </c>
      <c r="F32" s="130">
        <f>ROUND(SUM(BG82:BG142), 2)</f>
        <v>0</v>
      </c>
      <c r="G32" s="42"/>
      <c r="H32" s="42"/>
      <c r="I32" s="131">
        <v>0.21</v>
      </c>
      <c r="J32" s="130">
        <v>0</v>
      </c>
      <c r="K32" s="45"/>
    </row>
    <row r="33" spans="2:11" s="1" customFormat="1" ht="14.4" hidden="1" customHeight="1">
      <c r="B33" s="41"/>
      <c r="C33" s="42"/>
      <c r="D33" s="42"/>
      <c r="E33" s="49" t="s">
        <v>47</v>
      </c>
      <c r="F33" s="130">
        <f>ROUND(SUM(BH82:BH142), 2)</f>
        <v>0</v>
      </c>
      <c r="G33" s="42"/>
      <c r="H33" s="42"/>
      <c r="I33" s="131">
        <v>0.15</v>
      </c>
      <c r="J33" s="130">
        <v>0</v>
      </c>
      <c r="K33" s="45"/>
    </row>
    <row r="34" spans="2:11" s="1" customFormat="1" ht="14.4" hidden="1" customHeight="1">
      <c r="B34" s="41"/>
      <c r="C34" s="42"/>
      <c r="D34" s="42"/>
      <c r="E34" s="49" t="s">
        <v>48</v>
      </c>
      <c r="F34" s="130">
        <f>ROUND(SUM(BI82:BI142), 2)</f>
        <v>0</v>
      </c>
      <c r="G34" s="42"/>
      <c r="H34" s="42"/>
      <c r="I34" s="131">
        <v>0</v>
      </c>
      <c r="J34" s="130">
        <v>0</v>
      </c>
      <c r="K34" s="45"/>
    </row>
    <row r="35" spans="2:11" s="1" customFormat="1" ht="6.9" customHeight="1">
      <c r="B35" s="41"/>
      <c r="C35" s="42"/>
      <c r="D35" s="42"/>
      <c r="E35" s="42"/>
      <c r="F35" s="42"/>
      <c r="G35" s="42"/>
      <c r="H35" s="42"/>
      <c r="I35" s="118"/>
      <c r="J35" s="42"/>
      <c r="K35" s="45"/>
    </row>
    <row r="36" spans="2:11" s="1" customFormat="1" ht="25.35" customHeight="1">
      <c r="B36" s="41"/>
      <c r="C36" s="132"/>
      <c r="D36" s="133" t="s">
        <v>49</v>
      </c>
      <c r="E36" s="79"/>
      <c r="F36" s="79"/>
      <c r="G36" s="134" t="s">
        <v>50</v>
      </c>
      <c r="H36" s="135" t="s">
        <v>51</v>
      </c>
      <c r="I36" s="136"/>
      <c r="J36" s="137">
        <f>SUM(J27:J34)</f>
        <v>0</v>
      </c>
      <c r="K36" s="138"/>
    </row>
    <row r="37" spans="2:11" s="1" customFormat="1" ht="14.4" customHeight="1">
      <c r="B37" s="56"/>
      <c r="C37" s="57"/>
      <c r="D37" s="57"/>
      <c r="E37" s="57"/>
      <c r="F37" s="57"/>
      <c r="G37" s="57"/>
      <c r="H37" s="57"/>
      <c r="I37" s="139"/>
      <c r="J37" s="57"/>
      <c r="K37" s="58"/>
    </row>
    <row r="41" spans="2:11" s="1" customFormat="1" ht="6.9" customHeight="1">
      <c r="B41" s="140"/>
      <c r="C41" s="141"/>
      <c r="D41" s="141"/>
      <c r="E41" s="141"/>
      <c r="F41" s="141"/>
      <c r="G41" s="141"/>
      <c r="H41" s="141"/>
      <c r="I41" s="142"/>
      <c r="J41" s="141"/>
      <c r="K41" s="143"/>
    </row>
    <row r="42" spans="2:11" s="1" customFormat="1" ht="36.9" customHeight="1">
      <c r="B42" s="41"/>
      <c r="C42" s="30" t="s">
        <v>137</v>
      </c>
      <c r="D42" s="42"/>
      <c r="E42" s="42"/>
      <c r="F42" s="42"/>
      <c r="G42" s="42"/>
      <c r="H42" s="42"/>
      <c r="I42" s="118"/>
      <c r="J42" s="42"/>
      <c r="K42" s="45"/>
    </row>
    <row r="43" spans="2:11" s="1" customFormat="1" ht="6.9" customHeight="1">
      <c r="B43" s="41"/>
      <c r="C43" s="42"/>
      <c r="D43" s="42"/>
      <c r="E43" s="42"/>
      <c r="F43" s="42"/>
      <c r="G43" s="42"/>
      <c r="H43" s="42"/>
      <c r="I43" s="118"/>
      <c r="J43" s="42"/>
      <c r="K43" s="45"/>
    </row>
    <row r="44" spans="2:11" s="1" customFormat="1" ht="14.4" customHeight="1">
      <c r="B44" s="41"/>
      <c r="C44" s="37" t="s">
        <v>18</v>
      </c>
      <c r="D44" s="42"/>
      <c r="E44" s="42"/>
      <c r="F44" s="42"/>
      <c r="G44" s="42"/>
      <c r="H44" s="42"/>
      <c r="I44" s="118"/>
      <c r="J44" s="42"/>
      <c r="K44" s="45"/>
    </row>
    <row r="45" spans="2:11" s="1" customFormat="1" ht="20.399999999999999" customHeight="1">
      <c r="B45" s="41"/>
      <c r="C45" s="42"/>
      <c r="D45" s="42"/>
      <c r="E45" s="401" t="str">
        <f>E7</f>
        <v>Revitalizace centra obce Vikýřovice</v>
      </c>
      <c r="F45" s="402"/>
      <c r="G45" s="402"/>
      <c r="H45" s="402"/>
      <c r="I45" s="118"/>
      <c r="J45" s="42"/>
      <c r="K45" s="45"/>
    </row>
    <row r="46" spans="2:11" s="1" customFormat="1" ht="14.4" customHeight="1">
      <c r="B46" s="41"/>
      <c r="C46" s="37" t="s">
        <v>135</v>
      </c>
      <c r="D46" s="42"/>
      <c r="E46" s="42"/>
      <c r="F46" s="42"/>
      <c r="G46" s="42"/>
      <c r="H46" s="42"/>
      <c r="I46" s="118"/>
      <c r="J46" s="42"/>
      <c r="K46" s="45"/>
    </row>
    <row r="47" spans="2:11" s="1" customFormat="1" ht="22.2" customHeight="1">
      <c r="B47" s="41"/>
      <c r="C47" s="42"/>
      <c r="D47" s="42"/>
      <c r="E47" s="403" t="str">
        <f>E9</f>
        <v>SO 101 - Rozšíření komunikace kolem silnice III/44637</v>
      </c>
      <c r="F47" s="404"/>
      <c r="G47" s="404"/>
      <c r="H47" s="404"/>
      <c r="I47" s="118"/>
      <c r="J47" s="42"/>
      <c r="K47" s="45"/>
    </row>
    <row r="48" spans="2:11" s="1" customFormat="1" ht="6.9" customHeight="1">
      <c r="B48" s="41"/>
      <c r="C48" s="42"/>
      <c r="D48" s="42"/>
      <c r="E48" s="42"/>
      <c r="F48" s="42"/>
      <c r="G48" s="42"/>
      <c r="H48" s="42"/>
      <c r="I48" s="118"/>
      <c r="J48" s="42"/>
      <c r="K48" s="45"/>
    </row>
    <row r="49" spans="2:47" s="1" customFormat="1" ht="18" customHeight="1">
      <c r="B49" s="41"/>
      <c r="C49" s="37" t="s">
        <v>23</v>
      </c>
      <c r="D49" s="42"/>
      <c r="E49" s="42"/>
      <c r="F49" s="35" t="str">
        <f>F12</f>
        <v>Vikýřovice</v>
      </c>
      <c r="G49" s="42"/>
      <c r="H49" s="42"/>
      <c r="I49" s="119" t="s">
        <v>25</v>
      </c>
      <c r="J49" s="120" t="str">
        <f>IF(J12="","",J12)</f>
        <v>20. 7. 2017</v>
      </c>
      <c r="K49" s="45"/>
    </row>
    <row r="50" spans="2:47" s="1" customFormat="1" ht="6.9" customHeight="1">
      <c r="B50" s="41"/>
      <c r="C50" s="42"/>
      <c r="D50" s="42"/>
      <c r="E50" s="42"/>
      <c r="F50" s="42"/>
      <c r="G50" s="42"/>
      <c r="H50" s="42"/>
      <c r="I50" s="118"/>
      <c r="J50" s="42"/>
      <c r="K50" s="45"/>
    </row>
    <row r="51" spans="2:47" s="1" customFormat="1" ht="13.2">
      <c r="B51" s="41"/>
      <c r="C51" s="37" t="s">
        <v>27</v>
      </c>
      <c r="D51" s="42"/>
      <c r="E51" s="42"/>
      <c r="F51" s="35" t="str">
        <f>E15</f>
        <v>Obec Vikýřovice, Petrovská č. 168</v>
      </c>
      <c r="G51" s="42"/>
      <c r="H51" s="42"/>
      <c r="I51" s="119" t="s">
        <v>34</v>
      </c>
      <c r="J51" s="35" t="str">
        <f>E21</f>
        <v>Ing. Vitásek, U tenisu 2625/1, Šumperk</v>
      </c>
      <c r="K51" s="45"/>
    </row>
    <row r="52" spans="2:47" s="1" customFormat="1" ht="14.4" customHeight="1">
      <c r="B52" s="41"/>
      <c r="C52" s="37" t="s">
        <v>32</v>
      </c>
      <c r="D52" s="42"/>
      <c r="E52" s="42"/>
      <c r="F52" s="35" t="str">
        <f>IF(E18="","",E18)</f>
        <v/>
      </c>
      <c r="G52" s="42"/>
      <c r="H52" s="42"/>
      <c r="I52" s="118"/>
      <c r="J52" s="42"/>
      <c r="K52" s="45"/>
    </row>
    <row r="53" spans="2:47" s="1" customFormat="1" ht="10.35" customHeight="1">
      <c r="B53" s="41"/>
      <c r="C53" s="42"/>
      <c r="D53" s="42"/>
      <c r="E53" s="42"/>
      <c r="F53" s="42"/>
      <c r="G53" s="42"/>
      <c r="H53" s="42"/>
      <c r="I53" s="118"/>
      <c r="J53" s="42"/>
      <c r="K53" s="45"/>
    </row>
    <row r="54" spans="2:47" s="1" customFormat="1" ht="29.25" customHeight="1">
      <c r="B54" s="41"/>
      <c r="C54" s="144" t="s">
        <v>138</v>
      </c>
      <c r="D54" s="132"/>
      <c r="E54" s="132"/>
      <c r="F54" s="132"/>
      <c r="G54" s="132"/>
      <c r="H54" s="132"/>
      <c r="I54" s="145"/>
      <c r="J54" s="146" t="s">
        <v>139</v>
      </c>
      <c r="K54" s="147"/>
    </row>
    <row r="55" spans="2:47" s="1" customFormat="1" ht="10.35" customHeight="1">
      <c r="B55" s="41"/>
      <c r="C55" s="42"/>
      <c r="D55" s="42"/>
      <c r="E55" s="42"/>
      <c r="F55" s="42"/>
      <c r="G55" s="42"/>
      <c r="H55" s="42"/>
      <c r="I55" s="118"/>
      <c r="J55" s="42"/>
      <c r="K55" s="45"/>
    </row>
    <row r="56" spans="2:47" s="1" customFormat="1" ht="29.25" customHeight="1">
      <c r="B56" s="41"/>
      <c r="C56" s="148" t="s">
        <v>140</v>
      </c>
      <c r="D56" s="42"/>
      <c r="E56" s="42"/>
      <c r="F56" s="42"/>
      <c r="G56" s="42"/>
      <c r="H56" s="42"/>
      <c r="I56" s="118"/>
      <c r="J56" s="128">
        <f>J82</f>
        <v>0</v>
      </c>
      <c r="K56" s="45"/>
      <c r="AU56" s="24" t="s">
        <v>141</v>
      </c>
    </row>
    <row r="57" spans="2:47" s="7" customFormat="1" ht="24.9" customHeight="1">
      <c r="B57" s="149"/>
      <c r="C57" s="150"/>
      <c r="D57" s="151" t="s">
        <v>142</v>
      </c>
      <c r="E57" s="152"/>
      <c r="F57" s="152"/>
      <c r="G57" s="152"/>
      <c r="H57" s="152"/>
      <c r="I57" s="153"/>
      <c r="J57" s="154">
        <f>J83</f>
        <v>0</v>
      </c>
      <c r="K57" s="155"/>
    </row>
    <row r="58" spans="2:47" s="8" customFormat="1" ht="19.95" customHeight="1">
      <c r="B58" s="156"/>
      <c r="C58" s="157"/>
      <c r="D58" s="158" t="s">
        <v>143</v>
      </c>
      <c r="E58" s="159"/>
      <c r="F58" s="159"/>
      <c r="G58" s="159"/>
      <c r="H58" s="159"/>
      <c r="I58" s="160"/>
      <c r="J58" s="161">
        <f>J84</f>
        <v>0</v>
      </c>
      <c r="K58" s="162"/>
    </row>
    <row r="59" spans="2:47" s="8" customFormat="1" ht="19.95" customHeight="1">
      <c r="B59" s="156"/>
      <c r="C59" s="157"/>
      <c r="D59" s="158" t="s">
        <v>385</v>
      </c>
      <c r="E59" s="159"/>
      <c r="F59" s="159"/>
      <c r="G59" s="159"/>
      <c r="H59" s="159"/>
      <c r="I59" s="160"/>
      <c r="J59" s="161">
        <f>J93</f>
        <v>0</v>
      </c>
      <c r="K59" s="162"/>
    </row>
    <row r="60" spans="2:47" s="8" customFormat="1" ht="19.95" customHeight="1">
      <c r="B60" s="156"/>
      <c r="C60" s="157"/>
      <c r="D60" s="158" t="s">
        <v>386</v>
      </c>
      <c r="E60" s="159"/>
      <c r="F60" s="159"/>
      <c r="G60" s="159"/>
      <c r="H60" s="159"/>
      <c r="I60" s="160"/>
      <c r="J60" s="161">
        <f>J98</f>
        <v>0</v>
      </c>
      <c r="K60" s="162"/>
    </row>
    <row r="61" spans="2:47" s="8" customFormat="1" ht="19.95" customHeight="1">
      <c r="B61" s="156"/>
      <c r="C61" s="157"/>
      <c r="D61" s="158" t="s">
        <v>144</v>
      </c>
      <c r="E61" s="159"/>
      <c r="F61" s="159"/>
      <c r="G61" s="159"/>
      <c r="H61" s="159"/>
      <c r="I61" s="160"/>
      <c r="J61" s="161">
        <f>J130</f>
        <v>0</v>
      </c>
      <c r="K61" s="162"/>
    </row>
    <row r="62" spans="2:47" s="8" customFormat="1" ht="19.95" customHeight="1">
      <c r="B62" s="156"/>
      <c r="C62" s="157"/>
      <c r="D62" s="158" t="s">
        <v>387</v>
      </c>
      <c r="E62" s="159"/>
      <c r="F62" s="159"/>
      <c r="G62" s="159"/>
      <c r="H62" s="159"/>
      <c r="I62" s="160"/>
      <c r="J62" s="161">
        <f>J141</f>
        <v>0</v>
      </c>
      <c r="K62" s="162"/>
    </row>
    <row r="63" spans="2:47" s="1" customFormat="1" ht="21.75" customHeight="1">
      <c r="B63" s="41"/>
      <c r="C63" s="42"/>
      <c r="D63" s="42"/>
      <c r="E63" s="42"/>
      <c r="F63" s="42"/>
      <c r="G63" s="42"/>
      <c r="H63" s="42"/>
      <c r="I63" s="118"/>
      <c r="J63" s="42"/>
      <c r="K63" s="45"/>
    </row>
    <row r="64" spans="2:47" s="1" customFormat="1" ht="6.9" customHeight="1">
      <c r="B64" s="56"/>
      <c r="C64" s="57"/>
      <c r="D64" s="57"/>
      <c r="E64" s="57"/>
      <c r="F64" s="57"/>
      <c r="G64" s="57"/>
      <c r="H64" s="57"/>
      <c r="I64" s="139"/>
      <c r="J64" s="57"/>
      <c r="K64" s="58"/>
    </row>
    <row r="68" spans="2:12" s="1" customFormat="1" ht="6.9" customHeight="1">
      <c r="B68" s="59"/>
      <c r="C68" s="60"/>
      <c r="D68" s="60"/>
      <c r="E68" s="60"/>
      <c r="F68" s="60"/>
      <c r="G68" s="60"/>
      <c r="H68" s="60"/>
      <c r="I68" s="142"/>
      <c r="J68" s="60"/>
      <c r="K68" s="60"/>
      <c r="L68" s="61"/>
    </row>
    <row r="69" spans="2:12" s="1" customFormat="1" ht="36.9" customHeight="1">
      <c r="B69" s="41"/>
      <c r="C69" s="62" t="s">
        <v>146</v>
      </c>
      <c r="D69" s="63"/>
      <c r="E69" s="63"/>
      <c r="F69" s="63"/>
      <c r="G69" s="63"/>
      <c r="H69" s="63"/>
      <c r="I69" s="163"/>
      <c r="J69" s="63"/>
      <c r="K69" s="63"/>
      <c r="L69" s="61"/>
    </row>
    <row r="70" spans="2:12" s="1" customFormat="1" ht="6.9" customHeight="1">
      <c r="B70" s="41"/>
      <c r="C70" s="63"/>
      <c r="D70" s="63"/>
      <c r="E70" s="63"/>
      <c r="F70" s="63"/>
      <c r="G70" s="63"/>
      <c r="H70" s="63"/>
      <c r="I70" s="163"/>
      <c r="J70" s="63"/>
      <c r="K70" s="63"/>
      <c r="L70" s="61"/>
    </row>
    <row r="71" spans="2:12" s="1" customFormat="1" ht="14.4" customHeight="1">
      <c r="B71" s="41"/>
      <c r="C71" s="65" t="s">
        <v>18</v>
      </c>
      <c r="D71" s="63"/>
      <c r="E71" s="63"/>
      <c r="F71" s="63"/>
      <c r="G71" s="63"/>
      <c r="H71" s="63"/>
      <c r="I71" s="163"/>
      <c r="J71" s="63"/>
      <c r="K71" s="63"/>
      <c r="L71" s="61"/>
    </row>
    <row r="72" spans="2:12" s="1" customFormat="1" ht="20.399999999999999" customHeight="1">
      <c r="B72" s="41"/>
      <c r="C72" s="63"/>
      <c r="D72" s="63"/>
      <c r="E72" s="405" t="str">
        <f>E7</f>
        <v>Revitalizace centra obce Vikýřovice</v>
      </c>
      <c r="F72" s="406"/>
      <c r="G72" s="406"/>
      <c r="H72" s="406"/>
      <c r="I72" s="163"/>
      <c r="J72" s="63"/>
      <c r="K72" s="63"/>
      <c r="L72" s="61"/>
    </row>
    <row r="73" spans="2:12" s="1" customFormat="1" ht="14.4" customHeight="1">
      <c r="B73" s="41"/>
      <c r="C73" s="65" t="s">
        <v>135</v>
      </c>
      <c r="D73" s="63"/>
      <c r="E73" s="63"/>
      <c r="F73" s="63"/>
      <c r="G73" s="63"/>
      <c r="H73" s="63"/>
      <c r="I73" s="163"/>
      <c r="J73" s="63"/>
      <c r="K73" s="63"/>
      <c r="L73" s="61"/>
    </row>
    <row r="74" spans="2:12" s="1" customFormat="1" ht="22.2" customHeight="1">
      <c r="B74" s="41"/>
      <c r="C74" s="63"/>
      <c r="D74" s="63"/>
      <c r="E74" s="381" t="str">
        <f>E9</f>
        <v>SO 101 - Rozšíření komunikace kolem silnice III/44637</v>
      </c>
      <c r="F74" s="407"/>
      <c r="G74" s="407"/>
      <c r="H74" s="407"/>
      <c r="I74" s="163"/>
      <c r="J74" s="63"/>
      <c r="K74" s="63"/>
      <c r="L74" s="61"/>
    </row>
    <row r="75" spans="2:12" s="1" customFormat="1" ht="6.9" customHeight="1">
      <c r="B75" s="41"/>
      <c r="C75" s="63"/>
      <c r="D75" s="63"/>
      <c r="E75" s="63"/>
      <c r="F75" s="63"/>
      <c r="G75" s="63"/>
      <c r="H75" s="63"/>
      <c r="I75" s="163"/>
      <c r="J75" s="63"/>
      <c r="K75" s="63"/>
      <c r="L75" s="61"/>
    </row>
    <row r="76" spans="2:12" s="1" customFormat="1" ht="18" customHeight="1">
      <c r="B76" s="41"/>
      <c r="C76" s="65" t="s">
        <v>23</v>
      </c>
      <c r="D76" s="63"/>
      <c r="E76" s="63"/>
      <c r="F76" s="164" t="str">
        <f>F12</f>
        <v>Vikýřovice</v>
      </c>
      <c r="G76" s="63"/>
      <c r="H76" s="63"/>
      <c r="I76" s="165" t="s">
        <v>25</v>
      </c>
      <c r="J76" s="73" t="str">
        <f>IF(J12="","",J12)</f>
        <v>20. 7. 2017</v>
      </c>
      <c r="K76" s="63"/>
      <c r="L76" s="61"/>
    </row>
    <row r="77" spans="2:12" s="1" customFormat="1" ht="6.9" customHeight="1">
      <c r="B77" s="41"/>
      <c r="C77" s="63"/>
      <c r="D77" s="63"/>
      <c r="E77" s="63"/>
      <c r="F77" s="63"/>
      <c r="G77" s="63"/>
      <c r="H77" s="63"/>
      <c r="I77" s="163"/>
      <c r="J77" s="63"/>
      <c r="K77" s="63"/>
      <c r="L77" s="61"/>
    </row>
    <row r="78" spans="2:12" s="1" customFormat="1" ht="13.2">
      <c r="B78" s="41"/>
      <c r="C78" s="65" t="s">
        <v>27</v>
      </c>
      <c r="D78" s="63"/>
      <c r="E78" s="63"/>
      <c r="F78" s="164" t="str">
        <f>E15</f>
        <v>Obec Vikýřovice, Petrovská č. 168</v>
      </c>
      <c r="G78" s="63"/>
      <c r="H78" s="63"/>
      <c r="I78" s="165" t="s">
        <v>34</v>
      </c>
      <c r="J78" s="164" t="str">
        <f>E21</f>
        <v>Ing. Vitásek, U tenisu 2625/1, Šumperk</v>
      </c>
      <c r="K78" s="63"/>
      <c r="L78" s="61"/>
    </row>
    <row r="79" spans="2:12" s="1" customFormat="1" ht="14.4" customHeight="1">
      <c r="B79" s="41"/>
      <c r="C79" s="65" t="s">
        <v>32</v>
      </c>
      <c r="D79" s="63"/>
      <c r="E79" s="63"/>
      <c r="F79" s="164" t="str">
        <f>IF(E18="","",E18)</f>
        <v/>
      </c>
      <c r="G79" s="63"/>
      <c r="H79" s="63"/>
      <c r="I79" s="163"/>
      <c r="J79" s="63"/>
      <c r="K79" s="63"/>
      <c r="L79" s="61"/>
    </row>
    <row r="80" spans="2:12" s="1" customFormat="1" ht="10.35" customHeight="1">
      <c r="B80" s="41"/>
      <c r="C80" s="63"/>
      <c r="D80" s="63"/>
      <c r="E80" s="63"/>
      <c r="F80" s="63"/>
      <c r="G80" s="63"/>
      <c r="H80" s="63"/>
      <c r="I80" s="163"/>
      <c r="J80" s="63"/>
      <c r="K80" s="63"/>
      <c r="L80" s="61"/>
    </row>
    <row r="81" spans="2:65" s="9" customFormat="1" ht="29.25" customHeight="1">
      <c r="B81" s="166"/>
      <c r="C81" s="167" t="s">
        <v>147</v>
      </c>
      <c r="D81" s="168" t="s">
        <v>58</v>
      </c>
      <c r="E81" s="168" t="s">
        <v>54</v>
      </c>
      <c r="F81" s="168" t="s">
        <v>148</v>
      </c>
      <c r="G81" s="168" t="s">
        <v>149</v>
      </c>
      <c r="H81" s="168" t="s">
        <v>150</v>
      </c>
      <c r="I81" s="169" t="s">
        <v>151</v>
      </c>
      <c r="J81" s="168" t="s">
        <v>139</v>
      </c>
      <c r="K81" s="170" t="s">
        <v>152</v>
      </c>
      <c r="L81" s="171"/>
      <c r="M81" s="81" t="s">
        <v>153</v>
      </c>
      <c r="N81" s="82" t="s">
        <v>43</v>
      </c>
      <c r="O81" s="82" t="s">
        <v>154</v>
      </c>
      <c r="P81" s="82" t="s">
        <v>155</v>
      </c>
      <c r="Q81" s="82" t="s">
        <v>156</v>
      </c>
      <c r="R81" s="82" t="s">
        <v>157</v>
      </c>
      <c r="S81" s="82" t="s">
        <v>158</v>
      </c>
      <c r="T81" s="83" t="s">
        <v>159</v>
      </c>
    </row>
    <row r="82" spans="2:65" s="1" customFormat="1" ht="29.25" customHeight="1">
      <c r="B82" s="41"/>
      <c r="C82" s="87" t="s">
        <v>140</v>
      </c>
      <c r="D82" s="63"/>
      <c r="E82" s="63"/>
      <c r="F82" s="63"/>
      <c r="G82" s="63"/>
      <c r="H82" s="63"/>
      <c r="I82" s="163"/>
      <c r="J82" s="172">
        <f>BK82</f>
        <v>0</v>
      </c>
      <c r="K82" s="63"/>
      <c r="L82" s="61"/>
      <c r="M82" s="84"/>
      <c r="N82" s="85"/>
      <c r="O82" s="85"/>
      <c r="P82" s="173">
        <f>P83</f>
        <v>0</v>
      </c>
      <c r="Q82" s="85"/>
      <c r="R82" s="173">
        <f>R83</f>
        <v>101.39716999999999</v>
      </c>
      <c r="S82" s="85"/>
      <c r="T82" s="174">
        <f>T83</f>
        <v>0</v>
      </c>
      <c r="AT82" s="24" t="s">
        <v>72</v>
      </c>
      <c r="AU82" s="24" t="s">
        <v>141</v>
      </c>
      <c r="BK82" s="175">
        <f>BK83</f>
        <v>0</v>
      </c>
    </row>
    <row r="83" spans="2:65" s="10" customFormat="1" ht="37.35" customHeight="1">
      <c r="B83" s="176"/>
      <c r="C83" s="177"/>
      <c r="D83" s="178" t="s">
        <v>72</v>
      </c>
      <c r="E83" s="179" t="s">
        <v>160</v>
      </c>
      <c r="F83" s="179" t="s">
        <v>161</v>
      </c>
      <c r="G83" s="177"/>
      <c r="H83" s="177"/>
      <c r="I83" s="180"/>
      <c r="J83" s="181">
        <f>BK83</f>
        <v>0</v>
      </c>
      <c r="K83" s="177"/>
      <c r="L83" s="182"/>
      <c r="M83" s="183"/>
      <c r="N83" s="184"/>
      <c r="O83" s="184"/>
      <c r="P83" s="185">
        <f>P84+P93+P98+P130+P141</f>
        <v>0</v>
      </c>
      <c r="Q83" s="184"/>
      <c r="R83" s="185">
        <f>R84+R93+R98+R130+R141</f>
        <v>101.39716999999999</v>
      </c>
      <c r="S83" s="184"/>
      <c r="T83" s="186">
        <f>T84+T93+T98+T130+T141</f>
        <v>0</v>
      </c>
      <c r="AR83" s="187" t="s">
        <v>81</v>
      </c>
      <c r="AT83" s="188" t="s">
        <v>72</v>
      </c>
      <c r="AU83" s="188" t="s">
        <v>73</v>
      </c>
      <c r="AY83" s="187" t="s">
        <v>162</v>
      </c>
      <c r="BK83" s="189">
        <f>BK84+BK93+BK98+BK130+BK141</f>
        <v>0</v>
      </c>
    </row>
    <row r="84" spans="2:65" s="10" customFormat="1" ht="19.95" customHeight="1">
      <c r="B84" s="176"/>
      <c r="C84" s="177"/>
      <c r="D84" s="190" t="s">
        <v>72</v>
      </c>
      <c r="E84" s="191" t="s">
        <v>81</v>
      </c>
      <c r="F84" s="191" t="s">
        <v>163</v>
      </c>
      <c r="G84" s="177"/>
      <c r="H84" s="177"/>
      <c r="I84" s="180"/>
      <c r="J84" s="192">
        <f>BK84</f>
        <v>0</v>
      </c>
      <c r="K84" s="177"/>
      <c r="L84" s="182"/>
      <c r="M84" s="183"/>
      <c r="N84" s="184"/>
      <c r="O84" s="184"/>
      <c r="P84" s="185">
        <f>SUM(P85:P92)</f>
        <v>0</v>
      </c>
      <c r="Q84" s="184"/>
      <c r="R84" s="185">
        <f>SUM(R85:R92)</f>
        <v>82.32</v>
      </c>
      <c r="S84" s="184"/>
      <c r="T84" s="186">
        <f>SUM(T85:T92)</f>
        <v>0</v>
      </c>
      <c r="AR84" s="187" t="s">
        <v>81</v>
      </c>
      <c r="AT84" s="188" t="s">
        <v>72</v>
      </c>
      <c r="AU84" s="188" t="s">
        <v>81</v>
      </c>
      <c r="AY84" s="187" t="s">
        <v>162</v>
      </c>
      <c r="BK84" s="189">
        <f>SUM(BK85:BK92)</f>
        <v>0</v>
      </c>
    </row>
    <row r="85" spans="2:65" s="1" customFormat="1" ht="20.399999999999999" customHeight="1">
      <c r="B85" s="41"/>
      <c r="C85" s="193" t="s">
        <v>81</v>
      </c>
      <c r="D85" s="193" t="s">
        <v>164</v>
      </c>
      <c r="E85" s="194" t="s">
        <v>388</v>
      </c>
      <c r="F85" s="195" t="s">
        <v>389</v>
      </c>
      <c r="G85" s="196" t="s">
        <v>257</v>
      </c>
      <c r="H85" s="197">
        <v>42</v>
      </c>
      <c r="I85" s="198"/>
      <c r="J85" s="199">
        <f>ROUND(I85*H85,2)</f>
        <v>0</v>
      </c>
      <c r="K85" s="195" t="s">
        <v>21</v>
      </c>
      <c r="L85" s="61"/>
      <c r="M85" s="200" t="s">
        <v>21</v>
      </c>
      <c r="N85" s="201" t="s">
        <v>44</v>
      </c>
      <c r="O85" s="42"/>
      <c r="P85" s="202">
        <f>O85*H85</f>
        <v>0</v>
      </c>
      <c r="Q85" s="202">
        <v>0</v>
      </c>
      <c r="R85" s="202">
        <f>Q85*H85</f>
        <v>0</v>
      </c>
      <c r="S85" s="202">
        <v>0</v>
      </c>
      <c r="T85" s="203">
        <f>S85*H85</f>
        <v>0</v>
      </c>
      <c r="AR85" s="24" t="s">
        <v>168</v>
      </c>
      <c r="AT85" s="24" t="s">
        <v>164</v>
      </c>
      <c r="AU85" s="24" t="s">
        <v>83</v>
      </c>
      <c r="AY85" s="24" t="s">
        <v>162</v>
      </c>
      <c r="BE85" s="204">
        <f>IF(N85="základní",J85,0)</f>
        <v>0</v>
      </c>
      <c r="BF85" s="204">
        <f>IF(N85="snížená",J85,0)</f>
        <v>0</v>
      </c>
      <c r="BG85" s="204">
        <f>IF(N85="zákl. přenesená",J85,0)</f>
        <v>0</v>
      </c>
      <c r="BH85" s="204">
        <f>IF(N85="sníž. přenesená",J85,0)</f>
        <v>0</v>
      </c>
      <c r="BI85" s="204">
        <f>IF(N85="nulová",J85,0)</f>
        <v>0</v>
      </c>
      <c r="BJ85" s="24" t="s">
        <v>81</v>
      </c>
      <c r="BK85" s="204">
        <f>ROUND(I85*H85,2)</f>
        <v>0</v>
      </c>
      <c r="BL85" s="24" t="s">
        <v>168</v>
      </c>
      <c r="BM85" s="24" t="s">
        <v>390</v>
      </c>
    </row>
    <row r="86" spans="2:65" s="13" customFormat="1" ht="12">
      <c r="B86" s="234"/>
      <c r="C86" s="235"/>
      <c r="D86" s="217" t="s">
        <v>170</v>
      </c>
      <c r="E86" s="236" t="s">
        <v>21</v>
      </c>
      <c r="F86" s="237" t="s">
        <v>391</v>
      </c>
      <c r="G86" s="235"/>
      <c r="H86" s="238" t="s">
        <v>21</v>
      </c>
      <c r="I86" s="239"/>
      <c r="J86" s="235"/>
      <c r="K86" s="235"/>
      <c r="L86" s="240"/>
      <c r="M86" s="241"/>
      <c r="N86" s="242"/>
      <c r="O86" s="242"/>
      <c r="P86" s="242"/>
      <c r="Q86" s="242"/>
      <c r="R86" s="242"/>
      <c r="S86" s="242"/>
      <c r="T86" s="243"/>
      <c r="AT86" s="244" t="s">
        <v>170</v>
      </c>
      <c r="AU86" s="244" t="s">
        <v>83</v>
      </c>
      <c r="AV86" s="13" t="s">
        <v>81</v>
      </c>
      <c r="AW86" s="13" t="s">
        <v>37</v>
      </c>
      <c r="AX86" s="13" t="s">
        <v>73</v>
      </c>
      <c r="AY86" s="244" t="s">
        <v>162</v>
      </c>
    </row>
    <row r="87" spans="2:65" s="11" customFormat="1" ht="12">
      <c r="B87" s="205"/>
      <c r="C87" s="206"/>
      <c r="D87" s="217" t="s">
        <v>170</v>
      </c>
      <c r="E87" s="218" t="s">
        <v>21</v>
      </c>
      <c r="F87" s="219" t="s">
        <v>392</v>
      </c>
      <c r="G87" s="206"/>
      <c r="H87" s="220">
        <v>42</v>
      </c>
      <c r="I87" s="211"/>
      <c r="J87" s="206"/>
      <c r="K87" s="206"/>
      <c r="L87" s="212"/>
      <c r="M87" s="213"/>
      <c r="N87" s="214"/>
      <c r="O87" s="214"/>
      <c r="P87" s="214"/>
      <c r="Q87" s="214"/>
      <c r="R87" s="214"/>
      <c r="S87" s="214"/>
      <c r="T87" s="215"/>
      <c r="AT87" s="216" t="s">
        <v>170</v>
      </c>
      <c r="AU87" s="216" t="s">
        <v>83</v>
      </c>
      <c r="AV87" s="11" t="s">
        <v>83</v>
      </c>
      <c r="AW87" s="11" t="s">
        <v>37</v>
      </c>
      <c r="AX87" s="11" t="s">
        <v>73</v>
      </c>
      <c r="AY87" s="216" t="s">
        <v>162</v>
      </c>
    </row>
    <row r="88" spans="2:65" s="12" customFormat="1" ht="12">
      <c r="B88" s="221"/>
      <c r="C88" s="222"/>
      <c r="D88" s="207" t="s">
        <v>170</v>
      </c>
      <c r="E88" s="223" t="s">
        <v>21</v>
      </c>
      <c r="F88" s="224" t="s">
        <v>176</v>
      </c>
      <c r="G88" s="222"/>
      <c r="H88" s="225">
        <v>42</v>
      </c>
      <c r="I88" s="226"/>
      <c r="J88" s="222"/>
      <c r="K88" s="222"/>
      <c r="L88" s="227"/>
      <c r="M88" s="228"/>
      <c r="N88" s="229"/>
      <c r="O88" s="229"/>
      <c r="P88" s="229"/>
      <c r="Q88" s="229"/>
      <c r="R88" s="229"/>
      <c r="S88" s="229"/>
      <c r="T88" s="230"/>
      <c r="AT88" s="231" t="s">
        <v>170</v>
      </c>
      <c r="AU88" s="231" t="s">
        <v>83</v>
      </c>
      <c r="AV88" s="12" t="s">
        <v>168</v>
      </c>
      <c r="AW88" s="12" t="s">
        <v>37</v>
      </c>
      <c r="AX88" s="12" t="s">
        <v>81</v>
      </c>
      <c r="AY88" s="231" t="s">
        <v>162</v>
      </c>
    </row>
    <row r="89" spans="2:65" s="1" customFormat="1" ht="20.399999999999999" customHeight="1">
      <c r="B89" s="41"/>
      <c r="C89" s="263" t="s">
        <v>83</v>
      </c>
      <c r="D89" s="263" t="s">
        <v>393</v>
      </c>
      <c r="E89" s="264" t="s">
        <v>394</v>
      </c>
      <c r="F89" s="265" t="s">
        <v>395</v>
      </c>
      <c r="G89" s="266" t="s">
        <v>317</v>
      </c>
      <c r="H89" s="267">
        <v>82.32</v>
      </c>
      <c r="I89" s="268"/>
      <c r="J89" s="269">
        <f>ROUND(I89*H89,2)</f>
        <v>0</v>
      </c>
      <c r="K89" s="265" t="s">
        <v>396</v>
      </c>
      <c r="L89" s="270"/>
      <c r="M89" s="271" t="s">
        <v>21</v>
      </c>
      <c r="N89" s="272" t="s">
        <v>44</v>
      </c>
      <c r="O89" s="42"/>
      <c r="P89" s="202">
        <f>O89*H89</f>
        <v>0</v>
      </c>
      <c r="Q89" s="202">
        <v>1</v>
      </c>
      <c r="R89" s="202">
        <f>Q89*H89</f>
        <v>82.32</v>
      </c>
      <c r="S89" s="202">
        <v>0</v>
      </c>
      <c r="T89" s="203">
        <f>S89*H89</f>
        <v>0</v>
      </c>
      <c r="AR89" s="24" t="s">
        <v>205</v>
      </c>
      <c r="AT89" s="24" t="s">
        <v>393</v>
      </c>
      <c r="AU89" s="24" t="s">
        <v>83</v>
      </c>
      <c r="AY89" s="24" t="s">
        <v>162</v>
      </c>
      <c r="BE89" s="204">
        <f>IF(N89="základní",J89,0)</f>
        <v>0</v>
      </c>
      <c r="BF89" s="204">
        <f>IF(N89="snížená",J89,0)</f>
        <v>0</v>
      </c>
      <c r="BG89" s="204">
        <f>IF(N89="zákl. přenesená",J89,0)</f>
        <v>0</v>
      </c>
      <c r="BH89" s="204">
        <f>IF(N89="sníž. přenesená",J89,0)</f>
        <v>0</v>
      </c>
      <c r="BI89" s="204">
        <f>IF(N89="nulová",J89,0)</f>
        <v>0</v>
      </c>
      <c r="BJ89" s="24" t="s">
        <v>81</v>
      </c>
      <c r="BK89" s="204">
        <f>ROUND(I89*H89,2)</f>
        <v>0</v>
      </c>
      <c r="BL89" s="24" t="s">
        <v>168</v>
      </c>
      <c r="BM89" s="24" t="s">
        <v>397</v>
      </c>
    </row>
    <row r="90" spans="2:65" s="13" customFormat="1" ht="12">
      <c r="B90" s="234"/>
      <c r="C90" s="235"/>
      <c r="D90" s="217" t="s">
        <v>170</v>
      </c>
      <c r="E90" s="236" t="s">
        <v>21</v>
      </c>
      <c r="F90" s="237" t="s">
        <v>391</v>
      </c>
      <c r="G90" s="235"/>
      <c r="H90" s="238" t="s">
        <v>21</v>
      </c>
      <c r="I90" s="239"/>
      <c r="J90" s="235"/>
      <c r="K90" s="235"/>
      <c r="L90" s="240"/>
      <c r="M90" s="241"/>
      <c r="N90" s="242"/>
      <c r="O90" s="242"/>
      <c r="P90" s="242"/>
      <c r="Q90" s="242"/>
      <c r="R90" s="242"/>
      <c r="S90" s="242"/>
      <c r="T90" s="243"/>
      <c r="AT90" s="244" t="s">
        <v>170</v>
      </c>
      <c r="AU90" s="244" t="s">
        <v>83</v>
      </c>
      <c r="AV90" s="13" t="s">
        <v>81</v>
      </c>
      <c r="AW90" s="13" t="s">
        <v>37</v>
      </c>
      <c r="AX90" s="13" t="s">
        <v>73</v>
      </c>
      <c r="AY90" s="244" t="s">
        <v>162</v>
      </c>
    </row>
    <row r="91" spans="2:65" s="11" customFormat="1" ht="12">
      <c r="B91" s="205"/>
      <c r="C91" s="206"/>
      <c r="D91" s="217" t="s">
        <v>170</v>
      </c>
      <c r="E91" s="218" t="s">
        <v>21</v>
      </c>
      <c r="F91" s="219" t="s">
        <v>398</v>
      </c>
      <c r="G91" s="206"/>
      <c r="H91" s="220">
        <v>82.32</v>
      </c>
      <c r="I91" s="211"/>
      <c r="J91" s="206"/>
      <c r="K91" s="206"/>
      <c r="L91" s="212"/>
      <c r="M91" s="213"/>
      <c r="N91" s="214"/>
      <c r="O91" s="214"/>
      <c r="P91" s="214"/>
      <c r="Q91" s="214"/>
      <c r="R91" s="214"/>
      <c r="S91" s="214"/>
      <c r="T91" s="215"/>
      <c r="AT91" s="216" t="s">
        <v>170</v>
      </c>
      <c r="AU91" s="216" t="s">
        <v>83</v>
      </c>
      <c r="AV91" s="11" t="s">
        <v>83</v>
      </c>
      <c r="AW91" s="11" t="s">
        <v>37</v>
      </c>
      <c r="AX91" s="11" t="s">
        <v>73</v>
      </c>
      <c r="AY91" s="216" t="s">
        <v>162</v>
      </c>
    </row>
    <row r="92" spans="2:65" s="12" customFormat="1" ht="12">
      <c r="B92" s="221"/>
      <c r="C92" s="222"/>
      <c r="D92" s="217" t="s">
        <v>170</v>
      </c>
      <c r="E92" s="257" t="s">
        <v>21</v>
      </c>
      <c r="F92" s="258" t="s">
        <v>176</v>
      </c>
      <c r="G92" s="222"/>
      <c r="H92" s="259">
        <v>82.32</v>
      </c>
      <c r="I92" s="226"/>
      <c r="J92" s="222"/>
      <c r="K92" s="222"/>
      <c r="L92" s="227"/>
      <c r="M92" s="228"/>
      <c r="N92" s="229"/>
      <c r="O92" s="229"/>
      <c r="P92" s="229"/>
      <c r="Q92" s="229"/>
      <c r="R92" s="229"/>
      <c r="S92" s="229"/>
      <c r="T92" s="230"/>
      <c r="AT92" s="231" t="s">
        <v>170</v>
      </c>
      <c r="AU92" s="231" t="s">
        <v>83</v>
      </c>
      <c r="AV92" s="12" t="s">
        <v>168</v>
      </c>
      <c r="AW92" s="12" t="s">
        <v>37</v>
      </c>
      <c r="AX92" s="12" t="s">
        <v>81</v>
      </c>
      <c r="AY92" s="231" t="s">
        <v>162</v>
      </c>
    </row>
    <row r="93" spans="2:65" s="10" customFormat="1" ht="29.85" customHeight="1">
      <c r="B93" s="176"/>
      <c r="C93" s="177"/>
      <c r="D93" s="190" t="s">
        <v>72</v>
      </c>
      <c r="E93" s="191" t="s">
        <v>83</v>
      </c>
      <c r="F93" s="191" t="s">
        <v>399</v>
      </c>
      <c r="G93" s="177"/>
      <c r="H93" s="177"/>
      <c r="I93" s="180"/>
      <c r="J93" s="192">
        <f>BK93</f>
        <v>0</v>
      </c>
      <c r="K93" s="177"/>
      <c r="L93" s="182"/>
      <c r="M93" s="183"/>
      <c r="N93" s="184"/>
      <c r="O93" s="184"/>
      <c r="P93" s="185">
        <f>SUM(P94:P97)</f>
        <v>0</v>
      </c>
      <c r="Q93" s="184"/>
      <c r="R93" s="185">
        <f>SUM(R94:R97)</f>
        <v>0</v>
      </c>
      <c r="S93" s="184"/>
      <c r="T93" s="186">
        <f>SUM(T94:T97)</f>
        <v>0</v>
      </c>
      <c r="AR93" s="187" t="s">
        <v>81</v>
      </c>
      <c r="AT93" s="188" t="s">
        <v>72</v>
      </c>
      <c r="AU93" s="188" t="s">
        <v>81</v>
      </c>
      <c r="AY93" s="187" t="s">
        <v>162</v>
      </c>
      <c r="BK93" s="189">
        <f>SUM(BK94:BK97)</f>
        <v>0</v>
      </c>
    </row>
    <row r="94" spans="2:65" s="1" customFormat="1" ht="28.8" customHeight="1">
      <c r="B94" s="41"/>
      <c r="C94" s="193" t="s">
        <v>177</v>
      </c>
      <c r="D94" s="193" t="s">
        <v>164</v>
      </c>
      <c r="E94" s="194" t="s">
        <v>400</v>
      </c>
      <c r="F94" s="195" t="s">
        <v>401</v>
      </c>
      <c r="G94" s="196" t="s">
        <v>167</v>
      </c>
      <c r="H94" s="197">
        <v>84</v>
      </c>
      <c r="I94" s="198"/>
      <c r="J94" s="199">
        <f>ROUND(I94*H94,2)</f>
        <v>0</v>
      </c>
      <c r="K94" s="195" t="s">
        <v>402</v>
      </c>
      <c r="L94" s="61"/>
      <c r="M94" s="200" t="s">
        <v>21</v>
      </c>
      <c r="N94" s="201" t="s">
        <v>44</v>
      </c>
      <c r="O94" s="42"/>
      <c r="P94" s="202">
        <f>O94*H94</f>
        <v>0</v>
      </c>
      <c r="Q94" s="202">
        <v>0</v>
      </c>
      <c r="R94" s="202">
        <f>Q94*H94</f>
        <v>0</v>
      </c>
      <c r="S94" s="202">
        <v>0</v>
      </c>
      <c r="T94" s="203">
        <f>S94*H94</f>
        <v>0</v>
      </c>
      <c r="AR94" s="24" t="s">
        <v>168</v>
      </c>
      <c r="AT94" s="24" t="s">
        <v>164</v>
      </c>
      <c r="AU94" s="24" t="s">
        <v>83</v>
      </c>
      <c r="AY94" s="24" t="s">
        <v>162</v>
      </c>
      <c r="BE94" s="204">
        <f>IF(N94="základní",J94,0)</f>
        <v>0</v>
      </c>
      <c r="BF94" s="204">
        <f>IF(N94="snížená",J94,0)</f>
        <v>0</v>
      </c>
      <c r="BG94" s="204">
        <f>IF(N94="zákl. přenesená",J94,0)</f>
        <v>0</v>
      </c>
      <c r="BH94" s="204">
        <f>IF(N94="sníž. přenesená",J94,0)</f>
        <v>0</v>
      </c>
      <c r="BI94" s="204">
        <f>IF(N94="nulová",J94,0)</f>
        <v>0</v>
      </c>
      <c r="BJ94" s="24" t="s">
        <v>81</v>
      </c>
      <c r="BK94" s="204">
        <f>ROUND(I94*H94,2)</f>
        <v>0</v>
      </c>
      <c r="BL94" s="24" t="s">
        <v>168</v>
      </c>
      <c r="BM94" s="24" t="s">
        <v>403</v>
      </c>
    </row>
    <row r="95" spans="2:65" s="13" customFormat="1" ht="12">
      <c r="B95" s="234"/>
      <c r="C95" s="235"/>
      <c r="D95" s="217" t="s">
        <v>170</v>
      </c>
      <c r="E95" s="236" t="s">
        <v>21</v>
      </c>
      <c r="F95" s="237" t="s">
        <v>404</v>
      </c>
      <c r="G95" s="235"/>
      <c r="H95" s="238" t="s">
        <v>21</v>
      </c>
      <c r="I95" s="239"/>
      <c r="J95" s="235"/>
      <c r="K95" s="235"/>
      <c r="L95" s="240"/>
      <c r="M95" s="241"/>
      <c r="N95" s="242"/>
      <c r="O95" s="242"/>
      <c r="P95" s="242"/>
      <c r="Q95" s="242"/>
      <c r="R95" s="242"/>
      <c r="S95" s="242"/>
      <c r="T95" s="243"/>
      <c r="AT95" s="244" t="s">
        <v>170</v>
      </c>
      <c r="AU95" s="244" t="s">
        <v>83</v>
      </c>
      <c r="AV95" s="13" t="s">
        <v>81</v>
      </c>
      <c r="AW95" s="13" t="s">
        <v>37</v>
      </c>
      <c r="AX95" s="13" t="s">
        <v>73</v>
      </c>
      <c r="AY95" s="244" t="s">
        <v>162</v>
      </c>
    </row>
    <row r="96" spans="2:65" s="11" customFormat="1" ht="12">
      <c r="B96" s="205"/>
      <c r="C96" s="206"/>
      <c r="D96" s="217" t="s">
        <v>170</v>
      </c>
      <c r="E96" s="218" t="s">
        <v>21</v>
      </c>
      <c r="F96" s="219" t="s">
        <v>405</v>
      </c>
      <c r="G96" s="206"/>
      <c r="H96" s="220">
        <v>84</v>
      </c>
      <c r="I96" s="211"/>
      <c r="J96" s="206"/>
      <c r="K96" s="206"/>
      <c r="L96" s="212"/>
      <c r="M96" s="213"/>
      <c r="N96" s="214"/>
      <c r="O96" s="214"/>
      <c r="P96" s="214"/>
      <c r="Q96" s="214"/>
      <c r="R96" s="214"/>
      <c r="S96" s="214"/>
      <c r="T96" s="215"/>
      <c r="AT96" s="216" t="s">
        <v>170</v>
      </c>
      <c r="AU96" s="216" t="s">
        <v>83</v>
      </c>
      <c r="AV96" s="11" t="s">
        <v>83</v>
      </c>
      <c r="AW96" s="11" t="s">
        <v>37</v>
      </c>
      <c r="AX96" s="11" t="s">
        <v>73</v>
      </c>
      <c r="AY96" s="216" t="s">
        <v>162</v>
      </c>
    </row>
    <row r="97" spans="2:65" s="12" customFormat="1" ht="12">
      <c r="B97" s="221"/>
      <c r="C97" s="222"/>
      <c r="D97" s="217" t="s">
        <v>170</v>
      </c>
      <c r="E97" s="257" t="s">
        <v>21</v>
      </c>
      <c r="F97" s="258" t="s">
        <v>176</v>
      </c>
      <c r="G97" s="222"/>
      <c r="H97" s="259">
        <v>84</v>
      </c>
      <c r="I97" s="226"/>
      <c r="J97" s="222"/>
      <c r="K97" s="222"/>
      <c r="L97" s="227"/>
      <c r="M97" s="228"/>
      <c r="N97" s="229"/>
      <c r="O97" s="229"/>
      <c r="P97" s="229"/>
      <c r="Q97" s="229"/>
      <c r="R97" s="229"/>
      <c r="S97" s="229"/>
      <c r="T97" s="230"/>
      <c r="AT97" s="231" t="s">
        <v>170</v>
      </c>
      <c r="AU97" s="231" t="s">
        <v>83</v>
      </c>
      <c r="AV97" s="12" t="s">
        <v>168</v>
      </c>
      <c r="AW97" s="12" t="s">
        <v>37</v>
      </c>
      <c r="AX97" s="12" t="s">
        <v>81</v>
      </c>
      <c r="AY97" s="231" t="s">
        <v>162</v>
      </c>
    </row>
    <row r="98" spans="2:65" s="10" customFormat="1" ht="29.85" customHeight="1">
      <c r="B98" s="176"/>
      <c r="C98" s="177"/>
      <c r="D98" s="190" t="s">
        <v>72</v>
      </c>
      <c r="E98" s="191" t="s">
        <v>188</v>
      </c>
      <c r="F98" s="191" t="s">
        <v>406</v>
      </c>
      <c r="G98" s="177"/>
      <c r="H98" s="177"/>
      <c r="I98" s="180"/>
      <c r="J98" s="192">
        <f>BK98</f>
        <v>0</v>
      </c>
      <c r="K98" s="177"/>
      <c r="L98" s="182"/>
      <c r="M98" s="183"/>
      <c r="N98" s="184"/>
      <c r="O98" s="184"/>
      <c r="P98" s="185">
        <f>SUM(P99:P129)</f>
        <v>0</v>
      </c>
      <c r="Q98" s="184"/>
      <c r="R98" s="185">
        <f>SUM(R99:R129)</f>
        <v>0.96676999999999991</v>
      </c>
      <c r="S98" s="184"/>
      <c r="T98" s="186">
        <f>SUM(T99:T129)</f>
        <v>0</v>
      </c>
      <c r="AR98" s="187" t="s">
        <v>81</v>
      </c>
      <c r="AT98" s="188" t="s">
        <v>72</v>
      </c>
      <c r="AU98" s="188" t="s">
        <v>81</v>
      </c>
      <c r="AY98" s="187" t="s">
        <v>162</v>
      </c>
      <c r="BK98" s="189">
        <f>SUM(BK99:BK129)</f>
        <v>0</v>
      </c>
    </row>
    <row r="99" spans="2:65" s="1" customFormat="1" ht="28.8" customHeight="1">
      <c r="B99" s="41"/>
      <c r="C99" s="193" t="s">
        <v>168</v>
      </c>
      <c r="D99" s="193" t="s">
        <v>164</v>
      </c>
      <c r="E99" s="194" t="s">
        <v>407</v>
      </c>
      <c r="F99" s="195" t="s">
        <v>408</v>
      </c>
      <c r="G99" s="196" t="s">
        <v>167</v>
      </c>
      <c r="H99" s="197">
        <v>157.5</v>
      </c>
      <c r="I99" s="198"/>
      <c r="J99" s="199">
        <f>ROUND(I99*H99,2)</f>
        <v>0</v>
      </c>
      <c r="K99" s="195" t="s">
        <v>183</v>
      </c>
      <c r="L99" s="61"/>
      <c r="M99" s="200" t="s">
        <v>21</v>
      </c>
      <c r="N99" s="201" t="s">
        <v>44</v>
      </c>
      <c r="O99" s="42"/>
      <c r="P99" s="202">
        <f>O99*H99</f>
        <v>0</v>
      </c>
      <c r="Q99" s="202">
        <v>0</v>
      </c>
      <c r="R99" s="202">
        <f>Q99*H99</f>
        <v>0</v>
      </c>
      <c r="S99" s="202">
        <v>0</v>
      </c>
      <c r="T99" s="203">
        <f>S99*H99</f>
        <v>0</v>
      </c>
      <c r="AR99" s="24" t="s">
        <v>168</v>
      </c>
      <c r="AT99" s="24" t="s">
        <v>164</v>
      </c>
      <c r="AU99" s="24" t="s">
        <v>83</v>
      </c>
      <c r="AY99" s="24" t="s">
        <v>162</v>
      </c>
      <c r="BE99" s="204">
        <f>IF(N99="základní",J99,0)</f>
        <v>0</v>
      </c>
      <c r="BF99" s="204">
        <f>IF(N99="snížená",J99,0)</f>
        <v>0</v>
      </c>
      <c r="BG99" s="204">
        <f>IF(N99="zákl. přenesená",J99,0)</f>
        <v>0</v>
      </c>
      <c r="BH99" s="204">
        <f>IF(N99="sníž. přenesená",J99,0)</f>
        <v>0</v>
      </c>
      <c r="BI99" s="204">
        <f>IF(N99="nulová",J99,0)</f>
        <v>0</v>
      </c>
      <c r="BJ99" s="24" t="s">
        <v>81</v>
      </c>
      <c r="BK99" s="204">
        <f>ROUND(I99*H99,2)</f>
        <v>0</v>
      </c>
      <c r="BL99" s="24" t="s">
        <v>168</v>
      </c>
      <c r="BM99" s="24" t="s">
        <v>409</v>
      </c>
    </row>
    <row r="100" spans="2:65" s="13" customFormat="1" ht="12">
      <c r="B100" s="234"/>
      <c r="C100" s="235"/>
      <c r="D100" s="217" t="s">
        <v>170</v>
      </c>
      <c r="E100" s="236" t="s">
        <v>21</v>
      </c>
      <c r="F100" s="237" t="s">
        <v>404</v>
      </c>
      <c r="G100" s="235"/>
      <c r="H100" s="238" t="s">
        <v>21</v>
      </c>
      <c r="I100" s="239"/>
      <c r="J100" s="235"/>
      <c r="K100" s="235"/>
      <c r="L100" s="240"/>
      <c r="M100" s="241"/>
      <c r="N100" s="242"/>
      <c r="O100" s="242"/>
      <c r="P100" s="242"/>
      <c r="Q100" s="242"/>
      <c r="R100" s="242"/>
      <c r="S100" s="242"/>
      <c r="T100" s="243"/>
      <c r="AT100" s="244" t="s">
        <v>170</v>
      </c>
      <c r="AU100" s="244" t="s">
        <v>83</v>
      </c>
      <c r="AV100" s="13" t="s">
        <v>81</v>
      </c>
      <c r="AW100" s="13" t="s">
        <v>37</v>
      </c>
      <c r="AX100" s="13" t="s">
        <v>73</v>
      </c>
      <c r="AY100" s="244" t="s">
        <v>162</v>
      </c>
    </row>
    <row r="101" spans="2:65" s="11" customFormat="1" ht="12">
      <c r="B101" s="205"/>
      <c r="C101" s="206"/>
      <c r="D101" s="217" t="s">
        <v>170</v>
      </c>
      <c r="E101" s="218" t="s">
        <v>21</v>
      </c>
      <c r="F101" s="219" t="s">
        <v>410</v>
      </c>
      <c r="G101" s="206"/>
      <c r="H101" s="220">
        <v>77</v>
      </c>
      <c r="I101" s="211"/>
      <c r="J101" s="206"/>
      <c r="K101" s="206"/>
      <c r="L101" s="212"/>
      <c r="M101" s="213"/>
      <c r="N101" s="214"/>
      <c r="O101" s="214"/>
      <c r="P101" s="214"/>
      <c r="Q101" s="214"/>
      <c r="R101" s="214"/>
      <c r="S101" s="214"/>
      <c r="T101" s="215"/>
      <c r="AT101" s="216" t="s">
        <v>170</v>
      </c>
      <c r="AU101" s="216" t="s">
        <v>83</v>
      </c>
      <c r="AV101" s="11" t="s">
        <v>83</v>
      </c>
      <c r="AW101" s="11" t="s">
        <v>37</v>
      </c>
      <c r="AX101" s="11" t="s">
        <v>73</v>
      </c>
      <c r="AY101" s="216" t="s">
        <v>162</v>
      </c>
    </row>
    <row r="102" spans="2:65" s="11" customFormat="1" ht="12">
      <c r="B102" s="205"/>
      <c r="C102" s="206"/>
      <c r="D102" s="217" t="s">
        <v>170</v>
      </c>
      <c r="E102" s="218" t="s">
        <v>21</v>
      </c>
      <c r="F102" s="219" t="s">
        <v>411</v>
      </c>
      <c r="G102" s="206"/>
      <c r="H102" s="220">
        <v>80.5</v>
      </c>
      <c r="I102" s="211"/>
      <c r="J102" s="206"/>
      <c r="K102" s="206"/>
      <c r="L102" s="212"/>
      <c r="M102" s="213"/>
      <c r="N102" s="214"/>
      <c r="O102" s="214"/>
      <c r="P102" s="214"/>
      <c r="Q102" s="214"/>
      <c r="R102" s="214"/>
      <c r="S102" s="214"/>
      <c r="T102" s="215"/>
      <c r="AT102" s="216" t="s">
        <v>170</v>
      </c>
      <c r="AU102" s="216" t="s">
        <v>83</v>
      </c>
      <c r="AV102" s="11" t="s">
        <v>83</v>
      </c>
      <c r="AW102" s="11" t="s">
        <v>37</v>
      </c>
      <c r="AX102" s="11" t="s">
        <v>73</v>
      </c>
      <c r="AY102" s="216" t="s">
        <v>162</v>
      </c>
    </row>
    <row r="103" spans="2:65" s="12" customFormat="1" ht="12">
      <c r="B103" s="221"/>
      <c r="C103" s="222"/>
      <c r="D103" s="207" t="s">
        <v>170</v>
      </c>
      <c r="E103" s="223" t="s">
        <v>21</v>
      </c>
      <c r="F103" s="224" t="s">
        <v>176</v>
      </c>
      <c r="G103" s="222"/>
      <c r="H103" s="225">
        <v>157.5</v>
      </c>
      <c r="I103" s="226"/>
      <c r="J103" s="222"/>
      <c r="K103" s="222"/>
      <c r="L103" s="227"/>
      <c r="M103" s="228"/>
      <c r="N103" s="229"/>
      <c r="O103" s="229"/>
      <c r="P103" s="229"/>
      <c r="Q103" s="229"/>
      <c r="R103" s="229"/>
      <c r="S103" s="229"/>
      <c r="T103" s="230"/>
      <c r="AT103" s="231" t="s">
        <v>170</v>
      </c>
      <c r="AU103" s="231" t="s">
        <v>83</v>
      </c>
      <c r="AV103" s="12" t="s">
        <v>168</v>
      </c>
      <c r="AW103" s="12" t="s">
        <v>37</v>
      </c>
      <c r="AX103" s="12" t="s">
        <v>81</v>
      </c>
      <c r="AY103" s="231" t="s">
        <v>162</v>
      </c>
    </row>
    <row r="104" spans="2:65" s="1" customFormat="1" ht="40.200000000000003" customHeight="1">
      <c r="B104" s="41"/>
      <c r="C104" s="193" t="s">
        <v>188</v>
      </c>
      <c r="D104" s="193" t="s">
        <v>164</v>
      </c>
      <c r="E104" s="194" t="s">
        <v>412</v>
      </c>
      <c r="F104" s="195" t="s">
        <v>413</v>
      </c>
      <c r="G104" s="196" t="s">
        <v>167</v>
      </c>
      <c r="H104" s="197">
        <v>73.5</v>
      </c>
      <c r="I104" s="198"/>
      <c r="J104" s="199">
        <f>ROUND(I104*H104,2)</f>
        <v>0</v>
      </c>
      <c r="K104" s="195" t="s">
        <v>183</v>
      </c>
      <c r="L104" s="61"/>
      <c r="M104" s="200" t="s">
        <v>21</v>
      </c>
      <c r="N104" s="201" t="s">
        <v>44</v>
      </c>
      <c r="O104" s="42"/>
      <c r="P104" s="202">
        <f>O104*H104</f>
        <v>0</v>
      </c>
      <c r="Q104" s="202">
        <v>0</v>
      </c>
      <c r="R104" s="202">
        <f>Q104*H104</f>
        <v>0</v>
      </c>
      <c r="S104" s="202">
        <v>0</v>
      </c>
      <c r="T104" s="203">
        <f>S104*H104</f>
        <v>0</v>
      </c>
      <c r="AR104" s="24" t="s">
        <v>168</v>
      </c>
      <c r="AT104" s="24" t="s">
        <v>164</v>
      </c>
      <c r="AU104" s="24" t="s">
        <v>83</v>
      </c>
      <c r="AY104" s="24" t="s">
        <v>162</v>
      </c>
      <c r="BE104" s="204">
        <f>IF(N104="základní",J104,0)</f>
        <v>0</v>
      </c>
      <c r="BF104" s="204">
        <f>IF(N104="snížená",J104,0)</f>
        <v>0</v>
      </c>
      <c r="BG104" s="204">
        <f>IF(N104="zákl. přenesená",J104,0)</f>
        <v>0</v>
      </c>
      <c r="BH104" s="204">
        <f>IF(N104="sníž. přenesená",J104,0)</f>
        <v>0</v>
      </c>
      <c r="BI104" s="204">
        <f>IF(N104="nulová",J104,0)</f>
        <v>0</v>
      </c>
      <c r="BJ104" s="24" t="s">
        <v>81</v>
      </c>
      <c r="BK104" s="204">
        <f>ROUND(I104*H104,2)</f>
        <v>0</v>
      </c>
      <c r="BL104" s="24" t="s">
        <v>168</v>
      </c>
      <c r="BM104" s="24" t="s">
        <v>414</v>
      </c>
    </row>
    <row r="105" spans="2:65" s="1" customFormat="1" ht="24">
      <c r="B105" s="41"/>
      <c r="C105" s="63"/>
      <c r="D105" s="217" t="s">
        <v>185</v>
      </c>
      <c r="E105" s="63"/>
      <c r="F105" s="232" t="s">
        <v>415</v>
      </c>
      <c r="G105" s="63"/>
      <c r="H105" s="63"/>
      <c r="I105" s="163"/>
      <c r="J105" s="63"/>
      <c r="K105" s="63"/>
      <c r="L105" s="61"/>
      <c r="M105" s="233"/>
      <c r="N105" s="42"/>
      <c r="O105" s="42"/>
      <c r="P105" s="42"/>
      <c r="Q105" s="42"/>
      <c r="R105" s="42"/>
      <c r="S105" s="42"/>
      <c r="T105" s="78"/>
      <c r="AT105" s="24" t="s">
        <v>185</v>
      </c>
      <c r="AU105" s="24" t="s">
        <v>83</v>
      </c>
    </row>
    <row r="106" spans="2:65" s="13" customFormat="1" ht="12">
      <c r="B106" s="234"/>
      <c r="C106" s="235"/>
      <c r="D106" s="217" t="s">
        <v>170</v>
      </c>
      <c r="E106" s="236" t="s">
        <v>21</v>
      </c>
      <c r="F106" s="237" t="s">
        <v>404</v>
      </c>
      <c r="G106" s="235"/>
      <c r="H106" s="238" t="s">
        <v>21</v>
      </c>
      <c r="I106" s="239"/>
      <c r="J106" s="235"/>
      <c r="K106" s="235"/>
      <c r="L106" s="240"/>
      <c r="M106" s="241"/>
      <c r="N106" s="242"/>
      <c r="O106" s="242"/>
      <c r="P106" s="242"/>
      <c r="Q106" s="242"/>
      <c r="R106" s="242"/>
      <c r="S106" s="242"/>
      <c r="T106" s="243"/>
      <c r="AT106" s="244" t="s">
        <v>170</v>
      </c>
      <c r="AU106" s="244" t="s">
        <v>83</v>
      </c>
      <c r="AV106" s="13" t="s">
        <v>81</v>
      </c>
      <c r="AW106" s="13" t="s">
        <v>37</v>
      </c>
      <c r="AX106" s="13" t="s">
        <v>73</v>
      </c>
      <c r="AY106" s="244" t="s">
        <v>162</v>
      </c>
    </row>
    <row r="107" spans="2:65" s="11" customFormat="1" ht="12">
      <c r="B107" s="205"/>
      <c r="C107" s="206"/>
      <c r="D107" s="217" t="s">
        <v>170</v>
      </c>
      <c r="E107" s="218" t="s">
        <v>21</v>
      </c>
      <c r="F107" s="219" t="s">
        <v>416</v>
      </c>
      <c r="G107" s="206"/>
      <c r="H107" s="220">
        <v>73.5</v>
      </c>
      <c r="I107" s="211"/>
      <c r="J107" s="206"/>
      <c r="K107" s="206"/>
      <c r="L107" s="212"/>
      <c r="M107" s="213"/>
      <c r="N107" s="214"/>
      <c r="O107" s="214"/>
      <c r="P107" s="214"/>
      <c r="Q107" s="214"/>
      <c r="R107" s="214"/>
      <c r="S107" s="214"/>
      <c r="T107" s="215"/>
      <c r="AT107" s="216" t="s">
        <v>170</v>
      </c>
      <c r="AU107" s="216" t="s">
        <v>83</v>
      </c>
      <c r="AV107" s="11" t="s">
        <v>83</v>
      </c>
      <c r="AW107" s="11" t="s">
        <v>37</v>
      </c>
      <c r="AX107" s="11" t="s">
        <v>73</v>
      </c>
      <c r="AY107" s="216" t="s">
        <v>162</v>
      </c>
    </row>
    <row r="108" spans="2:65" s="12" customFormat="1" ht="12">
      <c r="B108" s="221"/>
      <c r="C108" s="222"/>
      <c r="D108" s="207" t="s">
        <v>170</v>
      </c>
      <c r="E108" s="223" t="s">
        <v>21</v>
      </c>
      <c r="F108" s="224" t="s">
        <v>176</v>
      </c>
      <c r="G108" s="222"/>
      <c r="H108" s="225">
        <v>73.5</v>
      </c>
      <c r="I108" s="226"/>
      <c r="J108" s="222"/>
      <c r="K108" s="222"/>
      <c r="L108" s="227"/>
      <c r="M108" s="228"/>
      <c r="N108" s="229"/>
      <c r="O108" s="229"/>
      <c r="P108" s="229"/>
      <c r="Q108" s="229"/>
      <c r="R108" s="229"/>
      <c r="S108" s="229"/>
      <c r="T108" s="230"/>
      <c r="AT108" s="231" t="s">
        <v>170</v>
      </c>
      <c r="AU108" s="231" t="s">
        <v>83</v>
      </c>
      <c r="AV108" s="12" t="s">
        <v>168</v>
      </c>
      <c r="AW108" s="12" t="s">
        <v>37</v>
      </c>
      <c r="AX108" s="12" t="s">
        <v>81</v>
      </c>
      <c r="AY108" s="231" t="s">
        <v>162</v>
      </c>
    </row>
    <row r="109" spans="2:65" s="1" customFormat="1" ht="28.8" customHeight="1">
      <c r="B109" s="41"/>
      <c r="C109" s="193" t="s">
        <v>195</v>
      </c>
      <c r="D109" s="193" t="s">
        <v>164</v>
      </c>
      <c r="E109" s="194" t="s">
        <v>417</v>
      </c>
      <c r="F109" s="195" t="s">
        <v>418</v>
      </c>
      <c r="G109" s="196" t="s">
        <v>167</v>
      </c>
      <c r="H109" s="197">
        <v>77</v>
      </c>
      <c r="I109" s="198"/>
      <c r="J109" s="199">
        <f>ROUND(I109*H109,2)</f>
        <v>0</v>
      </c>
      <c r="K109" s="195" t="s">
        <v>419</v>
      </c>
      <c r="L109" s="61"/>
      <c r="M109" s="200" t="s">
        <v>21</v>
      </c>
      <c r="N109" s="201" t="s">
        <v>44</v>
      </c>
      <c r="O109" s="42"/>
      <c r="P109" s="202">
        <f>O109*H109</f>
        <v>0</v>
      </c>
      <c r="Q109" s="202">
        <v>6.0099999999999997E-3</v>
      </c>
      <c r="R109" s="202">
        <f>Q109*H109</f>
        <v>0.46276999999999996</v>
      </c>
      <c r="S109" s="202">
        <v>0</v>
      </c>
      <c r="T109" s="203">
        <f>S109*H109</f>
        <v>0</v>
      </c>
      <c r="AR109" s="24" t="s">
        <v>168</v>
      </c>
      <c r="AT109" s="24" t="s">
        <v>164</v>
      </c>
      <c r="AU109" s="24" t="s">
        <v>83</v>
      </c>
      <c r="AY109" s="24" t="s">
        <v>162</v>
      </c>
      <c r="BE109" s="204">
        <f>IF(N109="základní",J109,0)</f>
        <v>0</v>
      </c>
      <c r="BF109" s="204">
        <f>IF(N109="snížená",J109,0)</f>
        <v>0</v>
      </c>
      <c r="BG109" s="204">
        <f>IF(N109="zákl. přenesená",J109,0)</f>
        <v>0</v>
      </c>
      <c r="BH109" s="204">
        <f>IF(N109="sníž. přenesená",J109,0)</f>
        <v>0</v>
      </c>
      <c r="BI109" s="204">
        <f>IF(N109="nulová",J109,0)</f>
        <v>0</v>
      </c>
      <c r="BJ109" s="24" t="s">
        <v>81</v>
      </c>
      <c r="BK109" s="204">
        <f>ROUND(I109*H109,2)</f>
        <v>0</v>
      </c>
      <c r="BL109" s="24" t="s">
        <v>168</v>
      </c>
      <c r="BM109" s="24" t="s">
        <v>420</v>
      </c>
    </row>
    <row r="110" spans="2:65" s="13" customFormat="1" ht="12">
      <c r="B110" s="234"/>
      <c r="C110" s="235"/>
      <c r="D110" s="217" t="s">
        <v>170</v>
      </c>
      <c r="E110" s="236" t="s">
        <v>21</v>
      </c>
      <c r="F110" s="237" t="s">
        <v>404</v>
      </c>
      <c r="G110" s="235"/>
      <c r="H110" s="238" t="s">
        <v>21</v>
      </c>
      <c r="I110" s="239"/>
      <c r="J110" s="235"/>
      <c r="K110" s="235"/>
      <c r="L110" s="240"/>
      <c r="M110" s="241"/>
      <c r="N110" s="242"/>
      <c r="O110" s="242"/>
      <c r="P110" s="242"/>
      <c r="Q110" s="242"/>
      <c r="R110" s="242"/>
      <c r="S110" s="242"/>
      <c r="T110" s="243"/>
      <c r="AT110" s="244" t="s">
        <v>170</v>
      </c>
      <c r="AU110" s="244" t="s">
        <v>83</v>
      </c>
      <c r="AV110" s="13" t="s">
        <v>81</v>
      </c>
      <c r="AW110" s="13" t="s">
        <v>37</v>
      </c>
      <c r="AX110" s="13" t="s">
        <v>73</v>
      </c>
      <c r="AY110" s="244" t="s">
        <v>162</v>
      </c>
    </row>
    <row r="111" spans="2:65" s="11" customFormat="1" ht="12">
      <c r="B111" s="205"/>
      <c r="C111" s="206"/>
      <c r="D111" s="217" t="s">
        <v>170</v>
      </c>
      <c r="E111" s="218" t="s">
        <v>21</v>
      </c>
      <c r="F111" s="219" t="s">
        <v>410</v>
      </c>
      <c r="G111" s="206"/>
      <c r="H111" s="220">
        <v>77</v>
      </c>
      <c r="I111" s="211"/>
      <c r="J111" s="206"/>
      <c r="K111" s="206"/>
      <c r="L111" s="212"/>
      <c r="M111" s="213"/>
      <c r="N111" s="214"/>
      <c r="O111" s="214"/>
      <c r="P111" s="214"/>
      <c r="Q111" s="214"/>
      <c r="R111" s="214"/>
      <c r="S111" s="214"/>
      <c r="T111" s="215"/>
      <c r="AT111" s="216" t="s">
        <v>170</v>
      </c>
      <c r="AU111" s="216" t="s">
        <v>83</v>
      </c>
      <c r="AV111" s="11" t="s">
        <v>83</v>
      </c>
      <c r="AW111" s="11" t="s">
        <v>37</v>
      </c>
      <c r="AX111" s="11" t="s">
        <v>73</v>
      </c>
      <c r="AY111" s="216" t="s">
        <v>162</v>
      </c>
    </row>
    <row r="112" spans="2:65" s="12" customFormat="1" ht="12">
      <c r="B112" s="221"/>
      <c r="C112" s="222"/>
      <c r="D112" s="207" t="s">
        <v>170</v>
      </c>
      <c r="E112" s="223" t="s">
        <v>21</v>
      </c>
      <c r="F112" s="224" t="s">
        <v>176</v>
      </c>
      <c r="G112" s="222"/>
      <c r="H112" s="225">
        <v>77</v>
      </c>
      <c r="I112" s="226"/>
      <c r="J112" s="222"/>
      <c r="K112" s="222"/>
      <c r="L112" s="227"/>
      <c r="M112" s="228"/>
      <c r="N112" s="229"/>
      <c r="O112" s="229"/>
      <c r="P112" s="229"/>
      <c r="Q112" s="229"/>
      <c r="R112" s="229"/>
      <c r="S112" s="229"/>
      <c r="T112" s="230"/>
      <c r="AT112" s="231" t="s">
        <v>170</v>
      </c>
      <c r="AU112" s="231" t="s">
        <v>83</v>
      </c>
      <c r="AV112" s="12" t="s">
        <v>168</v>
      </c>
      <c r="AW112" s="12" t="s">
        <v>37</v>
      </c>
      <c r="AX112" s="12" t="s">
        <v>81</v>
      </c>
      <c r="AY112" s="231" t="s">
        <v>162</v>
      </c>
    </row>
    <row r="113" spans="2:65" s="1" customFormat="1" ht="28.8" customHeight="1">
      <c r="B113" s="41"/>
      <c r="C113" s="193" t="s">
        <v>171</v>
      </c>
      <c r="D113" s="193" t="s">
        <v>164</v>
      </c>
      <c r="E113" s="194" t="s">
        <v>421</v>
      </c>
      <c r="F113" s="195" t="s">
        <v>422</v>
      </c>
      <c r="G113" s="196" t="s">
        <v>167</v>
      </c>
      <c r="H113" s="197">
        <v>140</v>
      </c>
      <c r="I113" s="198"/>
      <c r="J113" s="199">
        <f>ROUND(I113*H113,2)</f>
        <v>0</v>
      </c>
      <c r="K113" s="195" t="s">
        <v>183</v>
      </c>
      <c r="L113" s="61"/>
      <c r="M113" s="200" t="s">
        <v>21</v>
      </c>
      <c r="N113" s="201" t="s">
        <v>44</v>
      </c>
      <c r="O113" s="42"/>
      <c r="P113" s="202">
        <f>O113*H113</f>
        <v>0</v>
      </c>
      <c r="Q113" s="202">
        <v>0</v>
      </c>
      <c r="R113" s="202">
        <f>Q113*H113</f>
        <v>0</v>
      </c>
      <c r="S113" s="202">
        <v>0</v>
      </c>
      <c r="T113" s="203">
        <f>S113*H113</f>
        <v>0</v>
      </c>
      <c r="AR113" s="24" t="s">
        <v>168</v>
      </c>
      <c r="AT113" s="24" t="s">
        <v>164</v>
      </c>
      <c r="AU113" s="24" t="s">
        <v>83</v>
      </c>
      <c r="AY113" s="24" t="s">
        <v>162</v>
      </c>
      <c r="BE113" s="204">
        <f>IF(N113="základní",J113,0)</f>
        <v>0</v>
      </c>
      <c r="BF113" s="204">
        <f>IF(N113="snížená",J113,0)</f>
        <v>0</v>
      </c>
      <c r="BG113" s="204">
        <f>IF(N113="zákl. přenesená",J113,0)</f>
        <v>0</v>
      </c>
      <c r="BH113" s="204">
        <f>IF(N113="sníž. přenesená",J113,0)</f>
        <v>0</v>
      </c>
      <c r="BI113" s="204">
        <f>IF(N113="nulová",J113,0)</f>
        <v>0</v>
      </c>
      <c r="BJ113" s="24" t="s">
        <v>81</v>
      </c>
      <c r="BK113" s="204">
        <f>ROUND(I113*H113,2)</f>
        <v>0</v>
      </c>
      <c r="BL113" s="24" t="s">
        <v>168</v>
      </c>
      <c r="BM113" s="24" t="s">
        <v>423</v>
      </c>
    </row>
    <row r="114" spans="2:65" s="13" customFormat="1" ht="12">
      <c r="B114" s="234"/>
      <c r="C114" s="235"/>
      <c r="D114" s="217" t="s">
        <v>170</v>
      </c>
      <c r="E114" s="236" t="s">
        <v>21</v>
      </c>
      <c r="F114" s="237" t="s">
        <v>424</v>
      </c>
      <c r="G114" s="235"/>
      <c r="H114" s="238" t="s">
        <v>21</v>
      </c>
      <c r="I114" s="239"/>
      <c r="J114" s="235"/>
      <c r="K114" s="235"/>
      <c r="L114" s="240"/>
      <c r="M114" s="241"/>
      <c r="N114" s="242"/>
      <c r="O114" s="242"/>
      <c r="P114" s="242"/>
      <c r="Q114" s="242"/>
      <c r="R114" s="242"/>
      <c r="S114" s="242"/>
      <c r="T114" s="243"/>
      <c r="AT114" s="244" t="s">
        <v>170</v>
      </c>
      <c r="AU114" s="244" t="s">
        <v>83</v>
      </c>
      <c r="AV114" s="13" t="s">
        <v>81</v>
      </c>
      <c r="AW114" s="13" t="s">
        <v>37</v>
      </c>
      <c r="AX114" s="13" t="s">
        <v>73</v>
      </c>
      <c r="AY114" s="244" t="s">
        <v>162</v>
      </c>
    </row>
    <row r="115" spans="2:65" s="11" customFormat="1" ht="12">
      <c r="B115" s="205"/>
      <c r="C115" s="206"/>
      <c r="D115" s="217" t="s">
        <v>170</v>
      </c>
      <c r="E115" s="218" t="s">
        <v>21</v>
      </c>
      <c r="F115" s="219" t="s">
        <v>245</v>
      </c>
      <c r="G115" s="206"/>
      <c r="H115" s="220">
        <v>140</v>
      </c>
      <c r="I115" s="211"/>
      <c r="J115" s="206"/>
      <c r="K115" s="206"/>
      <c r="L115" s="212"/>
      <c r="M115" s="213"/>
      <c r="N115" s="214"/>
      <c r="O115" s="214"/>
      <c r="P115" s="214"/>
      <c r="Q115" s="214"/>
      <c r="R115" s="214"/>
      <c r="S115" s="214"/>
      <c r="T115" s="215"/>
      <c r="AT115" s="216" t="s">
        <v>170</v>
      </c>
      <c r="AU115" s="216" t="s">
        <v>83</v>
      </c>
      <c r="AV115" s="11" t="s">
        <v>83</v>
      </c>
      <c r="AW115" s="11" t="s">
        <v>37</v>
      </c>
      <c r="AX115" s="11" t="s">
        <v>73</v>
      </c>
      <c r="AY115" s="216" t="s">
        <v>162</v>
      </c>
    </row>
    <row r="116" spans="2:65" s="12" customFormat="1" ht="12">
      <c r="B116" s="221"/>
      <c r="C116" s="222"/>
      <c r="D116" s="207" t="s">
        <v>170</v>
      </c>
      <c r="E116" s="223" t="s">
        <v>21</v>
      </c>
      <c r="F116" s="224" t="s">
        <v>176</v>
      </c>
      <c r="G116" s="222"/>
      <c r="H116" s="225">
        <v>140</v>
      </c>
      <c r="I116" s="226"/>
      <c r="J116" s="222"/>
      <c r="K116" s="222"/>
      <c r="L116" s="227"/>
      <c r="M116" s="228"/>
      <c r="N116" s="229"/>
      <c r="O116" s="229"/>
      <c r="P116" s="229"/>
      <c r="Q116" s="229"/>
      <c r="R116" s="229"/>
      <c r="S116" s="229"/>
      <c r="T116" s="230"/>
      <c r="AT116" s="231" t="s">
        <v>170</v>
      </c>
      <c r="AU116" s="231" t="s">
        <v>83</v>
      </c>
      <c r="AV116" s="12" t="s">
        <v>168</v>
      </c>
      <c r="AW116" s="12" t="s">
        <v>37</v>
      </c>
      <c r="AX116" s="12" t="s">
        <v>81</v>
      </c>
      <c r="AY116" s="231" t="s">
        <v>162</v>
      </c>
    </row>
    <row r="117" spans="2:65" s="1" customFormat="1" ht="28.8" customHeight="1">
      <c r="B117" s="41"/>
      <c r="C117" s="193" t="s">
        <v>205</v>
      </c>
      <c r="D117" s="193" t="s">
        <v>164</v>
      </c>
      <c r="E117" s="194" t="s">
        <v>425</v>
      </c>
      <c r="F117" s="195" t="s">
        <v>426</v>
      </c>
      <c r="G117" s="196" t="s">
        <v>167</v>
      </c>
      <c r="H117" s="197">
        <v>73.5</v>
      </c>
      <c r="I117" s="198"/>
      <c r="J117" s="199">
        <f>ROUND(I117*H117,2)</f>
        <v>0</v>
      </c>
      <c r="K117" s="195" t="s">
        <v>183</v>
      </c>
      <c r="L117" s="61"/>
      <c r="M117" s="200" t="s">
        <v>21</v>
      </c>
      <c r="N117" s="201" t="s">
        <v>44</v>
      </c>
      <c r="O117" s="42"/>
      <c r="P117" s="202">
        <f>O117*H117</f>
        <v>0</v>
      </c>
      <c r="Q117" s="202">
        <v>0</v>
      </c>
      <c r="R117" s="202">
        <f>Q117*H117</f>
        <v>0</v>
      </c>
      <c r="S117" s="202">
        <v>0</v>
      </c>
      <c r="T117" s="203">
        <f>S117*H117</f>
        <v>0</v>
      </c>
      <c r="AR117" s="24" t="s">
        <v>168</v>
      </c>
      <c r="AT117" s="24" t="s">
        <v>164</v>
      </c>
      <c r="AU117" s="24" t="s">
        <v>83</v>
      </c>
      <c r="AY117" s="24" t="s">
        <v>162</v>
      </c>
      <c r="BE117" s="204">
        <f>IF(N117="základní",J117,0)</f>
        <v>0</v>
      </c>
      <c r="BF117" s="204">
        <f>IF(N117="snížená",J117,0)</f>
        <v>0</v>
      </c>
      <c r="BG117" s="204">
        <f>IF(N117="zákl. přenesená",J117,0)</f>
        <v>0</v>
      </c>
      <c r="BH117" s="204">
        <f>IF(N117="sníž. přenesená",J117,0)</f>
        <v>0</v>
      </c>
      <c r="BI117" s="204">
        <f>IF(N117="nulová",J117,0)</f>
        <v>0</v>
      </c>
      <c r="BJ117" s="24" t="s">
        <v>81</v>
      </c>
      <c r="BK117" s="204">
        <f>ROUND(I117*H117,2)</f>
        <v>0</v>
      </c>
      <c r="BL117" s="24" t="s">
        <v>168</v>
      </c>
      <c r="BM117" s="24" t="s">
        <v>427</v>
      </c>
    </row>
    <row r="118" spans="2:65" s="13" customFormat="1" ht="12">
      <c r="B118" s="234"/>
      <c r="C118" s="235"/>
      <c r="D118" s="217" t="s">
        <v>170</v>
      </c>
      <c r="E118" s="236" t="s">
        <v>21</v>
      </c>
      <c r="F118" s="237" t="s">
        <v>404</v>
      </c>
      <c r="G118" s="235"/>
      <c r="H118" s="238" t="s">
        <v>21</v>
      </c>
      <c r="I118" s="239"/>
      <c r="J118" s="235"/>
      <c r="K118" s="235"/>
      <c r="L118" s="240"/>
      <c r="M118" s="241"/>
      <c r="N118" s="242"/>
      <c r="O118" s="242"/>
      <c r="P118" s="242"/>
      <c r="Q118" s="242"/>
      <c r="R118" s="242"/>
      <c r="S118" s="242"/>
      <c r="T118" s="243"/>
      <c r="AT118" s="244" t="s">
        <v>170</v>
      </c>
      <c r="AU118" s="244" t="s">
        <v>83</v>
      </c>
      <c r="AV118" s="13" t="s">
        <v>81</v>
      </c>
      <c r="AW118" s="13" t="s">
        <v>37</v>
      </c>
      <c r="AX118" s="13" t="s">
        <v>73</v>
      </c>
      <c r="AY118" s="244" t="s">
        <v>162</v>
      </c>
    </row>
    <row r="119" spans="2:65" s="11" customFormat="1" ht="12">
      <c r="B119" s="205"/>
      <c r="C119" s="206"/>
      <c r="D119" s="217" t="s">
        <v>170</v>
      </c>
      <c r="E119" s="218" t="s">
        <v>21</v>
      </c>
      <c r="F119" s="219" t="s">
        <v>416</v>
      </c>
      <c r="G119" s="206"/>
      <c r="H119" s="220">
        <v>73.5</v>
      </c>
      <c r="I119" s="211"/>
      <c r="J119" s="206"/>
      <c r="K119" s="206"/>
      <c r="L119" s="212"/>
      <c r="M119" s="213"/>
      <c r="N119" s="214"/>
      <c r="O119" s="214"/>
      <c r="P119" s="214"/>
      <c r="Q119" s="214"/>
      <c r="R119" s="214"/>
      <c r="S119" s="214"/>
      <c r="T119" s="215"/>
      <c r="AT119" s="216" t="s">
        <v>170</v>
      </c>
      <c r="AU119" s="216" t="s">
        <v>83</v>
      </c>
      <c r="AV119" s="11" t="s">
        <v>83</v>
      </c>
      <c r="AW119" s="11" t="s">
        <v>37</v>
      </c>
      <c r="AX119" s="11" t="s">
        <v>73</v>
      </c>
      <c r="AY119" s="216" t="s">
        <v>162</v>
      </c>
    </row>
    <row r="120" spans="2:65" s="12" customFormat="1" ht="12">
      <c r="B120" s="221"/>
      <c r="C120" s="222"/>
      <c r="D120" s="207" t="s">
        <v>170</v>
      </c>
      <c r="E120" s="223" t="s">
        <v>21</v>
      </c>
      <c r="F120" s="224" t="s">
        <v>176</v>
      </c>
      <c r="G120" s="222"/>
      <c r="H120" s="225">
        <v>73.5</v>
      </c>
      <c r="I120" s="226"/>
      <c r="J120" s="222"/>
      <c r="K120" s="222"/>
      <c r="L120" s="227"/>
      <c r="M120" s="228"/>
      <c r="N120" s="229"/>
      <c r="O120" s="229"/>
      <c r="P120" s="229"/>
      <c r="Q120" s="229"/>
      <c r="R120" s="229"/>
      <c r="S120" s="229"/>
      <c r="T120" s="230"/>
      <c r="AT120" s="231" t="s">
        <v>170</v>
      </c>
      <c r="AU120" s="231" t="s">
        <v>83</v>
      </c>
      <c r="AV120" s="12" t="s">
        <v>168</v>
      </c>
      <c r="AW120" s="12" t="s">
        <v>37</v>
      </c>
      <c r="AX120" s="12" t="s">
        <v>81</v>
      </c>
      <c r="AY120" s="231" t="s">
        <v>162</v>
      </c>
    </row>
    <row r="121" spans="2:65" s="1" customFormat="1" ht="40.200000000000003" customHeight="1">
      <c r="B121" s="41"/>
      <c r="C121" s="193" t="s">
        <v>212</v>
      </c>
      <c r="D121" s="193" t="s">
        <v>164</v>
      </c>
      <c r="E121" s="194" t="s">
        <v>428</v>
      </c>
      <c r="F121" s="195" t="s">
        <v>429</v>
      </c>
      <c r="G121" s="196" t="s">
        <v>167</v>
      </c>
      <c r="H121" s="197">
        <v>210</v>
      </c>
      <c r="I121" s="198"/>
      <c r="J121" s="199">
        <f>ROUND(I121*H121,2)</f>
        <v>0</v>
      </c>
      <c r="K121" s="195" t="s">
        <v>419</v>
      </c>
      <c r="L121" s="61"/>
      <c r="M121" s="200" t="s">
        <v>21</v>
      </c>
      <c r="N121" s="201" t="s">
        <v>44</v>
      </c>
      <c r="O121" s="42"/>
      <c r="P121" s="202">
        <f>O121*H121</f>
        <v>0</v>
      </c>
      <c r="Q121" s="202">
        <v>0</v>
      </c>
      <c r="R121" s="202">
        <f>Q121*H121</f>
        <v>0</v>
      </c>
      <c r="S121" s="202">
        <v>0</v>
      </c>
      <c r="T121" s="203">
        <f>S121*H121</f>
        <v>0</v>
      </c>
      <c r="AR121" s="24" t="s">
        <v>168</v>
      </c>
      <c r="AT121" s="24" t="s">
        <v>164</v>
      </c>
      <c r="AU121" s="24" t="s">
        <v>83</v>
      </c>
      <c r="AY121" s="24" t="s">
        <v>162</v>
      </c>
      <c r="BE121" s="204">
        <f>IF(N121="základní",J121,0)</f>
        <v>0</v>
      </c>
      <c r="BF121" s="204">
        <f>IF(N121="snížená",J121,0)</f>
        <v>0</v>
      </c>
      <c r="BG121" s="204">
        <f>IF(N121="zákl. přenesená",J121,0)</f>
        <v>0</v>
      </c>
      <c r="BH121" s="204">
        <f>IF(N121="sníž. přenesená",J121,0)</f>
        <v>0</v>
      </c>
      <c r="BI121" s="204">
        <f>IF(N121="nulová",J121,0)</f>
        <v>0</v>
      </c>
      <c r="BJ121" s="24" t="s">
        <v>81</v>
      </c>
      <c r="BK121" s="204">
        <f>ROUND(I121*H121,2)</f>
        <v>0</v>
      </c>
      <c r="BL121" s="24" t="s">
        <v>168</v>
      </c>
      <c r="BM121" s="24" t="s">
        <v>430</v>
      </c>
    </row>
    <row r="122" spans="2:65" s="13" customFormat="1" ht="12">
      <c r="B122" s="234"/>
      <c r="C122" s="235"/>
      <c r="D122" s="217" t="s">
        <v>170</v>
      </c>
      <c r="E122" s="236" t="s">
        <v>21</v>
      </c>
      <c r="F122" s="237" t="s">
        <v>404</v>
      </c>
      <c r="G122" s="235"/>
      <c r="H122" s="238" t="s">
        <v>21</v>
      </c>
      <c r="I122" s="239"/>
      <c r="J122" s="235"/>
      <c r="K122" s="235"/>
      <c r="L122" s="240"/>
      <c r="M122" s="241"/>
      <c r="N122" s="242"/>
      <c r="O122" s="242"/>
      <c r="P122" s="242"/>
      <c r="Q122" s="242"/>
      <c r="R122" s="242"/>
      <c r="S122" s="242"/>
      <c r="T122" s="243"/>
      <c r="AT122" s="244" t="s">
        <v>170</v>
      </c>
      <c r="AU122" s="244" t="s">
        <v>83</v>
      </c>
      <c r="AV122" s="13" t="s">
        <v>81</v>
      </c>
      <c r="AW122" s="13" t="s">
        <v>37</v>
      </c>
      <c r="AX122" s="13" t="s">
        <v>73</v>
      </c>
      <c r="AY122" s="244" t="s">
        <v>162</v>
      </c>
    </row>
    <row r="123" spans="2:65" s="11" customFormat="1" ht="12">
      <c r="B123" s="205"/>
      <c r="C123" s="206"/>
      <c r="D123" s="217" t="s">
        <v>170</v>
      </c>
      <c r="E123" s="218" t="s">
        <v>21</v>
      </c>
      <c r="F123" s="219" t="s">
        <v>431</v>
      </c>
      <c r="G123" s="206"/>
      <c r="H123" s="220">
        <v>70</v>
      </c>
      <c r="I123" s="211"/>
      <c r="J123" s="206"/>
      <c r="K123" s="206"/>
      <c r="L123" s="212"/>
      <c r="M123" s="213"/>
      <c r="N123" s="214"/>
      <c r="O123" s="214"/>
      <c r="P123" s="214"/>
      <c r="Q123" s="214"/>
      <c r="R123" s="214"/>
      <c r="S123" s="214"/>
      <c r="T123" s="215"/>
      <c r="AT123" s="216" t="s">
        <v>170</v>
      </c>
      <c r="AU123" s="216" t="s">
        <v>83</v>
      </c>
      <c r="AV123" s="11" t="s">
        <v>83</v>
      </c>
      <c r="AW123" s="11" t="s">
        <v>37</v>
      </c>
      <c r="AX123" s="11" t="s">
        <v>73</v>
      </c>
      <c r="AY123" s="216" t="s">
        <v>162</v>
      </c>
    </row>
    <row r="124" spans="2:65" s="13" customFormat="1" ht="12">
      <c r="B124" s="234"/>
      <c r="C124" s="235"/>
      <c r="D124" s="217" t="s">
        <v>170</v>
      </c>
      <c r="E124" s="236" t="s">
        <v>21</v>
      </c>
      <c r="F124" s="237" t="s">
        <v>424</v>
      </c>
      <c r="G124" s="235"/>
      <c r="H124" s="238" t="s">
        <v>21</v>
      </c>
      <c r="I124" s="239"/>
      <c r="J124" s="235"/>
      <c r="K124" s="235"/>
      <c r="L124" s="240"/>
      <c r="M124" s="241"/>
      <c r="N124" s="242"/>
      <c r="O124" s="242"/>
      <c r="P124" s="242"/>
      <c r="Q124" s="242"/>
      <c r="R124" s="242"/>
      <c r="S124" s="242"/>
      <c r="T124" s="243"/>
      <c r="AT124" s="244" t="s">
        <v>170</v>
      </c>
      <c r="AU124" s="244" t="s">
        <v>83</v>
      </c>
      <c r="AV124" s="13" t="s">
        <v>81</v>
      </c>
      <c r="AW124" s="13" t="s">
        <v>37</v>
      </c>
      <c r="AX124" s="13" t="s">
        <v>73</v>
      </c>
      <c r="AY124" s="244" t="s">
        <v>162</v>
      </c>
    </row>
    <row r="125" spans="2:65" s="11" customFormat="1" ht="12">
      <c r="B125" s="205"/>
      <c r="C125" s="206"/>
      <c r="D125" s="217" t="s">
        <v>170</v>
      </c>
      <c r="E125" s="218" t="s">
        <v>21</v>
      </c>
      <c r="F125" s="219" t="s">
        <v>245</v>
      </c>
      <c r="G125" s="206"/>
      <c r="H125" s="220">
        <v>140</v>
      </c>
      <c r="I125" s="211"/>
      <c r="J125" s="206"/>
      <c r="K125" s="206"/>
      <c r="L125" s="212"/>
      <c r="M125" s="213"/>
      <c r="N125" s="214"/>
      <c r="O125" s="214"/>
      <c r="P125" s="214"/>
      <c r="Q125" s="214"/>
      <c r="R125" s="214"/>
      <c r="S125" s="214"/>
      <c r="T125" s="215"/>
      <c r="AT125" s="216" t="s">
        <v>170</v>
      </c>
      <c r="AU125" s="216" t="s">
        <v>83</v>
      </c>
      <c r="AV125" s="11" t="s">
        <v>83</v>
      </c>
      <c r="AW125" s="11" t="s">
        <v>37</v>
      </c>
      <c r="AX125" s="11" t="s">
        <v>73</v>
      </c>
      <c r="AY125" s="216" t="s">
        <v>162</v>
      </c>
    </row>
    <row r="126" spans="2:65" s="12" customFormat="1" ht="12">
      <c r="B126" s="221"/>
      <c r="C126" s="222"/>
      <c r="D126" s="207" t="s">
        <v>170</v>
      </c>
      <c r="E126" s="223" t="s">
        <v>21</v>
      </c>
      <c r="F126" s="224" t="s">
        <v>176</v>
      </c>
      <c r="G126" s="222"/>
      <c r="H126" s="225">
        <v>210</v>
      </c>
      <c r="I126" s="226"/>
      <c r="J126" s="222"/>
      <c r="K126" s="222"/>
      <c r="L126" s="227"/>
      <c r="M126" s="228"/>
      <c r="N126" s="229"/>
      <c r="O126" s="229"/>
      <c r="P126" s="229"/>
      <c r="Q126" s="229"/>
      <c r="R126" s="229"/>
      <c r="S126" s="229"/>
      <c r="T126" s="230"/>
      <c r="AT126" s="231" t="s">
        <v>170</v>
      </c>
      <c r="AU126" s="231" t="s">
        <v>83</v>
      </c>
      <c r="AV126" s="12" t="s">
        <v>168</v>
      </c>
      <c r="AW126" s="12" t="s">
        <v>37</v>
      </c>
      <c r="AX126" s="12" t="s">
        <v>81</v>
      </c>
      <c r="AY126" s="231" t="s">
        <v>162</v>
      </c>
    </row>
    <row r="127" spans="2:65" s="1" customFormat="1" ht="20.399999999999999" customHeight="1">
      <c r="B127" s="41"/>
      <c r="C127" s="193" t="s">
        <v>219</v>
      </c>
      <c r="D127" s="193" t="s">
        <v>164</v>
      </c>
      <c r="E127" s="194" t="s">
        <v>432</v>
      </c>
      <c r="F127" s="195" t="s">
        <v>433</v>
      </c>
      <c r="G127" s="196" t="s">
        <v>249</v>
      </c>
      <c r="H127" s="197">
        <v>140</v>
      </c>
      <c r="I127" s="198"/>
      <c r="J127" s="199">
        <f>ROUND(I127*H127,2)</f>
        <v>0</v>
      </c>
      <c r="K127" s="195" t="s">
        <v>21</v>
      </c>
      <c r="L127" s="61"/>
      <c r="M127" s="200" t="s">
        <v>21</v>
      </c>
      <c r="N127" s="201" t="s">
        <v>44</v>
      </c>
      <c r="O127" s="42"/>
      <c r="P127" s="202">
        <f>O127*H127</f>
        <v>0</v>
      </c>
      <c r="Q127" s="202">
        <v>3.5999999999999999E-3</v>
      </c>
      <c r="R127" s="202">
        <f>Q127*H127</f>
        <v>0.504</v>
      </c>
      <c r="S127" s="202">
        <v>0</v>
      </c>
      <c r="T127" s="203">
        <f>S127*H127</f>
        <v>0</v>
      </c>
      <c r="AR127" s="24" t="s">
        <v>168</v>
      </c>
      <c r="AT127" s="24" t="s">
        <v>164</v>
      </c>
      <c r="AU127" s="24" t="s">
        <v>83</v>
      </c>
      <c r="AY127" s="24" t="s">
        <v>162</v>
      </c>
      <c r="BE127" s="204">
        <f>IF(N127="základní",J127,0)</f>
        <v>0</v>
      </c>
      <c r="BF127" s="204">
        <f>IF(N127="snížená",J127,0)</f>
        <v>0</v>
      </c>
      <c r="BG127" s="204">
        <f>IF(N127="zákl. přenesená",J127,0)</f>
        <v>0</v>
      </c>
      <c r="BH127" s="204">
        <f>IF(N127="sníž. přenesená",J127,0)</f>
        <v>0</v>
      </c>
      <c r="BI127" s="204">
        <f>IF(N127="nulová",J127,0)</f>
        <v>0</v>
      </c>
      <c r="BJ127" s="24" t="s">
        <v>81</v>
      </c>
      <c r="BK127" s="204">
        <f>ROUND(I127*H127,2)</f>
        <v>0</v>
      </c>
      <c r="BL127" s="24" t="s">
        <v>168</v>
      </c>
      <c r="BM127" s="24" t="s">
        <v>434</v>
      </c>
    </row>
    <row r="128" spans="2:65" s="11" customFormat="1" ht="12">
      <c r="B128" s="205"/>
      <c r="C128" s="206"/>
      <c r="D128" s="217" t="s">
        <v>170</v>
      </c>
      <c r="E128" s="218" t="s">
        <v>21</v>
      </c>
      <c r="F128" s="219" t="s">
        <v>245</v>
      </c>
      <c r="G128" s="206"/>
      <c r="H128" s="220">
        <v>140</v>
      </c>
      <c r="I128" s="211"/>
      <c r="J128" s="206"/>
      <c r="K128" s="206"/>
      <c r="L128" s="212"/>
      <c r="M128" s="213"/>
      <c r="N128" s="214"/>
      <c r="O128" s="214"/>
      <c r="P128" s="214"/>
      <c r="Q128" s="214"/>
      <c r="R128" s="214"/>
      <c r="S128" s="214"/>
      <c r="T128" s="215"/>
      <c r="AT128" s="216" t="s">
        <v>170</v>
      </c>
      <c r="AU128" s="216" t="s">
        <v>83</v>
      </c>
      <c r="AV128" s="11" t="s">
        <v>83</v>
      </c>
      <c r="AW128" s="11" t="s">
        <v>37</v>
      </c>
      <c r="AX128" s="11" t="s">
        <v>73</v>
      </c>
      <c r="AY128" s="216" t="s">
        <v>162</v>
      </c>
    </row>
    <row r="129" spans="2:65" s="12" customFormat="1" ht="12">
      <c r="B129" s="221"/>
      <c r="C129" s="222"/>
      <c r="D129" s="217" t="s">
        <v>170</v>
      </c>
      <c r="E129" s="257" t="s">
        <v>21</v>
      </c>
      <c r="F129" s="258" t="s">
        <v>176</v>
      </c>
      <c r="G129" s="222"/>
      <c r="H129" s="259">
        <v>140</v>
      </c>
      <c r="I129" s="226"/>
      <c r="J129" s="222"/>
      <c r="K129" s="222"/>
      <c r="L129" s="227"/>
      <c r="M129" s="228"/>
      <c r="N129" s="229"/>
      <c r="O129" s="229"/>
      <c r="P129" s="229"/>
      <c r="Q129" s="229"/>
      <c r="R129" s="229"/>
      <c r="S129" s="229"/>
      <c r="T129" s="230"/>
      <c r="AT129" s="231" t="s">
        <v>170</v>
      </c>
      <c r="AU129" s="231" t="s">
        <v>83</v>
      </c>
      <c r="AV129" s="12" t="s">
        <v>168</v>
      </c>
      <c r="AW129" s="12" t="s">
        <v>37</v>
      </c>
      <c r="AX129" s="12" t="s">
        <v>81</v>
      </c>
      <c r="AY129" s="231" t="s">
        <v>162</v>
      </c>
    </row>
    <row r="130" spans="2:65" s="10" customFormat="1" ht="29.85" customHeight="1">
      <c r="B130" s="176"/>
      <c r="C130" s="177"/>
      <c r="D130" s="190" t="s">
        <v>72</v>
      </c>
      <c r="E130" s="191" t="s">
        <v>212</v>
      </c>
      <c r="F130" s="191" t="s">
        <v>321</v>
      </c>
      <c r="G130" s="177"/>
      <c r="H130" s="177"/>
      <c r="I130" s="180"/>
      <c r="J130" s="192">
        <f>BK130</f>
        <v>0</v>
      </c>
      <c r="K130" s="177"/>
      <c r="L130" s="182"/>
      <c r="M130" s="183"/>
      <c r="N130" s="184"/>
      <c r="O130" s="184"/>
      <c r="P130" s="185">
        <f>SUM(P131:P140)</f>
        <v>0</v>
      </c>
      <c r="Q130" s="184"/>
      <c r="R130" s="185">
        <f>SUM(R131:R140)</f>
        <v>18.110399999999998</v>
      </c>
      <c r="S130" s="184"/>
      <c r="T130" s="186">
        <f>SUM(T131:T140)</f>
        <v>0</v>
      </c>
      <c r="AR130" s="187" t="s">
        <v>81</v>
      </c>
      <c r="AT130" s="188" t="s">
        <v>72</v>
      </c>
      <c r="AU130" s="188" t="s">
        <v>81</v>
      </c>
      <c r="AY130" s="187" t="s">
        <v>162</v>
      </c>
      <c r="BK130" s="189">
        <f>SUM(BK131:BK140)</f>
        <v>0</v>
      </c>
    </row>
    <row r="131" spans="2:65" s="1" customFormat="1" ht="51.6" customHeight="1">
      <c r="B131" s="41"/>
      <c r="C131" s="193" t="s">
        <v>224</v>
      </c>
      <c r="D131" s="193" t="s">
        <v>164</v>
      </c>
      <c r="E131" s="194" t="s">
        <v>435</v>
      </c>
      <c r="F131" s="195" t="s">
        <v>436</v>
      </c>
      <c r="G131" s="196" t="s">
        <v>249</v>
      </c>
      <c r="H131" s="197">
        <v>140</v>
      </c>
      <c r="I131" s="198"/>
      <c r="J131" s="199">
        <f>ROUND(I131*H131,2)</f>
        <v>0</v>
      </c>
      <c r="K131" s="195" t="s">
        <v>183</v>
      </c>
      <c r="L131" s="61"/>
      <c r="M131" s="200" t="s">
        <v>21</v>
      </c>
      <c r="N131" s="201" t="s">
        <v>44</v>
      </c>
      <c r="O131" s="42"/>
      <c r="P131" s="202">
        <f>O131*H131</f>
        <v>0</v>
      </c>
      <c r="Q131" s="202">
        <v>8.0879999999999994E-2</v>
      </c>
      <c r="R131" s="202">
        <f>Q131*H131</f>
        <v>11.3232</v>
      </c>
      <c r="S131" s="202">
        <v>0</v>
      </c>
      <c r="T131" s="203">
        <f>S131*H131</f>
        <v>0</v>
      </c>
      <c r="AR131" s="24" t="s">
        <v>168</v>
      </c>
      <c r="AT131" s="24" t="s">
        <v>164</v>
      </c>
      <c r="AU131" s="24" t="s">
        <v>83</v>
      </c>
      <c r="AY131" s="24" t="s">
        <v>162</v>
      </c>
      <c r="BE131" s="204">
        <f>IF(N131="základní",J131,0)</f>
        <v>0</v>
      </c>
      <c r="BF131" s="204">
        <f>IF(N131="snížená",J131,0)</f>
        <v>0</v>
      </c>
      <c r="BG131" s="204">
        <f>IF(N131="zákl. přenesená",J131,0)</f>
        <v>0</v>
      </c>
      <c r="BH131" s="204">
        <f>IF(N131="sníž. přenesená",J131,0)</f>
        <v>0</v>
      </c>
      <c r="BI131" s="204">
        <f>IF(N131="nulová",J131,0)</f>
        <v>0</v>
      </c>
      <c r="BJ131" s="24" t="s">
        <v>81</v>
      </c>
      <c r="BK131" s="204">
        <f>ROUND(I131*H131,2)</f>
        <v>0</v>
      </c>
      <c r="BL131" s="24" t="s">
        <v>168</v>
      </c>
      <c r="BM131" s="24" t="s">
        <v>437</v>
      </c>
    </row>
    <row r="132" spans="2:65" s="1" customFormat="1" ht="84">
      <c r="B132" s="41"/>
      <c r="C132" s="63"/>
      <c r="D132" s="217" t="s">
        <v>185</v>
      </c>
      <c r="E132" s="63"/>
      <c r="F132" s="232" t="s">
        <v>438</v>
      </c>
      <c r="G132" s="63"/>
      <c r="H132" s="63"/>
      <c r="I132" s="163"/>
      <c r="J132" s="63"/>
      <c r="K132" s="63"/>
      <c r="L132" s="61"/>
      <c r="M132" s="233"/>
      <c r="N132" s="42"/>
      <c r="O132" s="42"/>
      <c r="P132" s="42"/>
      <c r="Q132" s="42"/>
      <c r="R132" s="42"/>
      <c r="S132" s="42"/>
      <c r="T132" s="78"/>
      <c r="AT132" s="24" t="s">
        <v>185</v>
      </c>
      <c r="AU132" s="24" t="s">
        <v>83</v>
      </c>
    </row>
    <row r="133" spans="2:65" s="11" customFormat="1" ht="12">
      <c r="B133" s="205"/>
      <c r="C133" s="206"/>
      <c r="D133" s="217" t="s">
        <v>170</v>
      </c>
      <c r="E133" s="218" t="s">
        <v>21</v>
      </c>
      <c r="F133" s="219" t="s">
        <v>21</v>
      </c>
      <c r="G133" s="206"/>
      <c r="H133" s="220">
        <v>0</v>
      </c>
      <c r="I133" s="211"/>
      <c r="J133" s="206"/>
      <c r="K133" s="206"/>
      <c r="L133" s="212"/>
      <c r="M133" s="213"/>
      <c r="N133" s="214"/>
      <c r="O133" s="214"/>
      <c r="P133" s="214"/>
      <c r="Q133" s="214"/>
      <c r="R133" s="214"/>
      <c r="S133" s="214"/>
      <c r="T133" s="215"/>
      <c r="AT133" s="216" t="s">
        <v>170</v>
      </c>
      <c r="AU133" s="216" t="s">
        <v>83</v>
      </c>
      <c r="AV133" s="11" t="s">
        <v>83</v>
      </c>
      <c r="AW133" s="11" t="s">
        <v>37</v>
      </c>
      <c r="AX133" s="11" t="s">
        <v>73</v>
      </c>
      <c r="AY133" s="216" t="s">
        <v>162</v>
      </c>
    </row>
    <row r="134" spans="2:65" s="13" customFormat="1" ht="12">
      <c r="B134" s="234"/>
      <c r="C134" s="235"/>
      <c r="D134" s="217" t="s">
        <v>170</v>
      </c>
      <c r="E134" s="236" t="s">
        <v>21</v>
      </c>
      <c r="F134" s="237" t="s">
        <v>439</v>
      </c>
      <c r="G134" s="235"/>
      <c r="H134" s="238" t="s">
        <v>21</v>
      </c>
      <c r="I134" s="239"/>
      <c r="J134" s="235"/>
      <c r="K134" s="235"/>
      <c r="L134" s="240"/>
      <c r="M134" s="241"/>
      <c r="N134" s="242"/>
      <c r="O134" s="242"/>
      <c r="P134" s="242"/>
      <c r="Q134" s="242"/>
      <c r="R134" s="242"/>
      <c r="S134" s="242"/>
      <c r="T134" s="243"/>
      <c r="AT134" s="244" t="s">
        <v>170</v>
      </c>
      <c r="AU134" s="244" t="s">
        <v>83</v>
      </c>
      <c r="AV134" s="13" t="s">
        <v>81</v>
      </c>
      <c r="AW134" s="13" t="s">
        <v>37</v>
      </c>
      <c r="AX134" s="13" t="s">
        <v>73</v>
      </c>
      <c r="AY134" s="244" t="s">
        <v>162</v>
      </c>
    </row>
    <row r="135" spans="2:65" s="11" customFormat="1" ht="12">
      <c r="B135" s="205"/>
      <c r="C135" s="206"/>
      <c r="D135" s="217" t="s">
        <v>170</v>
      </c>
      <c r="E135" s="218" t="s">
        <v>21</v>
      </c>
      <c r="F135" s="219" t="s">
        <v>245</v>
      </c>
      <c r="G135" s="206"/>
      <c r="H135" s="220">
        <v>140</v>
      </c>
      <c r="I135" s="211"/>
      <c r="J135" s="206"/>
      <c r="K135" s="206"/>
      <c r="L135" s="212"/>
      <c r="M135" s="213"/>
      <c r="N135" s="214"/>
      <c r="O135" s="214"/>
      <c r="P135" s="214"/>
      <c r="Q135" s="214"/>
      <c r="R135" s="214"/>
      <c r="S135" s="214"/>
      <c r="T135" s="215"/>
      <c r="AT135" s="216" t="s">
        <v>170</v>
      </c>
      <c r="AU135" s="216" t="s">
        <v>83</v>
      </c>
      <c r="AV135" s="11" t="s">
        <v>83</v>
      </c>
      <c r="AW135" s="11" t="s">
        <v>37</v>
      </c>
      <c r="AX135" s="11" t="s">
        <v>73</v>
      </c>
      <c r="AY135" s="216" t="s">
        <v>162</v>
      </c>
    </row>
    <row r="136" spans="2:65" s="12" customFormat="1" ht="12">
      <c r="B136" s="221"/>
      <c r="C136" s="222"/>
      <c r="D136" s="207" t="s">
        <v>170</v>
      </c>
      <c r="E136" s="223" t="s">
        <v>21</v>
      </c>
      <c r="F136" s="224" t="s">
        <v>176</v>
      </c>
      <c r="G136" s="222"/>
      <c r="H136" s="225">
        <v>140</v>
      </c>
      <c r="I136" s="226"/>
      <c r="J136" s="222"/>
      <c r="K136" s="222"/>
      <c r="L136" s="227"/>
      <c r="M136" s="228"/>
      <c r="N136" s="229"/>
      <c r="O136" s="229"/>
      <c r="P136" s="229"/>
      <c r="Q136" s="229"/>
      <c r="R136" s="229"/>
      <c r="S136" s="229"/>
      <c r="T136" s="230"/>
      <c r="AT136" s="231" t="s">
        <v>170</v>
      </c>
      <c r="AU136" s="231" t="s">
        <v>83</v>
      </c>
      <c r="AV136" s="12" t="s">
        <v>168</v>
      </c>
      <c r="AW136" s="12" t="s">
        <v>37</v>
      </c>
      <c r="AX136" s="12" t="s">
        <v>81</v>
      </c>
      <c r="AY136" s="231" t="s">
        <v>162</v>
      </c>
    </row>
    <row r="137" spans="2:65" s="1" customFormat="1" ht="20.399999999999999" customHeight="1">
      <c r="B137" s="41"/>
      <c r="C137" s="263" t="s">
        <v>230</v>
      </c>
      <c r="D137" s="263" t="s">
        <v>393</v>
      </c>
      <c r="E137" s="264" t="s">
        <v>440</v>
      </c>
      <c r="F137" s="265" t="s">
        <v>441</v>
      </c>
      <c r="G137" s="266" t="s">
        <v>191</v>
      </c>
      <c r="H137" s="267">
        <v>282.8</v>
      </c>
      <c r="I137" s="268"/>
      <c r="J137" s="269">
        <f>ROUND(I137*H137,2)</f>
        <v>0</v>
      </c>
      <c r="K137" s="265" t="s">
        <v>183</v>
      </c>
      <c r="L137" s="270"/>
      <c r="M137" s="271" t="s">
        <v>21</v>
      </c>
      <c r="N137" s="272" t="s">
        <v>44</v>
      </c>
      <c r="O137" s="42"/>
      <c r="P137" s="202">
        <f>O137*H137</f>
        <v>0</v>
      </c>
      <c r="Q137" s="202">
        <v>2.4E-2</v>
      </c>
      <c r="R137" s="202">
        <f>Q137*H137</f>
        <v>6.7872000000000003</v>
      </c>
      <c r="S137" s="202">
        <v>0</v>
      </c>
      <c r="T137" s="203">
        <f>S137*H137</f>
        <v>0</v>
      </c>
      <c r="AR137" s="24" t="s">
        <v>205</v>
      </c>
      <c r="AT137" s="24" t="s">
        <v>393</v>
      </c>
      <c r="AU137" s="24" t="s">
        <v>83</v>
      </c>
      <c r="AY137" s="24" t="s">
        <v>162</v>
      </c>
      <c r="BE137" s="204">
        <f>IF(N137="základní",J137,0)</f>
        <v>0</v>
      </c>
      <c r="BF137" s="204">
        <f>IF(N137="snížená",J137,0)</f>
        <v>0</v>
      </c>
      <c r="BG137" s="204">
        <f>IF(N137="zákl. přenesená",J137,0)</f>
        <v>0</v>
      </c>
      <c r="BH137" s="204">
        <f>IF(N137="sníž. přenesená",J137,0)</f>
        <v>0</v>
      </c>
      <c r="BI137" s="204">
        <f>IF(N137="nulová",J137,0)</f>
        <v>0</v>
      </c>
      <c r="BJ137" s="24" t="s">
        <v>81</v>
      </c>
      <c r="BK137" s="204">
        <f>ROUND(I137*H137,2)</f>
        <v>0</v>
      </c>
      <c r="BL137" s="24" t="s">
        <v>168</v>
      </c>
      <c r="BM137" s="24" t="s">
        <v>442</v>
      </c>
    </row>
    <row r="138" spans="2:65" s="13" customFormat="1" ht="12">
      <c r="B138" s="234"/>
      <c r="C138" s="235"/>
      <c r="D138" s="217" t="s">
        <v>170</v>
      </c>
      <c r="E138" s="236" t="s">
        <v>21</v>
      </c>
      <c r="F138" s="237" t="s">
        <v>439</v>
      </c>
      <c r="G138" s="235"/>
      <c r="H138" s="238" t="s">
        <v>21</v>
      </c>
      <c r="I138" s="239"/>
      <c r="J138" s="235"/>
      <c r="K138" s="235"/>
      <c r="L138" s="240"/>
      <c r="M138" s="241"/>
      <c r="N138" s="242"/>
      <c r="O138" s="242"/>
      <c r="P138" s="242"/>
      <c r="Q138" s="242"/>
      <c r="R138" s="242"/>
      <c r="S138" s="242"/>
      <c r="T138" s="243"/>
      <c r="AT138" s="244" t="s">
        <v>170</v>
      </c>
      <c r="AU138" s="244" t="s">
        <v>83</v>
      </c>
      <c r="AV138" s="13" t="s">
        <v>81</v>
      </c>
      <c r="AW138" s="13" t="s">
        <v>37</v>
      </c>
      <c r="AX138" s="13" t="s">
        <v>73</v>
      </c>
      <c r="AY138" s="244" t="s">
        <v>162</v>
      </c>
    </row>
    <row r="139" spans="2:65" s="11" customFormat="1" ht="12">
      <c r="B139" s="205"/>
      <c r="C139" s="206"/>
      <c r="D139" s="217" t="s">
        <v>170</v>
      </c>
      <c r="E139" s="218" t="s">
        <v>21</v>
      </c>
      <c r="F139" s="219" t="s">
        <v>443</v>
      </c>
      <c r="G139" s="206"/>
      <c r="H139" s="220">
        <v>282.8</v>
      </c>
      <c r="I139" s="211"/>
      <c r="J139" s="206"/>
      <c r="K139" s="206"/>
      <c r="L139" s="212"/>
      <c r="M139" s="213"/>
      <c r="N139" s="214"/>
      <c r="O139" s="214"/>
      <c r="P139" s="214"/>
      <c r="Q139" s="214"/>
      <c r="R139" s="214"/>
      <c r="S139" s="214"/>
      <c r="T139" s="215"/>
      <c r="AT139" s="216" t="s">
        <v>170</v>
      </c>
      <c r="AU139" s="216" t="s">
        <v>83</v>
      </c>
      <c r="AV139" s="11" t="s">
        <v>83</v>
      </c>
      <c r="AW139" s="11" t="s">
        <v>37</v>
      </c>
      <c r="AX139" s="11" t="s">
        <v>73</v>
      </c>
      <c r="AY139" s="216" t="s">
        <v>162</v>
      </c>
    </row>
    <row r="140" spans="2:65" s="12" customFormat="1" ht="12">
      <c r="B140" s="221"/>
      <c r="C140" s="222"/>
      <c r="D140" s="217" t="s">
        <v>170</v>
      </c>
      <c r="E140" s="257" t="s">
        <v>21</v>
      </c>
      <c r="F140" s="258" t="s">
        <v>176</v>
      </c>
      <c r="G140" s="222"/>
      <c r="H140" s="259">
        <v>282.8</v>
      </c>
      <c r="I140" s="226"/>
      <c r="J140" s="222"/>
      <c r="K140" s="222"/>
      <c r="L140" s="227"/>
      <c r="M140" s="228"/>
      <c r="N140" s="229"/>
      <c r="O140" s="229"/>
      <c r="P140" s="229"/>
      <c r="Q140" s="229"/>
      <c r="R140" s="229"/>
      <c r="S140" s="229"/>
      <c r="T140" s="230"/>
      <c r="AT140" s="231" t="s">
        <v>170</v>
      </c>
      <c r="AU140" s="231" t="s">
        <v>83</v>
      </c>
      <c r="AV140" s="12" t="s">
        <v>168</v>
      </c>
      <c r="AW140" s="12" t="s">
        <v>37</v>
      </c>
      <c r="AX140" s="12" t="s">
        <v>81</v>
      </c>
      <c r="AY140" s="231" t="s">
        <v>162</v>
      </c>
    </row>
    <row r="141" spans="2:65" s="10" customFormat="1" ht="29.85" customHeight="1">
      <c r="B141" s="176"/>
      <c r="C141" s="177"/>
      <c r="D141" s="190" t="s">
        <v>72</v>
      </c>
      <c r="E141" s="191" t="s">
        <v>444</v>
      </c>
      <c r="F141" s="191" t="s">
        <v>445</v>
      </c>
      <c r="G141" s="177"/>
      <c r="H141" s="177"/>
      <c r="I141" s="180"/>
      <c r="J141" s="192">
        <f>BK141</f>
        <v>0</v>
      </c>
      <c r="K141" s="177"/>
      <c r="L141" s="182"/>
      <c r="M141" s="183"/>
      <c r="N141" s="184"/>
      <c r="O141" s="184"/>
      <c r="P141" s="185">
        <f>P142</f>
        <v>0</v>
      </c>
      <c r="Q141" s="184"/>
      <c r="R141" s="185">
        <f>R142</f>
        <v>0</v>
      </c>
      <c r="S141" s="184"/>
      <c r="T141" s="186">
        <f>T142</f>
        <v>0</v>
      </c>
      <c r="AR141" s="187" t="s">
        <v>81</v>
      </c>
      <c r="AT141" s="188" t="s">
        <v>72</v>
      </c>
      <c r="AU141" s="188" t="s">
        <v>81</v>
      </c>
      <c r="AY141" s="187" t="s">
        <v>162</v>
      </c>
      <c r="BK141" s="189">
        <f>BK142</f>
        <v>0</v>
      </c>
    </row>
    <row r="142" spans="2:65" s="1" customFormat="1" ht="28.8" customHeight="1">
      <c r="B142" s="41"/>
      <c r="C142" s="193" t="s">
        <v>237</v>
      </c>
      <c r="D142" s="193" t="s">
        <v>164</v>
      </c>
      <c r="E142" s="194" t="s">
        <v>446</v>
      </c>
      <c r="F142" s="195" t="s">
        <v>447</v>
      </c>
      <c r="G142" s="196" t="s">
        <v>317</v>
      </c>
      <c r="H142" s="197">
        <v>101.39700000000001</v>
      </c>
      <c r="I142" s="198"/>
      <c r="J142" s="199">
        <f>ROUND(I142*H142,2)</f>
        <v>0</v>
      </c>
      <c r="K142" s="195" t="s">
        <v>396</v>
      </c>
      <c r="L142" s="61"/>
      <c r="M142" s="200" t="s">
        <v>21</v>
      </c>
      <c r="N142" s="273" t="s">
        <v>44</v>
      </c>
      <c r="O142" s="274"/>
      <c r="P142" s="275">
        <f>O142*H142</f>
        <v>0</v>
      </c>
      <c r="Q142" s="275">
        <v>0</v>
      </c>
      <c r="R142" s="275">
        <f>Q142*H142</f>
        <v>0</v>
      </c>
      <c r="S142" s="275">
        <v>0</v>
      </c>
      <c r="T142" s="276">
        <f>S142*H142</f>
        <v>0</v>
      </c>
      <c r="AR142" s="24" t="s">
        <v>168</v>
      </c>
      <c r="AT142" s="24" t="s">
        <v>164</v>
      </c>
      <c r="AU142" s="24" t="s">
        <v>83</v>
      </c>
      <c r="AY142" s="24" t="s">
        <v>162</v>
      </c>
      <c r="BE142" s="204">
        <f>IF(N142="základní",J142,0)</f>
        <v>0</v>
      </c>
      <c r="BF142" s="204">
        <f>IF(N142="snížená",J142,0)</f>
        <v>0</v>
      </c>
      <c r="BG142" s="204">
        <f>IF(N142="zákl. přenesená",J142,0)</f>
        <v>0</v>
      </c>
      <c r="BH142" s="204">
        <f>IF(N142="sníž. přenesená",J142,0)</f>
        <v>0</v>
      </c>
      <c r="BI142" s="204">
        <f>IF(N142="nulová",J142,0)</f>
        <v>0</v>
      </c>
      <c r="BJ142" s="24" t="s">
        <v>81</v>
      </c>
      <c r="BK142" s="204">
        <f>ROUND(I142*H142,2)</f>
        <v>0</v>
      </c>
      <c r="BL142" s="24" t="s">
        <v>168</v>
      </c>
      <c r="BM142" s="24" t="s">
        <v>448</v>
      </c>
    </row>
    <row r="143" spans="2:65" s="1" customFormat="1" ht="6.9" customHeight="1">
      <c r="B143" s="56"/>
      <c r="C143" s="57"/>
      <c r="D143" s="57"/>
      <c r="E143" s="57"/>
      <c r="F143" s="57"/>
      <c r="G143" s="57"/>
      <c r="H143" s="57"/>
      <c r="I143" s="139"/>
      <c r="J143" s="57"/>
      <c r="K143" s="57"/>
      <c r="L143" s="61"/>
    </row>
  </sheetData>
  <sheetProtection algorithmName="SHA-512" hashValue="bitgVAiTpbwZu4CYf/lS9DQlI1LnLWsn+YnkReFj5sKDsCauMD6A8VoPq5a3qaVWUY9hSzs6Xdy+PAl+S4xP1g==" saltValue="lObMXSmcSoxGCmgDsa2bOA==" spinCount="100000" sheet="1" objects="1" scenarios="1" formatCells="0" formatColumns="0" formatRows="0" sort="0" autoFilter="0"/>
  <autoFilter ref="C81:K142" xr:uid="{00000000-0009-0000-0000-000002000000}"/>
  <mergeCells count="9">
    <mergeCell ref="E72:H72"/>
    <mergeCell ref="E74:H74"/>
    <mergeCell ref="G1:H1"/>
    <mergeCell ref="L2:V2"/>
    <mergeCell ref="E7:H7"/>
    <mergeCell ref="E9:H9"/>
    <mergeCell ref="E24:H24"/>
    <mergeCell ref="E45:H45"/>
    <mergeCell ref="E47:H47"/>
  </mergeCells>
  <hyperlinks>
    <hyperlink ref="F1:G1" location="C2" display="1) Krycí list soupisu" xr:uid="{00000000-0004-0000-0200-000000000000}"/>
    <hyperlink ref="G1:H1" location="C54" display="2) Rekapitulace" xr:uid="{00000000-0004-0000-0200-000001000000}"/>
    <hyperlink ref="J1" location="C81" display="3) Soupis prací" xr:uid="{00000000-0004-0000-0200-000002000000}"/>
    <hyperlink ref="L1:V1" location="'Rekapitulace stavby'!C2" display="Rekapitulace stavby" xr:uid="{00000000-0004-0000-0200-000003000000}"/>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R131"/>
  <sheetViews>
    <sheetView showGridLines="0" workbookViewId="0">
      <pane ySplit="1" topLeftCell="A2" activePane="bottomLeft" state="frozen"/>
      <selection pane="bottomLeft"/>
    </sheetView>
  </sheetViews>
  <sheetFormatPr defaultRowHeight="14.4"/>
  <cols>
    <col min="1" max="1" width="7.140625" customWidth="1"/>
    <col min="2" max="2" width="1.42578125" customWidth="1"/>
    <col min="3" max="3" width="3.5703125" customWidth="1"/>
    <col min="4" max="4" width="3.7109375" customWidth="1"/>
    <col min="5" max="5" width="14.7109375" customWidth="1"/>
    <col min="6" max="6" width="64.28515625" customWidth="1"/>
    <col min="7" max="7" width="7.42578125" customWidth="1"/>
    <col min="8" max="8" width="9.5703125" customWidth="1"/>
    <col min="9" max="9" width="10.85546875" style="111" customWidth="1"/>
    <col min="10" max="10" width="20.140625" customWidth="1"/>
    <col min="11" max="11" width="13.28515625" customWidth="1"/>
    <col min="13" max="18" width="9.140625" hidden="1"/>
    <col min="19" max="19" width="7" hidden="1" customWidth="1"/>
    <col min="20" max="20" width="25.42578125" hidden="1" customWidth="1"/>
    <col min="21" max="21" width="14" hidden="1" customWidth="1"/>
    <col min="22" max="22" width="10.5703125" customWidth="1"/>
    <col min="23" max="23" width="14" customWidth="1"/>
    <col min="24" max="24" width="10.5703125" customWidth="1"/>
    <col min="25" max="25" width="12.85546875" customWidth="1"/>
    <col min="26" max="26" width="9.42578125" customWidth="1"/>
    <col min="27" max="27" width="12.85546875" customWidth="1"/>
    <col min="28" max="28" width="14" customWidth="1"/>
    <col min="29" max="29" width="9.42578125" customWidth="1"/>
    <col min="30" max="30" width="12.85546875" customWidth="1"/>
    <col min="31" max="31" width="14" customWidth="1"/>
    <col min="44" max="65" width="9.140625" hidden="1"/>
  </cols>
  <sheetData>
    <row r="1" spans="1:70" ht="21.75" customHeight="1">
      <c r="A1" s="21"/>
      <c r="B1" s="112"/>
      <c r="C1" s="112"/>
      <c r="D1" s="113" t="s">
        <v>1</v>
      </c>
      <c r="E1" s="112"/>
      <c r="F1" s="114" t="s">
        <v>129</v>
      </c>
      <c r="G1" s="408" t="s">
        <v>130</v>
      </c>
      <c r="H1" s="408"/>
      <c r="I1" s="115"/>
      <c r="J1" s="114" t="s">
        <v>131</v>
      </c>
      <c r="K1" s="113" t="s">
        <v>132</v>
      </c>
      <c r="L1" s="114" t="s">
        <v>133</v>
      </c>
      <c r="M1" s="114"/>
      <c r="N1" s="114"/>
      <c r="O1" s="114"/>
      <c r="P1" s="114"/>
      <c r="Q1" s="114"/>
      <c r="R1" s="114"/>
      <c r="S1" s="114"/>
      <c r="T1" s="114"/>
      <c r="U1" s="20"/>
      <c r="V1" s="20"/>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row>
    <row r="2" spans="1:70" ht="36.9" customHeight="1">
      <c r="L2" s="400"/>
      <c r="M2" s="400"/>
      <c r="N2" s="400"/>
      <c r="O2" s="400"/>
      <c r="P2" s="400"/>
      <c r="Q2" s="400"/>
      <c r="R2" s="400"/>
      <c r="S2" s="400"/>
      <c r="T2" s="400"/>
      <c r="U2" s="400"/>
      <c r="V2" s="400"/>
      <c r="AT2" s="24" t="s">
        <v>89</v>
      </c>
    </row>
    <row r="3" spans="1:70" ht="6.9" customHeight="1">
      <c r="B3" s="25"/>
      <c r="C3" s="26"/>
      <c r="D3" s="26"/>
      <c r="E3" s="26"/>
      <c r="F3" s="26"/>
      <c r="G3" s="26"/>
      <c r="H3" s="26"/>
      <c r="I3" s="116"/>
      <c r="J3" s="26"/>
      <c r="K3" s="27"/>
      <c r="AT3" s="24" t="s">
        <v>83</v>
      </c>
    </row>
    <row r="4" spans="1:70" ht="36.9" customHeight="1">
      <c r="B4" s="28"/>
      <c r="C4" s="29"/>
      <c r="D4" s="30" t="s">
        <v>134</v>
      </c>
      <c r="E4" s="29"/>
      <c r="F4" s="29"/>
      <c r="G4" s="29"/>
      <c r="H4" s="29"/>
      <c r="I4" s="117"/>
      <c r="J4" s="29"/>
      <c r="K4" s="31"/>
      <c r="M4" s="32" t="s">
        <v>12</v>
      </c>
      <c r="AT4" s="24" t="s">
        <v>6</v>
      </c>
    </row>
    <row r="5" spans="1:70" ht="6.9" customHeight="1">
      <c r="B5" s="28"/>
      <c r="C5" s="29"/>
      <c r="D5" s="29"/>
      <c r="E5" s="29"/>
      <c r="F5" s="29"/>
      <c r="G5" s="29"/>
      <c r="H5" s="29"/>
      <c r="I5" s="117"/>
      <c r="J5" s="29"/>
      <c r="K5" s="31"/>
    </row>
    <row r="6" spans="1:70" ht="13.2">
      <c r="B6" s="28"/>
      <c r="C6" s="29"/>
      <c r="D6" s="37" t="s">
        <v>18</v>
      </c>
      <c r="E6" s="29"/>
      <c r="F6" s="29"/>
      <c r="G6" s="29"/>
      <c r="H6" s="29"/>
      <c r="I6" s="117"/>
      <c r="J6" s="29"/>
      <c r="K6" s="31"/>
    </row>
    <row r="7" spans="1:70" ht="20.399999999999999" customHeight="1">
      <c r="B7" s="28"/>
      <c r="C7" s="29"/>
      <c r="D7" s="29"/>
      <c r="E7" s="401" t="str">
        <f>'Rekapitulace stavby'!K6</f>
        <v>Revitalizace centra obce Vikýřovice</v>
      </c>
      <c r="F7" s="402"/>
      <c r="G7" s="402"/>
      <c r="H7" s="402"/>
      <c r="I7" s="117"/>
      <c r="J7" s="29"/>
      <c r="K7" s="31"/>
    </row>
    <row r="8" spans="1:70" s="1" customFormat="1" ht="13.2">
      <c r="B8" s="41"/>
      <c r="C8" s="42"/>
      <c r="D8" s="37" t="s">
        <v>135</v>
      </c>
      <c r="E8" s="42"/>
      <c r="F8" s="42"/>
      <c r="G8" s="42"/>
      <c r="H8" s="42"/>
      <c r="I8" s="118"/>
      <c r="J8" s="42"/>
      <c r="K8" s="45"/>
    </row>
    <row r="9" spans="1:70" s="1" customFormat="1" ht="36.9" customHeight="1">
      <c r="B9" s="41"/>
      <c r="C9" s="42"/>
      <c r="D9" s="42"/>
      <c r="E9" s="403" t="s">
        <v>449</v>
      </c>
      <c r="F9" s="404"/>
      <c r="G9" s="404"/>
      <c r="H9" s="404"/>
      <c r="I9" s="118"/>
      <c r="J9" s="42"/>
      <c r="K9" s="45"/>
    </row>
    <row r="10" spans="1:70" s="1" customFormat="1" ht="12">
      <c r="B10" s="41"/>
      <c r="C10" s="42"/>
      <c r="D10" s="42"/>
      <c r="E10" s="42"/>
      <c r="F10" s="42"/>
      <c r="G10" s="42"/>
      <c r="H10" s="42"/>
      <c r="I10" s="118"/>
      <c r="J10" s="42"/>
      <c r="K10" s="45"/>
    </row>
    <row r="11" spans="1:70" s="1" customFormat="1" ht="14.4" customHeight="1">
      <c r="B11" s="41"/>
      <c r="C11" s="42"/>
      <c r="D11" s="37" t="s">
        <v>20</v>
      </c>
      <c r="E11" s="42"/>
      <c r="F11" s="35" t="s">
        <v>21</v>
      </c>
      <c r="G11" s="42"/>
      <c r="H11" s="42"/>
      <c r="I11" s="119" t="s">
        <v>22</v>
      </c>
      <c r="J11" s="35" t="s">
        <v>21</v>
      </c>
      <c r="K11" s="45"/>
    </row>
    <row r="12" spans="1:70" s="1" customFormat="1" ht="14.4" customHeight="1">
      <c r="B12" s="41"/>
      <c r="C12" s="42"/>
      <c r="D12" s="37" t="s">
        <v>23</v>
      </c>
      <c r="E12" s="42"/>
      <c r="F12" s="35" t="s">
        <v>24</v>
      </c>
      <c r="G12" s="42"/>
      <c r="H12" s="42"/>
      <c r="I12" s="119" t="s">
        <v>25</v>
      </c>
      <c r="J12" s="120" t="str">
        <f>'Rekapitulace stavby'!AN8</f>
        <v>20. 7. 2017</v>
      </c>
      <c r="K12" s="45"/>
    </row>
    <row r="13" spans="1:70" s="1" customFormat="1" ht="10.8" customHeight="1">
      <c r="B13" s="41"/>
      <c r="C13" s="42"/>
      <c r="D13" s="42"/>
      <c r="E13" s="42"/>
      <c r="F13" s="42"/>
      <c r="G13" s="42"/>
      <c r="H13" s="42"/>
      <c r="I13" s="118"/>
      <c r="J13" s="42"/>
      <c r="K13" s="45"/>
    </row>
    <row r="14" spans="1:70" s="1" customFormat="1" ht="14.4" customHeight="1">
      <c r="B14" s="41"/>
      <c r="C14" s="42"/>
      <c r="D14" s="37" t="s">
        <v>27</v>
      </c>
      <c r="E14" s="42"/>
      <c r="F14" s="42"/>
      <c r="G14" s="42"/>
      <c r="H14" s="42"/>
      <c r="I14" s="119" t="s">
        <v>28</v>
      </c>
      <c r="J14" s="35" t="s">
        <v>29</v>
      </c>
      <c r="K14" s="45"/>
    </row>
    <row r="15" spans="1:70" s="1" customFormat="1" ht="18" customHeight="1">
      <c r="B15" s="41"/>
      <c r="C15" s="42"/>
      <c r="D15" s="42"/>
      <c r="E15" s="35" t="s">
        <v>30</v>
      </c>
      <c r="F15" s="42"/>
      <c r="G15" s="42"/>
      <c r="H15" s="42"/>
      <c r="I15" s="119" t="s">
        <v>31</v>
      </c>
      <c r="J15" s="35" t="s">
        <v>21</v>
      </c>
      <c r="K15" s="45"/>
    </row>
    <row r="16" spans="1:70" s="1" customFormat="1" ht="6.9" customHeight="1">
      <c r="B16" s="41"/>
      <c r="C16" s="42"/>
      <c r="D16" s="42"/>
      <c r="E16" s="42"/>
      <c r="F16" s="42"/>
      <c r="G16" s="42"/>
      <c r="H16" s="42"/>
      <c r="I16" s="118"/>
      <c r="J16" s="42"/>
      <c r="K16" s="45"/>
    </row>
    <row r="17" spans="2:11" s="1" customFormat="1" ht="14.4" customHeight="1">
      <c r="B17" s="41"/>
      <c r="C17" s="42"/>
      <c r="D17" s="37" t="s">
        <v>32</v>
      </c>
      <c r="E17" s="42"/>
      <c r="F17" s="42"/>
      <c r="G17" s="42"/>
      <c r="H17" s="42"/>
      <c r="I17" s="119" t="s">
        <v>28</v>
      </c>
      <c r="J17" s="35" t="str">
        <f>IF('Rekapitulace stavby'!AN13="Vyplň údaj","",IF('Rekapitulace stavby'!AN13="","",'Rekapitulace stavby'!AN13))</f>
        <v/>
      </c>
      <c r="K17" s="45"/>
    </row>
    <row r="18" spans="2:11" s="1" customFormat="1" ht="18" customHeight="1">
      <c r="B18" s="41"/>
      <c r="C18" s="42"/>
      <c r="D18" s="42"/>
      <c r="E18" s="35" t="str">
        <f>IF('Rekapitulace stavby'!E14="Vyplň údaj","",IF('Rekapitulace stavby'!E14="","",'Rekapitulace stavby'!E14))</f>
        <v/>
      </c>
      <c r="F18" s="42"/>
      <c r="G18" s="42"/>
      <c r="H18" s="42"/>
      <c r="I18" s="119" t="s">
        <v>31</v>
      </c>
      <c r="J18" s="35" t="str">
        <f>IF('Rekapitulace stavby'!AN14="Vyplň údaj","",IF('Rekapitulace stavby'!AN14="","",'Rekapitulace stavby'!AN14))</f>
        <v/>
      </c>
      <c r="K18" s="45"/>
    </row>
    <row r="19" spans="2:11" s="1" customFormat="1" ht="6.9" customHeight="1">
      <c r="B19" s="41"/>
      <c r="C19" s="42"/>
      <c r="D19" s="42"/>
      <c r="E19" s="42"/>
      <c r="F19" s="42"/>
      <c r="G19" s="42"/>
      <c r="H19" s="42"/>
      <c r="I19" s="118"/>
      <c r="J19" s="42"/>
      <c r="K19" s="45"/>
    </row>
    <row r="20" spans="2:11" s="1" customFormat="1" ht="14.4" customHeight="1">
      <c r="B20" s="41"/>
      <c r="C20" s="42"/>
      <c r="D20" s="37" t="s">
        <v>34</v>
      </c>
      <c r="E20" s="42"/>
      <c r="F20" s="42"/>
      <c r="G20" s="42"/>
      <c r="H20" s="42"/>
      <c r="I20" s="119" t="s">
        <v>28</v>
      </c>
      <c r="J20" s="35" t="s">
        <v>35</v>
      </c>
      <c r="K20" s="45"/>
    </row>
    <row r="21" spans="2:11" s="1" customFormat="1" ht="18" customHeight="1">
      <c r="B21" s="41"/>
      <c r="C21" s="42"/>
      <c r="D21" s="42"/>
      <c r="E21" s="35" t="s">
        <v>36</v>
      </c>
      <c r="F21" s="42"/>
      <c r="G21" s="42"/>
      <c r="H21" s="42"/>
      <c r="I21" s="119" t="s">
        <v>31</v>
      </c>
      <c r="J21" s="35" t="s">
        <v>21</v>
      </c>
      <c r="K21" s="45"/>
    </row>
    <row r="22" spans="2:11" s="1" customFormat="1" ht="6.9" customHeight="1">
      <c r="B22" s="41"/>
      <c r="C22" s="42"/>
      <c r="D22" s="42"/>
      <c r="E22" s="42"/>
      <c r="F22" s="42"/>
      <c r="G22" s="42"/>
      <c r="H22" s="42"/>
      <c r="I22" s="118"/>
      <c r="J22" s="42"/>
      <c r="K22" s="45"/>
    </row>
    <row r="23" spans="2:11" s="1" customFormat="1" ht="14.4" customHeight="1">
      <c r="B23" s="41"/>
      <c r="C23" s="42"/>
      <c r="D23" s="37" t="s">
        <v>38</v>
      </c>
      <c r="E23" s="42"/>
      <c r="F23" s="42"/>
      <c r="G23" s="42"/>
      <c r="H23" s="42"/>
      <c r="I23" s="118"/>
      <c r="J23" s="42"/>
      <c r="K23" s="45"/>
    </row>
    <row r="24" spans="2:11" s="6" customFormat="1" ht="20.399999999999999" customHeight="1">
      <c r="B24" s="121"/>
      <c r="C24" s="122"/>
      <c r="D24" s="122"/>
      <c r="E24" s="370" t="s">
        <v>21</v>
      </c>
      <c r="F24" s="370"/>
      <c r="G24" s="370"/>
      <c r="H24" s="370"/>
      <c r="I24" s="123"/>
      <c r="J24" s="122"/>
      <c r="K24" s="124"/>
    </row>
    <row r="25" spans="2:11" s="1" customFormat="1" ht="6.9" customHeight="1">
      <c r="B25" s="41"/>
      <c r="C25" s="42"/>
      <c r="D25" s="42"/>
      <c r="E25" s="42"/>
      <c r="F25" s="42"/>
      <c r="G25" s="42"/>
      <c r="H25" s="42"/>
      <c r="I25" s="118"/>
      <c r="J25" s="42"/>
      <c r="K25" s="45"/>
    </row>
    <row r="26" spans="2:11" s="1" customFormat="1" ht="6.9" customHeight="1">
      <c r="B26" s="41"/>
      <c r="C26" s="42"/>
      <c r="D26" s="85"/>
      <c r="E26" s="85"/>
      <c r="F26" s="85"/>
      <c r="G26" s="85"/>
      <c r="H26" s="85"/>
      <c r="I26" s="125"/>
      <c r="J26" s="85"/>
      <c r="K26" s="126"/>
    </row>
    <row r="27" spans="2:11" s="1" customFormat="1" ht="25.35" customHeight="1">
      <c r="B27" s="41"/>
      <c r="C27" s="42"/>
      <c r="D27" s="127" t="s">
        <v>39</v>
      </c>
      <c r="E27" s="42"/>
      <c r="F27" s="42"/>
      <c r="G27" s="42"/>
      <c r="H27" s="42"/>
      <c r="I27" s="118"/>
      <c r="J27" s="128">
        <f>ROUND(J81,2)</f>
        <v>0</v>
      </c>
      <c r="K27" s="45"/>
    </row>
    <row r="28" spans="2:11" s="1" customFormat="1" ht="6.9" customHeight="1">
      <c r="B28" s="41"/>
      <c r="C28" s="42"/>
      <c r="D28" s="85"/>
      <c r="E28" s="85"/>
      <c r="F28" s="85"/>
      <c r="G28" s="85"/>
      <c r="H28" s="85"/>
      <c r="I28" s="125"/>
      <c r="J28" s="85"/>
      <c r="K28" s="126"/>
    </row>
    <row r="29" spans="2:11" s="1" customFormat="1" ht="14.4" customHeight="1">
      <c r="B29" s="41"/>
      <c r="C29" s="42"/>
      <c r="D29" s="42"/>
      <c r="E29" s="42"/>
      <c r="F29" s="46" t="s">
        <v>41</v>
      </c>
      <c r="G29" s="42"/>
      <c r="H29" s="42"/>
      <c r="I29" s="129" t="s">
        <v>40</v>
      </c>
      <c r="J29" s="46" t="s">
        <v>42</v>
      </c>
      <c r="K29" s="45"/>
    </row>
    <row r="30" spans="2:11" s="1" customFormat="1" ht="14.4" customHeight="1">
      <c r="B30" s="41"/>
      <c r="C30" s="42"/>
      <c r="D30" s="49" t="s">
        <v>43</v>
      </c>
      <c r="E30" s="49" t="s">
        <v>44</v>
      </c>
      <c r="F30" s="130">
        <f>ROUND(SUM(BE81:BE130), 2)</f>
        <v>0</v>
      </c>
      <c r="G30" s="42"/>
      <c r="H30" s="42"/>
      <c r="I30" s="131">
        <v>0.21</v>
      </c>
      <c r="J30" s="130">
        <f>ROUND(ROUND((SUM(BE81:BE130)), 2)*I30, 2)</f>
        <v>0</v>
      </c>
      <c r="K30" s="45"/>
    </row>
    <row r="31" spans="2:11" s="1" customFormat="1" ht="14.4" customHeight="1">
      <c r="B31" s="41"/>
      <c r="C31" s="42"/>
      <c r="D31" s="42"/>
      <c r="E31" s="49" t="s">
        <v>45</v>
      </c>
      <c r="F31" s="130">
        <f>ROUND(SUM(BF81:BF130), 2)</f>
        <v>0</v>
      </c>
      <c r="G31" s="42"/>
      <c r="H31" s="42"/>
      <c r="I31" s="131">
        <v>0.15</v>
      </c>
      <c r="J31" s="130">
        <f>ROUND(ROUND((SUM(BF81:BF130)), 2)*I31, 2)</f>
        <v>0</v>
      </c>
      <c r="K31" s="45"/>
    </row>
    <row r="32" spans="2:11" s="1" customFormat="1" ht="14.4" hidden="1" customHeight="1">
      <c r="B32" s="41"/>
      <c r="C32" s="42"/>
      <c r="D32" s="42"/>
      <c r="E32" s="49" t="s">
        <v>46</v>
      </c>
      <c r="F32" s="130">
        <f>ROUND(SUM(BG81:BG130), 2)</f>
        <v>0</v>
      </c>
      <c r="G32" s="42"/>
      <c r="H32" s="42"/>
      <c r="I32" s="131">
        <v>0.21</v>
      </c>
      <c r="J32" s="130">
        <v>0</v>
      </c>
      <c r="K32" s="45"/>
    </row>
    <row r="33" spans="2:11" s="1" customFormat="1" ht="14.4" hidden="1" customHeight="1">
      <c r="B33" s="41"/>
      <c r="C33" s="42"/>
      <c r="D33" s="42"/>
      <c r="E33" s="49" t="s">
        <v>47</v>
      </c>
      <c r="F33" s="130">
        <f>ROUND(SUM(BH81:BH130), 2)</f>
        <v>0</v>
      </c>
      <c r="G33" s="42"/>
      <c r="H33" s="42"/>
      <c r="I33" s="131">
        <v>0.15</v>
      </c>
      <c r="J33" s="130">
        <v>0</v>
      </c>
      <c r="K33" s="45"/>
    </row>
    <row r="34" spans="2:11" s="1" customFormat="1" ht="14.4" hidden="1" customHeight="1">
      <c r="B34" s="41"/>
      <c r="C34" s="42"/>
      <c r="D34" s="42"/>
      <c r="E34" s="49" t="s">
        <v>48</v>
      </c>
      <c r="F34" s="130">
        <f>ROUND(SUM(BI81:BI130), 2)</f>
        <v>0</v>
      </c>
      <c r="G34" s="42"/>
      <c r="H34" s="42"/>
      <c r="I34" s="131">
        <v>0</v>
      </c>
      <c r="J34" s="130">
        <v>0</v>
      </c>
      <c r="K34" s="45"/>
    </row>
    <row r="35" spans="2:11" s="1" customFormat="1" ht="6.9" customHeight="1">
      <c r="B35" s="41"/>
      <c r="C35" s="42"/>
      <c r="D35" s="42"/>
      <c r="E35" s="42"/>
      <c r="F35" s="42"/>
      <c r="G35" s="42"/>
      <c r="H35" s="42"/>
      <c r="I35" s="118"/>
      <c r="J35" s="42"/>
      <c r="K35" s="45"/>
    </row>
    <row r="36" spans="2:11" s="1" customFormat="1" ht="25.35" customHeight="1">
      <c r="B36" s="41"/>
      <c r="C36" s="132"/>
      <c r="D36" s="133" t="s">
        <v>49</v>
      </c>
      <c r="E36" s="79"/>
      <c r="F36" s="79"/>
      <c r="G36" s="134" t="s">
        <v>50</v>
      </c>
      <c r="H36" s="135" t="s">
        <v>51</v>
      </c>
      <c r="I36" s="136"/>
      <c r="J36" s="137">
        <f>SUM(J27:J34)</f>
        <v>0</v>
      </c>
      <c r="K36" s="138"/>
    </row>
    <row r="37" spans="2:11" s="1" customFormat="1" ht="14.4" customHeight="1">
      <c r="B37" s="56"/>
      <c r="C37" s="57"/>
      <c r="D37" s="57"/>
      <c r="E37" s="57"/>
      <c r="F37" s="57"/>
      <c r="G37" s="57"/>
      <c r="H37" s="57"/>
      <c r="I37" s="139"/>
      <c r="J37" s="57"/>
      <c r="K37" s="58"/>
    </row>
    <row r="41" spans="2:11" s="1" customFormat="1" ht="6.9" customHeight="1">
      <c r="B41" s="140"/>
      <c r="C41" s="141"/>
      <c r="D41" s="141"/>
      <c r="E41" s="141"/>
      <c r="F41" s="141"/>
      <c r="G41" s="141"/>
      <c r="H41" s="141"/>
      <c r="I41" s="142"/>
      <c r="J41" s="141"/>
      <c r="K41" s="143"/>
    </row>
    <row r="42" spans="2:11" s="1" customFormat="1" ht="36.9" customHeight="1">
      <c r="B42" s="41"/>
      <c r="C42" s="30" t="s">
        <v>137</v>
      </c>
      <c r="D42" s="42"/>
      <c r="E42" s="42"/>
      <c r="F42" s="42"/>
      <c r="G42" s="42"/>
      <c r="H42" s="42"/>
      <c r="I42" s="118"/>
      <c r="J42" s="42"/>
      <c r="K42" s="45"/>
    </row>
    <row r="43" spans="2:11" s="1" customFormat="1" ht="6.9" customHeight="1">
      <c r="B43" s="41"/>
      <c r="C43" s="42"/>
      <c r="D43" s="42"/>
      <c r="E43" s="42"/>
      <c r="F43" s="42"/>
      <c r="G43" s="42"/>
      <c r="H43" s="42"/>
      <c r="I43" s="118"/>
      <c r="J43" s="42"/>
      <c r="K43" s="45"/>
    </row>
    <row r="44" spans="2:11" s="1" customFormat="1" ht="14.4" customHeight="1">
      <c r="B44" s="41"/>
      <c r="C44" s="37" t="s">
        <v>18</v>
      </c>
      <c r="D44" s="42"/>
      <c r="E44" s="42"/>
      <c r="F44" s="42"/>
      <c r="G44" s="42"/>
      <c r="H44" s="42"/>
      <c r="I44" s="118"/>
      <c r="J44" s="42"/>
      <c r="K44" s="45"/>
    </row>
    <row r="45" spans="2:11" s="1" customFormat="1" ht="20.399999999999999" customHeight="1">
      <c r="B45" s="41"/>
      <c r="C45" s="42"/>
      <c r="D45" s="42"/>
      <c r="E45" s="401" t="str">
        <f>E7</f>
        <v>Revitalizace centra obce Vikýřovice</v>
      </c>
      <c r="F45" s="402"/>
      <c r="G45" s="402"/>
      <c r="H45" s="402"/>
      <c r="I45" s="118"/>
      <c r="J45" s="42"/>
      <c r="K45" s="45"/>
    </row>
    <row r="46" spans="2:11" s="1" customFormat="1" ht="14.4" customHeight="1">
      <c r="B46" s="41"/>
      <c r="C46" s="37" t="s">
        <v>135</v>
      </c>
      <c r="D46" s="42"/>
      <c r="E46" s="42"/>
      <c r="F46" s="42"/>
      <c r="G46" s="42"/>
      <c r="H46" s="42"/>
      <c r="I46" s="118"/>
      <c r="J46" s="42"/>
      <c r="K46" s="45"/>
    </row>
    <row r="47" spans="2:11" s="1" customFormat="1" ht="22.2" customHeight="1">
      <c r="B47" s="41"/>
      <c r="C47" s="42"/>
      <c r="D47" s="42"/>
      <c r="E47" s="403" t="str">
        <f>E9</f>
        <v xml:space="preserve">SO 102 - Rozšíření místní komunikace </v>
      </c>
      <c r="F47" s="404"/>
      <c r="G47" s="404"/>
      <c r="H47" s="404"/>
      <c r="I47" s="118"/>
      <c r="J47" s="42"/>
      <c r="K47" s="45"/>
    </row>
    <row r="48" spans="2:11" s="1" customFormat="1" ht="6.9" customHeight="1">
      <c r="B48" s="41"/>
      <c r="C48" s="42"/>
      <c r="D48" s="42"/>
      <c r="E48" s="42"/>
      <c r="F48" s="42"/>
      <c r="G48" s="42"/>
      <c r="H48" s="42"/>
      <c r="I48" s="118"/>
      <c r="J48" s="42"/>
      <c r="K48" s="45"/>
    </row>
    <row r="49" spans="2:47" s="1" customFormat="1" ht="18" customHeight="1">
      <c r="B49" s="41"/>
      <c r="C49" s="37" t="s">
        <v>23</v>
      </c>
      <c r="D49" s="42"/>
      <c r="E49" s="42"/>
      <c r="F49" s="35" t="str">
        <f>F12</f>
        <v>Vikýřovice</v>
      </c>
      <c r="G49" s="42"/>
      <c r="H49" s="42"/>
      <c r="I49" s="119" t="s">
        <v>25</v>
      </c>
      <c r="J49" s="120" t="str">
        <f>IF(J12="","",J12)</f>
        <v>20. 7. 2017</v>
      </c>
      <c r="K49" s="45"/>
    </row>
    <row r="50" spans="2:47" s="1" customFormat="1" ht="6.9" customHeight="1">
      <c r="B50" s="41"/>
      <c r="C50" s="42"/>
      <c r="D50" s="42"/>
      <c r="E50" s="42"/>
      <c r="F50" s="42"/>
      <c r="G50" s="42"/>
      <c r="H50" s="42"/>
      <c r="I50" s="118"/>
      <c r="J50" s="42"/>
      <c r="K50" s="45"/>
    </row>
    <row r="51" spans="2:47" s="1" customFormat="1" ht="13.2">
      <c r="B51" s="41"/>
      <c r="C51" s="37" t="s">
        <v>27</v>
      </c>
      <c r="D51" s="42"/>
      <c r="E51" s="42"/>
      <c r="F51" s="35" t="str">
        <f>E15</f>
        <v>Obec Vikýřovice, Petrovská č. 168</v>
      </c>
      <c r="G51" s="42"/>
      <c r="H51" s="42"/>
      <c r="I51" s="119" t="s">
        <v>34</v>
      </c>
      <c r="J51" s="35" t="str">
        <f>E21</f>
        <v>Ing. Vitásek, U tenisu 2625/1, Šumperk</v>
      </c>
      <c r="K51" s="45"/>
    </row>
    <row r="52" spans="2:47" s="1" customFormat="1" ht="14.4" customHeight="1">
      <c r="B52" s="41"/>
      <c r="C52" s="37" t="s">
        <v>32</v>
      </c>
      <c r="D52" s="42"/>
      <c r="E52" s="42"/>
      <c r="F52" s="35" t="str">
        <f>IF(E18="","",E18)</f>
        <v/>
      </c>
      <c r="G52" s="42"/>
      <c r="H52" s="42"/>
      <c r="I52" s="118"/>
      <c r="J52" s="42"/>
      <c r="K52" s="45"/>
    </row>
    <row r="53" spans="2:47" s="1" customFormat="1" ht="10.35" customHeight="1">
      <c r="B53" s="41"/>
      <c r="C53" s="42"/>
      <c r="D53" s="42"/>
      <c r="E53" s="42"/>
      <c r="F53" s="42"/>
      <c r="G53" s="42"/>
      <c r="H53" s="42"/>
      <c r="I53" s="118"/>
      <c r="J53" s="42"/>
      <c r="K53" s="45"/>
    </row>
    <row r="54" spans="2:47" s="1" customFormat="1" ht="29.25" customHeight="1">
      <c r="B54" s="41"/>
      <c r="C54" s="144" t="s">
        <v>138</v>
      </c>
      <c r="D54" s="132"/>
      <c r="E54" s="132"/>
      <c r="F54" s="132"/>
      <c r="G54" s="132"/>
      <c r="H54" s="132"/>
      <c r="I54" s="145"/>
      <c r="J54" s="146" t="s">
        <v>139</v>
      </c>
      <c r="K54" s="147"/>
    </row>
    <row r="55" spans="2:47" s="1" customFormat="1" ht="10.35" customHeight="1">
      <c r="B55" s="41"/>
      <c r="C55" s="42"/>
      <c r="D55" s="42"/>
      <c r="E55" s="42"/>
      <c r="F55" s="42"/>
      <c r="G55" s="42"/>
      <c r="H55" s="42"/>
      <c r="I55" s="118"/>
      <c r="J55" s="42"/>
      <c r="K55" s="45"/>
    </row>
    <row r="56" spans="2:47" s="1" customFormat="1" ht="29.25" customHeight="1">
      <c r="B56" s="41"/>
      <c r="C56" s="148" t="s">
        <v>140</v>
      </c>
      <c r="D56" s="42"/>
      <c r="E56" s="42"/>
      <c r="F56" s="42"/>
      <c r="G56" s="42"/>
      <c r="H56" s="42"/>
      <c r="I56" s="118"/>
      <c r="J56" s="128">
        <f>J81</f>
        <v>0</v>
      </c>
      <c r="K56" s="45"/>
      <c r="AU56" s="24" t="s">
        <v>141</v>
      </c>
    </row>
    <row r="57" spans="2:47" s="7" customFormat="1" ht="24.9" customHeight="1">
      <c r="B57" s="149"/>
      <c r="C57" s="150"/>
      <c r="D57" s="151" t="s">
        <v>142</v>
      </c>
      <c r="E57" s="152"/>
      <c r="F57" s="152"/>
      <c r="G57" s="152"/>
      <c r="H57" s="152"/>
      <c r="I57" s="153"/>
      <c r="J57" s="154">
        <f>J82</f>
        <v>0</v>
      </c>
      <c r="K57" s="155"/>
    </row>
    <row r="58" spans="2:47" s="8" customFormat="1" ht="19.95" customHeight="1">
      <c r="B58" s="156"/>
      <c r="C58" s="157"/>
      <c r="D58" s="158" t="s">
        <v>143</v>
      </c>
      <c r="E58" s="159"/>
      <c r="F58" s="159"/>
      <c r="G58" s="159"/>
      <c r="H58" s="159"/>
      <c r="I58" s="160"/>
      <c r="J58" s="161">
        <f>J83</f>
        <v>0</v>
      </c>
      <c r="K58" s="162"/>
    </row>
    <row r="59" spans="2:47" s="8" customFormat="1" ht="19.95" customHeight="1">
      <c r="B59" s="156"/>
      <c r="C59" s="157"/>
      <c r="D59" s="158" t="s">
        <v>385</v>
      </c>
      <c r="E59" s="159"/>
      <c r="F59" s="159"/>
      <c r="G59" s="159"/>
      <c r="H59" s="159"/>
      <c r="I59" s="160"/>
      <c r="J59" s="161">
        <f>J92</f>
        <v>0</v>
      </c>
      <c r="K59" s="162"/>
    </row>
    <row r="60" spans="2:47" s="8" customFormat="1" ht="19.95" customHeight="1">
      <c r="B60" s="156"/>
      <c r="C60" s="157"/>
      <c r="D60" s="158" t="s">
        <v>386</v>
      </c>
      <c r="E60" s="159"/>
      <c r="F60" s="159"/>
      <c r="G60" s="159"/>
      <c r="H60" s="159"/>
      <c r="I60" s="160"/>
      <c r="J60" s="161">
        <f>J97</f>
        <v>0</v>
      </c>
      <c r="K60" s="162"/>
    </row>
    <row r="61" spans="2:47" s="8" customFormat="1" ht="19.95" customHeight="1">
      <c r="B61" s="156"/>
      <c r="C61" s="157"/>
      <c r="D61" s="158" t="s">
        <v>387</v>
      </c>
      <c r="E61" s="159"/>
      <c r="F61" s="159"/>
      <c r="G61" s="159"/>
      <c r="H61" s="159"/>
      <c r="I61" s="160"/>
      <c r="J61" s="161">
        <f>J129</f>
        <v>0</v>
      </c>
      <c r="K61" s="162"/>
    </row>
    <row r="62" spans="2:47" s="1" customFormat="1" ht="21.75" customHeight="1">
      <c r="B62" s="41"/>
      <c r="C62" s="42"/>
      <c r="D62" s="42"/>
      <c r="E62" s="42"/>
      <c r="F62" s="42"/>
      <c r="G62" s="42"/>
      <c r="H62" s="42"/>
      <c r="I62" s="118"/>
      <c r="J62" s="42"/>
      <c r="K62" s="45"/>
    </row>
    <row r="63" spans="2:47" s="1" customFormat="1" ht="6.9" customHeight="1">
      <c r="B63" s="56"/>
      <c r="C63" s="57"/>
      <c r="D63" s="57"/>
      <c r="E63" s="57"/>
      <c r="F63" s="57"/>
      <c r="G63" s="57"/>
      <c r="H63" s="57"/>
      <c r="I63" s="139"/>
      <c r="J63" s="57"/>
      <c r="K63" s="58"/>
    </row>
    <row r="67" spans="2:20" s="1" customFormat="1" ht="6.9" customHeight="1">
      <c r="B67" s="59"/>
      <c r="C67" s="60"/>
      <c r="D67" s="60"/>
      <c r="E67" s="60"/>
      <c r="F67" s="60"/>
      <c r="G67" s="60"/>
      <c r="H67" s="60"/>
      <c r="I67" s="142"/>
      <c r="J67" s="60"/>
      <c r="K67" s="60"/>
      <c r="L67" s="61"/>
    </row>
    <row r="68" spans="2:20" s="1" customFormat="1" ht="36.9" customHeight="1">
      <c r="B68" s="41"/>
      <c r="C68" s="62" t="s">
        <v>146</v>
      </c>
      <c r="D68" s="63"/>
      <c r="E68" s="63"/>
      <c r="F68" s="63"/>
      <c r="G68" s="63"/>
      <c r="H68" s="63"/>
      <c r="I68" s="163"/>
      <c r="J68" s="63"/>
      <c r="K68" s="63"/>
      <c r="L68" s="61"/>
    </row>
    <row r="69" spans="2:20" s="1" customFormat="1" ht="6.9" customHeight="1">
      <c r="B69" s="41"/>
      <c r="C69" s="63"/>
      <c r="D69" s="63"/>
      <c r="E69" s="63"/>
      <c r="F69" s="63"/>
      <c r="G69" s="63"/>
      <c r="H69" s="63"/>
      <c r="I69" s="163"/>
      <c r="J69" s="63"/>
      <c r="K69" s="63"/>
      <c r="L69" s="61"/>
    </row>
    <row r="70" spans="2:20" s="1" customFormat="1" ht="14.4" customHeight="1">
      <c r="B70" s="41"/>
      <c r="C70" s="65" t="s">
        <v>18</v>
      </c>
      <c r="D70" s="63"/>
      <c r="E70" s="63"/>
      <c r="F70" s="63"/>
      <c r="G70" s="63"/>
      <c r="H70" s="63"/>
      <c r="I70" s="163"/>
      <c r="J70" s="63"/>
      <c r="K70" s="63"/>
      <c r="L70" s="61"/>
    </row>
    <row r="71" spans="2:20" s="1" customFormat="1" ht="20.399999999999999" customHeight="1">
      <c r="B71" s="41"/>
      <c r="C71" s="63"/>
      <c r="D71" s="63"/>
      <c r="E71" s="405" t="str">
        <f>E7</f>
        <v>Revitalizace centra obce Vikýřovice</v>
      </c>
      <c r="F71" s="406"/>
      <c r="G71" s="406"/>
      <c r="H71" s="406"/>
      <c r="I71" s="163"/>
      <c r="J71" s="63"/>
      <c r="K71" s="63"/>
      <c r="L71" s="61"/>
    </row>
    <row r="72" spans="2:20" s="1" customFormat="1" ht="14.4" customHeight="1">
      <c r="B72" s="41"/>
      <c r="C72" s="65" t="s">
        <v>135</v>
      </c>
      <c r="D72" s="63"/>
      <c r="E72" s="63"/>
      <c r="F72" s="63"/>
      <c r="G72" s="63"/>
      <c r="H72" s="63"/>
      <c r="I72" s="163"/>
      <c r="J72" s="63"/>
      <c r="K72" s="63"/>
      <c r="L72" s="61"/>
    </row>
    <row r="73" spans="2:20" s="1" customFormat="1" ht="22.2" customHeight="1">
      <c r="B73" s="41"/>
      <c r="C73" s="63"/>
      <c r="D73" s="63"/>
      <c r="E73" s="381" t="str">
        <f>E9</f>
        <v xml:space="preserve">SO 102 - Rozšíření místní komunikace </v>
      </c>
      <c r="F73" s="407"/>
      <c r="G73" s="407"/>
      <c r="H73" s="407"/>
      <c r="I73" s="163"/>
      <c r="J73" s="63"/>
      <c r="K73" s="63"/>
      <c r="L73" s="61"/>
    </row>
    <row r="74" spans="2:20" s="1" customFormat="1" ht="6.9" customHeight="1">
      <c r="B74" s="41"/>
      <c r="C74" s="63"/>
      <c r="D74" s="63"/>
      <c r="E74" s="63"/>
      <c r="F74" s="63"/>
      <c r="G74" s="63"/>
      <c r="H74" s="63"/>
      <c r="I74" s="163"/>
      <c r="J74" s="63"/>
      <c r="K74" s="63"/>
      <c r="L74" s="61"/>
    </row>
    <row r="75" spans="2:20" s="1" customFormat="1" ht="18" customHeight="1">
      <c r="B75" s="41"/>
      <c r="C75" s="65" t="s">
        <v>23</v>
      </c>
      <c r="D75" s="63"/>
      <c r="E75" s="63"/>
      <c r="F75" s="164" t="str">
        <f>F12</f>
        <v>Vikýřovice</v>
      </c>
      <c r="G75" s="63"/>
      <c r="H75" s="63"/>
      <c r="I75" s="165" t="s">
        <v>25</v>
      </c>
      <c r="J75" s="73" t="str">
        <f>IF(J12="","",J12)</f>
        <v>20. 7. 2017</v>
      </c>
      <c r="K75" s="63"/>
      <c r="L75" s="61"/>
    </row>
    <row r="76" spans="2:20" s="1" customFormat="1" ht="6.9" customHeight="1">
      <c r="B76" s="41"/>
      <c r="C76" s="63"/>
      <c r="D76" s="63"/>
      <c r="E76" s="63"/>
      <c r="F76" s="63"/>
      <c r="G76" s="63"/>
      <c r="H76" s="63"/>
      <c r="I76" s="163"/>
      <c r="J76" s="63"/>
      <c r="K76" s="63"/>
      <c r="L76" s="61"/>
    </row>
    <row r="77" spans="2:20" s="1" customFormat="1" ht="13.2">
      <c r="B77" s="41"/>
      <c r="C77" s="65" t="s">
        <v>27</v>
      </c>
      <c r="D77" s="63"/>
      <c r="E77" s="63"/>
      <c r="F77" s="164" t="str">
        <f>E15</f>
        <v>Obec Vikýřovice, Petrovská č. 168</v>
      </c>
      <c r="G77" s="63"/>
      <c r="H77" s="63"/>
      <c r="I77" s="165" t="s">
        <v>34</v>
      </c>
      <c r="J77" s="164" t="str">
        <f>E21</f>
        <v>Ing. Vitásek, U tenisu 2625/1, Šumperk</v>
      </c>
      <c r="K77" s="63"/>
      <c r="L77" s="61"/>
    </row>
    <row r="78" spans="2:20" s="1" customFormat="1" ht="14.4" customHeight="1">
      <c r="B78" s="41"/>
      <c r="C78" s="65" t="s">
        <v>32</v>
      </c>
      <c r="D78" s="63"/>
      <c r="E78" s="63"/>
      <c r="F78" s="164" t="str">
        <f>IF(E18="","",E18)</f>
        <v/>
      </c>
      <c r="G78" s="63"/>
      <c r="H78" s="63"/>
      <c r="I78" s="163"/>
      <c r="J78" s="63"/>
      <c r="K78" s="63"/>
      <c r="L78" s="61"/>
    </row>
    <row r="79" spans="2:20" s="1" customFormat="1" ht="10.35" customHeight="1">
      <c r="B79" s="41"/>
      <c r="C79" s="63"/>
      <c r="D79" s="63"/>
      <c r="E79" s="63"/>
      <c r="F79" s="63"/>
      <c r="G79" s="63"/>
      <c r="H79" s="63"/>
      <c r="I79" s="163"/>
      <c r="J79" s="63"/>
      <c r="K79" s="63"/>
      <c r="L79" s="61"/>
    </row>
    <row r="80" spans="2:20" s="9" customFormat="1" ht="29.25" customHeight="1">
      <c r="B80" s="166"/>
      <c r="C80" s="167" t="s">
        <v>147</v>
      </c>
      <c r="D80" s="168" t="s">
        <v>58</v>
      </c>
      <c r="E80" s="168" t="s">
        <v>54</v>
      </c>
      <c r="F80" s="168" t="s">
        <v>148</v>
      </c>
      <c r="G80" s="168" t="s">
        <v>149</v>
      </c>
      <c r="H80" s="168" t="s">
        <v>150</v>
      </c>
      <c r="I80" s="169" t="s">
        <v>151</v>
      </c>
      <c r="J80" s="168" t="s">
        <v>139</v>
      </c>
      <c r="K80" s="170" t="s">
        <v>152</v>
      </c>
      <c r="L80" s="171"/>
      <c r="M80" s="81" t="s">
        <v>153</v>
      </c>
      <c r="N80" s="82" t="s">
        <v>43</v>
      </c>
      <c r="O80" s="82" t="s">
        <v>154</v>
      </c>
      <c r="P80" s="82" t="s">
        <v>155</v>
      </c>
      <c r="Q80" s="82" t="s">
        <v>156</v>
      </c>
      <c r="R80" s="82" t="s">
        <v>157</v>
      </c>
      <c r="S80" s="82" t="s">
        <v>158</v>
      </c>
      <c r="T80" s="83" t="s">
        <v>159</v>
      </c>
    </row>
    <row r="81" spans="2:65" s="1" customFormat="1" ht="29.25" customHeight="1">
      <c r="B81" s="41"/>
      <c r="C81" s="87" t="s">
        <v>140</v>
      </c>
      <c r="D81" s="63"/>
      <c r="E81" s="63"/>
      <c r="F81" s="63"/>
      <c r="G81" s="63"/>
      <c r="H81" s="63"/>
      <c r="I81" s="163"/>
      <c r="J81" s="172">
        <f>BK81</f>
        <v>0</v>
      </c>
      <c r="K81" s="63"/>
      <c r="L81" s="61"/>
      <c r="M81" s="84"/>
      <c r="N81" s="85"/>
      <c r="O81" s="85"/>
      <c r="P81" s="173">
        <f>P82</f>
        <v>0</v>
      </c>
      <c r="Q81" s="85"/>
      <c r="R81" s="173">
        <f>R82</f>
        <v>248.38431</v>
      </c>
      <c r="S81" s="85"/>
      <c r="T81" s="174">
        <f>T82</f>
        <v>0</v>
      </c>
      <c r="AT81" s="24" t="s">
        <v>72</v>
      </c>
      <c r="AU81" s="24" t="s">
        <v>141</v>
      </c>
      <c r="BK81" s="175">
        <f>BK82</f>
        <v>0</v>
      </c>
    </row>
    <row r="82" spans="2:65" s="10" customFormat="1" ht="37.35" customHeight="1">
      <c r="B82" s="176"/>
      <c r="C82" s="177"/>
      <c r="D82" s="178" t="s">
        <v>72</v>
      </c>
      <c r="E82" s="179" t="s">
        <v>160</v>
      </c>
      <c r="F82" s="179" t="s">
        <v>161</v>
      </c>
      <c r="G82" s="177"/>
      <c r="H82" s="177"/>
      <c r="I82" s="180"/>
      <c r="J82" s="181">
        <f>BK82</f>
        <v>0</v>
      </c>
      <c r="K82" s="177"/>
      <c r="L82" s="182"/>
      <c r="M82" s="183"/>
      <c r="N82" s="184"/>
      <c r="O82" s="184"/>
      <c r="P82" s="185">
        <f>P83+P92+P97+P129</f>
        <v>0</v>
      </c>
      <c r="Q82" s="184"/>
      <c r="R82" s="185">
        <f>R83+R92+R97+R129</f>
        <v>248.38431</v>
      </c>
      <c r="S82" s="184"/>
      <c r="T82" s="186">
        <f>T83+T92+T97+T129</f>
        <v>0</v>
      </c>
      <c r="AR82" s="187" t="s">
        <v>81</v>
      </c>
      <c r="AT82" s="188" t="s">
        <v>72</v>
      </c>
      <c r="AU82" s="188" t="s">
        <v>73</v>
      </c>
      <c r="AY82" s="187" t="s">
        <v>162</v>
      </c>
      <c r="BK82" s="189">
        <f>BK83+BK92+BK97+BK129</f>
        <v>0</v>
      </c>
    </row>
    <row r="83" spans="2:65" s="10" customFormat="1" ht="19.95" customHeight="1">
      <c r="B83" s="176"/>
      <c r="C83" s="177"/>
      <c r="D83" s="190" t="s">
        <v>72</v>
      </c>
      <c r="E83" s="191" t="s">
        <v>81</v>
      </c>
      <c r="F83" s="191" t="s">
        <v>163</v>
      </c>
      <c r="G83" s="177"/>
      <c r="H83" s="177"/>
      <c r="I83" s="180"/>
      <c r="J83" s="192">
        <f>BK83</f>
        <v>0</v>
      </c>
      <c r="K83" s="177"/>
      <c r="L83" s="182"/>
      <c r="M83" s="183"/>
      <c r="N83" s="184"/>
      <c r="O83" s="184"/>
      <c r="P83" s="185">
        <f>SUM(P84:P91)</f>
        <v>0</v>
      </c>
      <c r="Q83" s="184"/>
      <c r="R83" s="185">
        <f>SUM(R84:R91)</f>
        <v>246.96</v>
      </c>
      <c r="S83" s="184"/>
      <c r="T83" s="186">
        <f>SUM(T84:T91)</f>
        <v>0</v>
      </c>
      <c r="AR83" s="187" t="s">
        <v>81</v>
      </c>
      <c r="AT83" s="188" t="s">
        <v>72</v>
      </c>
      <c r="AU83" s="188" t="s">
        <v>81</v>
      </c>
      <c r="AY83" s="187" t="s">
        <v>162</v>
      </c>
      <c r="BK83" s="189">
        <f>SUM(BK84:BK91)</f>
        <v>0</v>
      </c>
    </row>
    <row r="84" spans="2:65" s="1" customFormat="1" ht="20.399999999999999" customHeight="1">
      <c r="B84" s="41"/>
      <c r="C84" s="193" t="s">
        <v>81</v>
      </c>
      <c r="D84" s="193" t="s">
        <v>164</v>
      </c>
      <c r="E84" s="194" t="s">
        <v>388</v>
      </c>
      <c r="F84" s="195" t="s">
        <v>389</v>
      </c>
      <c r="G84" s="196" t="s">
        <v>257</v>
      </c>
      <c r="H84" s="197">
        <v>126</v>
      </c>
      <c r="I84" s="198"/>
      <c r="J84" s="199">
        <f>ROUND(I84*H84,2)</f>
        <v>0</v>
      </c>
      <c r="K84" s="195" t="s">
        <v>21</v>
      </c>
      <c r="L84" s="61"/>
      <c r="M84" s="200" t="s">
        <v>21</v>
      </c>
      <c r="N84" s="201" t="s">
        <v>44</v>
      </c>
      <c r="O84" s="42"/>
      <c r="P84" s="202">
        <f>O84*H84</f>
        <v>0</v>
      </c>
      <c r="Q84" s="202">
        <v>0</v>
      </c>
      <c r="R84" s="202">
        <f>Q84*H84</f>
        <v>0</v>
      </c>
      <c r="S84" s="202">
        <v>0</v>
      </c>
      <c r="T84" s="203">
        <f>S84*H84</f>
        <v>0</v>
      </c>
      <c r="AR84" s="24" t="s">
        <v>168</v>
      </c>
      <c r="AT84" s="24" t="s">
        <v>164</v>
      </c>
      <c r="AU84" s="24" t="s">
        <v>83</v>
      </c>
      <c r="AY84" s="24" t="s">
        <v>162</v>
      </c>
      <c r="BE84" s="204">
        <f>IF(N84="základní",J84,0)</f>
        <v>0</v>
      </c>
      <c r="BF84" s="204">
        <f>IF(N84="snížená",J84,0)</f>
        <v>0</v>
      </c>
      <c r="BG84" s="204">
        <f>IF(N84="zákl. přenesená",J84,0)</f>
        <v>0</v>
      </c>
      <c r="BH84" s="204">
        <f>IF(N84="sníž. přenesená",J84,0)</f>
        <v>0</v>
      </c>
      <c r="BI84" s="204">
        <f>IF(N84="nulová",J84,0)</f>
        <v>0</v>
      </c>
      <c r="BJ84" s="24" t="s">
        <v>81</v>
      </c>
      <c r="BK84" s="204">
        <f>ROUND(I84*H84,2)</f>
        <v>0</v>
      </c>
      <c r="BL84" s="24" t="s">
        <v>168</v>
      </c>
      <c r="BM84" s="24" t="s">
        <v>390</v>
      </c>
    </row>
    <row r="85" spans="2:65" s="13" customFormat="1" ht="12">
      <c r="B85" s="234"/>
      <c r="C85" s="235"/>
      <c r="D85" s="217" t="s">
        <v>170</v>
      </c>
      <c r="E85" s="236" t="s">
        <v>21</v>
      </c>
      <c r="F85" s="237" t="s">
        <v>391</v>
      </c>
      <c r="G85" s="235"/>
      <c r="H85" s="238" t="s">
        <v>21</v>
      </c>
      <c r="I85" s="239"/>
      <c r="J85" s="235"/>
      <c r="K85" s="235"/>
      <c r="L85" s="240"/>
      <c r="M85" s="241"/>
      <c r="N85" s="242"/>
      <c r="O85" s="242"/>
      <c r="P85" s="242"/>
      <c r="Q85" s="242"/>
      <c r="R85" s="242"/>
      <c r="S85" s="242"/>
      <c r="T85" s="243"/>
      <c r="AT85" s="244" t="s">
        <v>170</v>
      </c>
      <c r="AU85" s="244" t="s">
        <v>83</v>
      </c>
      <c r="AV85" s="13" t="s">
        <v>81</v>
      </c>
      <c r="AW85" s="13" t="s">
        <v>37</v>
      </c>
      <c r="AX85" s="13" t="s">
        <v>73</v>
      </c>
      <c r="AY85" s="244" t="s">
        <v>162</v>
      </c>
    </row>
    <row r="86" spans="2:65" s="11" customFormat="1" ht="12">
      <c r="B86" s="205"/>
      <c r="C86" s="206"/>
      <c r="D86" s="217" t="s">
        <v>170</v>
      </c>
      <c r="E86" s="218" t="s">
        <v>21</v>
      </c>
      <c r="F86" s="219" t="s">
        <v>450</v>
      </c>
      <c r="G86" s="206"/>
      <c r="H86" s="220">
        <v>126</v>
      </c>
      <c r="I86" s="211"/>
      <c r="J86" s="206"/>
      <c r="K86" s="206"/>
      <c r="L86" s="212"/>
      <c r="M86" s="213"/>
      <c r="N86" s="214"/>
      <c r="O86" s="214"/>
      <c r="P86" s="214"/>
      <c r="Q86" s="214"/>
      <c r="R86" s="214"/>
      <c r="S86" s="214"/>
      <c r="T86" s="215"/>
      <c r="AT86" s="216" t="s">
        <v>170</v>
      </c>
      <c r="AU86" s="216" t="s">
        <v>83</v>
      </c>
      <c r="AV86" s="11" t="s">
        <v>83</v>
      </c>
      <c r="AW86" s="11" t="s">
        <v>37</v>
      </c>
      <c r="AX86" s="11" t="s">
        <v>73</v>
      </c>
      <c r="AY86" s="216" t="s">
        <v>162</v>
      </c>
    </row>
    <row r="87" spans="2:65" s="12" customFormat="1" ht="12">
      <c r="B87" s="221"/>
      <c r="C87" s="222"/>
      <c r="D87" s="207" t="s">
        <v>170</v>
      </c>
      <c r="E87" s="223" t="s">
        <v>21</v>
      </c>
      <c r="F87" s="224" t="s">
        <v>176</v>
      </c>
      <c r="G87" s="222"/>
      <c r="H87" s="225">
        <v>126</v>
      </c>
      <c r="I87" s="226"/>
      <c r="J87" s="222"/>
      <c r="K87" s="222"/>
      <c r="L87" s="227"/>
      <c r="M87" s="228"/>
      <c r="N87" s="229"/>
      <c r="O87" s="229"/>
      <c r="P87" s="229"/>
      <c r="Q87" s="229"/>
      <c r="R87" s="229"/>
      <c r="S87" s="229"/>
      <c r="T87" s="230"/>
      <c r="AT87" s="231" t="s">
        <v>170</v>
      </c>
      <c r="AU87" s="231" t="s">
        <v>83</v>
      </c>
      <c r="AV87" s="12" t="s">
        <v>168</v>
      </c>
      <c r="AW87" s="12" t="s">
        <v>37</v>
      </c>
      <c r="AX87" s="12" t="s">
        <v>81</v>
      </c>
      <c r="AY87" s="231" t="s">
        <v>162</v>
      </c>
    </row>
    <row r="88" spans="2:65" s="1" customFormat="1" ht="20.399999999999999" customHeight="1">
      <c r="B88" s="41"/>
      <c r="C88" s="263" t="s">
        <v>83</v>
      </c>
      <c r="D88" s="263" t="s">
        <v>393</v>
      </c>
      <c r="E88" s="264" t="s">
        <v>394</v>
      </c>
      <c r="F88" s="265" t="s">
        <v>395</v>
      </c>
      <c r="G88" s="266" t="s">
        <v>317</v>
      </c>
      <c r="H88" s="267">
        <v>246.96</v>
      </c>
      <c r="I88" s="268"/>
      <c r="J88" s="269">
        <f>ROUND(I88*H88,2)</f>
        <v>0</v>
      </c>
      <c r="K88" s="265" t="s">
        <v>396</v>
      </c>
      <c r="L88" s="270"/>
      <c r="M88" s="271" t="s">
        <v>21</v>
      </c>
      <c r="N88" s="272" t="s">
        <v>44</v>
      </c>
      <c r="O88" s="42"/>
      <c r="P88" s="202">
        <f>O88*H88</f>
        <v>0</v>
      </c>
      <c r="Q88" s="202">
        <v>1</v>
      </c>
      <c r="R88" s="202">
        <f>Q88*H88</f>
        <v>246.96</v>
      </c>
      <c r="S88" s="202">
        <v>0</v>
      </c>
      <c r="T88" s="203">
        <f>S88*H88</f>
        <v>0</v>
      </c>
      <c r="AR88" s="24" t="s">
        <v>205</v>
      </c>
      <c r="AT88" s="24" t="s">
        <v>393</v>
      </c>
      <c r="AU88" s="24" t="s">
        <v>83</v>
      </c>
      <c r="AY88" s="24" t="s">
        <v>162</v>
      </c>
      <c r="BE88" s="204">
        <f>IF(N88="základní",J88,0)</f>
        <v>0</v>
      </c>
      <c r="BF88" s="204">
        <f>IF(N88="snížená",J88,0)</f>
        <v>0</v>
      </c>
      <c r="BG88" s="204">
        <f>IF(N88="zákl. přenesená",J88,0)</f>
        <v>0</v>
      </c>
      <c r="BH88" s="204">
        <f>IF(N88="sníž. přenesená",J88,0)</f>
        <v>0</v>
      </c>
      <c r="BI88" s="204">
        <f>IF(N88="nulová",J88,0)</f>
        <v>0</v>
      </c>
      <c r="BJ88" s="24" t="s">
        <v>81</v>
      </c>
      <c r="BK88" s="204">
        <f>ROUND(I88*H88,2)</f>
        <v>0</v>
      </c>
      <c r="BL88" s="24" t="s">
        <v>168</v>
      </c>
      <c r="BM88" s="24" t="s">
        <v>397</v>
      </c>
    </row>
    <row r="89" spans="2:65" s="13" customFormat="1" ht="12">
      <c r="B89" s="234"/>
      <c r="C89" s="235"/>
      <c r="D89" s="217" t="s">
        <v>170</v>
      </c>
      <c r="E89" s="236" t="s">
        <v>21</v>
      </c>
      <c r="F89" s="237" t="s">
        <v>391</v>
      </c>
      <c r="G89" s="235"/>
      <c r="H89" s="238" t="s">
        <v>21</v>
      </c>
      <c r="I89" s="239"/>
      <c r="J89" s="235"/>
      <c r="K89" s="235"/>
      <c r="L89" s="240"/>
      <c r="M89" s="241"/>
      <c r="N89" s="242"/>
      <c r="O89" s="242"/>
      <c r="P89" s="242"/>
      <c r="Q89" s="242"/>
      <c r="R89" s="242"/>
      <c r="S89" s="242"/>
      <c r="T89" s="243"/>
      <c r="AT89" s="244" t="s">
        <v>170</v>
      </c>
      <c r="AU89" s="244" t="s">
        <v>83</v>
      </c>
      <c r="AV89" s="13" t="s">
        <v>81</v>
      </c>
      <c r="AW89" s="13" t="s">
        <v>37</v>
      </c>
      <c r="AX89" s="13" t="s">
        <v>73</v>
      </c>
      <c r="AY89" s="244" t="s">
        <v>162</v>
      </c>
    </row>
    <row r="90" spans="2:65" s="11" customFormat="1" ht="12">
      <c r="B90" s="205"/>
      <c r="C90" s="206"/>
      <c r="D90" s="217" t="s">
        <v>170</v>
      </c>
      <c r="E90" s="218" t="s">
        <v>21</v>
      </c>
      <c r="F90" s="219" t="s">
        <v>451</v>
      </c>
      <c r="G90" s="206"/>
      <c r="H90" s="220">
        <v>246.96</v>
      </c>
      <c r="I90" s="211"/>
      <c r="J90" s="206"/>
      <c r="K90" s="206"/>
      <c r="L90" s="212"/>
      <c r="M90" s="213"/>
      <c r="N90" s="214"/>
      <c r="O90" s="214"/>
      <c r="P90" s="214"/>
      <c r="Q90" s="214"/>
      <c r="R90" s="214"/>
      <c r="S90" s="214"/>
      <c r="T90" s="215"/>
      <c r="AT90" s="216" t="s">
        <v>170</v>
      </c>
      <c r="AU90" s="216" t="s">
        <v>83</v>
      </c>
      <c r="AV90" s="11" t="s">
        <v>83</v>
      </c>
      <c r="AW90" s="11" t="s">
        <v>37</v>
      </c>
      <c r="AX90" s="11" t="s">
        <v>73</v>
      </c>
      <c r="AY90" s="216" t="s">
        <v>162</v>
      </c>
    </row>
    <row r="91" spans="2:65" s="12" customFormat="1" ht="12">
      <c r="B91" s="221"/>
      <c r="C91" s="222"/>
      <c r="D91" s="217" t="s">
        <v>170</v>
      </c>
      <c r="E91" s="257" t="s">
        <v>21</v>
      </c>
      <c r="F91" s="258" t="s">
        <v>176</v>
      </c>
      <c r="G91" s="222"/>
      <c r="H91" s="259">
        <v>246.96</v>
      </c>
      <c r="I91" s="226"/>
      <c r="J91" s="222"/>
      <c r="K91" s="222"/>
      <c r="L91" s="227"/>
      <c r="M91" s="228"/>
      <c r="N91" s="229"/>
      <c r="O91" s="229"/>
      <c r="P91" s="229"/>
      <c r="Q91" s="229"/>
      <c r="R91" s="229"/>
      <c r="S91" s="229"/>
      <c r="T91" s="230"/>
      <c r="AT91" s="231" t="s">
        <v>170</v>
      </c>
      <c r="AU91" s="231" t="s">
        <v>83</v>
      </c>
      <c r="AV91" s="12" t="s">
        <v>168</v>
      </c>
      <c r="AW91" s="12" t="s">
        <v>37</v>
      </c>
      <c r="AX91" s="12" t="s">
        <v>81</v>
      </c>
      <c r="AY91" s="231" t="s">
        <v>162</v>
      </c>
    </row>
    <row r="92" spans="2:65" s="10" customFormat="1" ht="29.85" customHeight="1">
      <c r="B92" s="176"/>
      <c r="C92" s="177"/>
      <c r="D92" s="190" t="s">
        <v>72</v>
      </c>
      <c r="E92" s="191" t="s">
        <v>83</v>
      </c>
      <c r="F92" s="191" t="s">
        <v>399</v>
      </c>
      <c r="G92" s="177"/>
      <c r="H92" s="177"/>
      <c r="I92" s="180"/>
      <c r="J92" s="192">
        <f>BK92</f>
        <v>0</v>
      </c>
      <c r="K92" s="177"/>
      <c r="L92" s="182"/>
      <c r="M92" s="183"/>
      <c r="N92" s="184"/>
      <c r="O92" s="184"/>
      <c r="P92" s="185">
        <f>SUM(P93:P96)</f>
        <v>0</v>
      </c>
      <c r="Q92" s="184"/>
      <c r="R92" s="185">
        <f>SUM(R93:R96)</f>
        <v>0</v>
      </c>
      <c r="S92" s="184"/>
      <c r="T92" s="186">
        <f>SUM(T93:T96)</f>
        <v>0</v>
      </c>
      <c r="AR92" s="187" t="s">
        <v>81</v>
      </c>
      <c r="AT92" s="188" t="s">
        <v>72</v>
      </c>
      <c r="AU92" s="188" t="s">
        <v>81</v>
      </c>
      <c r="AY92" s="187" t="s">
        <v>162</v>
      </c>
      <c r="BK92" s="189">
        <f>SUM(BK93:BK96)</f>
        <v>0</v>
      </c>
    </row>
    <row r="93" spans="2:65" s="1" customFormat="1" ht="28.8" customHeight="1">
      <c r="B93" s="41"/>
      <c r="C93" s="193" t="s">
        <v>177</v>
      </c>
      <c r="D93" s="193" t="s">
        <v>164</v>
      </c>
      <c r="E93" s="194" t="s">
        <v>400</v>
      </c>
      <c r="F93" s="195" t="s">
        <v>401</v>
      </c>
      <c r="G93" s="196" t="s">
        <v>167</v>
      </c>
      <c r="H93" s="197">
        <v>252</v>
      </c>
      <c r="I93" s="198"/>
      <c r="J93" s="199">
        <f>ROUND(I93*H93,2)</f>
        <v>0</v>
      </c>
      <c r="K93" s="195" t="s">
        <v>402</v>
      </c>
      <c r="L93" s="61"/>
      <c r="M93" s="200" t="s">
        <v>21</v>
      </c>
      <c r="N93" s="201" t="s">
        <v>44</v>
      </c>
      <c r="O93" s="42"/>
      <c r="P93" s="202">
        <f>O93*H93</f>
        <v>0</v>
      </c>
      <c r="Q93" s="202">
        <v>0</v>
      </c>
      <c r="R93" s="202">
        <f>Q93*H93</f>
        <v>0</v>
      </c>
      <c r="S93" s="202">
        <v>0</v>
      </c>
      <c r="T93" s="203">
        <f>S93*H93</f>
        <v>0</v>
      </c>
      <c r="AR93" s="24" t="s">
        <v>168</v>
      </c>
      <c r="AT93" s="24" t="s">
        <v>164</v>
      </c>
      <c r="AU93" s="24" t="s">
        <v>83</v>
      </c>
      <c r="AY93" s="24" t="s">
        <v>162</v>
      </c>
      <c r="BE93" s="204">
        <f>IF(N93="základní",J93,0)</f>
        <v>0</v>
      </c>
      <c r="BF93" s="204">
        <f>IF(N93="snížená",J93,0)</f>
        <v>0</v>
      </c>
      <c r="BG93" s="204">
        <f>IF(N93="zákl. přenesená",J93,0)</f>
        <v>0</v>
      </c>
      <c r="BH93" s="204">
        <f>IF(N93="sníž. přenesená",J93,0)</f>
        <v>0</v>
      </c>
      <c r="BI93" s="204">
        <f>IF(N93="nulová",J93,0)</f>
        <v>0</v>
      </c>
      <c r="BJ93" s="24" t="s">
        <v>81</v>
      </c>
      <c r="BK93" s="204">
        <f>ROUND(I93*H93,2)</f>
        <v>0</v>
      </c>
      <c r="BL93" s="24" t="s">
        <v>168</v>
      </c>
      <c r="BM93" s="24" t="s">
        <v>403</v>
      </c>
    </row>
    <row r="94" spans="2:65" s="13" customFormat="1" ht="12">
      <c r="B94" s="234"/>
      <c r="C94" s="235"/>
      <c r="D94" s="217" t="s">
        <v>170</v>
      </c>
      <c r="E94" s="236" t="s">
        <v>21</v>
      </c>
      <c r="F94" s="237" t="s">
        <v>404</v>
      </c>
      <c r="G94" s="235"/>
      <c r="H94" s="238" t="s">
        <v>21</v>
      </c>
      <c r="I94" s="239"/>
      <c r="J94" s="235"/>
      <c r="K94" s="235"/>
      <c r="L94" s="240"/>
      <c r="M94" s="241"/>
      <c r="N94" s="242"/>
      <c r="O94" s="242"/>
      <c r="P94" s="242"/>
      <c r="Q94" s="242"/>
      <c r="R94" s="242"/>
      <c r="S94" s="242"/>
      <c r="T94" s="243"/>
      <c r="AT94" s="244" t="s">
        <v>170</v>
      </c>
      <c r="AU94" s="244" t="s">
        <v>83</v>
      </c>
      <c r="AV94" s="13" t="s">
        <v>81</v>
      </c>
      <c r="AW94" s="13" t="s">
        <v>37</v>
      </c>
      <c r="AX94" s="13" t="s">
        <v>73</v>
      </c>
      <c r="AY94" s="244" t="s">
        <v>162</v>
      </c>
    </row>
    <row r="95" spans="2:65" s="11" customFormat="1" ht="12">
      <c r="B95" s="205"/>
      <c r="C95" s="206"/>
      <c r="D95" s="217" t="s">
        <v>170</v>
      </c>
      <c r="E95" s="218" t="s">
        <v>21</v>
      </c>
      <c r="F95" s="219" t="s">
        <v>452</v>
      </c>
      <c r="G95" s="206"/>
      <c r="H95" s="220">
        <v>252</v>
      </c>
      <c r="I95" s="211"/>
      <c r="J95" s="206"/>
      <c r="K95" s="206"/>
      <c r="L95" s="212"/>
      <c r="M95" s="213"/>
      <c r="N95" s="214"/>
      <c r="O95" s="214"/>
      <c r="P95" s="214"/>
      <c r="Q95" s="214"/>
      <c r="R95" s="214"/>
      <c r="S95" s="214"/>
      <c r="T95" s="215"/>
      <c r="AT95" s="216" t="s">
        <v>170</v>
      </c>
      <c r="AU95" s="216" t="s">
        <v>83</v>
      </c>
      <c r="AV95" s="11" t="s">
        <v>83</v>
      </c>
      <c r="AW95" s="11" t="s">
        <v>37</v>
      </c>
      <c r="AX95" s="11" t="s">
        <v>73</v>
      </c>
      <c r="AY95" s="216" t="s">
        <v>162</v>
      </c>
    </row>
    <row r="96" spans="2:65" s="12" customFormat="1" ht="12">
      <c r="B96" s="221"/>
      <c r="C96" s="222"/>
      <c r="D96" s="217" t="s">
        <v>170</v>
      </c>
      <c r="E96" s="257" t="s">
        <v>21</v>
      </c>
      <c r="F96" s="258" t="s">
        <v>176</v>
      </c>
      <c r="G96" s="222"/>
      <c r="H96" s="259">
        <v>252</v>
      </c>
      <c r="I96" s="226"/>
      <c r="J96" s="222"/>
      <c r="K96" s="222"/>
      <c r="L96" s="227"/>
      <c r="M96" s="228"/>
      <c r="N96" s="229"/>
      <c r="O96" s="229"/>
      <c r="P96" s="229"/>
      <c r="Q96" s="229"/>
      <c r="R96" s="229"/>
      <c r="S96" s="229"/>
      <c r="T96" s="230"/>
      <c r="AT96" s="231" t="s">
        <v>170</v>
      </c>
      <c r="AU96" s="231" t="s">
        <v>83</v>
      </c>
      <c r="AV96" s="12" t="s">
        <v>168</v>
      </c>
      <c r="AW96" s="12" t="s">
        <v>37</v>
      </c>
      <c r="AX96" s="12" t="s">
        <v>81</v>
      </c>
      <c r="AY96" s="231" t="s">
        <v>162</v>
      </c>
    </row>
    <row r="97" spans="2:65" s="10" customFormat="1" ht="29.85" customHeight="1">
      <c r="B97" s="176"/>
      <c r="C97" s="177"/>
      <c r="D97" s="190" t="s">
        <v>72</v>
      </c>
      <c r="E97" s="191" t="s">
        <v>188</v>
      </c>
      <c r="F97" s="191" t="s">
        <v>406</v>
      </c>
      <c r="G97" s="177"/>
      <c r="H97" s="177"/>
      <c r="I97" s="180"/>
      <c r="J97" s="192">
        <f>BK97</f>
        <v>0</v>
      </c>
      <c r="K97" s="177"/>
      <c r="L97" s="182"/>
      <c r="M97" s="183"/>
      <c r="N97" s="184"/>
      <c r="O97" s="184"/>
      <c r="P97" s="185">
        <f>SUM(P98:P128)</f>
        <v>0</v>
      </c>
      <c r="Q97" s="184"/>
      <c r="R97" s="185">
        <f>SUM(R98:R128)</f>
        <v>1.42431</v>
      </c>
      <c r="S97" s="184"/>
      <c r="T97" s="186">
        <f>SUM(T98:T128)</f>
        <v>0</v>
      </c>
      <c r="AR97" s="187" t="s">
        <v>81</v>
      </c>
      <c r="AT97" s="188" t="s">
        <v>72</v>
      </c>
      <c r="AU97" s="188" t="s">
        <v>81</v>
      </c>
      <c r="AY97" s="187" t="s">
        <v>162</v>
      </c>
      <c r="BK97" s="189">
        <f>SUM(BK98:BK128)</f>
        <v>0</v>
      </c>
    </row>
    <row r="98" spans="2:65" s="1" customFormat="1" ht="28.8" customHeight="1">
      <c r="B98" s="41"/>
      <c r="C98" s="193" t="s">
        <v>168</v>
      </c>
      <c r="D98" s="193" t="s">
        <v>164</v>
      </c>
      <c r="E98" s="194" t="s">
        <v>407</v>
      </c>
      <c r="F98" s="195" t="s">
        <v>408</v>
      </c>
      <c r="G98" s="196" t="s">
        <v>167</v>
      </c>
      <c r="H98" s="197">
        <v>472.5</v>
      </c>
      <c r="I98" s="198"/>
      <c r="J98" s="199">
        <f>ROUND(I98*H98,2)</f>
        <v>0</v>
      </c>
      <c r="K98" s="195" t="s">
        <v>183</v>
      </c>
      <c r="L98" s="61"/>
      <c r="M98" s="200" t="s">
        <v>21</v>
      </c>
      <c r="N98" s="201" t="s">
        <v>44</v>
      </c>
      <c r="O98" s="42"/>
      <c r="P98" s="202">
        <f>O98*H98</f>
        <v>0</v>
      </c>
      <c r="Q98" s="202">
        <v>0</v>
      </c>
      <c r="R98" s="202">
        <f>Q98*H98</f>
        <v>0</v>
      </c>
      <c r="S98" s="202">
        <v>0</v>
      </c>
      <c r="T98" s="203">
        <f>S98*H98</f>
        <v>0</v>
      </c>
      <c r="AR98" s="24" t="s">
        <v>168</v>
      </c>
      <c r="AT98" s="24" t="s">
        <v>164</v>
      </c>
      <c r="AU98" s="24" t="s">
        <v>83</v>
      </c>
      <c r="AY98" s="24" t="s">
        <v>162</v>
      </c>
      <c r="BE98" s="204">
        <f>IF(N98="základní",J98,0)</f>
        <v>0</v>
      </c>
      <c r="BF98" s="204">
        <f>IF(N98="snížená",J98,0)</f>
        <v>0</v>
      </c>
      <c r="BG98" s="204">
        <f>IF(N98="zákl. přenesená",J98,0)</f>
        <v>0</v>
      </c>
      <c r="BH98" s="204">
        <f>IF(N98="sníž. přenesená",J98,0)</f>
        <v>0</v>
      </c>
      <c r="BI98" s="204">
        <f>IF(N98="nulová",J98,0)</f>
        <v>0</v>
      </c>
      <c r="BJ98" s="24" t="s">
        <v>81</v>
      </c>
      <c r="BK98" s="204">
        <f>ROUND(I98*H98,2)</f>
        <v>0</v>
      </c>
      <c r="BL98" s="24" t="s">
        <v>168</v>
      </c>
      <c r="BM98" s="24" t="s">
        <v>409</v>
      </c>
    </row>
    <row r="99" spans="2:65" s="13" customFormat="1" ht="12">
      <c r="B99" s="234"/>
      <c r="C99" s="235"/>
      <c r="D99" s="217" t="s">
        <v>170</v>
      </c>
      <c r="E99" s="236" t="s">
        <v>21</v>
      </c>
      <c r="F99" s="237" t="s">
        <v>404</v>
      </c>
      <c r="G99" s="235"/>
      <c r="H99" s="238" t="s">
        <v>21</v>
      </c>
      <c r="I99" s="239"/>
      <c r="J99" s="235"/>
      <c r="K99" s="235"/>
      <c r="L99" s="240"/>
      <c r="M99" s="241"/>
      <c r="N99" s="242"/>
      <c r="O99" s="242"/>
      <c r="P99" s="242"/>
      <c r="Q99" s="242"/>
      <c r="R99" s="242"/>
      <c r="S99" s="242"/>
      <c r="T99" s="243"/>
      <c r="AT99" s="244" t="s">
        <v>170</v>
      </c>
      <c r="AU99" s="244" t="s">
        <v>83</v>
      </c>
      <c r="AV99" s="13" t="s">
        <v>81</v>
      </c>
      <c r="AW99" s="13" t="s">
        <v>37</v>
      </c>
      <c r="AX99" s="13" t="s">
        <v>73</v>
      </c>
      <c r="AY99" s="244" t="s">
        <v>162</v>
      </c>
    </row>
    <row r="100" spans="2:65" s="11" customFormat="1" ht="12">
      <c r="B100" s="205"/>
      <c r="C100" s="206"/>
      <c r="D100" s="217" t="s">
        <v>170</v>
      </c>
      <c r="E100" s="218" t="s">
        <v>21</v>
      </c>
      <c r="F100" s="219" t="s">
        <v>453</v>
      </c>
      <c r="G100" s="206"/>
      <c r="H100" s="220">
        <v>231</v>
      </c>
      <c r="I100" s="211"/>
      <c r="J100" s="206"/>
      <c r="K100" s="206"/>
      <c r="L100" s="212"/>
      <c r="M100" s="213"/>
      <c r="N100" s="214"/>
      <c r="O100" s="214"/>
      <c r="P100" s="214"/>
      <c r="Q100" s="214"/>
      <c r="R100" s="214"/>
      <c r="S100" s="214"/>
      <c r="T100" s="215"/>
      <c r="AT100" s="216" t="s">
        <v>170</v>
      </c>
      <c r="AU100" s="216" t="s">
        <v>83</v>
      </c>
      <c r="AV100" s="11" t="s">
        <v>83</v>
      </c>
      <c r="AW100" s="11" t="s">
        <v>37</v>
      </c>
      <c r="AX100" s="11" t="s">
        <v>73</v>
      </c>
      <c r="AY100" s="216" t="s">
        <v>162</v>
      </c>
    </row>
    <row r="101" spans="2:65" s="11" customFormat="1" ht="12">
      <c r="B101" s="205"/>
      <c r="C101" s="206"/>
      <c r="D101" s="217" t="s">
        <v>170</v>
      </c>
      <c r="E101" s="218" t="s">
        <v>21</v>
      </c>
      <c r="F101" s="219" t="s">
        <v>454</v>
      </c>
      <c r="G101" s="206"/>
      <c r="H101" s="220">
        <v>241.5</v>
      </c>
      <c r="I101" s="211"/>
      <c r="J101" s="206"/>
      <c r="K101" s="206"/>
      <c r="L101" s="212"/>
      <c r="M101" s="213"/>
      <c r="N101" s="214"/>
      <c r="O101" s="214"/>
      <c r="P101" s="214"/>
      <c r="Q101" s="214"/>
      <c r="R101" s="214"/>
      <c r="S101" s="214"/>
      <c r="T101" s="215"/>
      <c r="AT101" s="216" t="s">
        <v>170</v>
      </c>
      <c r="AU101" s="216" t="s">
        <v>83</v>
      </c>
      <c r="AV101" s="11" t="s">
        <v>83</v>
      </c>
      <c r="AW101" s="11" t="s">
        <v>37</v>
      </c>
      <c r="AX101" s="11" t="s">
        <v>73</v>
      </c>
      <c r="AY101" s="216" t="s">
        <v>162</v>
      </c>
    </row>
    <row r="102" spans="2:65" s="12" customFormat="1" ht="12">
      <c r="B102" s="221"/>
      <c r="C102" s="222"/>
      <c r="D102" s="207" t="s">
        <v>170</v>
      </c>
      <c r="E102" s="223" t="s">
        <v>21</v>
      </c>
      <c r="F102" s="224" t="s">
        <v>176</v>
      </c>
      <c r="G102" s="222"/>
      <c r="H102" s="225">
        <v>472.5</v>
      </c>
      <c r="I102" s="226"/>
      <c r="J102" s="222"/>
      <c r="K102" s="222"/>
      <c r="L102" s="227"/>
      <c r="M102" s="228"/>
      <c r="N102" s="229"/>
      <c r="O102" s="229"/>
      <c r="P102" s="229"/>
      <c r="Q102" s="229"/>
      <c r="R102" s="229"/>
      <c r="S102" s="229"/>
      <c r="T102" s="230"/>
      <c r="AT102" s="231" t="s">
        <v>170</v>
      </c>
      <c r="AU102" s="231" t="s">
        <v>83</v>
      </c>
      <c r="AV102" s="12" t="s">
        <v>168</v>
      </c>
      <c r="AW102" s="12" t="s">
        <v>37</v>
      </c>
      <c r="AX102" s="12" t="s">
        <v>81</v>
      </c>
      <c r="AY102" s="231" t="s">
        <v>162</v>
      </c>
    </row>
    <row r="103" spans="2:65" s="1" customFormat="1" ht="40.200000000000003" customHeight="1">
      <c r="B103" s="41"/>
      <c r="C103" s="193" t="s">
        <v>188</v>
      </c>
      <c r="D103" s="193" t="s">
        <v>164</v>
      </c>
      <c r="E103" s="194" t="s">
        <v>412</v>
      </c>
      <c r="F103" s="195" t="s">
        <v>413</v>
      </c>
      <c r="G103" s="196" t="s">
        <v>167</v>
      </c>
      <c r="H103" s="197">
        <v>220.5</v>
      </c>
      <c r="I103" s="198"/>
      <c r="J103" s="199">
        <f>ROUND(I103*H103,2)</f>
        <v>0</v>
      </c>
      <c r="K103" s="195" t="s">
        <v>183</v>
      </c>
      <c r="L103" s="61"/>
      <c r="M103" s="200" t="s">
        <v>21</v>
      </c>
      <c r="N103" s="201" t="s">
        <v>44</v>
      </c>
      <c r="O103" s="42"/>
      <c r="P103" s="202">
        <f>O103*H103</f>
        <v>0</v>
      </c>
      <c r="Q103" s="202">
        <v>0</v>
      </c>
      <c r="R103" s="202">
        <f>Q103*H103</f>
        <v>0</v>
      </c>
      <c r="S103" s="202">
        <v>0</v>
      </c>
      <c r="T103" s="203">
        <f>S103*H103</f>
        <v>0</v>
      </c>
      <c r="AR103" s="24" t="s">
        <v>168</v>
      </c>
      <c r="AT103" s="24" t="s">
        <v>164</v>
      </c>
      <c r="AU103" s="24" t="s">
        <v>83</v>
      </c>
      <c r="AY103" s="24" t="s">
        <v>162</v>
      </c>
      <c r="BE103" s="204">
        <f>IF(N103="základní",J103,0)</f>
        <v>0</v>
      </c>
      <c r="BF103" s="204">
        <f>IF(N103="snížená",J103,0)</f>
        <v>0</v>
      </c>
      <c r="BG103" s="204">
        <f>IF(N103="zákl. přenesená",J103,0)</f>
        <v>0</v>
      </c>
      <c r="BH103" s="204">
        <f>IF(N103="sníž. přenesená",J103,0)</f>
        <v>0</v>
      </c>
      <c r="BI103" s="204">
        <f>IF(N103="nulová",J103,0)</f>
        <v>0</v>
      </c>
      <c r="BJ103" s="24" t="s">
        <v>81</v>
      </c>
      <c r="BK103" s="204">
        <f>ROUND(I103*H103,2)</f>
        <v>0</v>
      </c>
      <c r="BL103" s="24" t="s">
        <v>168</v>
      </c>
      <c r="BM103" s="24" t="s">
        <v>414</v>
      </c>
    </row>
    <row r="104" spans="2:65" s="1" customFormat="1" ht="24">
      <c r="B104" s="41"/>
      <c r="C104" s="63"/>
      <c r="D104" s="217" t="s">
        <v>185</v>
      </c>
      <c r="E104" s="63"/>
      <c r="F104" s="232" t="s">
        <v>415</v>
      </c>
      <c r="G104" s="63"/>
      <c r="H104" s="63"/>
      <c r="I104" s="163"/>
      <c r="J104" s="63"/>
      <c r="K104" s="63"/>
      <c r="L104" s="61"/>
      <c r="M104" s="233"/>
      <c r="N104" s="42"/>
      <c r="O104" s="42"/>
      <c r="P104" s="42"/>
      <c r="Q104" s="42"/>
      <c r="R104" s="42"/>
      <c r="S104" s="42"/>
      <c r="T104" s="78"/>
      <c r="AT104" s="24" t="s">
        <v>185</v>
      </c>
      <c r="AU104" s="24" t="s">
        <v>83</v>
      </c>
    </row>
    <row r="105" spans="2:65" s="13" customFormat="1" ht="12">
      <c r="B105" s="234"/>
      <c r="C105" s="235"/>
      <c r="D105" s="217" t="s">
        <v>170</v>
      </c>
      <c r="E105" s="236" t="s">
        <v>21</v>
      </c>
      <c r="F105" s="237" t="s">
        <v>404</v>
      </c>
      <c r="G105" s="235"/>
      <c r="H105" s="238" t="s">
        <v>21</v>
      </c>
      <c r="I105" s="239"/>
      <c r="J105" s="235"/>
      <c r="K105" s="235"/>
      <c r="L105" s="240"/>
      <c r="M105" s="241"/>
      <c r="N105" s="242"/>
      <c r="O105" s="242"/>
      <c r="P105" s="242"/>
      <c r="Q105" s="242"/>
      <c r="R105" s="242"/>
      <c r="S105" s="242"/>
      <c r="T105" s="243"/>
      <c r="AT105" s="244" t="s">
        <v>170</v>
      </c>
      <c r="AU105" s="244" t="s">
        <v>83</v>
      </c>
      <c r="AV105" s="13" t="s">
        <v>81</v>
      </c>
      <c r="AW105" s="13" t="s">
        <v>37</v>
      </c>
      <c r="AX105" s="13" t="s">
        <v>73</v>
      </c>
      <c r="AY105" s="244" t="s">
        <v>162</v>
      </c>
    </row>
    <row r="106" spans="2:65" s="11" customFormat="1" ht="12">
      <c r="B106" s="205"/>
      <c r="C106" s="206"/>
      <c r="D106" s="217" t="s">
        <v>170</v>
      </c>
      <c r="E106" s="218" t="s">
        <v>21</v>
      </c>
      <c r="F106" s="219" t="s">
        <v>455</v>
      </c>
      <c r="G106" s="206"/>
      <c r="H106" s="220">
        <v>220.5</v>
      </c>
      <c r="I106" s="211"/>
      <c r="J106" s="206"/>
      <c r="K106" s="206"/>
      <c r="L106" s="212"/>
      <c r="M106" s="213"/>
      <c r="N106" s="214"/>
      <c r="O106" s="214"/>
      <c r="P106" s="214"/>
      <c r="Q106" s="214"/>
      <c r="R106" s="214"/>
      <c r="S106" s="214"/>
      <c r="T106" s="215"/>
      <c r="AT106" s="216" t="s">
        <v>170</v>
      </c>
      <c r="AU106" s="216" t="s">
        <v>83</v>
      </c>
      <c r="AV106" s="11" t="s">
        <v>83</v>
      </c>
      <c r="AW106" s="11" t="s">
        <v>37</v>
      </c>
      <c r="AX106" s="11" t="s">
        <v>73</v>
      </c>
      <c r="AY106" s="216" t="s">
        <v>162</v>
      </c>
    </row>
    <row r="107" spans="2:65" s="12" customFormat="1" ht="12">
      <c r="B107" s="221"/>
      <c r="C107" s="222"/>
      <c r="D107" s="207" t="s">
        <v>170</v>
      </c>
      <c r="E107" s="223" t="s">
        <v>21</v>
      </c>
      <c r="F107" s="224" t="s">
        <v>176</v>
      </c>
      <c r="G107" s="222"/>
      <c r="H107" s="225">
        <v>220.5</v>
      </c>
      <c r="I107" s="226"/>
      <c r="J107" s="222"/>
      <c r="K107" s="222"/>
      <c r="L107" s="227"/>
      <c r="M107" s="228"/>
      <c r="N107" s="229"/>
      <c r="O107" s="229"/>
      <c r="P107" s="229"/>
      <c r="Q107" s="229"/>
      <c r="R107" s="229"/>
      <c r="S107" s="229"/>
      <c r="T107" s="230"/>
      <c r="AT107" s="231" t="s">
        <v>170</v>
      </c>
      <c r="AU107" s="231" t="s">
        <v>83</v>
      </c>
      <c r="AV107" s="12" t="s">
        <v>168</v>
      </c>
      <c r="AW107" s="12" t="s">
        <v>37</v>
      </c>
      <c r="AX107" s="12" t="s">
        <v>81</v>
      </c>
      <c r="AY107" s="231" t="s">
        <v>162</v>
      </c>
    </row>
    <row r="108" spans="2:65" s="1" customFormat="1" ht="28.8" customHeight="1">
      <c r="B108" s="41"/>
      <c r="C108" s="193" t="s">
        <v>195</v>
      </c>
      <c r="D108" s="193" t="s">
        <v>164</v>
      </c>
      <c r="E108" s="194" t="s">
        <v>417</v>
      </c>
      <c r="F108" s="195" t="s">
        <v>418</v>
      </c>
      <c r="G108" s="196" t="s">
        <v>167</v>
      </c>
      <c r="H108" s="197">
        <v>231</v>
      </c>
      <c r="I108" s="198"/>
      <c r="J108" s="199">
        <f>ROUND(I108*H108,2)</f>
        <v>0</v>
      </c>
      <c r="K108" s="195" t="s">
        <v>419</v>
      </c>
      <c r="L108" s="61"/>
      <c r="M108" s="200" t="s">
        <v>21</v>
      </c>
      <c r="N108" s="201" t="s">
        <v>44</v>
      </c>
      <c r="O108" s="42"/>
      <c r="P108" s="202">
        <f>O108*H108</f>
        <v>0</v>
      </c>
      <c r="Q108" s="202">
        <v>6.0099999999999997E-3</v>
      </c>
      <c r="R108" s="202">
        <f>Q108*H108</f>
        <v>1.3883099999999999</v>
      </c>
      <c r="S108" s="202">
        <v>0</v>
      </c>
      <c r="T108" s="203">
        <f>S108*H108</f>
        <v>0</v>
      </c>
      <c r="AR108" s="24" t="s">
        <v>168</v>
      </c>
      <c r="AT108" s="24" t="s">
        <v>164</v>
      </c>
      <c r="AU108" s="24" t="s">
        <v>83</v>
      </c>
      <c r="AY108" s="24" t="s">
        <v>162</v>
      </c>
      <c r="BE108" s="204">
        <f>IF(N108="základní",J108,0)</f>
        <v>0</v>
      </c>
      <c r="BF108" s="204">
        <f>IF(N108="snížená",J108,0)</f>
        <v>0</v>
      </c>
      <c r="BG108" s="204">
        <f>IF(N108="zákl. přenesená",J108,0)</f>
        <v>0</v>
      </c>
      <c r="BH108" s="204">
        <f>IF(N108="sníž. přenesená",J108,0)</f>
        <v>0</v>
      </c>
      <c r="BI108" s="204">
        <f>IF(N108="nulová",J108,0)</f>
        <v>0</v>
      </c>
      <c r="BJ108" s="24" t="s">
        <v>81</v>
      </c>
      <c r="BK108" s="204">
        <f>ROUND(I108*H108,2)</f>
        <v>0</v>
      </c>
      <c r="BL108" s="24" t="s">
        <v>168</v>
      </c>
      <c r="BM108" s="24" t="s">
        <v>420</v>
      </c>
    </row>
    <row r="109" spans="2:65" s="13" customFormat="1" ht="12">
      <c r="B109" s="234"/>
      <c r="C109" s="235"/>
      <c r="D109" s="217" t="s">
        <v>170</v>
      </c>
      <c r="E109" s="236" t="s">
        <v>21</v>
      </c>
      <c r="F109" s="237" t="s">
        <v>404</v>
      </c>
      <c r="G109" s="235"/>
      <c r="H109" s="238" t="s">
        <v>21</v>
      </c>
      <c r="I109" s="239"/>
      <c r="J109" s="235"/>
      <c r="K109" s="235"/>
      <c r="L109" s="240"/>
      <c r="M109" s="241"/>
      <c r="N109" s="242"/>
      <c r="O109" s="242"/>
      <c r="P109" s="242"/>
      <c r="Q109" s="242"/>
      <c r="R109" s="242"/>
      <c r="S109" s="242"/>
      <c r="T109" s="243"/>
      <c r="AT109" s="244" t="s">
        <v>170</v>
      </c>
      <c r="AU109" s="244" t="s">
        <v>83</v>
      </c>
      <c r="AV109" s="13" t="s">
        <v>81</v>
      </c>
      <c r="AW109" s="13" t="s">
        <v>37</v>
      </c>
      <c r="AX109" s="13" t="s">
        <v>73</v>
      </c>
      <c r="AY109" s="244" t="s">
        <v>162</v>
      </c>
    </row>
    <row r="110" spans="2:65" s="11" customFormat="1" ht="12">
      <c r="B110" s="205"/>
      <c r="C110" s="206"/>
      <c r="D110" s="217" t="s">
        <v>170</v>
      </c>
      <c r="E110" s="218" t="s">
        <v>21</v>
      </c>
      <c r="F110" s="219" t="s">
        <v>453</v>
      </c>
      <c r="G110" s="206"/>
      <c r="H110" s="220">
        <v>231</v>
      </c>
      <c r="I110" s="211"/>
      <c r="J110" s="206"/>
      <c r="K110" s="206"/>
      <c r="L110" s="212"/>
      <c r="M110" s="213"/>
      <c r="N110" s="214"/>
      <c r="O110" s="214"/>
      <c r="P110" s="214"/>
      <c r="Q110" s="214"/>
      <c r="R110" s="214"/>
      <c r="S110" s="214"/>
      <c r="T110" s="215"/>
      <c r="AT110" s="216" t="s">
        <v>170</v>
      </c>
      <c r="AU110" s="216" t="s">
        <v>83</v>
      </c>
      <c r="AV110" s="11" t="s">
        <v>83</v>
      </c>
      <c r="AW110" s="11" t="s">
        <v>37</v>
      </c>
      <c r="AX110" s="11" t="s">
        <v>73</v>
      </c>
      <c r="AY110" s="216" t="s">
        <v>162</v>
      </c>
    </row>
    <row r="111" spans="2:65" s="12" customFormat="1" ht="12">
      <c r="B111" s="221"/>
      <c r="C111" s="222"/>
      <c r="D111" s="207" t="s">
        <v>170</v>
      </c>
      <c r="E111" s="223" t="s">
        <v>21</v>
      </c>
      <c r="F111" s="224" t="s">
        <v>176</v>
      </c>
      <c r="G111" s="222"/>
      <c r="H111" s="225">
        <v>231</v>
      </c>
      <c r="I111" s="226"/>
      <c r="J111" s="222"/>
      <c r="K111" s="222"/>
      <c r="L111" s="227"/>
      <c r="M111" s="228"/>
      <c r="N111" s="229"/>
      <c r="O111" s="229"/>
      <c r="P111" s="229"/>
      <c r="Q111" s="229"/>
      <c r="R111" s="229"/>
      <c r="S111" s="229"/>
      <c r="T111" s="230"/>
      <c r="AT111" s="231" t="s">
        <v>170</v>
      </c>
      <c r="AU111" s="231" t="s">
        <v>83</v>
      </c>
      <c r="AV111" s="12" t="s">
        <v>168</v>
      </c>
      <c r="AW111" s="12" t="s">
        <v>37</v>
      </c>
      <c r="AX111" s="12" t="s">
        <v>81</v>
      </c>
      <c r="AY111" s="231" t="s">
        <v>162</v>
      </c>
    </row>
    <row r="112" spans="2:65" s="1" customFormat="1" ht="28.8" customHeight="1">
      <c r="B112" s="41"/>
      <c r="C112" s="193" t="s">
        <v>171</v>
      </c>
      <c r="D112" s="193" t="s">
        <v>164</v>
      </c>
      <c r="E112" s="194" t="s">
        <v>421</v>
      </c>
      <c r="F112" s="195" t="s">
        <v>422</v>
      </c>
      <c r="G112" s="196" t="s">
        <v>167</v>
      </c>
      <c r="H112" s="197">
        <v>50</v>
      </c>
      <c r="I112" s="198"/>
      <c r="J112" s="199">
        <f>ROUND(I112*H112,2)</f>
        <v>0</v>
      </c>
      <c r="K112" s="195" t="s">
        <v>183</v>
      </c>
      <c r="L112" s="61"/>
      <c r="M112" s="200" t="s">
        <v>21</v>
      </c>
      <c r="N112" s="201" t="s">
        <v>44</v>
      </c>
      <c r="O112" s="42"/>
      <c r="P112" s="202">
        <f>O112*H112</f>
        <v>0</v>
      </c>
      <c r="Q112" s="202">
        <v>0</v>
      </c>
      <c r="R112" s="202">
        <f>Q112*H112</f>
        <v>0</v>
      </c>
      <c r="S112" s="202">
        <v>0</v>
      </c>
      <c r="T112" s="203">
        <f>S112*H112</f>
        <v>0</v>
      </c>
      <c r="AR112" s="24" t="s">
        <v>168</v>
      </c>
      <c r="AT112" s="24" t="s">
        <v>164</v>
      </c>
      <c r="AU112" s="24" t="s">
        <v>83</v>
      </c>
      <c r="AY112" s="24" t="s">
        <v>162</v>
      </c>
      <c r="BE112" s="204">
        <f>IF(N112="základní",J112,0)</f>
        <v>0</v>
      </c>
      <c r="BF112" s="204">
        <f>IF(N112="snížená",J112,0)</f>
        <v>0</v>
      </c>
      <c r="BG112" s="204">
        <f>IF(N112="zákl. přenesená",J112,0)</f>
        <v>0</v>
      </c>
      <c r="BH112" s="204">
        <f>IF(N112="sníž. přenesená",J112,0)</f>
        <v>0</v>
      </c>
      <c r="BI112" s="204">
        <f>IF(N112="nulová",J112,0)</f>
        <v>0</v>
      </c>
      <c r="BJ112" s="24" t="s">
        <v>81</v>
      </c>
      <c r="BK112" s="204">
        <f>ROUND(I112*H112,2)</f>
        <v>0</v>
      </c>
      <c r="BL112" s="24" t="s">
        <v>168</v>
      </c>
      <c r="BM112" s="24" t="s">
        <v>423</v>
      </c>
    </row>
    <row r="113" spans="2:65" s="13" customFormat="1" ht="12">
      <c r="B113" s="234"/>
      <c r="C113" s="235"/>
      <c r="D113" s="217" t="s">
        <v>170</v>
      </c>
      <c r="E113" s="236" t="s">
        <v>21</v>
      </c>
      <c r="F113" s="237" t="s">
        <v>424</v>
      </c>
      <c r="G113" s="235"/>
      <c r="H113" s="238" t="s">
        <v>21</v>
      </c>
      <c r="I113" s="239"/>
      <c r="J113" s="235"/>
      <c r="K113" s="235"/>
      <c r="L113" s="240"/>
      <c r="M113" s="241"/>
      <c r="N113" s="242"/>
      <c r="O113" s="242"/>
      <c r="P113" s="242"/>
      <c r="Q113" s="242"/>
      <c r="R113" s="242"/>
      <c r="S113" s="242"/>
      <c r="T113" s="243"/>
      <c r="AT113" s="244" t="s">
        <v>170</v>
      </c>
      <c r="AU113" s="244" t="s">
        <v>83</v>
      </c>
      <c r="AV113" s="13" t="s">
        <v>81</v>
      </c>
      <c r="AW113" s="13" t="s">
        <v>37</v>
      </c>
      <c r="AX113" s="13" t="s">
        <v>73</v>
      </c>
      <c r="AY113" s="244" t="s">
        <v>162</v>
      </c>
    </row>
    <row r="114" spans="2:65" s="11" customFormat="1" ht="12">
      <c r="B114" s="205"/>
      <c r="C114" s="206"/>
      <c r="D114" s="217" t="s">
        <v>170</v>
      </c>
      <c r="E114" s="218" t="s">
        <v>21</v>
      </c>
      <c r="F114" s="219" t="s">
        <v>456</v>
      </c>
      <c r="G114" s="206"/>
      <c r="H114" s="220">
        <v>50</v>
      </c>
      <c r="I114" s="211"/>
      <c r="J114" s="206"/>
      <c r="K114" s="206"/>
      <c r="L114" s="212"/>
      <c r="M114" s="213"/>
      <c r="N114" s="214"/>
      <c r="O114" s="214"/>
      <c r="P114" s="214"/>
      <c r="Q114" s="214"/>
      <c r="R114" s="214"/>
      <c r="S114" s="214"/>
      <c r="T114" s="215"/>
      <c r="AT114" s="216" t="s">
        <v>170</v>
      </c>
      <c r="AU114" s="216" t="s">
        <v>83</v>
      </c>
      <c r="AV114" s="11" t="s">
        <v>83</v>
      </c>
      <c r="AW114" s="11" t="s">
        <v>37</v>
      </c>
      <c r="AX114" s="11" t="s">
        <v>73</v>
      </c>
      <c r="AY114" s="216" t="s">
        <v>162</v>
      </c>
    </row>
    <row r="115" spans="2:65" s="12" customFormat="1" ht="12">
      <c r="B115" s="221"/>
      <c r="C115" s="222"/>
      <c r="D115" s="207" t="s">
        <v>170</v>
      </c>
      <c r="E115" s="223" t="s">
        <v>21</v>
      </c>
      <c r="F115" s="224" t="s">
        <v>176</v>
      </c>
      <c r="G115" s="222"/>
      <c r="H115" s="225">
        <v>50</v>
      </c>
      <c r="I115" s="226"/>
      <c r="J115" s="222"/>
      <c r="K115" s="222"/>
      <c r="L115" s="227"/>
      <c r="M115" s="228"/>
      <c r="N115" s="229"/>
      <c r="O115" s="229"/>
      <c r="P115" s="229"/>
      <c r="Q115" s="229"/>
      <c r="R115" s="229"/>
      <c r="S115" s="229"/>
      <c r="T115" s="230"/>
      <c r="AT115" s="231" t="s">
        <v>170</v>
      </c>
      <c r="AU115" s="231" t="s">
        <v>83</v>
      </c>
      <c r="AV115" s="12" t="s">
        <v>168</v>
      </c>
      <c r="AW115" s="12" t="s">
        <v>37</v>
      </c>
      <c r="AX115" s="12" t="s">
        <v>81</v>
      </c>
      <c r="AY115" s="231" t="s">
        <v>162</v>
      </c>
    </row>
    <row r="116" spans="2:65" s="1" customFormat="1" ht="28.8" customHeight="1">
      <c r="B116" s="41"/>
      <c r="C116" s="193" t="s">
        <v>205</v>
      </c>
      <c r="D116" s="193" t="s">
        <v>164</v>
      </c>
      <c r="E116" s="194" t="s">
        <v>425</v>
      </c>
      <c r="F116" s="195" t="s">
        <v>426</v>
      </c>
      <c r="G116" s="196" t="s">
        <v>167</v>
      </c>
      <c r="H116" s="197">
        <v>220.5</v>
      </c>
      <c r="I116" s="198"/>
      <c r="J116" s="199">
        <f>ROUND(I116*H116,2)</f>
        <v>0</v>
      </c>
      <c r="K116" s="195" t="s">
        <v>183</v>
      </c>
      <c r="L116" s="61"/>
      <c r="M116" s="200" t="s">
        <v>21</v>
      </c>
      <c r="N116" s="201" t="s">
        <v>44</v>
      </c>
      <c r="O116" s="42"/>
      <c r="P116" s="202">
        <f>O116*H116</f>
        <v>0</v>
      </c>
      <c r="Q116" s="202">
        <v>0</v>
      </c>
      <c r="R116" s="202">
        <f>Q116*H116</f>
        <v>0</v>
      </c>
      <c r="S116" s="202">
        <v>0</v>
      </c>
      <c r="T116" s="203">
        <f>S116*H116</f>
        <v>0</v>
      </c>
      <c r="AR116" s="24" t="s">
        <v>168</v>
      </c>
      <c r="AT116" s="24" t="s">
        <v>164</v>
      </c>
      <c r="AU116" s="24" t="s">
        <v>83</v>
      </c>
      <c r="AY116" s="24" t="s">
        <v>162</v>
      </c>
      <c r="BE116" s="204">
        <f>IF(N116="základní",J116,0)</f>
        <v>0</v>
      </c>
      <c r="BF116" s="204">
        <f>IF(N116="snížená",J116,0)</f>
        <v>0</v>
      </c>
      <c r="BG116" s="204">
        <f>IF(N116="zákl. přenesená",J116,0)</f>
        <v>0</v>
      </c>
      <c r="BH116" s="204">
        <f>IF(N116="sníž. přenesená",J116,0)</f>
        <v>0</v>
      </c>
      <c r="BI116" s="204">
        <f>IF(N116="nulová",J116,0)</f>
        <v>0</v>
      </c>
      <c r="BJ116" s="24" t="s">
        <v>81</v>
      </c>
      <c r="BK116" s="204">
        <f>ROUND(I116*H116,2)</f>
        <v>0</v>
      </c>
      <c r="BL116" s="24" t="s">
        <v>168</v>
      </c>
      <c r="BM116" s="24" t="s">
        <v>427</v>
      </c>
    </row>
    <row r="117" spans="2:65" s="13" customFormat="1" ht="12">
      <c r="B117" s="234"/>
      <c r="C117" s="235"/>
      <c r="D117" s="217" t="s">
        <v>170</v>
      </c>
      <c r="E117" s="236" t="s">
        <v>21</v>
      </c>
      <c r="F117" s="237" t="s">
        <v>404</v>
      </c>
      <c r="G117" s="235"/>
      <c r="H117" s="238" t="s">
        <v>21</v>
      </c>
      <c r="I117" s="239"/>
      <c r="J117" s="235"/>
      <c r="K117" s="235"/>
      <c r="L117" s="240"/>
      <c r="M117" s="241"/>
      <c r="N117" s="242"/>
      <c r="O117" s="242"/>
      <c r="P117" s="242"/>
      <c r="Q117" s="242"/>
      <c r="R117" s="242"/>
      <c r="S117" s="242"/>
      <c r="T117" s="243"/>
      <c r="AT117" s="244" t="s">
        <v>170</v>
      </c>
      <c r="AU117" s="244" t="s">
        <v>83</v>
      </c>
      <c r="AV117" s="13" t="s">
        <v>81</v>
      </c>
      <c r="AW117" s="13" t="s">
        <v>37</v>
      </c>
      <c r="AX117" s="13" t="s">
        <v>73</v>
      </c>
      <c r="AY117" s="244" t="s">
        <v>162</v>
      </c>
    </row>
    <row r="118" spans="2:65" s="11" customFormat="1" ht="12">
      <c r="B118" s="205"/>
      <c r="C118" s="206"/>
      <c r="D118" s="217" t="s">
        <v>170</v>
      </c>
      <c r="E118" s="218" t="s">
        <v>21</v>
      </c>
      <c r="F118" s="219" t="s">
        <v>455</v>
      </c>
      <c r="G118" s="206"/>
      <c r="H118" s="220">
        <v>220.5</v>
      </c>
      <c r="I118" s="211"/>
      <c r="J118" s="206"/>
      <c r="K118" s="206"/>
      <c r="L118" s="212"/>
      <c r="M118" s="213"/>
      <c r="N118" s="214"/>
      <c r="O118" s="214"/>
      <c r="P118" s="214"/>
      <c r="Q118" s="214"/>
      <c r="R118" s="214"/>
      <c r="S118" s="214"/>
      <c r="T118" s="215"/>
      <c r="AT118" s="216" t="s">
        <v>170</v>
      </c>
      <c r="AU118" s="216" t="s">
        <v>83</v>
      </c>
      <c r="AV118" s="11" t="s">
        <v>83</v>
      </c>
      <c r="AW118" s="11" t="s">
        <v>37</v>
      </c>
      <c r="AX118" s="11" t="s">
        <v>73</v>
      </c>
      <c r="AY118" s="216" t="s">
        <v>162</v>
      </c>
    </row>
    <row r="119" spans="2:65" s="12" customFormat="1" ht="12">
      <c r="B119" s="221"/>
      <c r="C119" s="222"/>
      <c r="D119" s="207" t="s">
        <v>170</v>
      </c>
      <c r="E119" s="223" t="s">
        <v>21</v>
      </c>
      <c r="F119" s="224" t="s">
        <v>176</v>
      </c>
      <c r="G119" s="222"/>
      <c r="H119" s="225">
        <v>220.5</v>
      </c>
      <c r="I119" s="226"/>
      <c r="J119" s="222"/>
      <c r="K119" s="222"/>
      <c r="L119" s="227"/>
      <c r="M119" s="228"/>
      <c r="N119" s="229"/>
      <c r="O119" s="229"/>
      <c r="P119" s="229"/>
      <c r="Q119" s="229"/>
      <c r="R119" s="229"/>
      <c r="S119" s="229"/>
      <c r="T119" s="230"/>
      <c r="AT119" s="231" t="s">
        <v>170</v>
      </c>
      <c r="AU119" s="231" t="s">
        <v>83</v>
      </c>
      <c r="AV119" s="12" t="s">
        <v>168</v>
      </c>
      <c r="AW119" s="12" t="s">
        <v>37</v>
      </c>
      <c r="AX119" s="12" t="s">
        <v>81</v>
      </c>
      <c r="AY119" s="231" t="s">
        <v>162</v>
      </c>
    </row>
    <row r="120" spans="2:65" s="1" customFormat="1" ht="40.200000000000003" customHeight="1">
      <c r="B120" s="41"/>
      <c r="C120" s="193" t="s">
        <v>212</v>
      </c>
      <c r="D120" s="193" t="s">
        <v>164</v>
      </c>
      <c r="E120" s="194" t="s">
        <v>428</v>
      </c>
      <c r="F120" s="195" t="s">
        <v>429</v>
      </c>
      <c r="G120" s="196" t="s">
        <v>167</v>
      </c>
      <c r="H120" s="197">
        <v>260</v>
      </c>
      <c r="I120" s="198"/>
      <c r="J120" s="199">
        <f>ROUND(I120*H120,2)</f>
        <v>0</v>
      </c>
      <c r="K120" s="195" t="s">
        <v>419</v>
      </c>
      <c r="L120" s="61"/>
      <c r="M120" s="200" t="s">
        <v>21</v>
      </c>
      <c r="N120" s="201" t="s">
        <v>44</v>
      </c>
      <c r="O120" s="42"/>
      <c r="P120" s="202">
        <f>O120*H120</f>
        <v>0</v>
      </c>
      <c r="Q120" s="202">
        <v>0</v>
      </c>
      <c r="R120" s="202">
        <f>Q120*H120</f>
        <v>0</v>
      </c>
      <c r="S120" s="202">
        <v>0</v>
      </c>
      <c r="T120" s="203">
        <f>S120*H120</f>
        <v>0</v>
      </c>
      <c r="AR120" s="24" t="s">
        <v>168</v>
      </c>
      <c r="AT120" s="24" t="s">
        <v>164</v>
      </c>
      <c r="AU120" s="24" t="s">
        <v>83</v>
      </c>
      <c r="AY120" s="24" t="s">
        <v>162</v>
      </c>
      <c r="BE120" s="204">
        <f>IF(N120="základní",J120,0)</f>
        <v>0</v>
      </c>
      <c r="BF120" s="204">
        <f>IF(N120="snížená",J120,0)</f>
        <v>0</v>
      </c>
      <c r="BG120" s="204">
        <f>IF(N120="zákl. přenesená",J120,0)</f>
        <v>0</v>
      </c>
      <c r="BH120" s="204">
        <f>IF(N120="sníž. přenesená",J120,0)</f>
        <v>0</v>
      </c>
      <c r="BI120" s="204">
        <f>IF(N120="nulová",J120,0)</f>
        <v>0</v>
      </c>
      <c r="BJ120" s="24" t="s">
        <v>81</v>
      </c>
      <c r="BK120" s="204">
        <f>ROUND(I120*H120,2)</f>
        <v>0</v>
      </c>
      <c r="BL120" s="24" t="s">
        <v>168</v>
      </c>
      <c r="BM120" s="24" t="s">
        <v>430</v>
      </c>
    </row>
    <row r="121" spans="2:65" s="13" customFormat="1" ht="12">
      <c r="B121" s="234"/>
      <c r="C121" s="235"/>
      <c r="D121" s="217" t="s">
        <v>170</v>
      </c>
      <c r="E121" s="236" t="s">
        <v>21</v>
      </c>
      <c r="F121" s="237" t="s">
        <v>404</v>
      </c>
      <c r="G121" s="235"/>
      <c r="H121" s="238" t="s">
        <v>21</v>
      </c>
      <c r="I121" s="239"/>
      <c r="J121" s="235"/>
      <c r="K121" s="235"/>
      <c r="L121" s="240"/>
      <c r="M121" s="241"/>
      <c r="N121" s="242"/>
      <c r="O121" s="242"/>
      <c r="P121" s="242"/>
      <c r="Q121" s="242"/>
      <c r="R121" s="242"/>
      <c r="S121" s="242"/>
      <c r="T121" s="243"/>
      <c r="AT121" s="244" t="s">
        <v>170</v>
      </c>
      <c r="AU121" s="244" t="s">
        <v>83</v>
      </c>
      <c r="AV121" s="13" t="s">
        <v>81</v>
      </c>
      <c r="AW121" s="13" t="s">
        <v>37</v>
      </c>
      <c r="AX121" s="13" t="s">
        <v>73</v>
      </c>
      <c r="AY121" s="244" t="s">
        <v>162</v>
      </c>
    </row>
    <row r="122" spans="2:65" s="11" customFormat="1" ht="12">
      <c r="B122" s="205"/>
      <c r="C122" s="206"/>
      <c r="D122" s="217" t="s">
        <v>170</v>
      </c>
      <c r="E122" s="218" t="s">
        <v>21</v>
      </c>
      <c r="F122" s="219" t="s">
        <v>457</v>
      </c>
      <c r="G122" s="206"/>
      <c r="H122" s="220">
        <v>210</v>
      </c>
      <c r="I122" s="211"/>
      <c r="J122" s="206"/>
      <c r="K122" s="206"/>
      <c r="L122" s="212"/>
      <c r="M122" s="213"/>
      <c r="N122" s="214"/>
      <c r="O122" s="214"/>
      <c r="P122" s="214"/>
      <c r="Q122" s="214"/>
      <c r="R122" s="214"/>
      <c r="S122" s="214"/>
      <c r="T122" s="215"/>
      <c r="AT122" s="216" t="s">
        <v>170</v>
      </c>
      <c r="AU122" s="216" t="s">
        <v>83</v>
      </c>
      <c r="AV122" s="11" t="s">
        <v>83</v>
      </c>
      <c r="AW122" s="11" t="s">
        <v>37</v>
      </c>
      <c r="AX122" s="11" t="s">
        <v>73</v>
      </c>
      <c r="AY122" s="216" t="s">
        <v>162</v>
      </c>
    </row>
    <row r="123" spans="2:65" s="13" customFormat="1" ht="12">
      <c r="B123" s="234"/>
      <c r="C123" s="235"/>
      <c r="D123" s="217" t="s">
        <v>170</v>
      </c>
      <c r="E123" s="236" t="s">
        <v>21</v>
      </c>
      <c r="F123" s="237" t="s">
        <v>424</v>
      </c>
      <c r="G123" s="235"/>
      <c r="H123" s="238" t="s">
        <v>21</v>
      </c>
      <c r="I123" s="239"/>
      <c r="J123" s="235"/>
      <c r="K123" s="235"/>
      <c r="L123" s="240"/>
      <c r="M123" s="241"/>
      <c r="N123" s="242"/>
      <c r="O123" s="242"/>
      <c r="P123" s="242"/>
      <c r="Q123" s="242"/>
      <c r="R123" s="242"/>
      <c r="S123" s="242"/>
      <c r="T123" s="243"/>
      <c r="AT123" s="244" t="s">
        <v>170</v>
      </c>
      <c r="AU123" s="244" t="s">
        <v>83</v>
      </c>
      <c r="AV123" s="13" t="s">
        <v>81</v>
      </c>
      <c r="AW123" s="13" t="s">
        <v>37</v>
      </c>
      <c r="AX123" s="13" t="s">
        <v>73</v>
      </c>
      <c r="AY123" s="244" t="s">
        <v>162</v>
      </c>
    </row>
    <row r="124" spans="2:65" s="11" customFormat="1" ht="12">
      <c r="B124" s="205"/>
      <c r="C124" s="206"/>
      <c r="D124" s="217" t="s">
        <v>170</v>
      </c>
      <c r="E124" s="218" t="s">
        <v>21</v>
      </c>
      <c r="F124" s="219" t="s">
        <v>456</v>
      </c>
      <c r="G124" s="206"/>
      <c r="H124" s="220">
        <v>50</v>
      </c>
      <c r="I124" s="211"/>
      <c r="J124" s="206"/>
      <c r="K124" s="206"/>
      <c r="L124" s="212"/>
      <c r="M124" s="213"/>
      <c r="N124" s="214"/>
      <c r="O124" s="214"/>
      <c r="P124" s="214"/>
      <c r="Q124" s="214"/>
      <c r="R124" s="214"/>
      <c r="S124" s="214"/>
      <c r="T124" s="215"/>
      <c r="AT124" s="216" t="s">
        <v>170</v>
      </c>
      <c r="AU124" s="216" t="s">
        <v>83</v>
      </c>
      <c r="AV124" s="11" t="s">
        <v>83</v>
      </c>
      <c r="AW124" s="11" t="s">
        <v>37</v>
      </c>
      <c r="AX124" s="11" t="s">
        <v>73</v>
      </c>
      <c r="AY124" s="216" t="s">
        <v>162</v>
      </c>
    </row>
    <row r="125" spans="2:65" s="12" customFormat="1" ht="12">
      <c r="B125" s="221"/>
      <c r="C125" s="222"/>
      <c r="D125" s="207" t="s">
        <v>170</v>
      </c>
      <c r="E125" s="223" t="s">
        <v>21</v>
      </c>
      <c r="F125" s="224" t="s">
        <v>176</v>
      </c>
      <c r="G125" s="222"/>
      <c r="H125" s="225">
        <v>260</v>
      </c>
      <c r="I125" s="226"/>
      <c r="J125" s="222"/>
      <c r="K125" s="222"/>
      <c r="L125" s="227"/>
      <c r="M125" s="228"/>
      <c r="N125" s="229"/>
      <c r="O125" s="229"/>
      <c r="P125" s="229"/>
      <c r="Q125" s="229"/>
      <c r="R125" s="229"/>
      <c r="S125" s="229"/>
      <c r="T125" s="230"/>
      <c r="AT125" s="231" t="s">
        <v>170</v>
      </c>
      <c r="AU125" s="231" t="s">
        <v>83</v>
      </c>
      <c r="AV125" s="12" t="s">
        <v>168</v>
      </c>
      <c r="AW125" s="12" t="s">
        <v>37</v>
      </c>
      <c r="AX125" s="12" t="s">
        <v>81</v>
      </c>
      <c r="AY125" s="231" t="s">
        <v>162</v>
      </c>
    </row>
    <row r="126" spans="2:65" s="1" customFormat="1" ht="20.399999999999999" customHeight="1">
      <c r="B126" s="41"/>
      <c r="C126" s="193" t="s">
        <v>219</v>
      </c>
      <c r="D126" s="193" t="s">
        <v>164</v>
      </c>
      <c r="E126" s="194" t="s">
        <v>432</v>
      </c>
      <c r="F126" s="195" t="s">
        <v>433</v>
      </c>
      <c r="G126" s="196" t="s">
        <v>249</v>
      </c>
      <c r="H126" s="197">
        <v>10</v>
      </c>
      <c r="I126" s="198"/>
      <c r="J126" s="199">
        <f>ROUND(I126*H126,2)</f>
        <v>0</v>
      </c>
      <c r="K126" s="195" t="s">
        <v>21</v>
      </c>
      <c r="L126" s="61"/>
      <c r="M126" s="200" t="s">
        <v>21</v>
      </c>
      <c r="N126" s="201" t="s">
        <v>44</v>
      </c>
      <c r="O126" s="42"/>
      <c r="P126" s="202">
        <f>O126*H126</f>
        <v>0</v>
      </c>
      <c r="Q126" s="202">
        <v>3.5999999999999999E-3</v>
      </c>
      <c r="R126" s="202">
        <f>Q126*H126</f>
        <v>3.5999999999999997E-2</v>
      </c>
      <c r="S126" s="202">
        <v>0</v>
      </c>
      <c r="T126" s="203">
        <f>S126*H126</f>
        <v>0</v>
      </c>
      <c r="AR126" s="24" t="s">
        <v>168</v>
      </c>
      <c r="AT126" s="24" t="s">
        <v>164</v>
      </c>
      <c r="AU126" s="24" t="s">
        <v>83</v>
      </c>
      <c r="AY126" s="24" t="s">
        <v>162</v>
      </c>
      <c r="BE126" s="204">
        <f>IF(N126="základní",J126,0)</f>
        <v>0</v>
      </c>
      <c r="BF126" s="204">
        <f>IF(N126="snížená",J126,0)</f>
        <v>0</v>
      </c>
      <c r="BG126" s="204">
        <f>IF(N126="zákl. přenesená",J126,0)</f>
        <v>0</v>
      </c>
      <c r="BH126" s="204">
        <f>IF(N126="sníž. přenesená",J126,0)</f>
        <v>0</v>
      </c>
      <c r="BI126" s="204">
        <f>IF(N126="nulová",J126,0)</f>
        <v>0</v>
      </c>
      <c r="BJ126" s="24" t="s">
        <v>81</v>
      </c>
      <c r="BK126" s="204">
        <f>ROUND(I126*H126,2)</f>
        <v>0</v>
      </c>
      <c r="BL126" s="24" t="s">
        <v>168</v>
      </c>
      <c r="BM126" s="24" t="s">
        <v>434</v>
      </c>
    </row>
    <row r="127" spans="2:65" s="11" customFormat="1" ht="12">
      <c r="B127" s="205"/>
      <c r="C127" s="206"/>
      <c r="D127" s="217" t="s">
        <v>170</v>
      </c>
      <c r="E127" s="218" t="s">
        <v>21</v>
      </c>
      <c r="F127" s="219" t="s">
        <v>219</v>
      </c>
      <c r="G127" s="206"/>
      <c r="H127" s="220">
        <v>10</v>
      </c>
      <c r="I127" s="211"/>
      <c r="J127" s="206"/>
      <c r="K127" s="206"/>
      <c r="L127" s="212"/>
      <c r="M127" s="213"/>
      <c r="N127" s="214"/>
      <c r="O127" s="214"/>
      <c r="P127" s="214"/>
      <c r="Q127" s="214"/>
      <c r="R127" s="214"/>
      <c r="S127" s="214"/>
      <c r="T127" s="215"/>
      <c r="AT127" s="216" t="s">
        <v>170</v>
      </c>
      <c r="AU127" s="216" t="s">
        <v>83</v>
      </c>
      <c r="AV127" s="11" t="s">
        <v>83</v>
      </c>
      <c r="AW127" s="11" t="s">
        <v>37</v>
      </c>
      <c r="AX127" s="11" t="s">
        <v>73</v>
      </c>
      <c r="AY127" s="216" t="s">
        <v>162</v>
      </c>
    </row>
    <row r="128" spans="2:65" s="12" customFormat="1" ht="12">
      <c r="B128" s="221"/>
      <c r="C128" s="222"/>
      <c r="D128" s="217" t="s">
        <v>170</v>
      </c>
      <c r="E128" s="257" t="s">
        <v>21</v>
      </c>
      <c r="F128" s="258" t="s">
        <v>176</v>
      </c>
      <c r="G128" s="222"/>
      <c r="H128" s="259">
        <v>10</v>
      </c>
      <c r="I128" s="226"/>
      <c r="J128" s="222"/>
      <c r="K128" s="222"/>
      <c r="L128" s="227"/>
      <c r="M128" s="228"/>
      <c r="N128" s="229"/>
      <c r="O128" s="229"/>
      <c r="P128" s="229"/>
      <c r="Q128" s="229"/>
      <c r="R128" s="229"/>
      <c r="S128" s="229"/>
      <c r="T128" s="230"/>
      <c r="AT128" s="231" t="s">
        <v>170</v>
      </c>
      <c r="AU128" s="231" t="s">
        <v>83</v>
      </c>
      <c r="AV128" s="12" t="s">
        <v>168</v>
      </c>
      <c r="AW128" s="12" t="s">
        <v>37</v>
      </c>
      <c r="AX128" s="12" t="s">
        <v>81</v>
      </c>
      <c r="AY128" s="231" t="s">
        <v>162</v>
      </c>
    </row>
    <row r="129" spans="2:65" s="10" customFormat="1" ht="29.85" customHeight="1">
      <c r="B129" s="176"/>
      <c r="C129" s="177"/>
      <c r="D129" s="190" t="s">
        <v>72</v>
      </c>
      <c r="E129" s="191" t="s">
        <v>444</v>
      </c>
      <c r="F129" s="191" t="s">
        <v>445</v>
      </c>
      <c r="G129" s="177"/>
      <c r="H129" s="177"/>
      <c r="I129" s="180"/>
      <c r="J129" s="192">
        <f>BK129</f>
        <v>0</v>
      </c>
      <c r="K129" s="177"/>
      <c r="L129" s="182"/>
      <c r="M129" s="183"/>
      <c r="N129" s="184"/>
      <c r="O129" s="184"/>
      <c r="P129" s="185">
        <f>P130</f>
        <v>0</v>
      </c>
      <c r="Q129" s="184"/>
      <c r="R129" s="185">
        <f>R130</f>
        <v>0</v>
      </c>
      <c r="S129" s="184"/>
      <c r="T129" s="186">
        <f>T130</f>
        <v>0</v>
      </c>
      <c r="AR129" s="187" t="s">
        <v>81</v>
      </c>
      <c r="AT129" s="188" t="s">
        <v>72</v>
      </c>
      <c r="AU129" s="188" t="s">
        <v>81</v>
      </c>
      <c r="AY129" s="187" t="s">
        <v>162</v>
      </c>
      <c r="BK129" s="189">
        <f>BK130</f>
        <v>0</v>
      </c>
    </row>
    <row r="130" spans="2:65" s="1" customFormat="1" ht="28.8" customHeight="1">
      <c r="B130" s="41"/>
      <c r="C130" s="193" t="s">
        <v>224</v>
      </c>
      <c r="D130" s="193" t="s">
        <v>164</v>
      </c>
      <c r="E130" s="194" t="s">
        <v>446</v>
      </c>
      <c r="F130" s="195" t="s">
        <v>447</v>
      </c>
      <c r="G130" s="196" t="s">
        <v>317</v>
      </c>
      <c r="H130" s="197">
        <v>248.38399999999999</v>
      </c>
      <c r="I130" s="198"/>
      <c r="J130" s="199">
        <f>ROUND(I130*H130,2)</f>
        <v>0</v>
      </c>
      <c r="K130" s="195" t="s">
        <v>396</v>
      </c>
      <c r="L130" s="61"/>
      <c r="M130" s="200" t="s">
        <v>21</v>
      </c>
      <c r="N130" s="273" t="s">
        <v>44</v>
      </c>
      <c r="O130" s="274"/>
      <c r="P130" s="275">
        <f>O130*H130</f>
        <v>0</v>
      </c>
      <c r="Q130" s="275">
        <v>0</v>
      </c>
      <c r="R130" s="275">
        <f>Q130*H130</f>
        <v>0</v>
      </c>
      <c r="S130" s="275">
        <v>0</v>
      </c>
      <c r="T130" s="276">
        <f>S130*H130</f>
        <v>0</v>
      </c>
      <c r="AR130" s="24" t="s">
        <v>168</v>
      </c>
      <c r="AT130" s="24" t="s">
        <v>164</v>
      </c>
      <c r="AU130" s="24" t="s">
        <v>83</v>
      </c>
      <c r="AY130" s="24" t="s">
        <v>162</v>
      </c>
      <c r="BE130" s="204">
        <f>IF(N130="základní",J130,0)</f>
        <v>0</v>
      </c>
      <c r="BF130" s="204">
        <f>IF(N130="snížená",J130,0)</f>
        <v>0</v>
      </c>
      <c r="BG130" s="204">
        <f>IF(N130="zákl. přenesená",J130,0)</f>
        <v>0</v>
      </c>
      <c r="BH130" s="204">
        <f>IF(N130="sníž. přenesená",J130,0)</f>
        <v>0</v>
      </c>
      <c r="BI130" s="204">
        <f>IF(N130="nulová",J130,0)</f>
        <v>0</v>
      </c>
      <c r="BJ130" s="24" t="s">
        <v>81</v>
      </c>
      <c r="BK130" s="204">
        <f>ROUND(I130*H130,2)</f>
        <v>0</v>
      </c>
      <c r="BL130" s="24" t="s">
        <v>168</v>
      </c>
      <c r="BM130" s="24" t="s">
        <v>448</v>
      </c>
    </row>
    <row r="131" spans="2:65" s="1" customFormat="1" ht="6.9" customHeight="1">
      <c r="B131" s="56"/>
      <c r="C131" s="57"/>
      <c r="D131" s="57"/>
      <c r="E131" s="57"/>
      <c r="F131" s="57"/>
      <c r="G131" s="57"/>
      <c r="H131" s="57"/>
      <c r="I131" s="139"/>
      <c r="J131" s="57"/>
      <c r="K131" s="57"/>
      <c r="L131" s="61"/>
    </row>
  </sheetData>
  <sheetProtection algorithmName="SHA-512" hashValue="GmPNoPCuEyDvnpWn9aDsslPYw+a7S/nSN6IjY8qEReTzdNO9USXY2OtdW19FvF3+afnTLrEsr56PYbuxKKYtAQ==" saltValue="XMgPuTfclwDN8UPPyclyUA==" spinCount="100000" sheet="1" objects="1" scenarios="1" formatCells="0" formatColumns="0" formatRows="0" sort="0" autoFilter="0"/>
  <autoFilter ref="C80:K130" xr:uid="{00000000-0009-0000-0000-000003000000}"/>
  <mergeCells count="9">
    <mergeCell ref="E71:H71"/>
    <mergeCell ref="E73:H73"/>
    <mergeCell ref="G1:H1"/>
    <mergeCell ref="L2:V2"/>
    <mergeCell ref="E7:H7"/>
    <mergeCell ref="E9:H9"/>
    <mergeCell ref="E24:H24"/>
    <mergeCell ref="E45:H45"/>
    <mergeCell ref="E47:H47"/>
  </mergeCells>
  <hyperlinks>
    <hyperlink ref="F1:G1" location="C2" display="1) Krycí list soupisu" xr:uid="{00000000-0004-0000-0300-000000000000}"/>
    <hyperlink ref="G1:H1" location="C54" display="2) Rekapitulace" xr:uid="{00000000-0004-0000-0300-000001000000}"/>
    <hyperlink ref="J1" location="C80" display="3) Soupis prací" xr:uid="{00000000-0004-0000-0300-000002000000}"/>
    <hyperlink ref="L1:V1" location="'Rekapitulace stavby'!C2" display="Rekapitulace stavby" xr:uid="{00000000-0004-0000-0300-000003000000}"/>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R253"/>
  <sheetViews>
    <sheetView showGridLines="0" workbookViewId="0">
      <pane ySplit="1" topLeftCell="A2" activePane="bottomLeft" state="frozen"/>
      <selection pane="bottomLeft"/>
    </sheetView>
  </sheetViews>
  <sheetFormatPr defaultRowHeight="14.4"/>
  <cols>
    <col min="1" max="1" width="7.140625" customWidth="1"/>
    <col min="2" max="2" width="1.42578125" customWidth="1"/>
    <col min="3" max="3" width="3.5703125" customWidth="1"/>
    <col min="4" max="4" width="3.7109375" customWidth="1"/>
    <col min="5" max="5" width="14.7109375" customWidth="1"/>
    <col min="6" max="6" width="64.28515625" customWidth="1"/>
    <col min="7" max="7" width="7.42578125" customWidth="1"/>
    <col min="8" max="8" width="9.5703125" customWidth="1"/>
    <col min="9" max="9" width="10.85546875" style="111" customWidth="1"/>
    <col min="10" max="10" width="20.140625" customWidth="1"/>
    <col min="11" max="11" width="13.28515625" customWidth="1"/>
    <col min="13" max="18" width="9.140625" hidden="1"/>
    <col min="19" max="19" width="7" hidden="1" customWidth="1"/>
    <col min="20" max="20" width="25.42578125" hidden="1" customWidth="1"/>
    <col min="21" max="21" width="14" hidden="1" customWidth="1"/>
    <col min="22" max="22" width="10.5703125" customWidth="1"/>
    <col min="23" max="23" width="14" customWidth="1"/>
    <col min="24" max="24" width="10.5703125" customWidth="1"/>
    <col min="25" max="25" width="12.85546875" customWidth="1"/>
    <col min="26" max="26" width="9.42578125" customWidth="1"/>
    <col min="27" max="27" width="12.85546875" customWidth="1"/>
    <col min="28" max="28" width="14" customWidth="1"/>
    <col min="29" max="29" width="9.42578125" customWidth="1"/>
    <col min="30" max="30" width="12.85546875" customWidth="1"/>
    <col min="31" max="31" width="14" customWidth="1"/>
    <col min="44" max="65" width="9.140625" hidden="1"/>
  </cols>
  <sheetData>
    <row r="1" spans="1:70" ht="21.75" customHeight="1">
      <c r="A1" s="21"/>
      <c r="B1" s="112"/>
      <c r="C1" s="112"/>
      <c r="D1" s="113" t="s">
        <v>1</v>
      </c>
      <c r="E1" s="112"/>
      <c r="F1" s="114" t="s">
        <v>129</v>
      </c>
      <c r="G1" s="408" t="s">
        <v>130</v>
      </c>
      <c r="H1" s="408"/>
      <c r="I1" s="115"/>
      <c r="J1" s="114" t="s">
        <v>131</v>
      </c>
      <c r="K1" s="113" t="s">
        <v>132</v>
      </c>
      <c r="L1" s="114" t="s">
        <v>133</v>
      </c>
      <c r="M1" s="114"/>
      <c r="N1" s="114"/>
      <c r="O1" s="114"/>
      <c r="P1" s="114"/>
      <c r="Q1" s="114"/>
      <c r="R1" s="114"/>
      <c r="S1" s="114"/>
      <c r="T1" s="114"/>
      <c r="U1" s="20"/>
      <c r="V1" s="20"/>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row>
    <row r="2" spans="1:70" ht="36.9" customHeight="1">
      <c r="L2" s="400"/>
      <c r="M2" s="400"/>
      <c r="N2" s="400"/>
      <c r="O2" s="400"/>
      <c r="P2" s="400"/>
      <c r="Q2" s="400"/>
      <c r="R2" s="400"/>
      <c r="S2" s="400"/>
      <c r="T2" s="400"/>
      <c r="U2" s="400"/>
      <c r="V2" s="400"/>
      <c r="AT2" s="24" t="s">
        <v>92</v>
      </c>
    </row>
    <row r="3" spans="1:70" ht="6.9" customHeight="1">
      <c r="B3" s="25"/>
      <c r="C3" s="26"/>
      <c r="D3" s="26"/>
      <c r="E3" s="26"/>
      <c r="F3" s="26"/>
      <c r="G3" s="26"/>
      <c r="H3" s="26"/>
      <c r="I3" s="116"/>
      <c r="J3" s="26"/>
      <c r="K3" s="27"/>
      <c r="AT3" s="24" t="s">
        <v>83</v>
      </c>
    </row>
    <row r="4" spans="1:70" ht="36.9" customHeight="1">
      <c r="B4" s="28"/>
      <c r="C4" s="29"/>
      <c r="D4" s="30" t="s">
        <v>134</v>
      </c>
      <c r="E4" s="29"/>
      <c r="F4" s="29"/>
      <c r="G4" s="29"/>
      <c r="H4" s="29"/>
      <c r="I4" s="117"/>
      <c r="J4" s="29"/>
      <c r="K4" s="31"/>
      <c r="M4" s="32" t="s">
        <v>12</v>
      </c>
      <c r="AT4" s="24" t="s">
        <v>6</v>
      </c>
    </row>
    <row r="5" spans="1:70" ht="6.9" customHeight="1">
      <c r="B5" s="28"/>
      <c r="C5" s="29"/>
      <c r="D5" s="29"/>
      <c r="E5" s="29"/>
      <c r="F5" s="29"/>
      <c r="G5" s="29"/>
      <c r="H5" s="29"/>
      <c r="I5" s="117"/>
      <c r="J5" s="29"/>
      <c r="K5" s="31"/>
    </row>
    <row r="6" spans="1:70" ht="13.2">
      <c r="B6" s="28"/>
      <c r="C6" s="29"/>
      <c r="D6" s="37" t="s">
        <v>18</v>
      </c>
      <c r="E6" s="29"/>
      <c r="F6" s="29"/>
      <c r="G6" s="29"/>
      <c r="H6" s="29"/>
      <c r="I6" s="117"/>
      <c r="J6" s="29"/>
      <c r="K6" s="31"/>
    </row>
    <row r="7" spans="1:70" ht="20.399999999999999" customHeight="1">
      <c r="B7" s="28"/>
      <c r="C7" s="29"/>
      <c r="D7" s="29"/>
      <c r="E7" s="401" t="str">
        <f>'Rekapitulace stavby'!K6</f>
        <v>Revitalizace centra obce Vikýřovice</v>
      </c>
      <c r="F7" s="402"/>
      <c r="G7" s="402"/>
      <c r="H7" s="402"/>
      <c r="I7" s="117"/>
      <c r="J7" s="29"/>
      <c r="K7" s="31"/>
    </row>
    <row r="8" spans="1:70" s="1" customFormat="1" ht="13.2">
      <c r="B8" s="41"/>
      <c r="C8" s="42"/>
      <c r="D8" s="37" t="s">
        <v>135</v>
      </c>
      <c r="E8" s="42"/>
      <c r="F8" s="42"/>
      <c r="G8" s="42"/>
      <c r="H8" s="42"/>
      <c r="I8" s="118"/>
      <c r="J8" s="42"/>
      <c r="K8" s="45"/>
    </row>
    <row r="9" spans="1:70" s="1" customFormat="1" ht="36.9" customHeight="1">
      <c r="B9" s="41"/>
      <c r="C9" s="42"/>
      <c r="D9" s="42"/>
      <c r="E9" s="403" t="s">
        <v>458</v>
      </c>
      <c r="F9" s="404"/>
      <c r="G9" s="404"/>
      <c r="H9" s="404"/>
      <c r="I9" s="118"/>
      <c r="J9" s="42"/>
      <c r="K9" s="45"/>
    </row>
    <row r="10" spans="1:70" s="1" customFormat="1" ht="12">
      <c r="B10" s="41"/>
      <c r="C10" s="42"/>
      <c r="D10" s="42"/>
      <c r="E10" s="42"/>
      <c r="F10" s="42"/>
      <c r="G10" s="42"/>
      <c r="H10" s="42"/>
      <c r="I10" s="118"/>
      <c r="J10" s="42"/>
      <c r="K10" s="45"/>
    </row>
    <row r="11" spans="1:70" s="1" customFormat="1" ht="14.4" customHeight="1">
      <c r="B11" s="41"/>
      <c r="C11" s="42"/>
      <c r="D11" s="37" t="s">
        <v>20</v>
      </c>
      <c r="E11" s="42"/>
      <c r="F11" s="35" t="s">
        <v>21</v>
      </c>
      <c r="G11" s="42"/>
      <c r="H11" s="42"/>
      <c r="I11" s="119" t="s">
        <v>22</v>
      </c>
      <c r="J11" s="35" t="s">
        <v>21</v>
      </c>
      <c r="K11" s="45"/>
    </row>
    <row r="12" spans="1:70" s="1" customFormat="1" ht="14.4" customHeight="1">
      <c r="B12" s="41"/>
      <c r="C12" s="42"/>
      <c r="D12" s="37" t="s">
        <v>23</v>
      </c>
      <c r="E12" s="42"/>
      <c r="F12" s="35" t="s">
        <v>24</v>
      </c>
      <c r="G12" s="42"/>
      <c r="H12" s="42"/>
      <c r="I12" s="119" t="s">
        <v>25</v>
      </c>
      <c r="J12" s="120" t="str">
        <f>'Rekapitulace stavby'!AN8</f>
        <v>20. 7. 2017</v>
      </c>
      <c r="K12" s="45"/>
    </row>
    <row r="13" spans="1:70" s="1" customFormat="1" ht="10.8" customHeight="1">
      <c r="B13" s="41"/>
      <c r="C13" s="42"/>
      <c r="D13" s="42"/>
      <c r="E13" s="42"/>
      <c r="F13" s="42"/>
      <c r="G13" s="42"/>
      <c r="H13" s="42"/>
      <c r="I13" s="118"/>
      <c r="J13" s="42"/>
      <c r="K13" s="45"/>
    </row>
    <row r="14" spans="1:70" s="1" customFormat="1" ht="14.4" customHeight="1">
      <c r="B14" s="41"/>
      <c r="C14" s="42"/>
      <c r="D14" s="37" t="s">
        <v>27</v>
      </c>
      <c r="E14" s="42"/>
      <c r="F14" s="42"/>
      <c r="G14" s="42"/>
      <c r="H14" s="42"/>
      <c r="I14" s="119" t="s">
        <v>28</v>
      </c>
      <c r="J14" s="35" t="s">
        <v>29</v>
      </c>
      <c r="K14" s="45"/>
    </row>
    <row r="15" spans="1:70" s="1" customFormat="1" ht="18" customHeight="1">
      <c r="B15" s="41"/>
      <c r="C15" s="42"/>
      <c r="D15" s="42"/>
      <c r="E15" s="35" t="s">
        <v>30</v>
      </c>
      <c r="F15" s="42"/>
      <c r="G15" s="42"/>
      <c r="H15" s="42"/>
      <c r="I15" s="119" t="s">
        <v>31</v>
      </c>
      <c r="J15" s="35" t="s">
        <v>21</v>
      </c>
      <c r="K15" s="45"/>
    </row>
    <row r="16" spans="1:70" s="1" customFormat="1" ht="6.9" customHeight="1">
      <c r="B16" s="41"/>
      <c r="C16" s="42"/>
      <c r="D16" s="42"/>
      <c r="E16" s="42"/>
      <c r="F16" s="42"/>
      <c r="G16" s="42"/>
      <c r="H16" s="42"/>
      <c r="I16" s="118"/>
      <c r="J16" s="42"/>
      <c r="K16" s="45"/>
    </row>
    <row r="17" spans="2:11" s="1" customFormat="1" ht="14.4" customHeight="1">
      <c r="B17" s="41"/>
      <c r="C17" s="42"/>
      <c r="D17" s="37" t="s">
        <v>32</v>
      </c>
      <c r="E17" s="42"/>
      <c r="F17" s="42"/>
      <c r="G17" s="42"/>
      <c r="H17" s="42"/>
      <c r="I17" s="119" t="s">
        <v>28</v>
      </c>
      <c r="J17" s="35" t="str">
        <f>IF('Rekapitulace stavby'!AN13="Vyplň údaj","",IF('Rekapitulace stavby'!AN13="","",'Rekapitulace stavby'!AN13))</f>
        <v/>
      </c>
      <c r="K17" s="45"/>
    </row>
    <row r="18" spans="2:11" s="1" customFormat="1" ht="18" customHeight="1">
      <c r="B18" s="41"/>
      <c r="C18" s="42"/>
      <c r="D18" s="42"/>
      <c r="E18" s="35" t="str">
        <f>IF('Rekapitulace stavby'!E14="Vyplň údaj","",IF('Rekapitulace stavby'!E14="","",'Rekapitulace stavby'!E14))</f>
        <v/>
      </c>
      <c r="F18" s="42"/>
      <c r="G18" s="42"/>
      <c r="H18" s="42"/>
      <c r="I18" s="119" t="s">
        <v>31</v>
      </c>
      <c r="J18" s="35" t="str">
        <f>IF('Rekapitulace stavby'!AN14="Vyplň údaj","",IF('Rekapitulace stavby'!AN14="","",'Rekapitulace stavby'!AN14))</f>
        <v/>
      </c>
      <c r="K18" s="45"/>
    </row>
    <row r="19" spans="2:11" s="1" customFormat="1" ht="6.9" customHeight="1">
      <c r="B19" s="41"/>
      <c r="C19" s="42"/>
      <c r="D19" s="42"/>
      <c r="E19" s="42"/>
      <c r="F19" s="42"/>
      <c r="G19" s="42"/>
      <c r="H19" s="42"/>
      <c r="I19" s="118"/>
      <c r="J19" s="42"/>
      <c r="K19" s="45"/>
    </row>
    <row r="20" spans="2:11" s="1" customFormat="1" ht="14.4" customHeight="1">
      <c r="B20" s="41"/>
      <c r="C20" s="42"/>
      <c r="D20" s="37" t="s">
        <v>34</v>
      </c>
      <c r="E20" s="42"/>
      <c r="F20" s="42"/>
      <c r="G20" s="42"/>
      <c r="H20" s="42"/>
      <c r="I20" s="119" t="s">
        <v>28</v>
      </c>
      <c r="J20" s="35" t="s">
        <v>35</v>
      </c>
      <c r="K20" s="45"/>
    </row>
    <row r="21" spans="2:11" s="1" customFormat="1" ht="18" customHeight="1">
      <c r="B21" s="41"/>
      <c r="C21" s="42"/>
      <c r="D21" s="42"/>
      <c r="E21" s="35" t="s">
        <v>36</v>
      </c>
      <c r="F21" s="42"/>
      <c r="G21" s="42"/>
      <c r="H21" s="42"/>
      <c r="I21" s="119" t="s">
        <v>31</v>
      </c>
      <c r="J21" s="35" t="s">
        <v>21</v>
      </c>
      <c r="K21" s="45"/>
    </row>
    <row r="22" spans="2:11" s="1" customFormat="1" ht="6.9" customHeight="1">
      <c r="B22" s="41"/>
      <c r="C22" s="42"/>
      <c r="D22" s="42"/>
      <c r="E22" s="42"/>
      <c r="F22" s="42"/>
      <c r="G22" s="42"/>
      <c r="H22" s="42"/>
      <c r="I22" s="118"/>
      <c r="J22" s="42"/>
      <c r="K22" s="45"/>
    </row>
    <row r="23" spans="2:11" s="1" customFormat="1" ht="14.4" customHeight="1">
      <c r="B23" s="41"/>
      <c r="C23" s="42"/>
      <c r="D23" s="37" t="s">
        <v>38</v>
      </c>
      <c r="E23" s="42"/>
      <c r="F23" s="42"/>
      <c r="G23" s="42"/>
      <c r="H23" s="42"/>
      <c r="I23" s="118"/>
      <c r="J23" s="42"/>
      <c r="K23" s="45"/>
    </row>
    <row r="24" spans="2:11" s="6" customFormat="1" ht="20.399999999999999" customHeight="1">
      <c r="B24" s="121"/>
      <c r="C24" s="122"/>
      <c r="D24" s="122"/>
      <c r="E24" s="370" t="s">
        <v>21</v>
      </c>
      <c r="F24" s="370"/>
      <c r="G24" s="370"/>
      <c r="H24" s="370"/>
      <c r="I24" s="123"/>
      <c r="J24" s="122"/>
      <c r="K24" s="124"/>
    </row>
    <row r="25" spans="2:11" s="1" customFormat="1" ht="6.9" customHeight="1">
      <c r="B25" s="41"/>
      <c r="C25" s="42"/>
      <c r="D25" s="42"/>
      <c r="E25" s="42"/>
      <c r="F25" s="42"/>
      <c r="G25" s="42"/>
      <c r="H25" s="42"/>
      <c r="I25" s="118"/>
      <c r="J25" s="42"/>
      <c r="K25" s="45"/>
    </row>
    <row r="26" spans="2:11" s="1" customFormat="1" ht="6.9" customHeight="1">
      <c r="B26" s="41"/>
      <c r="C26" s="42"/>
      <c r="D26" s="85"/>
      <c r="E26" s="85"/>
      <c r="F26" s="85"/>
      <c r="G26" s="85"/>
      <c r="H26" s="85"/>
      <c r="I26" s="125"/>
      <c r="J26" s="85"/>
      <c r="K26" s="126"/>
    </row>
    <row r="27" spans="2:11" s="1" customFormat="1" ht="25.35" customHeight="1">
      <c r="B27" s="41"/>
      <c r="C27" s="42"/>
      <c r="D27" s="127" t="s">
        <v>39</v>
      </c>
      <c r="E27" s="42"/>
      <c r="F27" s="42"/>
      <c r="G27" s="42"/>
      <c r="H27" s="42"/>
      <c r="I27" s="118"/>
      <c r="J27" s="128">
        <f>ROUND(J84,2)</f>
        <v>0</v>
      </c>
      <c r="K27" s="45"/>
    </row>
    <row r="28" spans="2:11" s="1" customFormat="1" ht="6.9" customHeight="1">
      <c r="B28" s="41"/>
      <c r="C28" s="42"/>
      <c r="D28" s="85"/>
      <c r="E28" s="85"/>
      <c r="F28" s="85"/>
      <c r="G28" s="85"/>
      <c r="H28" s="85"/>
      <c r="I28" s="125"/>
      <c r="J28" s="85"/>
      <c r="K28" s="126"/>
    </row>
    <row r="29" spans="2:11" s="1" customFormat="1" ht="14.4" customHeight="1">
      <c r="B29" s="41"/>
      <c r="C29" s="42"/>
      <c r="D29" s="42"/>
      <c r="E29" s="42"/>
      <c r="F29" s="46" t="s">
        <v>41</v>
      </c>
      <c r="G29" s="42"/>
      <c r="H29" s="42"/>
      <c r="I29" s="129" t="s">
        <v>40</v>
      </c>
      <c r="J29" s="46" t="s">
        <v>42</v>
      </c>
      <c r="K29" s="45"/>
    </row>
    <row r="30" spans="2:11" s="1" customFormat="1" ht="14.4" customHeight="1">
      <c r="B30" s="41"/>
      <c r="C30" s="42"/>
      <c r="D30" s="49" t="s">
        <v>43</v>
      </c>
      <c r="E30" s="49" t="s">
        <v>44</v>
      </c>
      <c r="F30" s="130">
        <f>ROUND(SUM(BE84:BE252), 2)</f>
        <v>0</v>
      </c>
      <c r="G30" s="42"/>
      <c r="H30" s="42"/>
      <c r="I30" s="131">
        <v>0.21</v>
      </c>
      <c r="J30" s="130">
        <f>ROUND(ROUND((SUM(BE84:BE252)), 2)*I30, 2)</f>
        <v>0</v>
      </c>
      <c r="K30" s="45"/>
    </row>
    <row r="31" spans="2:11" s="1" customFormat="1" ht="14.4" customHeight="1">
      <c r="B31" s="41"/>
      <c r="C31" s="42"/>
      <c r="D31" s="42"/>
      <c r="E31" s="49" t="s">
        <v>45</v>
      </c>
      <c r="F31" s="130">
        <f>ROUND(SUM(BF84:BF252), 2)</f>
        <v>0</v>
      </c>
      <c r="G31" s="42"/>
      <c r="H31" s="42"/>
      <c r="I31" s="131">
        <v>0.15</v>
      </c>
      <c r="J31" s="130">
        <f>ROUND(ROUND((SUM(BF84:BF252)), 2)*I31, 2)</f>
        <v>0</v>
      </c>
      <c r="K31" s="45"/>
    </row>
    <row r="32" spans="2:11" s="1" customFormat="1" ht="14.4" hidden="1" customHeight="1">
      <c r="B32" s="41"/>
      <c r="C32" s="42"/>
      <c r="D32" s="42"/>
      <c r="E32" s="49" t="s">
        <v>46</v>
      </c>
      <c r="F32" s="130">
        <f>ROUND(SUM(BG84:BG252), 2)</f>
        <v>0</v>
      </c>
      <c r="G32" s="42"/>
      <c r="H32" s="42"/>
      <c r="I32" s="131">
        <v>0.21</v>
      </c>
      <c r="J32" s="130">
        <v>0</v>
      </c>
      <c r="K32" s="45"/>
    </row>
    <row r="33" spans="2:11" s="1" customFormat="1" ht="14.4" hidden="1" customHeight="1">
      <c r="B33" s="41"/>
      <c r="C33" s="42"/>
      <c r="D33" s="42"/>
      <c r="E33" s="49" t="s">
        <v>47</v>
      </c>
      <c r="F33" s="130">
        <f>ROUND(SUM(BH84:BH252), 2)</f>
        <v>0</v>
      </c>
      <c r="G33" s="42"/>
      <c r="H33" s="42"/>
      <c r="I33" s="131">
        <v>0.15</v>
      </c>
      <c r="J33" s="130">
        <v>0</v>
      </c>
      <c r="K33" s="45"/>
    </row>
    <row r="34" spans="2:11" s="1" customFormat="1" ht="14.4" hidden="1" customHeight="1">
      <c r="B34" s="41"/>
      <c r="C34" s="42"/>
      <c r="D34" s="42"/>
      <c r="E34" s="49" t="s">
        <v>48</v>
      </c>
      <c r="F34" s="130">
        <f>ROUND(SUM(BI84:BI252), 2)</f>
        <v>0</v>
      </c>
      <c r="G34" s="42"/>
      <c r="H34" s="42"/>
      <c r="I34" s="131">
        <v>0</v>
      </c>
      <c r="J34" s="130">
        <v>0</v>
      </c>
      <c r="K34" s="45"/>
    </row>
    <row r="35" spans="2:11" s="1" customFormat="1" ht="6.9" customHeight="1">
      <c r="B35" s="41"/>
      <c r="C35" s="42"/>
      <c r="D35" s="42"/>
      <c r="E35" s="42"/>
      <c r="F35" s="42"/>
      <c r="G35" s="42"/>
      <c r="H35" s="42"/>
      <c r="I35" s="118"/>
      <c r="J35" s="42"/>
      <c r="K35" s="45"/>
    </row>
    <row r="36" spans="2:11" s="1" customFormat="1" ht="25.35" customHeight="1">
      <c r="B36" s="41"/>
      <c r="C36" s="132"/>
      <c r="D36" s="133" t="s">
        <v>49</v>
      </c>
      <c r="E36" s="79"/>
      <c r="F36" s="79"/>
      <c r="G36" s="134" t="s">
        <v>50</v>
      </c>
      <c r="H36" s="135" t="s">
        <v>51</v>
      </c>
      <c r="I36" s="136"/>
      <c r="J36" s="137">
        <f>SUM(J27:J34)</f>
        <v>0</v>
      </c>
      <c r="K36" s="138"/>
    </row>
    <row r="37" spans="2:11" s="1" customFormat="1" ht="14.4" customHeight="1">
      <c r="B37" s="56"/>
      <c r="C37" s="57"/>
      <c r="D37" s="57"/>
      <c r="E37" s="57"/>
      <c r="F37" s="57"/>
      <c r="G37" s="57"/>
      <c r="H37" s="57"/>
      <c r="I37" s="139"/>
      <c r="J37" s="57"/>
      <c r="K37" s="58"/>
    </row>
    <row r="41" spans="2:11" s="1" customFormat="1" ht="6.9" customHeight="1">
      <c r="B41" s="140"/>
      <c r="C41" s="141"/>
      <c r="D41" s="141"/>
      <c r="E41" s="141"/>
      <c r="F41" s="141"/>
      <c r="G41" s="141"/>
      <c r="H41" s="141"/>
      <c r="I41" s="142"/>
      <c r="J41" s="141"/>
      <c r="K41" s="143"/>
    </row>
    <row r="42" spans="2:11" s="1" customFormat="1" ht="36.9" customHeight="1">
      <c r="B42" s="41"/>
      <c r="C42" s="30" t="s">
        <v>137</v>
      </c>
      <c r="D42" s="42"/>
      <c r="E42" s="42"/>
      <c r="F42" s="42"/>
      <c r="G42" s="42"/>
      <c r="H42" s="42"/>
      <c r="I42" s="118"/>
      <c r="J42" s="42"/>
      <c r="K42" s="45"/>
    </row>
    <row r="43" spans="2:11" s="1" customFormat="1" ht="6.9" customHeight="1">
      <c r="B43" s="41"/>
      <c r="C43" s="42"/>
      <c r="D43" s="42"/>
      <c r="E43" s="42"/>
      <c r="F43" s="42"/>
      <c r="G43" s="42"/>
      <c r="H43" s="42"/>
      <c r="I43" s="118"/>
      <c r="J43" s="42"/>
      <c r="K43" s="45"/>
    </row>
    <row r="44" spans="2:11" s="1" customFormat="1" ht="14.4" customHeight="1">
      <c r="B44" s="41"/>
      <c r="C44" s="37" t="s">
        <v>18</v>
      </c>
      <c r="D44" s="42"/>
      <c r="E44" s="42"/>
      <c r="F44" s="42"/>
      <c r="G44" s="42"/>
      <c r="H44" s="42"/>
      <c r="I44" s="118"/>
      <c r="J44" s="42"/>
      <c r="K44" s="45"/>
    </row>
    <row r="45" spans="2:11" s="1" customFormat="1" ht="20.399999999999999" customHeight="1">
      <c r="B45" s="41"/>
      <c r="C45" s="42"/>
      <c r="D45" s="42"/>
      <c r="E45" s="401" t="str">
        <f>E7</f>
        <v>Revitalizace centra obce Vikýřovice</v>
      </c>
      <c r="F45" s="402"/>
      <c r="G45" s="402"/>
      <c r="H45" s="402"/>
      <c r="I45" s="118"/>
      <c r="J45" s="42"/>
      <c r="K45" s="45"/>
    </row>
    <row r="46" spans="2:11" s="1" customFormat="1" ht="14.4" customHeight="1">
      <c r="B46" s="41"/>
      <c r="C46" s="37" t="s">
        <v>135</v>
      </c>
      <c r="D46" s="42"/>
      <c r="E46" s="42"/>
      <c r="F46" s="42"/>
      <c r="G46" s="42"/>
      <c r="H46" s="42"/>
      <c r="I46" s="118"/>
      <c r="J46" s="42"/>
      <c r="K46" s="45"/>
    </row>
    <row r="47" spans="2:11" s="1" customFormat="1" ht="22.2" customHeight="1">
      <c r="B47" s="41"/>
      <c r="C47" s="42"/>
      <c r="D47" s="42"/>
      <c r="E47" s="403" t="str">
        <f>E9</f>
        <v>SO 103a - Chodníky a rampy</v>
      </c>
      <c r="F47" s="404"/>
      <c r="G47" s="404"/>
      <c r="H47" s="404"/>
      <c r="I47" s="118"/>
      <c r="J47" s="42"/>
      <c r="K47" s="45"/>
    </row>
    <row r="48" spans="2:11" s="1" customFormat="1" ht="6.9" customHeight="1">
      <c r="B48" s="41"/>
      <c r="C48" s="42"/>
      <c r="D48" s="42"/>
      <c r="E48" s="42"/>
      <c r="F48" s="42"/>
      <c r="G48" s="42"/>
      <c r="H48" s="42"/>
      <c r="I48" s="118"/>
      <c r="J48" s="42"/>
      <c r="K48" s="45"/>
    </row>
    <row r="49" spans="2:47" s="1" customFormat="1" ht="18" customHeight="1">
      <c r="B49" s="41"/>
      <c r="C49" s="37" t="s">
        <v>23</v>
      </c>
      <c r="D49" s="42"/>
      <c r="E49" s="42"/>
      <c r="F49" s="35" t="str">
        <f>F12</f>
        <v>Vikýřovice</v>
      </c>
      <c r="G49" s="42"/>
      <c r="H49" s="42"/>
      <c r="I49" s="119" t="s">
        <v>25</v>
      </c>
      <c r="J49" s="120" t="str">
        <f>IF(J12="","",J12)</f>
        <v>20. 7. 2017</v>
      </c>
      <c r="K49" s="45"/>
    </row>
    <row r="50" spans="2:47" s="1" customFormat="1" ht="6.9" customHeight="1">
      <c r="B50" s="41"/>
      <c r="C50" s="42"/>
      <c r="D50" s="42"/>
      <c r="E50" s="42"/>
      <c r="F50" s="42"/>
      <c r="G50" s="42"/>
      <c r="H50" s="42"/>
      <c r="I50" s="118"/>
      <c r="J50" s="42"/>
      <c r="K50" s="45"/>
    </row>
    <row r="51" spans="2:47" s="1" customFormat="1" ht="13.2">
      <c r="B51" s="41"/>
      <c r="C51" s="37" t="s">
        <v>27</v>
      </c>
      <c r="D51" s="42"/>
      <c r="E51" s="42"/>
      <c r="F51" s="35" t="str">
        <f>E15</f>
        <v>Obec Vikýřovice, Petrovská č. 168</v>
      </c>
      <c r="G51" s="42"/>
      <c r="H51" s="42"/>
      <c r="I51" s="119" t="s">
        <v>34</v>
      </c>
      <c r="J51" s="35" t="str">
        <f>E21</f>
        <v>Ing. Vitásek, U tenisu 2625/1, Šumperk</v>
      </c>
      <c r="K51" s="45"/>
    </row>
    <row r="52" spans="2:47" s="1" customFormat="1" ht="14.4" customHeight="1">
      <c r="B52" s="41"/>
      <c r="C52" s="37" t="s">
        <v>32</v>
      </c>
      <c r="D52" s="42"/>
      <c r="E52" s="42"/>
      <c r="F52" s="35" t="str">
        <f>IF(E18="","",E18)</f>
        <v/>
      </c>
      <c r="G52" s="42"/>
      <c r="H52" s="42"/>
      <c r="I52" s="118"/>
      <c r="J52" s="42"/>
      <c r="K52" s="45"/>
    </row>
    <row r="53" spans="2:47" s="1" customFormat="1" ht="10.35" customHeight="1">
      <c r="B53" s="41"/>
      <c r="C53" s="42"/>
      <c r="D53" s="42"/>
      <c r="E53" s="42"/>
      <c r="F53" s="42"/>
      <c r="G53" s="42"/>
      <c r="H53" s="42"/>
      <c r="I53" s="118"/>
      <c r="J53" s="42"/>
      <c r="K53" s="45"/>
    </row>
    <row r="54" spans="2:47" s="1" customFormat="1" ht="29.25" customHeight="1">
      <c r="B54" s="41"/>
      <c r="C54" s="144" t="s">
        <v>138</v>
      </c>
      <c r="D54" s="132"/>
      <c r="E54" s="132"/>
      <c r="F54" s="132"/>
      <c r="G54" s="132"/>
      <c r="H54" s="132"/>
      <c r="I54" s="145"/>
      <c r="J54" s="146" t="s">
        <v>139</v>
      </c>
      <c r="K54" s="147"/>
    </row>
    <row r="55" spans="2:47" s="1" customFormat="1" ht="10.35" customHeight="1">
      <c r="B55" s="41"/>
      <c r="C55" s="42"/>
      <c r="D55" s="42"/>
      <c r="E55" s="42"/>
      <c r="F55" s="42"/>
      <c r="G55" s="42"/>
      <c r="H55" s="42"/>
      <c r="I55" s="118"/>
      <c r="J55" s="42"/>
      <c r="K55" s="45"/>
    </row>
    <row r="56" spans="2:47" s="1" customFormat="1" ht="29.25" customHeight="1">
      <c r="B56" s="41"/>
      <c r="C56" s="148" t="s">
        <v>140</v>
      </c>
      <c r="D56" s="42"/>
      <c r="E56" s="42"/>
      <c r="F56" s="42"/>
      <c r="G56" s="42"/>
      <c r="H56" s="42"/>
      <c r="I56" s="118"/>
      <c r="J56" s="128">
        <f>J84</f>
        <v>0</v>
      </c>
      <c r="K56" s="45"/>
      <c r="AU56" s="24" t="s">
        <v>141</v>
      </c>
    </row>
    <row r="57" spans="2:47" s="7" customFormat="1" ht="24.9" customHeight="1">
      <c r="B57" s="149"/>
      <c r="C57" s="150"/>
      <c r="D57" s="151" t="s">
        <v>142</v>
      </c>
      <c r="E57" s="152"/>
      <c r="F57" s="152"/>
      <c r="G57" s="152"/>
      <c r="H57" s="152"/>
      <c r="I57" s="153"/>
      <c r="J57" s="154">
        <f>J85</f>
        <v>0</v>
      </c>
      <c r="K57" s="155"/>
    </row>
    <row r="58" spans="2:47" s="8" customFormat="1" ht="19.95" customHeight="1">
      <c r="B58" s="156"/>
      <c r="C58" s="157"/>
      <c r="D58" s="158" t="s">
        <v>143</v>
      </c>
      <c r="E58" s="159"/>
      <c r="F58" s="159"/>
      <c r="G58" s="159"/>
      <c r="H58" s="159"/>
      <c r="I58" s="160"/>
      <c r="J58" s="161">
        <f>J86</f>
        <v>0</v>
      </c>
      <c r="K58" s="162"/>
    </row>
    <row r="59" spans="2:47" s="8" customFormat="1" ht="19.95" customHeight="1">
      <c r="B59" s="156"/>
      <c r="C59" s="157"/>
      <c r="D59" s="158" t="s">
        <v>459</v>
      </c>
      <c r="E59" s="159"/>
      <c r="F59" s="159"/>
      <c r="G59" s="159"/>
      <c r="H59" s="159"/>
      <c r="I59" s="160"/>
      <c r="J59" s="161">
        <f>J138</f>
        <v>0</v>
      </c>
      <c r="K59" s="162"/>
    </row>
    <row r="60" spans="2:47" s="8" customFormat="1" ht="19.95" customHeight="1">
      <c r="B60" s="156"/>
      <c r="C60" s="157"/>
      <c r="D60" s="158" t="s">
        <v>385</v>
      </c>
      <c r="E60" s="159"/>
      <c r="F60" s="159"/>
      <c r="G60" s="159"/>
      <c r="H60" s="159"/>
      <c r="I60" s="160"/>
      <c r="J60" s="161">
        <f>J152</f>
        <v>0</v>
      </c>
      <c r="K60" s="162"/>
    </row>
    <row r="61" spans="2:47" s="8" customFormat="1" ht="19.95" customHeight="1">
      <c r="B61" s="156"/>
      <c r="C61" s="157"/>
      <c r="D61" s="158" t="s">
        <v>386</v>
      </c>
      <c r="E61" s="159"/>
      <c r="F61" s="159"/>
      <c r="G61" s="159"/>
      <c r="H61" s="159"/>
      <c r="I61" s="160"/>
      <c r="J61" s="161">
        <f>J162</f>
        <v>0</v>
      </c>
      <c r="K61" s="162"/>
    </row>
    <row r="62" spans="2:47" s="8" customFormat="1" ht="19.95" customHeight="1">
      <c r="B62" s="156"/>
      <c r="C62" s="157"/>
      <c r="D62" s="158" t="s">
        <v>460</v>
      </c>
      <c r="E62" s="159"/>
      <c r="F62" s="159"/>
      <c r="G62" s="159"/>
      <c r="H62" s="159"/>
      <c r="I62" s="160"/>
      <c r="J62" s="161">
        <f>J198</f>
        <v>0</v>
      </c>
      <c r="K62" s="162"/>
    </row>
    <row r="63" spans="2:47" s="8" customFormat="1" ht="19.95" customHeight="1">
      <c r="B63" s="156"/>
      <c r="C63" s="157"/>
      <c r="D63" s="158" t="s">
        <v>461</v>
      </c>
      <c r="E63" s="159"/>
      <c r="F63" s="159"/>
      <c r="G63" s="159"/>
      <c r="H63" s="159"/>
      <c r="I63" s="160"/>
      <c r="J63" s="161">
        <f>J202</f>
        <v>0</v>
      </c>
      <c r="K63" s="162"/>
    </row>
    <row r="64" spans="2:47" s="8" customFormat="1" ht="19.95" customHeight="1">
      <c r="B64" s="156"/>
      <c r="C64" s="157"/>
      <c r="D64" s="158" t="s">
        <v>387</v>
      </c>
      <c r="E64" s="159"/>
      <c r="F64" s="159"/>
      <c r="G64" s="159"/>
      <c r="H64" s="159"/>
      <c r="I64" s="160"/>
      <c r="J64" s="161">
        <f>J251</f>
        <v>0</v>
      </c>
      <c r="K64" s="162"/>
    </row>
    <row r="65" spans="2:12" s="1" customFormat="1" ht="21.75" customHeight="1">
      <c r="B65" s="41"/>
      <c r="C65" s="42"/>
      <c r="D65" s="42"/>
      <c r="E65" s="42"/>
      <c r="F65" s="42"/>
      <c r="G65" s="42"/>
      <c r="H65" s="42"/>
      <c r="I65" s="118"/>
      <c r="J65" s="42"/>
      <c r="K65" s="45"/>
    </row>
    <row r="66" spans="2:12" s="1" customFormat="1" ht="6.9" customHeight="1">
      <c r="B66" s="56"/>
      <c r="C66" s="57"/>
      <c r="D66" s="57"/>
      <c r="E66" s="57"/>
      <c r="F66" s="57"/>
      <c r="G66" s="57"/>
      <c r="H66" s="57"/>
      <c r="I66" s="139"/>
      <c r="J66" s="57"/>
      <c r="K66" s="58"/>
    </row>
    <row r="70" spans="2:12" s="1" customFormat="1" ht="6.9" customHeight="1">
      <c r="B70" s="59"/>
      <c r="C70" s="60"/>
      <c r="D70" s="60"/>
      <c r="E70" s="60"/>
      <c r="F70" s="60"/>
      <c r="G70" s="60"/>
      <c r="H70" s="60"/>
      <c r="I70" s="142"/>
      <c r="J70" s="60"/>
      <c r="K70" s="60"/>
      <c r="L70" s="61"/>
    </row>
    <row r="71" spans="2:12" s="1" customFormat="1" ht="36.9" customHeight="1">
      <c r="B71" s="41"/>
      <c r="C71" s="62" t="s">
        <v>146</v>
      </c>
      <c r="D71" s="63"/>
      <c r="E71" s="63"/>
      <c r="F71" s="63"/>
      <c r="G71" s="63"/>
      <c r="H71" s="63"/>
      <c r="I71" s="163"/>
      <c r="J71" s="63"/>
      <c r="K71" s="63"/>
      <c r="L71" s="61"/>
    </row>
    <row r="72" spans="2:12" s="1" customFormat="1" ht="6.9" customHeight="1">
      <c r="B72" s="41"/>
      <c r="C72" s="63"/>
      <c r="D72" s="63"/>
      <c r="E72" s="63"/>
      <c r="F72" s="63"/>
      <c r="G72" s="63"/>
      <c r="H72" s="63"/>
      <c r="I72" s="163"/>
      <c r="J72" s="63"/>
      <c r="K72" s="63"/>
      <c r="L72" s="61"/>
    </row>
    <row r="73" spans="2:12" s="1" customFormat="1" ht="14.4" customHeight="1">
      <c r="B73" s="41"/>
      <c r="C73" s="65" t="s">
        <v>18</v>
      </c>
      <c r="D73" s="63"/>
      <c r="E73" s="63"/>
      <c r="F73" s="63"/>
      <c r="G73" s="63"/>
      <c r="H73" s="63"/>
      <c r="I73" s="163"/>
      <c r="J73" s="63"/>
      <c r="K73" s="63"/>
      <c r="L73" s="61"/>
    </row>
    <row r="74" spans="2:12" s="1" customFormat="1" ht="20.399999999999999" customHeight="1">
      <c r="B74" s="41"/>
      <c r="C74" s="63"/>
      <c r="D74" s="63"/>
      <c r="E74" s="405" t="str">
        <f>E7</f>
        <v>Revitalizace centra obce Vikýřovice</v>
      </c>
      <c r="F74" s="406"/>
      <c r="G74" s="406"/>
      <c r="H74" s="406"/>
      <c r="I74" s="163"/>
      <c r="J74" s="63"/>
      <c r="K74" s="63"/>
      <c r="L74" s="61"/>
    </row>
    <row r="75" spans="2:12" s="1" customFormat="1" ht="14.4" customHeight="1">
      <c r="B75" s="41"/>
      <c r="C75" s="65" t="s">
        <v>135</v>
      </c>
      <c r="D75" s="63"/>
      <c r="E75" s="63"/>
      <c r="F75" s="63"/>
      <c r="G75" s="63"/>
      <c r="H75" s="63"/>
      <c r="I75" s="163"/>
      <c r="J75" s="63"/>
      <c r="K75" s="63"/>
      <c r="L75" s="61"/>
    </row>
    <row r="76" spans="2:12" s="1" customFormat="1" ht="22.2" customHeight="1">
      <c r="B76" s="41"/>
      <c r="C76" s="63"/>
      <c r="D76" s="63"/>
      <c r="E76" s="381" t="str">
        <f>E9</f>
        <v>SO 103a - Chodníky a rampy</v>
      </c>
      <c r="F76" s="407"/>
      <c r="G76" s="407"/>
      <c r="H76" s="407"/>
      <c r="I76" s="163"/>
      <c r="J76" s="63"/>
      <c r="K76" s="63"/>
      <c r="L76" s="61"/>
    </row>
    <row r="77" spans="2:12" s="1" customFormat="1" ht="6.9" customHeight="1">
      <c r="B77" s="41"/>
      <c r="C77" s="63"/>
      <c r="D77" s="63"/>
      <c r="E77" s="63"/>
      <c r="F77" s="63"/>
      <c r="G77" s="63"/>
      <c r="H77" s="63"/>
      <c r="I77" s="163"/>
      <c r="J77" s="63"/>
      <c r="K77" s="63"/>
      <c r="L77" s="61"/>
    </row>
    <row r="78" spans="2:12" s="1" customFormat="1" ht="18" customHeight="1">
      <c r="B78" s="41"/>
      <c r="C78" s="65" t="s">
        <v>23</v>
      </c>
      <c r="D78" s="63"/>
      <c r="E78" s="63"/>
      <c r="F78" s="164" t="str">
        <f>F12</f>
        <v>Vikýřovice</v>
      </c>
      <c r="G78" s="63"/>
      <c r="H78" s="63"/>
      <c r="I78" s="165" t="s">
        <v>25</v>
      </c>
      <c r="J78" s="73" t="str">
        <f>IF(J12="","",J12)</f>
        <v>20. 7. 2017</v>
      </c>
      <c r="K78" s="63"/>
      <c r="L78" s="61"/>
    </row>
    <row r="79" spans="2:12" s="1" customFormat="1" ht="6.9" customHeight="1">
      <c r="B79" s="41"/>
      <c r="C79" s="63"/>
      <c r="D79" s="63"/>
      <c r="E79" s="63"/>
      <c r="F79" s="63"/>
      <c r="G79" s="63"/>
      <c r="H79" s="63"/>
      <c r="I79" s="163"/>
      <c r="J79" s="63"/>
      <c r="K79" s="63"/>
      <c r="L79" s="61"/>
    </row>
    <row r="80" spans="2:12" s="1" customFormat="1" ht="13.2">
      <c r="B80" s="41"/>
      <c r="C80" s="65" t="s">
        <v>27</v>
      </c>
      <c r="D80" s="63"/>
      <c r="E80" s="63"/>
      <c r="F80" s="164" t="str">
        <f>E15</f>
        <v>Obec Vikýřovice, Petrovská č. 168</v>
      </c>
      <c r="G80" s="63"/>
      <c r="H80" s="63"/>
      <c r="I80" s="165" t="s">
        <v>34</v>
      </c>
      <c r="J80" s="164" t="str">
        <f>E21</f>
        <v>Ing. Vitásek, U tenisu 2625/1, Šumperk</v>
      </c>
      <c r="K80" s="63"/>
      <c r="L80" s="61"/>
    </row>
    <row r="81" spans="2:65" s="1" customFormat="1" ht="14.4" customHeight="1">
      <c r="B81" s="41"/>
      <c r="C81" s="65" t="s">
        <v>32</v>
      </c>
      <c r="D81" s="63"/>
      <c r="E81" s="63"/>
      <c r="F81" s="164" t="str">
        <f>IF(E18="","",E18)</f>
        <v/>
      </c>
      <c r="G81" s="63"/>
      <c r="H81" s="63"/>
      <c r="I81" s="163"/>
      <c r="J81" s="63"/>
      <c r="K81" s="63"/>
      <c r="L81" s="61"/>
    </row>
    <row r="82" spans="2:65" s="1" customFormat="1" ht="10.35" customHeight="1">
      <c r="B82" s="41"/>
      <c r="C82" s="63"/>
      <c r="D82" s="63"/>
      <c r="E82" s="63"/>
      <c r="F82" s="63"/>
      <c r="G82" s="63"/>
      <c r="H82" s="63"/>
      <c r="I82" s="163"/>
      <c r="J82" s="63"/>
      <c r="K82" s="63"/>
      <c r="L82" s="61"/>
    </row>
    <row r="83" spans="2:65" s="9" customFormat="1" ht="29.25" customHeight="1">
      <c r="B83" s="166"/>
      <c r="C83" s="167" t="s">
        <v>147</v>
      </c>
      <c r="D83" s="168" t="s">
        <v>58</v>
      </c>
      <c r="E83" s="168" t="s">
        <v>54</v>
      </c>
      <c r="F83" s="168" t="s">
        <v>148</v>
      </c>
      <c r="G83" s="168" t="s">
        <v>149</v>
      </c>
      <c r="H83" s="168" t="s">
        <v>150</v>
      </c>
      <c r="I83" s="169" t="s">
        <v>151</v>
      </c>
      <c r="J83" s="168" t="s">
        <v>139</v>
      </c>
      <c r="K83" s="170" t="s">
        <v>152</v>
      </c>
      <c r="L83" s="171"/>
      <c r="M83" s="81" t="s">
        <v>153</v>
      </c>
      <c r="N83" s="82" t="s">
        <v>43</v>
      </c>
      <c r="O83" s="82" t="s">
        <v>154</v>
      </c>
      <c r="P83" s="82" t="s">
        <v>155</v>
      </c>
      <c r="Q83" s="82" t="s">
        <v>156</v>
      </c>
      <c r="R83" s="82" t="s">
        <v>157</v>
      </c>
      <c r="S83" s="82" t="s">
        <v>158</v>
      </c>
      <c r="T83" s="83" t="s">
        <v>159</v>
      </c>
    </row>
    <row r="84" spans="2:65" s="1" customFormat="1" ht="29.25" customHeight="1">
      <c r="B84" s="41"/>
      <c r="C84" s="87" t="s">
        <v>140</v>
      </c>
      <c r="D84" s="63"/>
      <c r="E84" s="63"/>
      <c r="F84" s="63"/>
      <c r="G84" s="63"/>
      <c r="H84" s="63"/>
      <c r="I84" s="163"/>
      <c r="J84" s="172">
        <f>BK84</f>
        <v>0</v>
      </c>
      <c r="K84" s="63"/>
      <c r="L84" s="61"/>
      <c r="M84" s="84"/>
      <c r="N84" s="85"/>
      <c r="O84" s="85"/>
      <c r="P84" s="173">
        <f>P85</f>
        <v>0</v>
      </c>
      <c r="Q84" s="85"/>
      <c r="R84" s="173">
        <f>R85</f>
        <v>786.18900359999986</v>
      </c>
      <c r="S84" s="85"/>
      <c r="T84" s="174">
        <f>T85</f>
        <v>0</v>
      </c>
      <c r="AT84" s="24" t="s">
        <v>72</v>
      </c>
      <c r="AU84" s="24" t="s">
        <v>141</v>
      </c>
      <c r="BK84" s="175">
        <f>BK85</f>
        <v>0</v>
      </c>
    </row>
    <row r="85" spans="2:65" s="10" customFormat="1" ht="37.35" customHeight="1">
      <c r="B85" s="176"/>
      <c r="C85" s="177"/>
      <c r="D85" s="178" t="s">
        <v>72</v>
      </c>
      <c r="E85" s="179" t="s">
        <v>160</v>
      </c>
      <c r="F85" s="179" t="s">
        <v>161</v>
      </c>
      <c r="G85" s="177"/>
      <c r="H85" s="177"/>
      <c r="I85" s="180"/>
      <c r="J85" s="181">
        <f>BK85</f>
        <v>0</v>
      </c>
      <c r="K85" s="177"/>
      <c r="L85" s="182"/>
      <c r="M85" s="183"/>
      <c r="N85" s="184"/>
      <c r="O85" s="184"/>
      <c r="P85" s="185">
        <f>P86+P138+P152+P162+P198+P202+P251</f>
        <v>0</v>
      </c>
      <c r="Q85" s="184"/>
      <c r="R85" s="185">
        <f>R86+R138+R152+R162+R198+R202+R251</f>
        <v>786.18900359999986</v>
      </c>
      <c r="S85" s="184"/>
      <c r="T85" s="186">
        <f>T86+T138+T152+T162+T198+T202+T251</f>
        <v>0</v>
      </c>
      <c r="AR85" s="187" t="s">
        <v>81</v>
      </c>
      <c r="AT85" s="188" t="s">
        <v>72</v>
      </c>
      <c r="AU85" s="188" t="s">
        <v>73</v>
      </c>
      <c r="AY85" s="187" t="s">
        <v>162</v>
      </c>
      <c r="BK85" s="189">
        <f>BK86+BK138+BK152+BK162+BK198+BK202+BK251</f>
        <v>0</v>
      </c>
    </row>
    <row r="86" spans="2:65" s="10" customFormat="1" ht="19.95" customHeight="1">
      <c r="B86" s="176"/>
      <c r="C86" s="177"/>
      <c r="D86" s="190" t="s">
        <v>72</v>
      </c>
      <c r="E86" s="191" t="s">
        <v>81</v>
      </c>
      <c r="F86" s="191" t="s">
        <v>163</v>
      </c>
      <c r="G86" s="177"/>
      <c r="H86" s="177"/>
      <c r="I86" s="180"/>
      <c r="J86" s="192">
        <f>BK86</f>
        <v>0</v>
      </c>
      <c r="K86" s="177"/>
      <c r="L86" s="182"/>
      <c r="M86" s="183"/>
      <c r="N86" s="184"/>
      <c r="O86" s="184"/>
      <c r="P86" s="185">
        <f>SUM(P87:P137)</f>
        <v>0</v>
      </c>
      <c r="Q86" s="184"/>
      <c r="R86" s="185">
        <f>SUM(R87:R137)</f>
        <v>314.03869999999995</v>
      </c>
      <c r="S86" s="184"/>
      <c r="T86" s="186">
        <f>SUM(T87:T137)</f>
        <v>0</v>
      </c>
      <c r="AR86" s="187" t="s">
        <v>81</v>
      </c>
      <c r="AT86" s="188" t="s">
        <v>72</v>
      </c>
      <c r="AU86" s="188" t="s">
        <v>81</v>
      </c>
      <c r="AY86" s="187" t="s">
        <v>162</v>
      </c>
      <c r="BK86" s="189">
        <f>SUM(BK87:BK137)</f>
        <v>0</v>
      </c>
    </row>
    <row r="87" spans="2:65" s="1" customFormat="1" ht="20.399999999999999" customHeight="1">
      <c r="B87" s="41"/>
      <c r="C87" s="193" t="s">
        <v>81</v>
      </c>
      <c r="D87" s="193" t="s">
        <v>164</v>
      </c>
      <c r="E87" s="194" t="s">
        <v>462</v>
      </c>
      <c r="F87" s="195" t="s">
        <v>463</v>
      </c>
      <c r="G87" s="196" t="s">
        <v>257</v>
      </c>
      <c r="H87" s="197">
        <v>11.25</v>
      </c>
      <c r="I87" s="198"/>
      <c r="J87" s="199">
        <f>ROUND(I87*H87,2)</f>
        <v>0</v>
      </c>
      <c r="K87" s="195" t="s">
        <v>21</v>
      </c>
      <c r="L87" s="61"/>
      <c r="M87" s="200" t="s">
        <v>21</v>
      </c>
      <c r="N87" s="201" t="s">
        <v>44</v>
      </c>
      <c r="O87" s="42"/>
      <c r="P87" s="202">
        <f>O87*H87</f>
        <v>0</v>
      </c>
      <c r="Q87" s="202">
        <v>0</v>
      </c>
      <c r="R87" s="202">
        <f>Q87*H87</f>
        <v>0</v>
      </c>
      <c r="S87" s="202">
        <v>0</v>
      </c>
      <c r="T87" s="203">
        <f>S87*H87</f>
        <v>0</v>
      </c>
      <c r="AR87" s="24" t="s">
        <v>168</v>
      </c>
      <c r="AT87" s="24" t="s">
        <v>164</v>
      </c>
      <c r="AU87" s="24" t="s">
        <v>83</v>
      </c>
      <c r="AY87" s="24" t="s">
        <v>162</v>
      </c>
      <c r="BE87" s="204">
        <f>IF(N87="základní",J87,0)</f>
        <v>0</v>
      </c>
      <c r="BF87" s="204">
        <f>IF(N87="snížená",J87,0)</f>
        <v>0</v>
      </c>
      <c r="BG87" s="204">
        <f>IF(N87="zákl. přenesená",J87,0)</f>
        <v>0</v>
      </c>
      <c r="BH87" s="204">
        <f>IF(N87="sníž. přenesená",J87,0)</f>
        <v>0</v>
      </c>
      <c r="BI87" s="204">
        <f>IF(N87="nulová",J87,0)</f>
        <v>0</v>
      </c>
      <c r="BJ87" s="24" t="s">
        <v>81</v>
      </c>
      <c r="BK87" s="204">
        <f>ROUND(I87*H87,2)</f>
        <v>0</v>
      </c>
      <c r="BL87" s="24" t="s">
        <v>168</v>
      </c>
      <c r="BM87" s="24" t="s">
        <v>464</v>
      </c>
    </row>
    <row r="88" spans="2:65" s="13" customFormat="1" ht="12">
      <c r="B88" s="234"/>
      <c r="C88" s="235"/>
      <c r="D88" s="217" t="s">
        <v>170</v>
      </c>
      <c r="E88" s="236" t="s">
        <v>21</v>
      </c>
      <c r="F88" s="237" t="s">
        <v>465</v>
      </c>
      <c r="G88" s="235"/>
      <c r="H88" s="238" t="s">
        <v>21</v>
      </c>
      <c r="I88" s="239"/>
      <c r="J88" s="235"/>
      <c r="K88" s="235"/>
      <c r="L88" s="240"/>
      <c r="M88" s="241"/>
      <c r="N88" s="242"/>
      <c r="O88" s="242"/>
      <c r="P88" s="242"/>
      <c r="Q88" s="242"/>
      <c r="R88" s="242"/>
      <c r="S88" s="242"/>
      <c r="T88" s="243"/>
      <c r="AT88" s="244" t="s">
        <v>170</v>
      </c>
      <c r="AU88" s="244" t="s">
        <v>83</v>
      </c>
      <c r="AV88" s="13" t="s">
        <v>81</v>
      </c>
      <c r="AW88" s="13" t="s">
        <v>37</v>
      </c>
      <c r="AX88" s="13" t="s">
        <v>73</v>
      </c>
      <c r="AY88" s="244" t="s">
        <v>162</v>
      </c>
    </row>
    <row r="89" spans="2:65" s="11" customFormat="1" ht="12">
      <c r="B89" s="205"/>
      <c r="C89" s="206"/>
      <c r="D89" s="217" t="s">
        <v>170</v>
      </c>
      <c r="E89" s="218" t="s">
        <v>21</v>
      </c>
      <c r="F89" s="219" t="s">
        <v>466</v>
      </c>
      <c r="G89" s="206"/>
      <c r="H89" s="220">
        <v>11.25</v>
      </c>
      <c r="I89" s="211"/>
      <c r="J89" s="206"/>
      <c r="K89" s="206"/>
      <c r="L89" s="212"/>
      <c r="M89" s="213"/>
      <c r="N89" s="214"/>
      <c r="O89" s="214"/>
      <c r="P89" s="214"/>
      <c r="Q89" s="214"/>
      <c r="R89" s="214"/>
      <c r="S89" s="214"/>
      <c r="T89" s="215"/>
      <c r="AT89" s="216" t="s">
        <v>170</v>
      </c>
      <c r="AU89" s="216" t="s">
        <v>83</v>
      </c>
      <c r="AV89" s="11" t="s">
        <v>83</v>
      </c>
      <c r="AW89" s="11" t="s">
        <v>37</v>
      </c>
      <c r="AX89" s="11" t="s">
        <v>73</v>
      </c>
      <c r="AY89" s="216" t="s">
        <v>162</v>
      </c>
    </row>
    <row r="90" spans="2:65" s="12" customFormat="1" ht="12">
      <c r="B90" s="221"/>
      <c r="C90" s="222"/>
      <c r="D90" s="207" t="s">
        <v>170</v>
      </c>
      <c r="E90" s="223" t="s">
        <v>21</v>
      </c>
      <c r="F90" s="224" t="s">
        <v>176</v>
      </c>
      <c r="G90" s="222"/>
      <c r="H90" s="225">
        <v>11.25</v>
      </c>
      <c r="I90" s="226"/>
      <c r="J90" s="222"/>
      <c r="K90" s="222"/>
      <c r="L90" s="227"/>
      <c r="M90" s="228"/>
      <c r="N90" s="229"/>
      <c r="O90" s="229"/>
      <c r="P90" s="229"/>
      <c r="Q90" s="229"/>
      <c r="R90" s="229"/>
      <c r="S90" s="229"/>
      <c r="T90" s="230"/>
      <c r="AT90" s="231" t="s">
        <v>170</v>
      </c>
      <c r="AU90" s="231" t="s">
        <v>83</v>
      </c>
      <c r="AV90" s="12" t="s">
        <v>168</v>
      </c>
      <c r="AW90" s="12" t="s">
        <v>37</v>
      </c>
      <c r="AX90" s="12" t="s">
        <v>81</v>
      </c>
      <c r="AY90" s="231" t="s">
        <v>162</v>
      </c>
    </row>
    <row r="91" spans="2:65" s="1" customFormat="1" ht="40.200000000000003" customHeight="1">
      <c r="B91" s="41"/>
      <c r="C91" s="193" t="s">
        <v>83</v>
      </c>
      <c r="D91" s="193" t="s">
        <v>164</v>
      </c>
      <c r="E91" s="194" t="s">
        <v>467</v>
      </c>
      <c r="F91" s="195" t="s">
        <v>468</v>
      </c>
      <c r="G91" s="196" t="s">
        <v>257</v>
      </c>
      <c r="H91" s="197">
        <v>11.25</v>
      </c>
      <c r="I91" s="198"/>
      <c r="J91" s="199">
        <f>ROUND(I91*H91,2)</f>
        <v>0</v>
      </c>
      <c r="K91" s="195" t="s">
        <v>183</v>
      </c>
      <c r="L91" s="61"/>
      <c r="M91" s="200" t="s">
        <v>21</v>
      </c>
      <c r="N91" s="201" t="s">
        <v>44</v>
      </c>
      <c r="O91" s="42"/>
      <c r="P91" s="202">
        <f>O91*H91</f>
        <v>0</v>
      </c>
      <c r="Q91" s="202">
        <v>0</v>
      </c>
      <c r="R91" s="202">
        <f>Q91*H91</f>
        <v>0</v>
      </c>
      <c r="S91" s="202">
        <v>0</v>
      </c>
      <c r="T91" s="203">
        <f>S91*H91</f>
        <v>0</v>
      </c>
      <c r="AR91" s="24" t="s">
        <v>168</v>
      </c>
      <c r="AT91" s="24" t="s">
        <v>164</v>
      </c>
      <c r="AU91" s="24" t="s">
        <v>83</v>
      </c>
      <c r="AY91" s="24" t="s">
        <v>162</v>
      </c>
      <c r="BE91" s="204">
        <f>IF(N91="základní",J91,0)</f>
        <v>0</v>
      </c>
      <c r="BF91" s="204">
        <f>IF(N91="snížená",J91,0)</f>
        <v>0</v>
      </c>
      <c r="BG91" s="204">
        <f>IF(N91="zákl. přenesená",J91,0)</f>
        <v>0</v>
      </c>
      <c r="BH91" s="204">
        <f>IF(N91="sníž. přenesená",J91,0)</f>
        <v>0</v>
      </c>
      <c r="BI91" s="204">
        <f>IF(N91="nulová",J91,0)</f>
        <v>0</v>
      </c>
      <c r="BJ91" s="24" t="s">
        <v>81</v>
      </c>
      <c r="BK91" s="204">
        <f>ROUND(I91*H91,2)</f>
        <v>0</v>
      </c>
      <c r="BL91" s="24" t="s">
        <v>168</v>
      </c>
      <c r="BM91" s="24" t="s">
        <v>469</v>
      </c>
    </row>
    <row r="92" spans="2:65" s="13" customFormat="1" ht="12">
      <c r="B92" s="234"/>
      <c r="C92" s="235"/>
      <c r="D92" s="217" t="s">
        <v>170</v>
      </c>
      <c r="E92" s="236" t="s">
        <v>21</v>
      </c>
      <c r="F92" s="237" t="s">
        <v>470</v>
      </c>
      <c r="G92" s="235"/>
      <c r="H92" s="238" t="s">
        <v>21</v>
      </c>
      <c r="I92" s="239"/>
      <c r="J92" s="235"/>
      <c r="K92" s="235"/>
      <c r="L92" s="240"/>
      <c r="M92" s="241"/>
      <c r="N92" s="242"/>
      <c r="O92" s="242"/>
      <c r="P92" s="242"/>
      <c r="Q92" s="242"/>
      <c r="R92" s="242"/>
      <c r="S92" s="242"/>
      <c r="T92" s="243"/>
      <c r="AT92" s="244" t="s">
        <v>170</v>
      </c>
      <c r="AU92" s="244" t="s">
        <v>83</v>
      </c>
      <c r="AV92" s="13" t="s">
        <v>81</v>
      </c>
      <c r="AW92" s="13" t="s">
        <v>37</v>
      </c>
      <c r="AX92" s="13" t="s">
        <v>73</v>
      </c>
      <c r="AY92" s="244" t="s">
        <v>162</v>
      </c>
    </row>
    <row r="93" spans="2:65" s="11" customFormat="1" ht="12">
      <c r="B93" s="205"/>
      <c r="C93" s="206"/>
      <c r="D93" s="217" t="s">
        <v>170</v>
      </c>
      <c r="E93" s="218" t="s">
        <v>21</v>
      </c>
      <c r="F93" s="219" t="s">
        <v>466</v>
      </c>
      <c r="G93" s="206"/>
      <c r="H93" s="220">
        <v>11.25</v>
      </c>
      <c r="I93" s="211"/>
      <c r="J93" s="206"/>
      <c r="K93" s="206"/>
      <c r="L93" s="212"/>
      <c r="M93" s="213"/>
      <c r="N93" s="214"/>
      <c r="O93" s="214"/>
      <c r="P93" s="214"/>
      <c r="Q93" s="214"/>
      <c r="R93" s="214"/>
      <c r="S93" s="214"/>
      <c r="T93" s="215"/>
      <c r="AT93" s="216" t="s">
        <v>170</v>
      </c>
      <c r="AU93" s="216" t="s">
        <v>83</v>
      </c>
      <c r="AV93" s="11" t="s">
        <v>83</v>
      </c>
      <c r="AW93" s="11" t="s">
        <v>37</v>
      </c>
      <c r="AX93" s="11" t="s">
        <v>73</v>
      </c>
      <c r="AY93" s="216" t="s">
        <v>162</v>
      </c>
    </row>
    <row r="94" spans="2:65" s="12" customFormat="1" ht="12">
      <c r="B94" s="221"/>
      <c r="C94" s="222"/>
      <c r="D94" s="207" t="s">
        <v>170</v>
      </c>
      <c r="E94" s="223" t="s">
        <v>21</v>
      </c>
      <c r="F94" s="224" t="s">
        <v>176</v>
      </c>
      <c r="G94" s="222"/>
      <c r="H94" s="225">
        <v>11.25</v>
      </c>
      <c r="I94" s="226"/>
      <c r="J94" s="222"/>
      <c r="K94" s="222"/>
      <c r="L94" s="227"/>
      <c r="M94" s="228"/>
      <c r="N94" s="229"/>
      <c r="O94" s="229"/>
      <c r="P94" s="229"/>
      <c r="Q94" s="229"/>
      <c r="R94" s="229"/>
      <c r="S94" s="229"/>
      <c r="T94" s="230"/>
      <c r="AT94" s="231" t="s">
        <v>170</v>
      </c>
      <c r="AU94" s="231" t="s">
        <v>83</v>
      </c>
      <c r="AV94" s="12" t="s">
        <v>168</v>
      </c>
      <c r="AW94" s="12" t="s">
        <v>37</v>
      </c>
      <c r="AX94" s="12" t="s">
        <v>81</v>
      </c>
      <c r="AY94" s="231" t="s">
        <v>162</v>
      </c>
    </row>
    <row r="95" spans="2:65" s="1" customFormat="1" ht="20.399999999999999" customHeight="1">
      <c r="B95" s="41"/>
      <c r="C95" s="193" t="s">
        <v>177</v>
      </c>
      <c r="D95" s="193" t="s">
        <v>164</v>
      </c>
      <c r="E95" s="194" t="s">
        <v>388</v>
      </c>
      <c r="F95" s="195" t="s">
        <v>389</v>
      </c>
      <c r="G95" s="196" t="s">
        <v>257</v>
      </c>
      <c r="H95" s="197">
        <v>160.05000000000001</v>
      </c>
      <c r="I95" s="198"/>
      <c r="J95" s="199">
        <f>ROUND(I95*H95,2)</f>
        <v>0</v>
      </c>
      <c r="K95" s="195" t="s">
        <v>183</v>
      </c>
      <c r="L95" s="61"/>
      <c r="M95" s="200" t="s">
        <v>21</v>
      </c>
      <c r="N95" s="201" t="s">
        <v>44</v>
      </c>
      <c r="O95" s="42"/>
      <c r="P95" s="202">
        <f>O95*H95</f>
        <v>0</v>
      </c>
      <c r="Q95" s="202">
        <v>0</v>
      </c>
      <c r="R95" s="202">
        <f>Q95*H95</f>
        <v>0</v>
      </c>
      <c r="S95" s="202">
        <v>0</v>
      </c>
      <c r="T95" s="203">
        <f>S95*H95</f>
        <v>0</v>
      </c>
      <c r="AR95" s="24" t="s">
        <v>168</v>
      </c>
      <c r="AT95" s="24" t="s">
        <v>164</v>
      </c>
      <c r="AU95" s="24" t="s">
        <v>83</v>
      </c>
      <c r="AY95" s="24" t="s">
        <v>162</v>
      </c>
      <c r="BE95" s="204">
        <f>IF(N95="základní",J95,0)</f>
        <v>0</v>
      </c>
      <c r="BF95" s="204">
        <f>IF(N95="snížená",J95,0)</f>
        <v>0</v>
      </c>
      <c r="BG95" s="204">
        <f>IF(N95="zákl. přenesená",J95,0)</f>
        <v>0</v>
      </c>
      <c r="BH95" s="204">
        <f>IF(N95="sníž. přenesená",J95,0)</f>
        <v>0</v>
      </c>
      <c r="BI95" s="204">
        <f>IF(N95="nulová",J95,0)</f>
        <v>0</v>
      </c>
      <c r="BJ95" s="24" t="s">
        <v>81</v>
      </c>
      <c r="BK95" s="204">
        <f>ROUND(I95*H95,2)</f>
        <v>0</v>
      </c>
      <c r="BL95" s="24" t="s">
        <v>168</v>
      </c>
      <c r="BM95" s="24" t="s">
        <v>471</v>
      </c>
    </row>
    <row r="96" spans="2:65" s="13" customFormat="1" ht="12">
      <c r="B96" s="234"/>
      <c r="C96" s="235"/>
      <c r="D96" s="217" t="s">
        <v>170</v>
      </c>
      <c r="E96" s="236" t="s">
        <v>21</v>
      </c>
      <c r="F96" s="237" t="s">
        <v>391</v>
      </c>
      <c r="G96" s="235"/>
      <c r="H96" s="238" t="s">
        <v>21</v>
      </c>
      <c r="I96" s="239"/>
      <c r="J96" s="235"/>
      <c r="K96" s="235"/>
      <c r="L96" s="240"/>
      <c r="M96" s="241"/>
      <c r="N96" s="242"/>
      <c r="O96" s="242"/>
      <c r="P96" s="242"/>
      <c r="Q96" s="242"/>
      <c r="R96" s="242"/>
      <c r="S96" s="242"/>
      <c r="T96" s="243"/>
      <c r="AT96" s="244" t="s">
        <v>170</v>
      </c>
      <c r="AU96" s="244" t="s">
        <v>83</v>
      </c>
      <c r="AV96" s="13" t="s">
        <v>81</v>
      </c>
      <c r="AW96" s="13" t="s">
        <v>37</v>
      </c>
      <c r="AX96" s="13" t="s">
        <v>73</v>
      </c>
      <c r="AY96" s="244" t="s">
        <v>162</v>
      </c>
    </row>
    <row r="97" spans="2:65" s="13" customFormat="1" ht="12">
      <c r="B97" s="234"/>
      <c r="C97" s="235"/>
      <c r="D97" s="217" t="s">
        <v>170</v>
      </c>
      <c r="E97" s="236" t="s">
        <v>21</v>
      </c>
      <c r="F97" s="237" t="s">
        <v>284</v>
      </c>
      <c r="G97" s="235"/>
      <c r="H97" s="238" t="s">
        <v>21</v>
      </c>
      <c r="I97" s="239"/>
      <c r="J97" s="235"/>
      <c r="K97" s="235"/>
      <c r="L97" s="240"/>
      <c r="M97" s="241"/>
      <c r="N97" s="242"/>
      <c r="O97" s="242"/>
      <c r="P97" s="242"/>
      <c r="Q97" s="242"/>
      <c r="R97" s="242"/>
      <c r="S97" s="242"/>
      <c r="T97" s="243"/>
      <c r="AT97" s="244" t="s">
        <v>170</v>
      </c>
      <c r="AU97" s="244" t="s">
        <v>83</v>
      </c>
      <c r="AV97" s="13" t="s">
        <v>81</v>
      </c>
      <c r="AW97" s="13" t="s">
        <v>37</v>
      </c>
      <c r="AX97" s="13" t="s">
        <v>73</v>
      </c>
      <c r="AY97" s="244" t="s">
        <v>162</v>
      </c>
    </row>
    <row r="98" spans="2:65" s="11" customFormat="1" ht="12">
      <c r="B98" s="205"/>
      <c r="C98" s="206"/>
      <c r="D98" s="217" t="s">
        <v>170</v>
      </c>
      <c r="E98" s="218" t="s">
        <v>21</v>
      </c>
      <c r="F98" s="219" t="s">
        <v>285</v>
      </c>
      <c r="G98" s="206"/>
      <c r="H98" s="220">
        <v>152.46</v>
      </c>
      <c r="I98" s="211"/>
      <c r="J98" s="206"/>
      <c r="K98" s="206"/>
      <c r="L98" s="212"/>
      <c r="M98" s="213"/>
      <c r="N98" s="214"/>
      <c r="O98" s="214"/>
      <c r="P98" s="214"/>
      <c r="Q98" s="214"/>
      <c r="R98" s="214"/>
      <c r="S98" s="214"/>
      <c r="T98" s="215"/>
      <c r="AT98" s="216" t="s">
        <v>170</v>
      </c>
      <c r="AU98" s="216" t="s">
        <v>83</v>
      </c>
      <c r="AV98" s="11" t="s">
        <v>83</v>
      </c>
      <c r="AW98" s="11" t="s">
        <v>37</v>
      </c>
      <c r="AX98" s="11" t="s">
        <v>73</v>
      </c>
      <c r="AY98" s="216" t="s">
        <v>162</v>
      </c>
    </row>
    <row r="99" spans="2:65" s="13" customFormat="1" ht="12">
      <c r="B99" s="234"/>
      <c r="C99" s="235"/>
      <c r="D99" s="217" t="s">
        <v>170</v>
      </c>
      <c r="E99" s="236" t="s">
        <v>21</v>
      </c>
      <c r="F99" s="237" t="s">
        <v>286</v>
      </c>
      <c r="G99" s="235"/>
      <c r="H99" s="238" t="s">
        <v>21</v>
      </c>
      <c r="I99" s="239"/>
      <c r="J99" s="235"/>
      <c r="K99" s="235"/>
      <c r="L99" s="240"/>
      <c r="M99" s="241"/>
      <c r="N99" s="242"/>
      <c r="O99" s="242"/>
      <c r="P99" s="242"/>
      <c r="Q99" s="242"/>
      <c r="R99" s="242"/>
      <c r="S99" s="242"/>
      <c r="T99" s="243"/>
      <c r="AT99" s="244" t="s">
        <v>170</v>
      </c>
      <c r="AU99" s="244" t="s">
        <v>83</v>
      </c>
      <c r="AV99" s="13" t="s">
        <v>81</v>
      </c>
      <c r="AW99" s="13" t="s">
        <v>37</v>
      </c>
      <c r="AX99" s="13" t="s">
        <v>73</v>
      </c>
      <c r="AY99" s="244" t="s">
        <v>162</v>
      </c>
    </row>
    <row r="100" spans="2:65" s="11" customFormat="1" ht="12">
      <c r="B100" s="205"/>
      <c r="C100" s="206"/>
      <c r="D100" s="217" t="s">
        <v>170</v>
      </c>
      <c r="E100" s="218" t="s">
        <v>21</v>
      </c>
      <c r="F100" s="219" t="s">
        <v>287</v>
      </c>
      <c r="G100" s="206"/>
      <c r="H100" s="220">
        <v>4.95</v>
      </c>
      <c r="I100" s="211"/>
      <c r="J100" s="206"/>
      <c r="K100" s="206"/>
      <c r="L100" s="212"/>
      <c r="M100" s="213"/>
      <c r="N100" s="214"/>
      <c r="O100" s="214"/>
      <c r="P100" s="214"/>
      <c r="Q100" s="214"/>
      <c r="R100" s="214"/>
      <c r="S100" s="214"/>
      <c r="T100" s="215"/>
      <c r="AT100" s="216" t="s">
        <v>170</v>
      </c>
      <c r="AU100" s="216" t="s">
        <v>83</v>
      </c>
      <c r="AV100" s="11" t="s">
        <v>83</v>
      </c>
      <c r="AW100" s="11" t="s">
        <v>37</v>
      </c>
      <c r="AX100" s="11" t="s">
        <v>73</v>
      </c>
      <c r="AY100" s="216" t="s">
        <v>162</v>
      </c>
    </row>
    <row r="101" spans="2:65" s="13" customFormat="1" ht="12">
      <c r="B101" s="234"/>
      <c r="C101" s="235"/>
      <c r="D101" s="217" t="s">
        <v>170</v>
      </c>
      <c r="E101" s="236" t="s">
        <v>21</v>
      </c>
      <c r="F101" s="237" t="s">
        <v>288</v>
      </c>
      <c r="G101" s="235"/>
      <c r="H101" s="238" t="s">
        <v>21</v>
      </c>
      <c r="I101" s="239"/>
      <c r="J101" s="235"/>
      <c r="K101" s="235"/>
      <c r="L101" s="240"/>
      <c r="M101" s="241"/>
      <c r="N101" s="242"/>
      <c r="O101" s="242"/>
      <c r="P101" s="242"/>
      <c r="Q101" s="242"/>
      <c r="R101" s="242"/>
      <c r="S101" s="242"/>
      <c r="T101" s="243"/>
      <c r="AT101" s="244" t="s">
        <v>170</v>
      </c>
      <c r="AU101" s="244" t="s">
        <v>83</v>
      </c>
      <c r="AV101" s="13" t="s">
        <v>81</v>
      </c>
      <c r="AW101" s="13" t="s">
        <v>37</v>
      </c>
      <c r="AX101" s="13" t="s">
        <v>73</v>
      </c>
      <c r="AY101" s="244" t="s">
        <v>162</v>
      </c>
    </row>
    <row r="102" spans="2:65" s="11" customFormat="1" ht="12">
      <c r="B102" s="205"/>
      <c r="C102" s="206"/>
      <c r="D102" s="217" t="s">
        <v>170</v>
      </c>
      <c r="E102" s="218" t="s">
        <v>21</v>
      </c>
      <c r="F102" s="219" t="s">
        <v>289</v>
      </c>
      <c r="G102" s="206"/>
      <c r="H102" s="220">
        <v>2.64</v>
      </c>
      <c r="I102" s="211"/>
      <c r="J102" s="206"/>
      <c r="K102" s="206"/>
      <c r="L102" s="212"/>
      <c r="M102" s="213"/>
      <c r="N102" s="214"/>
      <c r="O102" s="214"/>
      <c r="P102" s="214"/>
      <c r="Q102" s="214"/>
      <c r="R102" s="214"/>
      <c r="S102" s="214"/>
      <c r="T102" s="215"/>
      <c r="AT102" s="216" t="s">
        <v>170</v>
      </c>
      <c r="AU102" s="216" t="s">
        <v>83</v>
      </c>
      <c r="AV102" s="11" t="s">
        <v>83</v>
      </c>
      <c r="AW102" s="11" t="s">
        <v>37</v>
      </c>
      <c r="AX102" s="11" t="s">
        <v>73</v>
      </c>
      <c r="AY102" s="216" t="s">
        <v>162</v>
      </c>
    </row>
    <row r="103" spans="2:65" s="12" customFormat="1" ht="12">
      <c r="B103" s="221"/>
      <c r="C103" s="222"/>
      <c r="D103" s="207" t="s">
        <v>170</v>
      </c>
      <c r="E103" s="223" t="s">
        <v>21</v>
      </c>
      <c r="F103" s="224" t="s">
        <v>176</v>
      </c>
      <c r="G103" s="222"/>
      <c r="H103" s="225">
        <v>160.05000000000001</v>
      </c>
      <c r="I103" s="226"/>
      <c r="J103" s="222"/>
      <c r="K103" s="222"/>
      <c r="L103" s="227"/>
      <c r="M103" s="228"/>
      <c r="N103" s="229"/>
      <c r="O103" s="229"/>
      <c r="P103" s="229"/>
      <c r="Q103" s="229"/>
      <c r="R103" s="229"/>
      <c r="S103" s="229"/>
      <c r="T103" s="230"/>
      <c r="AT103" s="231" t="s">
        <v>170</v>
      </c>
      <c r="AU103" s="231" t="s">
        <v>83</v>
      </c>
      <c r="AV103" s="12" t="s">
        <v>168</v>
      </c>
      <c r="AW103" s="12" t="s">
        <v>37</v>
      </c>
      <c r="AX103" s="12" t="s">
        <v>81</v>
      </c>
      <c r="AY103" s="231" t="s">
        <v>162</v>
      </c>
    </row>
    <row r="104" spans="2:65" s="1" customFormat="1" ht="20.399999999999999" customHeight="1">
      <c r="B104" s="41"/>
      <c r="C104" s="263" t="s">
        <v>168</v>
      </c>
      <c r="D104" s="263" t="s">
        <v>393</v>
      </c>
      <c r="E104" s="264" t="s">
        <v>394</v>
      </c>
      <c r="F104" s="265" t="s">
        <v>395</v>
      </c>
      <c r="G104" s="266" t="s">
        <v>317</v>
      </c>
      <c r="H104" s="267">
        <v>313.69799999999998</v>
      </c>
      <c r="I104" s="268"/>
      <c r="J104" s="269">
        <f>ROUND(I104*H104,2)</f>
        <v>0</v>
      </c>
      <c r="K104" s="265" t="s">
        <v>183</v>
      </c>
      <c r="L104" s="270"/>
      <c r="M104" s="271" t="s">
        <v>21</v>
      </c>
      <c r="N104" s="272" t="s">
        <v>44</v>
      </c>
      <c r="O104" s="42"/>
      <c r="P104" s="202">
        <f>O104*H104</f>
        <v>0</v>
      </c>
      <c r="Q104" s="202">
        <v>1</v>
      </c>
      <c r="R104" s="202">
        <f>Q104*H104</f>
        <v>313.69799999999998</v>
      </c>
      <c r="S104" s="202">
        <v>0</v>
      </c>
      <c r="T104" s="203">
        <f>S104*H104</f>
        <v>0</v>
      </c>
      <c r="AR104" s="24" t="s">
        <v>205</v>
      </c>
      <c r="AT104" s="24" t="s">
        <v>393</v>
      </c>
      <c r="AU104" s="24" t="s">
        <v>83</v>
      </c>
      <c r="AY104" s="24" t="s">
        <v>162</v>
      </c>
      <c r="BE104" s="204">
        <f>IF(N104="základní",J104,0)</f>
        <v>0</v>
      </c>
      <c r="BF104" s="204">
        <f>IF(N104="snížená",J104,0)</f>
        <v>0</v>
      </c>
      <c r="BG104" s="204">
        <f>IF(N104="zákl. přenesená",J104,0)</f>
        <v>0</v>
      </c>
      <c r="BH104" s="204">
        <f>IF(N104="sníž. přenesená",J104,0)</f>
        <v>0</v>
      </c>
      <c r="BI104" s="204">
        <f>IF(N104="nulová",J104,0)</f>
        <v>0</v>
      </c>
      <c r="BJ104" s="24" t="s">
        <v>81</v>
      </c>
      <c r="BK104" s="204">
        <f>ROUND(I104*H104,2)</f>
        <v>0</v>
      </c>
      <c r="BL104" s="24" t="s">
        <v>168</v>
      </c>
      <c r="BM104" s="24" t="s">
        <v>472</v>
      </c>
    </row>
    <row r="105" spans="2:65" s="13" customFormat="1" ht="12">
      <c r="B105" s="234"/>
      <c r="C105" s="235"/>
      <c r="D105" s="217" t="s">
        <v>170</v>
      </c>
      <c r="E105" s="236" t="s">
        <v>21</v>
      </c>
      <c r="F105" s="237" t="s">
        <v>391</v>
      </c>
      <c r="G105" s="235"/>
      <c r="H105" s="238" t="s">
        <v>21</v>
      </c>
      <c r="I105" s="239"/>
      <c r="J105" s="235"/>
      <c r="K105" s="235"/>
      <c r="L105" s="240"/>
      <c r="M105" s="241"/>
      <c r="N105" s="242"/>
      <c r="O105" s="242"/>
      <c r="P105" s="242"/>
      <c r="Q105" s="242"/>
      <c r="R105" s="242"/>
      <c r="S105" s="242"/>
      <c r="T105" s="243"/>
      <c r="AT105" s="244" t="s">
        <v>170</v>
      </c>
      <c r="AU105" s="244" t="s">
        <v>83</v>
      </c>
      <c r="AV105" s="13" t="s">
        <v>81</v>
      </c>
      <c r="AW105" s="13" t="s">
        <v>37</v>
      </c>
      <c r="AX105" s="13" t="s">
        <v>73</v>
      </c>
      <c r="AY105" s="244" t="s">
        <v>162</v>
      </c>
    </row>
    <row r="106" spans="2:65" s="13" customFormat="1" ht="12">
      <c r="B106" s="234"/>
      <c r="C106" s="235"/>
      <c r="D106" s="217" t="s">
        <v>170</v>
      </c>
      <c r="E106" s="236" t="s">
        <v>21</v>
      </c>
      <c r="F106" s="237" t="s">
        <v>284</v>
      </c>
      <c r="G106" s="235"/>
      <c r="H106" s="238" t="s">
        <v>21</v>
      </c>
      <c r="I106" s="239"/>
      <c r="J106" s="235"/>
      <c r="K106" s="235"/>
      <c r="L106" s="240"/>
      <c r="M106" s="241"/>
      <c r="N106" s="242"/>
      <c r="O106" s="242"/>
      <c r="P106" s="242"/>
      <c r="Q106" s="242"/>
      <c r="R106" s="242"/>
      <c r="S106" s="242"/>
      <c r="T106" s="243"/>
      <c r="AT106" s="244" t="s">
        <v>170</v>
      </c>
      <c r="AU106" s="244" t="s">
        <v>83</v>
      </c>
      <c r="AV106" s="13" t="s">
        <v>81</v>
      </c>
      <c r="AW106" s="13" t="s">
        <v>37</v>
      </c>
      <c r="AX106" s="13" t="s">
        <v>73</v>
      </c>
      <c r="AY106" s="244" t="s">
        <v>162</v>
      </c>
    </row>
    <row r="107" spans="2:65" s="11" customFormat="1" ht="12">
      <c r="B107" s="205"/>
      <c r="C107" s="206"/>
      <c r="D107" s="217" t="s">
        <v>170</v>
      </c>
      <c r="E107" s="218" t="s">
        <v>21</v>
      </c>
      <c r="F107" s="219" t="s">
        <v>473</v>
      </c>
      <c r="G107" s="206"/>
      <c r="H107" s="220">
        <v>298.822</v>
      </c>
      <c r="I107" s="211"/>
      <c r="J107" s="206"/>
      <c r="K107" s="206"/>
      <c r="L107" s="212"/>
      <c r="M107" s="213"/>
      <c r="N107" s="214"/>
      <c r="O107" s="214"/>
      <c r="P107" s="214"/>
      <c r="Q107" s="214"/>
      <c r="R107" s="214"/>
      <c r="S107" s="214"/>
      <c r="T107" s="215"/>
      <c r="AT107" s="216" t="s">
        <v>170</v>
      </c>
      <c r="AU107" s="216" t="s">
        <v>83</v>
      </c>
      <c r="AV107" s="11" t="s">
        <v>83</v>
      </c>
      <c r="AW107" s="11" t="s">
        <v>37</v>
      </c>
      <c r="AX107" s="11" t="s">
        <v>73</v>
      </c>
      <c r="AY107" s="216" t="s">
        <v>162</v>
      </c>
    </row>
    <row r="108" spans="2:65" s="13" customFormat="1" ht="12">
      <c r="B108" s="234"/>
      <c r="C108" s="235"/>
      <c r="D108" s="217" t="s">
        <v>170</v>
      </c>
      <c r="E108" s="236" t="s">
        <v>21</v>
      </c>
      <c r="F108" s="237" t="s">
        <v>286</v>
      </c>
      <c r="G108" s="235"/>
      <c r="H108" s="238" t="s">
        <v>21</v>
      </c>
      <c r="I108" s="239"/>
      <c r="J108" s="235"/>
      <c r="K108" s="235"/>
      <c r="L108" s="240"/>
      <c r="M108" s="241"/>
      <c r="N108" s="242"/>
      <c r="O108" s="242"/>
      <c r="P108" s="242"/>
      <c r="Q108" s="242"/>
      <c r="R108" s="242"/>
      <c r="S108" s="242"/>
      <c r="T108" s="243"/>
      <c r="AT108" s="244" t="s">
        <v>170</v>
      </c>
      <c r="AU108" s="244" t="s">
        <v>83</v>
      </c>
      <c r="AV108" s="13" t="s">
        <v>81</v>
      </c>
      <c r="AW108" s="13" t="s">
        <v>37</v>
      </c>
      <c r="AX108" s="13" t="s">
        <v>73</v>
      </c>
      <c r="AY108" s="244" t="s">
        <v>162</v>
      </c>
    </row>
    <row r="109" spans="2:65" s="11" customFormat="1" ht="12">
      <c r="B109" s="205"/>
      <c r="C109" s="206"/>
      <c r="D109" s="217" t="s">
        <v>170</v>
      </c>
      <c r="E109" s="218" t="s">
        <v>21</v>
      </c>
      <c r="F109" s="219" t="s">
        <v>474</v>
      </c>
      <c r="G109" s="206"/>
      <c r="H109" s="220">
        <v>9.702</v>
      </c>
      <c r="I109" s="211"/>
      <c r="J109" s="206"/>
      <c r="K109" s="206"/>
      <c r="L109" s="212"/>
      <c r="M109" s="213"/>
      <c r="N109" s="214"/>
      <c r="O109" s="214"/>
      <c r="P109" s="214"/>
      <c r="Q109" s="214"/>
      <c r="R109" s="214"/>
      <c r="S109" s="214"/>
      <c r="T109" s="215"/>
      <c r="AT109" s="216" t="s">
        <v>170</v>
      </c>
      <c r="AU109" s="216" t="s">
        <v>83</v>
      </c>
      <c r="AV109" s="11" t="s">
        <v>83</v>
      </c>
      <c r="AW109" s="11" t="s">
        <v>37</v>
      </c>
      <c r="AX109" s="11" t="s">
        <v>73</v>
      </c>
      <c r="AY109" s="216" t="s">
        <v>162</v>
      </c>
    </row>
    <row r="110" spans="2:65" s="13" customFormat="1" ht="12">
      <c r="B110" s="234"/>
      <c r="C110" s="235"/>
      <c r="D110" s="217" t="s">
        <v>170</v>
      </c>
      <c r="E110" s="236" t="s">
        <v>21</v>
      </c>
      <c r="F110" s="237" t="s">
        <v>288</v>
      </c>
      <c r="G110" s="235"/>
      <c r="H110" s="238" t="s">
        <v>21</v>
      </c>
      <c r="I110" s="239"/>
      <c r="J110" s="235"/>
      <c r="K110" s="235"/>
      <c r="L110" s="240"/>
      <c r="M110" s="241"/>
      <c r="N110" s="242"/>
      <c r="O110" s="242"/>
      <c r="P110" s="242"/>
      <c r="Q110" s="242"/>
      <c r="R110" s="242"/>
      <c r="S110" s="242"/>
      <c r="T110" s="243"/>
      <c r="AT110" s="244" t="s">
        <v>170</v>
      </c>
      <c r="AU110" s="244" t="s">
        <v>83</v>
      </c>
      <c r="AV110" s="13" t="s">
        <v>81</v>
      </c>
      <c r="AW110" s="13" t="s">
        <v>37</v>
      </c>
      <c r="AX110" s="13" t="s">
        <v>73</v>
      </c>
      <c r="AY110" s="244" t="s">
        <v>162</v>
      </c>
    </row>
    <row r="111" spans="2:65" s="11" customFormat="1" ht="12">
      <c r="B111" s="205"/>
      <c r="C111" s="206"/>
      <c r="D111" s="217" t="s">
        <v>170</v>
      </c>
      <c r="E111" s="218" t="s">
        <v>21</v>
      </c>
      <c r="F111" s="219" t="s">
        <v>475</v>
      </c>
      <c r="G111" s="206"/>
      <c r="H111" s="220">
        <v>5.1740000000000004</v>
      </c>
      <c r="I111" s="211"/>
      <c r="J111" s="206"/>
      <c r="K111" s="206"/>
      <c r="L111" s="212"/>
      <c r="M111" s="213"/>
      <c r="N111" s="214"/>
      <c r="O111" s="214"/>
      <c r="P111" s="214"/>
      <c r="Q111" s="214"/>
      <c r="R111" s="214"/>
      <c r="S111" s="214"/>
      <c r="T111" s="215"/>
      <c r="AT111" s="216" t="s">
        <v>170</v>
      </c>
      <c r="AU111" s="216" t="s">
        <v>83</v>
      </c>
      <c r="AV111" s="11" t="s">
        <v>83</v>
      </c>
      <c r="AW111" s="11" t="s">
        <v>37</v>
      </c>
      <c r="AX111" s="11" t="s">
        <v>73</v>
      </c>
      <c r="AY111" s="216" t="s">
        <v>162</v>
      </c>
    </row>
    <row r="112" spans="2:65" s="12" customFormat="1" ht="12">
      <c r="B112" s="221"/>
      <c r="C112" s="222"/>
      <c r="D112" s="207" t="s">
        <v>170</v>
      </c>
      <c r="E112" s="223" t="s">
        <v>21</v>
      </c>
      <c r="F112" s="224" t="s">
        <v>176</v>
      </c>
      <c r="G112" s="222"/>
      <c r="H112" s="225">
        <v>313.69799999999998</v>
      </c>
      <c r="I112" s="226"/>
      <c r="J112" s="222"/>
      <c r="K112" s="222"/>
      <c r="L112" s="227"/>
      <c r="M112" s="228"/>
      <c r="N112" s="229"/>
      <c r="O112" s="229"/>
      <c r="P112" s="229"/>
      <c r="Q112" s="229"/>
      <c r="R112" s="229"/>
      <c r="S112" s="229"/>
      <c r="T112" s="230"/>
      <c r="AT112" s="231" t="s">
        <v>170</v>
      </c>
      <c r="AU112" s="231" t="s">
        <v>83</v>
      </c>
      <c r="AV112" s="12" t="s">
        <v>168</v>
      </c>
      <c r="AW112" s="12" t="s">
        <v>37</v>
      </c>
      <c r="AX112" s="12" t="s">
        <v>81</v>
      </c>
      <c r="AY112" s="231" t="s">
        <v>162</v>
      </c>
    </row>
    <row r="113" spans="2:65" s="1" customFormat="1" ht="28.8" customHeight="1">
      <c r="B113" s="41"/>
      <c r="C113" s="193" t="s">
        <v>188</v>
      </c>
      <c r="D113" s="193" t="s">
        <v>164</v>
      </c>
      <c r="E113" s="194" t="s">
        <v>476</v>
      </c>
      <c r="F113" s="195" t="s">
        <v>477</v>
      </c>
      <c r="G113" s="196" t="s">
        <v>167</v>
      </c>
      <c r="H113" s="197">
        <v>75</v>
      </c>
      <c r="I113" s="198"/>
      <c r="J113" s="199">
        <f>ROUND(I113*H113,2)</f>
        <v>0</v>
      </c>
      <c r="K113" s="195" t="s">
        <v>183</v>
      </c>
      <c r="L113" s="61"/>
      <c r="M113" s="200" t="s">
        <v>21</v>
      </c>
      <c r="N113" s="201" t="s">
        <v>44</v>
      </c>
      <c r="O113" s="42"/>
      <c r="P113" s="202">
        <f>O113*H113</f>
        <v>0</v>
      </c>
      <c r="Q113" s="202">
        <v>0</v>
      </c>
      <c r="R113" s="202">
        <f>Q113*H113</f>
        <v>0</v>
      </c>
      <c r="S113" s="202">
        <v>0</v>
      </c>
      <c r="T113" s="203">
        <f>S113*H113</f>
        <v>0</v>
      </c>
      <c r="AR113" s="24" t="s">
        <v>168</v>
      </c>
      <c r="AT113" s="24" t="s">
        <v>164</v>
      </c>
      <c r="AU113" s="24" t="s">
        <v>83</v>
      </c>
      <c r="AY113" s="24" t="s">
        <v>162</v>
      </c>
      <c r="BE113" s="204">
        <f>IF(N113="základní",J113,0)</f>
        <v>0</v>
      </c>
      <c r="BF113" s="204">
        <f>IF(N113="snížená",J113,0)</f>
        <v>0</v>
      </c>
      <c r="BG113" s="204">
        <f>IF(N113="zákl. přenesená",J113,0)</f>
        <v>0</v>
      </c>
      <c r="BH113" s="204">
        <f>IF(N113="sníž. přenesená",J113,0)</f>
        <v>0</v>
      </c>
      <c r="BI113" s="204">
        <f>IF(N113="nulová",J113,0)</f>
        <v>0</v>
      </c>
      <c r="BJ113" s="24" t="s">
        <v>81</v>
      </c>
      <c r="BK113" s="204">
        <f>ROUND(I113*H113,2)</f>
        <v>0</v>
      </c>
      <c r="BL113" s="24" t="s">
        <v>168</v>
      </c>
      <c r="BM113" s="24" t="s">
        <v>478</v>
      </c>
    </row>
    <row r="114" spans="2:65" s="13" customFormat="1" ht="12">
      <c r="B114" s="234"/>
      <c r="C114" s="235"/>
      <c r="D114" s="217" t="s">
        <v>170</v>
      </c>
      <c r="E114" s="236" t="s">
        <v>21</v>
      </c>
      <c r="F114" s="237" t="s">
        <v>479</v>
      </c>
      <c r="G114" s="235"/>
      <c r="H114" s="238" t="s">
        <v>21</v>
      </c>
      <c r="I114" s="239"/>
      <c r="J114" s="235"/>
      <c r="K114" s="235"/>
      <c r="L114" s="240"/>
      <c r="M114" s="241"/>
      <c r="N114" s="242"/>
      <c r="O114" s="242"/>
      <c r="P114" s="242"/>
      <c r="Q114" s="242"/>
      <c r="R114" s="242"/>
      <c r="S114" s="242"/>
      <c r="T114" s="243"/>
      <c r="AT114" s="244" t="s">
        <v>170</v>
      </c>
      <c r="AU114" s="244" t="s">
        <v>83</v>
      </c>
      <c r="AV114" s="13" t="s">
        <v>81</v>
      </c>
      <c r="AW114" s="13" t="s">
        <v>37</v>
      </c>
      <c r="AX114" s="13" t="s">
        <v>73</v>
      </c>
      <c r="AY114" s="244" t="s">
        <v>162</v>
      </c>
    </row>
    <row r="115" spans="2:65" s="13" customFormat="1" ht="12">
      <c r="B115" s="234"/>
      <c r="C115" s="235"/>
      <c r="D115" s="217" t="s">
        <v>170</v>
      </c>
      <c r="E115" s="236" t="s">
        <v>21</v>
      </c>
      <c r="F115" s="237" t="s">
        <v>480</v>
      </c>
      <c r="G115" s="235"/>
      <c r="H115" s="238" t="s">
        <v>21</v>
      </c>
      <c r="I115" s="239"/>
      <c r="J115" s="235"/>
      <c r="K115" s="235"/>
      <c r="L115" s="240"/>
      <c r="M115" s="241"/>
      <c r="N115" s="242"/>
      <c r="O115" s="242"/>
      <c r="P115" s="242"/>
      <c r="Q115" s="242"/>
      <c r="R115" s="242"/>
      <c r="S115" s="242"/>
      <c r="T115" s="243"/>
      <c r="AT115" s="244" t="s">
        <v>170</v>
      </c>
      <c r="AU115" s="244" t="s">
        <v>83</v>
      </c>
      <c r="AV115" s="13" t="s">
        <v>81</v>
      </c>
      <c r="AW115" s="13" t="s">
        <v>37</v>
      </c>
      <c r="AX115" s="13" t="s">
        <v>73</v>
      </c>
      <c r="AY115" s="244" t="s">
        <v>162</v>
      </c>
    </row>
    <row r="116" spans="2:65" s="11" customFormat="1" ht="12">
      <c r="B116" s="205"/>
      <c r="C116" s="206"/>
      <c r="D116" s="217" t="s">
        <v>170</v>
      </c>
      <c r="E116" s="218" t="s">
        <v>21</v>
      </c>
      <c r="F116" s="219" t="s">
        <v>481</v>
      </c>
      <c r="G116" s="206"/>
      <c r="H116" s="220">
        <v>75</v>
      </c>
      <c r="I116" s="211"/>
      <c r="J116" s="206"/>
      <c r="K116" s="206"/>
      <c r="L116" s="212"/>
      <c r="M116" s="213"/>
      <c r="N116" s="214"/>
      <c r="O116" s="214"/>
      <c r="P116" s="214"/>
      <c r="Q116" s="214"/>
      <c r="R116" s="214"/>
      <c r="S116" s="214"/>
      <c r="T116" s="215"/>
      <c r="AT116" s="216" t="s">
        <v>170</v>
      </c>
      <c r="AU116" s="216" t="s">
        <v>83</v>
      </c>
      <c r="AV116" s="11" t="s">
        <v>83</v>
      </c>
      <c r="AW116" s="11" t="s">
        <v>37</v>
      </c>
      <c r="AX116" s="11" t="s">
        <v>73</v>
      </c>
      <c r="AY116" s="216" t="s">
        <v>162</v>
      </c>
    </row>
    <row r="117" spans="2:65" s="12" customFormat="1" ht="12">
      <c r="B117" s="221"/>
      <c r="C117" s="222"/>
      <c r="D117" s="207" t="s">
        <v>170</v>
      </c>
      <c r="E117" s="223" t="s">
        <v>21</v>
      </c>
      <c r="F117" s="224" t="s">
        <v>176</v>
      </c>
      <c r="G117" s="222"/>
      <c r="H117" s="225">
        <v>75</v>
      </c>
      <c r="I117" s="226"/>
      <c r="J117" s="222"/>
      <c r="K117" s="222"/>
      <c r="L117" s="227"/>
      <c r="M117" s="228"/>
      <c r="N117" s="229"/>
      <c r="O117" s="229"/>
      <c r="P117" s="229"/>
      <c r="Q117" s="229"/>
      <c r="R117" s="229"/>
      <c r="S117" s="229"/>
      <c r="T117" s="230"/>
      <c r="AT117" s="231" t="s">
        <v>170</v>
      </c>
      <c r="AU117" s="231" t="s">
        <v>83</v>
      </c>
      <c r="AV117" s="12" t="s">
        <v>168</v>
      </c>
      <c r="AW117" s="12" t="s">
        <v>37</v>
      </c>
      <c r="AX117" s="12" t="s">
        <v>81</v>
      </c>
      <c r="AY117" s="231" t="s">
        <v>162</v>
      </c>
    </row>
    <row r="118" spans="2:65" s="1" customFormat="1" ht="28.8" customHeight="1">
      <c r="B118" s="41"/>
      <c r="C118" s="193" t="s">
        <v>195</v>
      </c>
      <c r="D118" s="193" t="s">
        <v>164</v>
      </c>
      <c r="E118" s="194" t="s">
        <v>482</v>
      </c>
      <c r="F118" s="195" t="s">
        <v>483</v>
      </c>
      <c r="G118" s="196" t="s">
        <v>191</v>
      </c>
      <c r="H118" s="197">
        <v>40</v>
      </c>
      <c r="I118" s="198"/>
      <c r="J118" s="199">
        <f>ROUND(I118*H118,2)</f>
        <v>0</v>
      </c>
      <c r="K118" s="195" t="s">
        <v>183</v>
      </c>
      <c r="L118" s="61"/>
      <c r="M118" s="200" t="s">
        <v>21</v>
      </c>
      <c r="N118" s="201" t="s">
        <v>44</v>
      </c>
      <c r="O118" s="42"/>
      <c r="P118" s="202">
        <f>O118*H118</f>
        <v>0</v>
      </c>
      <c r="Q118" s="202">
        <v>0</v>
      </c>
      <c r="R118" s="202">
        <f>Q118*H118</f>
        <v>0</v>
      </c>
      <c r="S118" s="202">
        <v>0</v>
      </c>
      <c r="T118" s="203">
        <f>S118*H118</f>
        <v>0</v>
      </c>
      <c r="AR118" s="24" t="s">
        <v>168</v>
      </c>
      <c r="AT118" s="24" t="s">
        <v>164</v>
      </c>
      <c r="AU118" s="24" t="s">
        <v>83</v>
      </c>
      <c r="AY118" s="24" t="s">
        <v>162</v>
      </c>
      <c r="BE118" s="204">
        <f>IF(N118="základní",J118,0)</f>
        <v>0</v>
      </c>
      <c r="BF118" s="204">
        <f>IF(N118="snížená",J118,0)</f>
        <v>0</v>
      </c>
      <c r="BG118" s="204">
        <f>IF(N118="zákl. přenesená",J118,0)</f>
        <v>0</v>
      </c>
      <c r="BH118" s="204">
        <f>IF(N118="sníž. přenesená",J118,0)</f>
        <v>0</v>
      </c>
      <c r="BI118" s="204">
        <f>IF(N118="nulová",J118,0)</f>
        <v>0</v>
      </c>
      <c r="BJ118" s="24" t="s">
        <v>81</v>
      </c>
      <c r="BK118" s="204">
        <f>ROUND(I118*H118,2)</f>
        <v>0</v>
      </c>
      <c r="BL118" s="24" t="s">
        <v>168</v>
      </c>
      <c r="BM118" s="24" t="s">
        <v>484</v>
      </c>
    </row>
    <row r="119" spans="2:65" s="1" customFormat="1" ht="84">
      <c r="B119" s="41"/>
      <c r="C119" s="63"/>
      <c r="D119" s="217" t="s">
        <v>185</v>
      </c>
      <c r="E119" s="63"/>
      <c r="F119" s="232" t="s">
        <v>485</v>
      </c>
      <c r="G119" s="63"/>
      <c r="H119" s="63"/>
      <c r="I119" s="163"/>
      <c r="J119" s="63"/>
      <c r="K119" s="63"/>
      <c r="L119" s="61"/>
      <c r="M119" s="233"/>
      <c r="N119" s="42"/>
      <c r="O119" s="42"/>
      <c r="P119" s="42"/>
      <c r="Q119" s="42"/>
      <c r="R119" s="42"/>
      <c r="S119" s="42"/>
      <c r="T119" s="78"/>
      <c r="AT119" s="24" t="s">
        <v>185</v>
      </c>
      <c r="AU119" s="24" t="s">
        <v>83</v>
      </c>
    </row>
    <row r="120" spans="2:65" s="13" customFormat="1" ht="12">
      <c r="B120" s="234"/>
      <c r="C120" s="235"/>
      <c r="D120" s="217" t="s">
        <v>170</v>
      </c>
      <c r="E120" s="236" t="s">
        <v>21</v>
      </c>
      <c r="F120" s="237" t="s">
        <v>486</v>
      </c>
      <c r="G120" s="235"/>
      <c r="H120" s="238" t="s">
        <v>21</v>
      </c>
      <c r="I120" s="239"/>
      <c r="J120" s="235"/>
      <c r="K120" s="235"/>
      <c r="L120" s="240"/>
      <c r="M120" s="241"/>
      <c r="N120" s="242"/>
      <c r="O120" s="242"/>
      <c r="P120" s="242"/>
      <c r="Q120" s="242"/>
      <c r="R120" s="242"/>
      <c r="S120" s="242"/>
      <c r="T120" s="243"/>
      <c r="AT120" s="244" t="s">
        <v>170</v>
      </c>
      <c r="AU120" s="244" t="s">
        <v>83</v>
      </c>
      <c r="AV120" s="13" t="s">
        <v>81</v>
      </c>
      <c r="AW120" s="13" t="s">
        <v>37</v>
      </c>
      <c r="AX120" s="13" t="s">
        <v>73</v>
      </c>
      <c r="AY120" s="244" t="s">
        <v>162</v>
      </c>
    </row>
    <row r="121" spans="2:65" s="11" customFormat="1" ht="12">
      <c r="B121" s="205"/>
      <c r="C121" s="206"/>
      <c r="D121" s="217" t="s">
        <v>170</v>
      </c>
      <c r="E121" s="218" t="s">
        <v>21</v>
      </c>
      <c r="F121" s="219" t="s">
        <v>487</v>
      </c>
      <c r="G121" s="206"/>
      <c r="H121" s="220">
        <v>40</v>
      </c>
      <c r="I121" s="211"/>
      <c r="J121" s="206"/>
      <c r="K121" s="206"/>
      <c r="L121" s="212"/>
      <c r="M121" s="213"/>
      <c r="N121" s="214"/>
      <c r="O121" s="214"/>
      <c r="P121" s="214"/>
      <c r="Q121" s="214"/>
      <c r="R121" s="214"/>
      <c r="S121" s="214"/>
      <c r="T121" s="215"/>
      <c r="AT121" s="216" t="s">
        <v>170</v>
      </c>
      <c r="AU121" s="216" t="s">
        <v>83</v>
      </c>
      <c r="AV121" s="11" t="s">
        <v>83</v>
      </c>
      <c r="AW121" s="11" t="s">
        <v>37</v>
      </c>
      <c r="AX121" s="11" t="s">
        <v>73</v>
      </c>
      <c r="AY121" s="216" t="s">
        <v>162</v>
      </c>
    </row>
    <row r="122" spans="2:65" s="12" customFormat="1" ht="12">
      <c r="B122" s="221"/>
      <c r="C122" s="222"/>
      <c r="D122" s="207" t="s">
        <v>170</v>
      </c>
      <c r="E122" s="223" t="s">
        <v>21</v>
      </c>
      <c r="F122" s="224" t="s">
        <v>176</v>
      </c>
      <c r="G122" s="222"/>
      <c r="H122" s="225">
        <v>40</v>
      </c>
      <c r="I122" s="226"/>
      <c r="J122" s="222"/>
      <c r="K122" s="222"/>
      <c r="L122" s="227"/>
      <c r="M122" s="228"/>
      <c r="N122" s="229"/>
      <c r="O122" s="229"/>
      <c r="P122" s="229"/>
      <c r="Q122" s="229"/>
      <c r="R122" s="229"/>
      <c r="S122" s="229"/>
      <c r="T122" s="230"/>
      <c r="AT122" s="231" t="s">
        <v>170</v>
      </c>
      <c r="AU122" s="231" t="s">
        <v>83</v>
      </c>
      <c r="AV122" s="12" t="s">
        <v>168</v>
      </c>
      <c r="AW122" s="12" t="s">
        <v>37</v>
      </c>
      <c r="AX122" s="12" t="s">
        <v>81</v>
      </c>
      <c r="AY122" s="231" t="s">
        <v>162</v>
      </c>
    </row>
    <row r="123" spans="2:65" s="1" customFormat="1" ht="28.8" customHeight="1">
      <c r="B123" s="41"/>
      <c r="C123" s="193" t="s">
        <v>171</v>
      </c>
      <c r="D123" s="193" t="s">
        <v>164</v>
      </c>
      <c r="E123" s="194" t="s">
        <v>488</v>
      </c>
      <c r="F123" s="195" t="s">
        <v>489</v>
      </c>
      <c r="G123" s="196" t="s">
        <v>191</v>
      </c>
      <c r="H123" s="197">
        <v>40</v>
      </c>
      <c r="I123" s="198"/>
      <c r="J123" s="199">
        <f>ROUND(I123*H123,2)</f>
        <v>0</v>
      </c>
      <c r="K123" s="195" t="s">
        <v>183</v>
      </c>
      <c r="L123" s="61"/>
      <c r="M123" s="200" t="s">
        <v>21</v>
      </c>
      <c r="N123" s="201" t="s">
        <v>44</v>
      </c>
      <c r="O123" s="42"/>
      <c r="P123" s="202">
        <f>O123*H123</f>
        <v>0</v>
      </c>
      <c r="Q123" s="202">
        <v>0</v>
      </c>
      <c r="R123" s="202">
        <f>Q123*H123</f>
        <v>0</v>
      </c>
      <c r="S123" s="202">
        <v>0</v>
      </c>
      <c r="T123" s="203">
        <f>S123*H123</f>
        <v>0</v>
      </c>
      <c r="AR123" s="24" t="s">
        <v>168</v>
      </c>
      <c r="AT123" s="24" t="s">
        <v>164</v>
      </c>
      <c r="AU123" s="24" t="s">
        <v>83</v>
      </c>
      <c r="AY123" s="24" t="s">
        <v>162</v>
      </c>
      <c r="BE123" s="204">
        <f>IF(N123="základní",J123,0)</f>
        <v>0</v>
      </c>
      <c r="BF123" s="204">
        <f>IF(N123="snížená",J123,0)</f>
        <v>0</v>
      </c>
      <c r="BG123" s="204">
        <f>IF(N123="zákl. přenesená",J123,0)</f>
        <v>0</v>
      </c>
      <c r="BH123" s="204">
        <f>IF(N123="sníž. přenesená",J123,0)</f>
        <v>0</v>
      </c>
      <c r="BI123" s="204">
        <f>IF(N123="nulová",J123,0)</f>
        <v>0</v>
      </c>
      <c r="BJ123" s="24" t="s">
        <v>81</v>
      </c>
      <c r="BK123" s="204">
        <f>ROUND(I123*H123,2)</f>
        <v>0</v>
      </c>
      <c r="BL123" s="24" t="s">
        <v>168</v>
      </c>
      <c r="BM123" s="24" t="s">
        <v>490</v>
      </c>
    </row>
    <row r="124" spans="2:65" s="1" customFormat="1" ht="72">
      <c r="B124" s="41"/>
      <c r="C124" s="63"/>
      <c r="D124" s="217" t="s">
        <v>185</v>
      </c>
      <c r="E124" s="63"/>
      <c r="F124" s="232" t="s">
        <v>491</v>
      </c>
      <c r="G124" s="63"/>
      <c r="H124" s="63"/>
      <c r="I124" s="163"/>
      <c r="J124" s="63"/>
      <c r="K124" s="63"/>
      <c r="L124" s="61"/>
      <c r="M124" s="233"/>
      <c r="N124" s="42"/>
      <c r="O124" s="42"/>
      <c r="P124" s="42"/>
      <c r="Q124" s="42"/>
      <c r="R124" s="42"/>
      <c r="S124" s="42"/>
      <c r="T124" s="78"/>
      <c r="AT124" s="24" t="s">
        <v>185</v>
      </c>
      <c r="AU124" s="24" t="s">
        <v>83</v>
      </c>
    </row>
    <row r="125" spans="2:65" s="13" customFormat="1" ht="12">
      <c r="B125" s="234"/>
      <c r="C125" s="235"/>
      <c r="D125" s="217" t="s">
        <v>170</v>
      </c>
      <c r="E125" s="236" t="s">
        <v>21</v>
      </c>
      <c r="F125" s="237" t="s">
        <v>492</v>
      </c>
      <c r="G125" s="235"/>
      <c r="H125" s="238" t="s">
        <v>21</v>
      </c>
      <c r="I125" s="239"/>
      <c r="J125" s="235"/>
      <c r="K125" s="235"/>
      <c r="L125" s="240"/>
      <c r="M125" s="241"/>
      <c r="N125" s="242"/>
      <c r="O125" s="242"/>
      <c r="P125" s="242"/>
      <c r="Q125" s="242"/>
      <c r="R125" s="242"/>
      <c r="S125" s="242"/>
      <c r="T125" s="243"/>
      <c r="AT125" s="244" t="s">
        <v>170</v>
      </c>
      <c r="AU125" s="244" t="s">
        <v>83</v>
      </c>
      <c r="AV125" s="13" t="s">
        <v>81</v>
      </c>
      <c r="AW125" s="13" t="s">
        <v>37</v>
      </c>
      <c r="AX125" s="13" t="s">
        <v>73</v>
      </c>
      <c r="AY125" s="244" t="s">
        <v>162</v>
      </c>
    </row>
    <row r="126" spans="2:65" s="11" customFormat="1" ht="12">
      <c r="B126" s="205"/>
      <c r="C126" s="206"/>
      <c r="D126" s="217" t="s">
        <v>170</v>
      </c>
      <c r="E126" s="218" t="s">
        <v>21</v>
      </c>
      <c r="F126" s="219" t="s">
        <v>487</v>
      </c>
      <c r="G126" s="206"/>
      <c r="H126" s="220">
        <v>40</v>
      </c>
      <c r="I126" s="211"/>
      <c r="J126" s="206"/>
      <c r="K126" s="206"/>
      <c r="L126" s="212"/>
      <c r="M126" s="213"/>
      <c r="N126" s="214"/>
      <c r="O126" s="214"/>
      <c r="P126" s="214"/>
      <c r="Q126" s="214"/>
      <c r="R126" s="214"/>
      <c r="S126" s="214"/>
      <c r="T126" s="215"/>
      <c r="AT126" s="216" t="s">
        <v>170</v>
      </c>
      <c r="AU126" s="216" t="s">
        <v>83</v>
      </c>
      <c r="AV126" s="11" t="s">
        <v>83</v>
      </c>
      <c r="AW126" s="11" t="s">
        <v>37</v>
      </c>
      <c r="AX126" s="11" t="s">
        <v>73</v>
      </c>
      <c r="AY126" s="216" t="s">
        <v>162</v>
      </c>
    </row>
    <row r="127" spans="2:65" s="12" customFormat="1" ht="12">
      <c r="B127" s="221"/>
      <c r="C127" s="222"/>
      <c r="D127" s="207" t="s">
        <v>170</v>
      </c>
      <c r="E127" s="223" t="s">
        <v>21</v>
      </c>
      <c r="F127" s="224" t="s">
        <v>176</v>
      </c>
      <c r="G127" s="222"/>
      <c r="H127" s="225">
        <v>40</v>
      </c>
      <c r="I127" s="226"/>
      <c r="J127" s="222"/>
      <c r="K127" s="222"/>
      <c r="L127" s="227"/>
      <c r="M127" s="228"/>
      <c r="N127" s="229"/>
      <c r="O127" s="229"/>
      <c r="P127" s="229"/>
      <c r="Q127" s="229"/>
      <c r="R127" s="229"/>
      <c r="S127" s="229"/>
      <c r="T127" s="230"/>
      <c r="AT127" s="231" t="s">
        <v>170</v>
      </c>
      <c r="AU127" s="231" t="s">
        <v>83</v>
      </c>
      <c r="AV127" s="12" t="s">
        <v>168</v>
      </c>
      <c r="AW127" s="12" t="s">
        <v>37</v>
      </c>
      <c r="AX127" s="12" t="s">
        <v>81</v>
      </c>
      <c r="AY127" s="231" t="s">
        <v>162</v>
      </c>
    </row>
    <row r="128" spans="2:65" s="1" customFormat="1" ht="20.399999999999999" customHeight="1">
      <c r="B128" s="41"/>
      <c r="C128" s="263" t="s">
        <v>205</v>
      </c>
      <c r="D128" s="263" t="s">
        <v>393</v>
      </c>
      <c r="E128" s="264" t="s">
        <v>493</v>
      </c>
      <c r="F128" s="265" t="s">
        <v>494</v>
      </c>
      <c r="G128" s="266" t="s">
        <v>191</v>
      </c>
      <c r="H128" s="267">
        <v>40</v>
      </c>
      <c r="I128" s="268"/>
      <c r="J128" s="269">
        <f>ROUND(I128*H128,2)</f>
        <v>0</v>
      </c>
      <c r="K128" s="265" t="s">
        <v>183</v>
      </c>
      <c r="L128" s="270"/>
      <c r="M128" s="271" t="s">
        <v>21</v>
      </c>
      <c r="N128" s="272" t="s">
        <v>44</v>
      </c>
      <c r="O128" s="42"/>
      <c r="P128" s="202">
        <f>O128*H128</f>
        <v>0</v>
      </c>
      <c r="Q128" s="202">
        <v>2E-3</v>
      </c>
      <c r="R128" s="202">
        <f>Q128*H128</f>
        <v>0.08</v>
      </c>
      <c r="S128" s="202">
        <v>0</v>
      </c>
      <c r="T128" s="203">
        <f>S128*H128</f>
        <v>0</v>
      </c>
      <c r="AR128" s="24" t="s">
        <v>205</v>
      </c>
      <c r="AT128" s="24" t="s">
        <v>393</v>
      </c>
      <c r="AU128" s="24" t="s">
        <v>83</v>
      </c>
      <c r="AY128" s="24" t="s">
        <v>162</v>
      </c>
      <c r="BE128" s="204">
        <f>IF(N128="základní",J128,0)</f>
        <v>0</v>
      </c>
      <c r="BF128" s="204">
        <f>IF(N128="snížená",J128,0)</f>
        <v>0</v>
      </c>
      <c r="BG128" s="204">
        <f>IF(N128="zákl. přenesená",J128,0)</f>
        <v>0</v>
      </c>
      <c r="BH128" s="204">
        <f>IF(N128="sníž. přenesená",J128,0)</f>
        <v>0</v>
      </c>
      <c r="BI128" s="204">
        <f>IF(N128="nulová",J128,0)</f>
        <v>0</v>
      </c>
      <c r="BJ128" s="24" t="s">
        <v>81</v>
      </c>
      <c r="BK128" s="204">
        <f>ROUND(I128*H128,2)</f>
        <v>0</v>
      </c>
      <c r="BL128" s="24" t="s">
        <v>168</v>
      </c>
      <c r="BM128" s="24" t="s">
        <v>495</v>
      </c>
    </row>
    <row r="129" spans="2:65" s="1" customFormat="1" ht="20.399999999999999" customHeight="1">
      <c r="B129" s="41"/>
      <c r="C129" s="193" t="s">
        <v>212</v>
      </c>
      <c r="D129" s="193" t="s">
        <v>164</v>
      </c>
      <c r="E129" s="194" t="s">
        <v>496</v>
      </c>
      <c r="F129" s="195" t="s">
        <v>497</v>
      </c>
      <c r="G129" s="196" t="s">
        <v>191</v>
      </c>
      <c r="H129" s="197">
        <v>40</v>
      </c>
      <c r="I129" s="198"/>
      <c r="J129" s="199">
        <f>ROUND(I129*H129,2)</f>
        <v>0</v>
      </c>
      <c r="K129" s="195" t="s">
        <v>183</v>
      </c>
      <c r="L129" s="61"/>
      <c r="M129" s="200" t="s">
        <v>21</v>
      </c>
      <c r="N129" s="201" t="s">
        <v>44</v>
      </c>
      <c r="O129" s="42"/>
      <c r="P129" s="202">
        <f>O129*H129</f>
        <v>0</v>
      </c>
      <c r="Q129" s="202">
        <v>5.0000000000000002E-5</v>
      </c>
      <c r="R129" s="202">
        <f>Q129*H129</f>
        <v>2E-3</v>
      </c>
      <c r="S129" s="202">
        <v>0</v>
      </c>
      <c r="T129" s="203">
        <f>S129*H129</f>
        <v>0</v>
      </c>
      <c r="AR129" s="24" t="s">
        <v>168</v>
      </c>
      <c r="AT129" s="24" t="s">
        <v>164</v>
      </c>
      <c r="AU129" s="24" t="s">
        <v>83</v>
      </c>
      <c r="AY129" s="24" t="s">
        <v>162</v>
      </c>
      <c r="BE129" s="204">
        <f>IF(N129="základní",J129,0)</f>
        <v>0</v>
      </c>
      <c r="BF129" s="204">
        <f>IF(N129="snížená",J129,0)</f>
        <v>0</v>
      </c>
      <c r="BG129" s="204">
        <f>IF(N129="zákl. přenesená",J129,0)</f>
        <v>0</v>
      </c>
      <c r="BH129" s="204">
        <f>IF(N129="sníž. přenesená",J129,0)</f>
        <v>0</v>
      </c>
      <c r="BI129" s="204">
        <f>IF(N129="nulová",J129,0)</f>
        <v>0</v>
      </c>
      <c r="BJ129" s="24" t="s">
        <v>81</v>
      </c>
      <c r="BK129" s="204">
        <f>ROUND(I129*H129,2)</f>
        <v>0</v>
      </c>
      <c r="BL129" s="24" t="s">
        <v>168</v>
      </c>
      <c r="BM129" s="24" t="s">
        <v>498</v>
      </c>
    </row>
    <row r="130" spans="2:65" s="1" customFormat="1" ht="60">
      <c r="B130" s="41"/>
      <c r="C130" s="63"/>
      <c r="D130" s="217" t="s">
        <v>185</v>
      </c>
      <c r="E130" s="63"/>
      <c r="F130" s="232" t="s">
        <v>499</v>
      </c>
      <c r="G130" s="63"/>
      <c r="H130" s="63"/>
      <c r="I130" s="163"/>
      <c r="J130" s="63"/>
      <c r="K130" s="63"/>
      <c r="L130" s="61"/>
      <c r="M130" s="233"/>
      <c r="N130" s="42"/>
      <c r="O130" s="42"/>
      <c r="P130" s="42"/>
      <c r="Q130" s="42"/>
      <c r="R130" s="42"/>
      <c r="S130" s="42"/>
      <c r="T130" s="78"/>
      <c r="AT130" s="24" t="s">
        <v>185</v>
      </c>
      <c r="AU130" s="24" t="s">
        <v>83</v>
      </c>
    </row>
    <row r="131" spans="2:65" s="11" customFormat="1" ht="12">
      <c r="B131" s="205"/>
      <c r="C131" s="206"/>
      <c r="D131" s="217" t="s">
        <v>170</v>
      </c>
      <c r="E131" s="218" t="s">
        <v>21</v>
      </c>
      <c r="F131" s="219" t="s">
        <v>487</v>
      </c>
      <c r="G131" s="206"/>
      <c r="H131" s="220">
        <v>40</v>
      </c>
      <c r="I131" s="211"/>
      <c r="J131" s="206"/>
      <c r="K131" s="206"/>
      <c r="L131" s="212"/>
      <c r="M131" s="213"/>
      <c r="N131" s="214"/>
      <c r="O131" s="214"/>
      <c r="P131" s="214"/>
      <c r="Q131" s="214"/>
      <c r="R131" s="214"/>
      <c r="S131" s="214"/>
      <c r="T131" s="215"/>
      <c r="AT131" s="216" t="s">
        <v>170</v>
      </c>
      <c r="AU131" s="216" t="s">
        <v>83</v>
      </c>
      <c r="AV131" s="11" t="s">
        <v>83</v>
      </c>
      <c r="AW131" s="11" t="s">
        <v>37</v>
      </c>
      <c r="AX131" s="11" t="s">
        <v>73</v>
      </c>
      <c r="AY131" s="216" t="s">
        <v>162</v>
      </c>
    </row>
    <row r="132" spans="2:65" s="12" customFormat="1" ht="12">
      <c r="B132" s="221"/>
      <c r="C132" s="222"/>
      <c r="D132" s="207" t="s">
        <v>170</v>
      </c>
      <c r="E132" s="223" t="s">
        <v>21</v>
      </c>
      <c r="F132" s="224" t="s">
        <v>176</v>
      </c>
      <c r="G132" s="222"/>
      <c r="H132" s="225">
        <v>40</v>
      </c>
      <c r="I132" s="226"/>
      <c r="J132" s="222"/>
      <c r="K132" s="222"/>
      <c r="L132" s="227"/>
      <c r="M132" s="228"/>
      <c r="N132" s="229"/>
      <c r="O132" s="229"/>
      <c r="P132" s="229"/>
      <c r="Q132" s="229"/>
      <c r="R132" s="229"/>
      <c r="S132" s="229"/>
      <c r="T132" s="230"/>
      <c r="AT132" s="231" t="s">
        <v>170</v>
      </c>
      <c r="AU132" s="231" t="s">
        <v>83</v>
      </c>
      <c r="AV132" s="12" t="s">
        <v>168</v>
      </c>
      <c r="AW132" s="12" t="s">
        <v>37</v>
      </c>
      <c r="AX132" s="12" t="s">
        <v>81</v>
      </c>
      <c r="AY132" s="231" t="s">
        <v>162</v>
      </c>
    </row>
    <row r="133" spans="2:65" s="1" customFormat="1" ht="20.399999999999999" customHeight="1">
      <c r="B133" s="41"/>
      <c r="C133" s="263" t="s">
        <v>219</v>
      </c>
      <c r="D133" s="263" t="s">
        <v>393</v>
      </c>
      <c r="E133" s="264" t="s">
        <v>500</v>
      </c>
      <c r="F133" s="265" t="s">
        <v>501</v>
      </c>
      <c r="G133" s="266" t="s">
        <v>257</v>
      </c>
      <c r="H133" s="267">
        <v>0.39800000000000002</v>
      </c>
      <c r="I133" s="268"/>
      <c r="J133" s="269">
        <f>ROUND(I133*H133,2)</f>
        <v>0</v>
      </c>
      <c r="K133" s="265" t="s">
        <v>183</v>
      </c>
      <c r="L133" s="270"/>
      <c r="M133" s="271" t="s">
        <v>21</v>
      </c>
      <c r="N133" s="272" t="s">
        <v>44</v>
      </c>
      <c r="O133" s="42"/>
      <c r="P133" s="202">
        <f>O133*H133</f>
        <v>0</v>
      </c>
      <c r="Q133" s="202">
        <v>0.65</v>
      </c>
      <c r="R133" s="202">
        <f>Q133*H133</f>
        <v>0.25870000000000004</v>
      </c>
      <c r="S133" s="202">
        <v>0</v>
      </c>
      <c r="T133" s="203">
        <f>S133*H133</f>
        <v>0</v>
      </c>
      <c r="AR133" s="24" t="s">
        <v>205</v>
      </c>
      <c r="AT133" s="24" t="s">
        <v>393</v>
      </c>
      <c r="AU133" s="24" t="s">
        <v>83</v>
      </c>
      <c r="AY133" s="24" t="s">
        <v>162</v>
      </c>
      <c r="BE133" s="204">
        <f>IF(N133="základní",J133,0)</f>
        <v>0</v>
      </c>
      <c r="BF133" s="204">
        <f>IF(N133="snížená",J133,0)</f>
        <v>0</v>
      </c>
      <c r="BG133" s="204">
        <f>IF(N133="zákl. přenesená",J133,0)</f>
        <v>0</v>
      </c>
      <c r="BH133" s="204">
        <f>IF(N133="sníž. přenesená",J133,0)</f>
        <v>0</v>
      </c>
      <c r="BI133" s="204">
        <f>IF(N133="nulová",J133,0)</f>
        <v>0</v>
      </c>
      <c r="BJ133" s="24" t="s">
        <v>81</v>
      </c>
      <c r="BK133" s="204">
        <f>ROUND(I133*H133,2)</f>
        <v>0</v>
      </c>
      <c r="BL133" s="24" t="s">
        <v>168</v>
      </c>
      <c r="BM133" s="24" t="s">
        <v>502</v>
      </c>
    </row>
    <row r="134" spans="2:65" s="11" customFormat="1" ht="12">
      <c r="B134" s="205"/>
      <c r="C134" s="206"/>
      <c r="D134" s="217" t="s">
        <v>170</v>
      </c>
      <c r="E134" s="218" t="s">
        <v>21</v>
      </c>
      <c r="F134" s="219" t="s">
        <v>503</v>
      </c>
      <c r="G134" s="206"/>
      <c r="H134" s="220">
        <v>0.39800000000000002</v>
      </c>
      <c r="I134" s="211"/>
      <c r="J134" s="206"/>
      <c r="K134" s="206"/>
      <c r="L134" s="212"/>
      <c r="M134" s="213"/>
      <c r="N134" s="214"/>
      <c r="O134" s="214"/>
      <c r="P134" s="214"/>
      <c r="Q134" s="214"/>
      <c r="R134" s="214"/>
      <c r="S134" s="214"/>
      <c r="T134" s="215"/>
      <c r="AT134" s="216" t="s">
        <v>170</v>
      </c>
      <c r="AU134" s="216" t="s">
        <v>83</v>
      </c>
      <c r="AV134" s="11" t="s">
        <v>83</v>
      </c>
      <c r="AW134" s="11" t="s">
        <v>37</v>
      </c>
      <c r="AX134" s="11" t="s">
        <v>73</v>
      </c>
      <c r="AY134" s="216" t="s">
        <v>162</v>
      </c>
    </row>
    <row r="135" spans="2:65" s="12" customFormat="1" ht="12">
      <c r="B135" s="221"/>
      <c r="C135" s="222"/>
      <c r="D135" s="207" t="s">
        <v>170</v>
      </c>
      <c r="E135" s="223" t="s">
        <v>21</v>
      </c>
      <c r="F135" s="224" t="s">
        <v>176</v>
      </c>
      <c r="G135" s="222"/>
      <c r="H135" s="225">
        <v>0.39800000000000002</v>
      </c>
      <c r="I135" s="226"/>
      <c r="J135" s="222"/>
      <c r="K135" s="222"/>
      <c r="L135" s="227"/>
      <c r="M135" s="228"/>
      <c r="N135" s="229"/>
      <c r="O135" s="229"/>
      <c r="P135" s="229"/>
      <c r="Q135" s="229"/>
      <c r="R135" s="229"/>
      <c r="S135" s="229"/>
      <c r="T135" s="230"/>
      <c r="AT135" s="231" t="s">
        <v>170</v>
      </c>
      <c r="AU135" s="231" t="s">
        <v>83</v>
      </c>
      <c r="AV135" s="12" t="s">
        <v>168</v>
      </c>
      <c r="AW135" s="12" t="s">
        <v>37</v>
      </c>
      <c r="AX135" s="12" t="s">
        <v>81</v>
      </c>
      <c r="AY135" s="231" t="s">
        <v>162</v>
      </c>
    </row>
    <row r="136" spans="2:65" s="1" customFormat="1" ht="20.399999999999999" customHeight="1">
      <c r="B136" s="41"/>
      <c r="C136" s="193" t="s">
        <v>224</v>
      </c>
      <c r="D136" s="193" t="s">
        <v>164</v>
      </c>
      <c r="E136" s="194" t="s">
        <v>504</v>
      </c>
      <c r="F136" s="195" t="s">
        <v>505</v>
      </c>
      <c r="G136" s="196" t="s">
        <v>191</v>
      </c>
      <c r="H136" s="197">
        <v>40</v>
      </c>
      <c r="I136" s="198"/>
      <c r="J136" s="199">
        <f>ROUND(I136*H136,2)</f>
        <v>0</v>
      </c>
      <c r="K136" s="195" t="s">
        <v>183</v>
      </c>
      <c r="L136" s="61"/>
      <c r="M136" s="200" t="s">
        <v>21</v>
      </c>
      <c r="N136" s="201" t="s">
        <v>44</v>
      </c>
      <c r="O136" s="42"/>
      <c r="P136" s="202">
        <f>O136*H136</f>
        <v>0</v>
      </c>
      <c r="Q136" s="202">
        <v>0</v>
      </c>
      <c r="R136" s="202">
        <f>Q136*H136</f>
        <v>0</v>
      </c>
      <c r="S136" s="202">
        <v>0</v>
      </c>
      <c r="T136" s="203">
        <f>S136*H136</f>
        <v>0</v>
      </c>
      <c r="AR136" s="24" t="s">
        <v>168</v>
      </c>
      <c r="AT136" s="24" t="s">
        <v>164</v>
      </c>
      <c r="AU136" s="24" t="s">
        <v>83</v>
      </c>
      <c r="AY136" s="24" t="s">
        <v>162</v>
      </c>
      <c r="BE136" s="204">
        <f>IF(N136="základní",J136,0)</f>
        <v>0</v>
      </c>
      <c r="BF136" s="204">
        <f>IF(N136="snížená",J136,0)</f>
        <v>0</v>
      </c>
      <c r="BG136" s="204">
        <f>IF(N136="zákl. přenesená",J136,0)</f>
        <v>0</v>
      </c>
      <c r="BH136" s="204">
        <f>IF(N136="sníž. přenesená",J136,0)</f>
        <v>0</v>
      </c>
      <c r="BI136" s="204">
        <f>IF(N136="nulová",J136,0)</f>
        <v>0</v>
      </c>
      <c r="BJ136" s="24" t="s">
        <v>81</v>
      </c>
      <c r="BK136" s="204">
        <f>ROUND(I136*H136,2)</f>
        <v>0</v>
      </c>
      <c r="BL136" s="24" t="s">
        <v>168</v>
      </c>
      <c r="BM136" s="24" t="s">
        <v>506</v>
      </c>
    </row>
    <row r="137" spans="2:65" s="1" customFormat="1" ht="168">
      <c r="B137" s="41"/>
      <c r="C137" s="63"/>
      <c r="D137" s="217" t="s">
        <v>185</v>
      </c>
      <c r="E137" s="63"/>
      <c r="F137" s="232" t="s">
        <v>507</v>
      </c>
      <c r="G137" s="63"/>
      <c r="H137" s="63"/>
      <c r="I137" s="163"/>
      <c r="J137" s="63"/>
      <c r="K137" s="63"/>
      <c r="L137" s="61"/>
      <c r="M137" s="233"/>
      <c r="N137" s="42"/>
      <c r="O137" s="42"/>
      <c r="P137" s="42"/>
      <c r="Q137" s="42"/>
      <c r="R137" s="42"/>
      <c r="S137" s="42"/>
      <c r="T137" s="78"/>
      <c r="AT137" s="24" t="s">
        <v>185</v>
      </c>
      <c r="AU137" s="24" t="s">
        <v>83</v>
      </c>
    </row>
    <row r="138" spans="2:65" s="10" customFormat="1" ht="29.85" customHeight="1">
      <c r="B138" s="176"/>
      <c r="C138" s="177"/>
      <c r="D138" s="190" t="s">
        <v>72</v>
      </c>
      <c r="E138" s="191" t="s">
        <v>295</v>
      </c>
      <c r="F138" s="191" t="s">
        <v>508</v>
      </c>
      <c r="G138" s="177"/>
      <c r="H138" s="177"/>
      <c r="I138" s="180"/>
      <c r="J138" s="192">
        <f>BK138</f>
        <v>0</v>
      </c>
      <c r="K138" s="177"/>
      <c r="L138" s="182"/>
      <c r="M138" s="183"/>
      <c r="N138" s="184"/>
      <c r="O138" s="184"/>
      <c r="P138" s="185">
        <f>SUM(P139:P151)</f>
        <v>0</v>
      </c>
      <c r="Q138" s="184"/>
      <c r="R138" s="185">
        <f>SUM(R139:R151)</f>
        <v>3.7499999999999999E-3</v>
      </c>
      <c r="S138" s="184"/>
      <c r="T138" s="186">
        <f>SUM(T139:T151)</f>
        <v>0</v>
      </c>
      <c r="AR138" s="187" t="s">
        <v>81</v>
      </c>
      <c r="AT138" s="188" t="s">
        <v>72</v>
      </c>
      <c r="AU138" s="188" t="s">
        <v>81</v>
      </c>
      <c r="AY138" s="187" t="s">
        <v>162</v>
      </c>
      <c r="BK138" s="189">
        <f>SUM(BK139:BK151)</f>
        <v>0</v>
      </c>
    </row>
    <row r="139" spans="2:65" s="1" customFormat="1" ht="20.399999999999999" customHeight="1">
      <c r="B139" s="41"/>
      <c r="C139" s="193" t="s">
        <v>230</v>
      </c>
      <c r="D139" s="193" t="s">
        <v>164</v>
      </c>
      <c r="E139" s="194" t="s">
        <v>509</v>
      </c>
      <c r="F139" s="195" t="s">
        <v>510</v>
      </c>
      <c r="G139" s="196" t="s">
        <v>257</v>
      </c>
      <c r="H139" s="197">
        <v>11.25</v>
      </c>
      <c r="I139" s="198"/>
      <c r="J139" s="199">
        <f>ROUND(I139*H139,2)</f>
        <v>0</v>
      </c>
      <c r="K139" s="195" t="s">
        <v>183</v>
      </c>
      <c r="L139" s="61"/>
      <c r="M139" s="200" t="s">
        <v>21</v>
      </c>
      <c r="N139" s="201" t="s">
        <v>44</v>
      </c>
      <c r="O139" s="42"/>
      <c r="P139" s="202">
        <f>O139*H139</f>
        <v>0</v>
      </c>
      <c r="Q139" s="202">
        <v>0</v>
      </c>
      <c r="R139" s="202">
        <f>Q139*H139</f>
        <v>0</v>
      </c>
      <c r="S139" s="202">
        <v>0</v>
      </c>
      <c r="T139" s="203">
        <f>S139*H139</f>
        <v>0</v>
      </c>
      <c r="AR139" s="24" t="s">
        <v>168</v>
      </c>
      <c r="AT139" s="24" t="s">
        <v>164</v>
      </c>
      <c r="AU139" s="24" t="s">
        <v>83</v>
      </c>
      <c r="AY139" s="24" t="s">
        <v>162</v>
      </c>
      <c r="BE139" s="204">
        <f>IF(N139="základní",J139,0)</f>
        <v>0</v>
      </c>
      <c r="BF139" s="204">
        <f>IF(N139="snížená",J139,0)</f>
        <v>0</v>
      </c>
      <c r="BG139" s="204">
        <f>IF(N139="zákl. přenesená",J139,0)</f>
        <v>0</v>
      </c>
      <c r="BH139" s="204">
        <f>IF(N139="sníž. přenesená",J139,0)</f>
        <v>0</v>
      </c>
      <c r="BI139" s="204">
        <f>IF(N139="nulová",J139,0)</f>
        <v>0</v>
      </c>
      <c r="BJ139" s="24" t="s">
        <v>81</v>
      </c>
      <c r="BK139" s="204">
        <f>ROUND(I139*H139,2)</f>
        <v>0</v>
      </c>
      <c r="BL139" s="24" t="s">
        <v>168</v>
      </c>
      <c r="BM139" s="24" t="s">
        <v>511</v>
      </c>
    </row>
    <row r="140" spans="2:65" s="13" customFormat="1" ht="12">
      <c r="B140" s="234"/>
      <c r="C140" s="235"/>
      <c r="D140" s="217" t="s">
        <v>170</v>
      </c>
      <c r="E140" s="236" t="s">
        <v>21</v>
      </c>
      <c r="F140" s="237" t="s">
        <v>512</v>
      </c>
      <c r="G140" s="235"/>
      <c r="H140" s="238" t="s">
        <v>21</v>
      </c>
      <c r="I140" s="239"/>
      <c r="J140" s="235"/>
      <c r="K140" s="235"/>
      <c r="L140" s="240"/>
      <c r="M140" s="241"/>
      <c r="N140" s="242"/>
      <c r="O140" s="242"/>
      <c r="P140" s="242"/>
      <c r="Q140" s="242"/>
      <c r="R140" s="242"/>
      <c r="S140" s="242"/>
      <c r="T140" s="243"/>
      <c r="AT140" s="244" t="s">
        <v>170</v>
      </c>
      <c r="AU140" s="244" t="s">
        <v>83</v>
      </c>
      <c r="AV140" s="13" t="s">
        <v>81</v>
      </c>
      <c r="AW140" s="13" t="s">
        <v>37</v>
      </c>
      <c r="AX140" s="13" t="s">
        <v>73</v>
      </c>
      <c r="AY140" s="244" t="s">
        <v>162</v>
      </c>
    </row>
    <row r="141" spans="2:65" s="11" customFormat="1" ht="12">
      <c r="B141" s="205"/>
      <c r="C141" s="206"/>
      <c r="D141" s="217" t="s">
        <v>170</v>
      </c>
      <c r="E141" s="218" t="s">
        <v>21</v>
      </c>
      <c r="F141" s="219" t="s">
        <v>513</v>
      </c>
      <c r="G141" s="206"/>
      <c r="H141" s="220">
        <v>11.25</v>
      </c>
      <c r="I141" s="211"/>
      <c r="J141" s="206"/>
      <c r="K141" s="206"/>
      <c r="L141" s="212"/>
      <c r="M141" s="213"/>
      <c r="N141" s="214"/>
      <c r="O141" s="214"/>
      <c r="P141" s="214"/>
      <c r="Q141" s="214"/>
      <c r="R141" s="214"/>
      <c r="S141" s="214"/>
      <c r="T141" s="215"/>
      <c r="AT141" s="216" t="s">
        <v>170</v>
      </c>
      <c r="AU141" s="216" t="s">
        <v>83</v>
      </c>
      <c r="AV141" s="11" t="s">
        <v>83</v>
      </c>
      <c r="AW141" s="11" t="s">
        <v>37</v>
      </c>
      <c r="AX141" s="11" t="s">
        <v>73</v>
      </c>
      <c r="AY141" s="216" t="s">
        <v>162</v>
      </c>
    </row>
    <row r="142" spans="2:65" s="12" customFormat="1" ht="12">
      <c r="B142" s="221"/>
      <c r="C142" s="222"/>
      <c r="D142" s="207" t="s">
        <v>170</v>
      </c>
      <c r="E142" s="223" t="s">
        <v>21</v>
      </c>
      <c r="F142" s="224" t="s">
        <v>176</v>
      </c>
      <c r="G142" s="222"/>
      <c r="H142" s="225">
        <v>11.25</v>
      </c>
      <c r="I142" s="226"/>
      <c r="J142" s="222"/>
      <c r="K142" s="222"/>
      <c r="L142" s="227"/>
      <c r="M142" s="228"/>
      <c r="N142" s="229"/>
      <c r="O142" s="229"/>
      <c r="P142" s="229"/>
      <c r="Q142" s="229"/>
      <c r="R142" s="229"/>
      <c r="S142" s="229"/>
      <c r="T142" s="230"/>
      <c r="AT142" s="231" t="s">
        <v>170</v>
      </c>
      <c r="AU142" s="231" t="s">
        <v>83</v>
      </c>
      <c r="AV142" s="12" t="s">
        <v>168</v>
      </c>
      <c r="AW142" s="12" t="s">
        <v>37</v>
      </c>
      <c r="AX142" s="12" t="s">
        <v>81</v>
      </c>
      <c r="AY142" s="231" t="s">
        <v>162</v>
      </c>
    </row>
    <row r="143" spans="2:65" s="1" customFormat="1" ht="28.8" customHeight="1">
      <c r="B143" s="41"/>
      <c r="C143" s="193" t="s">
        <v>237</v>
      </c>
      <c r="D143" s="193" t="s">
        <v>164</v>
      </c>
      <c r="E143" s="194" t="s">
        <v>514</v>
      </c>
      <c r="F143" s="195" t="s">
        <v>515</v>
      </c>
      <c r="G143" s="196" t="s">
        <v>167</v>
      </c>
      <c r="H143" s="197">
        <v>75</v>
      </c>
      <c r="I143" s="198"/>
      <c r="J143" s="199">
        <f>ROUND(I143*H143,2)</f>
        <v>0</v>
      </c>
      <c r="K143" s="195" t="s">
        <v>183</v>
      </c>
      <c r="L143" s="61"/>
      <c r="M143" s="200" t="s">
        <v>21</v>
      </c>
      <c r="N143" s="201" t="s">
        <v>44</v>
      </c>
      <c r="O143" s="42"/>
      <c r="P143" s="202">
        <f>O143*H143</f>
        <v>0</v>
      </c>
      <c r="Q143" s="202">
        <v>0</v>
      </c>
      <c r="R143" s="202">
        <f>Q143*H143</f>
        <v>0</v>
      </c>
      <c r="S143" s="202">
        <v>0</v>
      </c>
      <c r="T143" s="203">
        <f>S143*H143</f>
        <v>0</v>
      </c>
      <c r="AR143" s="24" t="s">
        <v>168</v>
      </c>
      <c r="AT143" s="24" t="s">
        <v>164</v>
      </c>
      <c r="AU143" s="24" t="s">
        <v>83</v>
      </c>
      <c r="AY143" s="24" t="s">
        <v>162</v>
      </c>
      <c r="BE143" s="204">
        <f>IF(N143="základní",J143,0)</f>
        <v>0</v>
      </c>
      <c r="BF143" s="204">
        <f>IF(N143="snížená",J143,0)</f>
        <v>0</v>
      </c>
      <c r="BG143" s="204">
        <f>IF(N143="zákl. přenesená",J143,0)</f>
        <v>0</v>
      </c>
      <c r="BH143" s="204">
        <f>IF(N143="sníž. přenesená",J143,0)</f>
        <v>0</v>
      </c>
      <c r="BI143" s="204">
        <f>IF(N143="nulová",J143,0)</f>
        <v>0</v>
      </c>
      <c r="BJ143" s="24" t="s">
        <v>81</v>
      </c>
      <c r="BK143" s="204">
        <f>ROUND(I143*H143,2)</f>
        <v>0</v>
      </c>
      <c r="BL143" s="24" t="s">
        <v>168</v>
      </c>
      <c r="BM143" s="24" t="s">
        <v>516</v>
      </c>
    </row>
    <row r="144" spans="2:65" s="13" customFormat="1" ht="12">
      <c r="B144" s="234"/>
      <c r="C144" s="235"/>
      <c r="D144" s="217" t="s">
        <v>170</v>
      </c>
      <c r="E144" s="236" t="s">
        <v>21</v>
      </c>
      <c r="F144" s="237" t="s">
        <v>517</v>
      </c>
      <c r="G144" s="235"/>
      <c r="H144" s="238" t="s">
        <v>21</v>
      </c>
      <c r="I144" s="239"/>
      <c r="J144" s="235"/>
      <c r="K144" s="235"/>
      <c r="L144" s="240"/>
      <c r="M144" s="241"/>
      <c r="N144" s="242"/>
      <c r="O144" s="242"/>
      <c r="P144" s="242"/>
      <c r="Q144" s="242"/>
      <c r="R144" s="242"/>
      <c r="S144" s="242"/>
      <c r="T144" s="243"/>
      <c r="AT144" s="244" t="s">
        <v>170</v>
      </c>
      <c r="AU144" s="244" t="s">
        <v>83</v>
      </c>
      <c r="AV144" s="13" t="s">
        <v>81</v>
      </c>
      <c r="AW144" s="13" t="s">
        <v>37</v>
      </c>
      <c r="AX144" s="13" t="s">
        <v>73</v>
      </c>
      <c r="AY144" s="244" t="s">
        <v>162</v>
      </c>
    </row>
    <row r="145" spans="2:65" s="13" customFormat="1" ht="12">
      <c r="B145" s="234"/>
      <c r="C145" s="235"/>
      <c r="D145" s="217" t="s">
        <v>170</v>
      </c>
      <c r="E145" s="236" t="s">
        <v>21</v>
      </c>
      <c r="F145" s="237" t="s">
        <v>479</v>
      </c>
      <c r="G145" s="235"/>
      <c r="H145" s="238" t="s">
        <v>21</v>
      </c>
      <c r="I145" s="239"/>
      <c r="J145" s="235"/>
      <c r="K145" s="235"/>
      <c r="L145" s="240"/>
      <c r="M145" s="241"/>
      <c r="N145" s="242"/>
      <c r="O145" s="242"/>
      <c r="P145" s="242"/>
      <c r="Q145" s="242"/>
      <c r="R145" s="242"/>
      <c r="S145" s="242"/>
      <c r="T145" s="243"/>
      <c r="AT145" s="244" t="s">
        <v>170</v>
      </c>
      <c r="AU145" s="244" t="s">
        <v>83</v>
      </c>
      <c r="AV145" s="13" t="s">
        <v>81</v>
      </c>
      <c r="AW145" s="13" t="s">
        <v>37</v>
      </c>
      <c r="AX145" s="13" t="s">
        <v>73</v>
      </c>
      <c r="AY145" s="244" t="s">
        <v>162</v>
      </c>
    </row>
    <row r="146" spans="2:65" s="11" customFormat="1" ht="12">
      <c r="B146" s="205"/>
      <c r="C146" s="206"/>
      <c r="D146" s="217" t="s">
        <v>170</v>
      </c>
      <c r="E146" s="218" t="s">
        <v>21</v>
      </c>
      <c r="F146" s="219" t="s">
        <v>481</v>
      </c>
      <c r="G146" s="206"/>
      <c r="H146" s="220">
        <v>75</v>
      </c>
      <c r="I146" s="211"/>
      <c r="J146" s="206"/>
      <c r="K146" s="206"/>
      <c r="L146" s="212"/>
      <c r="M146" s="213"/>
      <c r="N146" s="214"/>
      <c r="O146" s="214"/>
      <c r="P146" s="214"/>
      <c r="Q146" s="214"/>
      <c r="R146" s="214"/>
      <c r="S146" s="214"/>
      <c r="T146" s="215"/>
      <c r="AT146" s="216" t="s">
        <v>170</v>
      </c>
      <c r="AU146" s="216" t="s">
        <v>83</v>
      </c>
      <c r="AV146" s="11" t="s">
        <v>83</v>
      </c>
      <c r="AW146" s="11" t="s">
        <v>37</v>
      </c>
      <c r="AX146" s="11" t="s">
        <v>73</v>
      </c>
      <c r="AY146" s="216" t="s">
        <v>162</v>
      </c>
    </row>
    <row r="147" spans="2:65" s="12" customFormat="1" ht="12">
      <c r="B147" s="221"/>
      <c r="C147" s="222"/>
      <c r="D147" s="207" t="s">
        <v>170</v>
      </c>
      <c r="E147" s="223" t="s">
        <v>21</v>
      </c>
      <c r="F147" s="224" t="s">
        <v>176</v>
      </c>
      <c r="G147" s="222"/>
      <c r="H147" s="225">
        <v>75</v>
      </c>
      <c r="I147" s="226"/>
      <c r="J147" s="222"/>
      <c r="K147" s="222"/>
      <c r="L147" s="227"/>
      <c r="M147" s="228"/>
      <c r="N147" s="229"/>
      <c r="O147" s="229"/>
      <c r="P147" s="229"/>
      <c r="Q147" s="229"/>
      <c r="R147" s="229"/>
      <c r="S147" s="229"/>
      <c r="T147" s="230"/>
      <c r="AT147" s="231" t="s">
        <v>170</v>
      </c>
      <c r="AU147" s="231" t="s">
        <v>83</v>
      </c>
      <c r="AV147" s="12" t="s">
        <v>168</v>
      </c>
      <c r="AW147" s="12" t="s">
        <v>37</v>
      </c>
      <c r="AX147" s="12" t="s">
        <v>81</v>
      </c>
      <c r="AY147" s="231" t="s">
        <v>162</v>
      </c>
    </row>
    <row r="148" spans="2:65" s="1" customFormat="1" ht="20.399999999999999" customHeight="1">
      <c r="B148" s="41"/>
      <c r="C148" s="263" t="s">
        <v>246</v>
      </c>
      <c r="D148" s="263" t="s">
        <v>393</v>
      </c>
      <c r="E148" s="264" t="s">
        <v>518</v>
      </c>
      <c r="F148" s="265" t="s">
        <v>519</v>
      </c>
      <c r="G148" s="266" t="s">
        <v>520</v>
      </c>
      <c r="H148" s="267">
        <v>3.75</v>
      </c>
      <c r="I148" s="268"/>
      <c r="J148" s="269">
        <f>ROUND(I148*H148,2)</f>
        <v>0</v>
      </c>
      <c r="K148" s="265" t="s">
        <v>183</v>
      </c>
      <c r="L148" s="270"/>
      <c r="M148" s="271" t="s">
        <v>21</v>
      </c>
      <c r="N148" s="272" t="s">
        <v>44</v>
      </c>
      <c r="O148" s="42"/>
      <c r="P148" s="202">
        <f>O148*H148</f>
        <v>0</v>
      </c>
      <c r="Q148" s="202">
        <v>1E-3</v>
      </c>
      <c r="R148" s="202">
        <f>Q148*H148</f>
        <v>3.7499999999999999E-3</v>
      </c>
      <c r="S148" s="202">
        <v>0</v>
      </c>
      <c r="T148" s="203">
        <f>S148*H148</f>
        <v>0</v>
      </c>
      <c r="AR148" s="24" t="s">
        <v>205</v>
      </c>
      <c r="AT148" s="24" t="s">
        <v>393</v>
      </c>
      <c r="AU148" s="24" t="s">
        <v>83</v>
      </c>
      <c r="AY148" s="24" t="s">
        <v>162</v>
      </c>
      <c r="BE148" s="204">
        <f>IF(N148="základní",J148,0)</f>
        <v>0</v>
      </c>
      <c r="BF148" s="204">
        <f>IF(N148="snížená",J148,0)</f>
        <v>0</v>
      </c>
      <c r="BG148" s="204">
        <f>IF(N148="zákl. přenesená",J148,0)</f>
        <v>0</v>
      </c>
      <c r="BH148" s="204">
        <f>IF(N148="sníž. přenesená",J148,0)</f>
        <v>0</v>
      </c>
      <c r="BI148" s="204">
        <f>IF(N148="nulová",J148,0)</f>
        <v>0</v>
      </c>
      <c r="BJ148" s="24" t="s">
        <v>81</v>
      </c>
      <c r="BK148" s="204">
        <f>ROUND(I148*H148,2)</f>
        <v>0</v>
      </c>
      <c r="BL148" s="24" t="s">
        <v>168</v>
      </c>
      <c r="BM148" s="24" t="s">
        <v>521</v>
      </c>
    </row>
    <row r="149" spans="2:65" s="13" customFormat="1" ht="12">
      <c r="B149" s="234"/>
      <c r="C149" s="235"/>
      <c r="D149" s="217" t="s">
        <v>170</v>
      </c>
      <c r="E149" s="236" t="s">
        <v>21</v>
      </c>
      <c r="F149" s="237" t="s">
        <v>517</v>
      </c>
      <c r="G149" s="235"/>
      <c r="H149" s="238" t="s">
        <v>21</v>
      </c>
      <c r="I149" s="239"/>
      <c r="J149" s="235"/>
      <c r="K149" s="235"/>
      <c r="L149" s="240"/>
      <c r="M149" s="241"/>
      <c r="N149" s="242"/>
      <c r="O149" s="242"/>
      <c r="P149" s="242"/>
      <c r="Q149" s="242"/>
      <c r="R149" s="242"/>
      <c r="S149" s="242"/>
      <c r="T149" s="243"/>
      <c r="AT149" s="244" t="s">
        <v>170</v>
      </c>
      <c r="AU149" s="244" t="s">
        <v>83</v>
      </c>
      <c r="AV149" s="13" t="s">
        <v>81</v>
      </c>
      <c r="AW149" s="13" t="s">
        <v>37</v>
      </c>
      <c r="AX149" s="13" t="s">
        <v>73</v>
      </c>
      <c r="AY149" s="244" t="s">
        <v>162</v>
      </c>
    </row>
    <row r="150" spans="2:65" s="11" customFormat="1" ht="12">
      <c r="B150" s="205"/>
      <c r="C150" s="206"/>
      <c r="D150" s="217" t="s">
        <v>170</v>
      </c>
      <c r="E150" s="218" t="s">
        <v>21</v>
      </c>
      <c r="F150" s="219" t="s">
        <v>522</v>
      </c>
      <c r="G150" s="206"/>
      <c r="H150" s="220">
        <v>3.75</v>
      </c>
      <c r="I150" s="211"/>
      <c r="J150" s="206"/>
      <c r="K150" s="206"/>
      <c r="L150" s="212"/>
      <c r="M150" s="213"/>
      <c r="N150" s="214"/>
      <c r="O150" s="214"/>
      <c r="P150" s="214"/>
      <c r="Q150" s="214"/>
      <c r="R150" s="214"/>
      <c r="S150" s="214"/>
      <c r="T150" s="215"/>
      <c r="AT150" s="216" t="s">
        <v>170</v>
      </c>
      <c r="AU150" s="216" t="s">
        <v>83</v>
      </c>
      <c r="AV150" s="11" t="s">
        <v>83</v>
      </c>
      <c r="AW150" s="11" t="s">
        <v>37</v>
      </c>
      <c r="AX150" s="11" t="s">
        <v>73</v>
      </c>
      <c r="AY150" s="216" t="s">
        <v>162</v>
      </c>
    </row>
    <row r="151" spans="2:65" s="12" customFormat="1" ht="12">
      <c r="B151" s="221"/>
      <c r="C151" s="222"/>
      <c r="D151" s="217" t="s">
        <v>170</v>
      </c>
      <c r="E151" s="257" t="s">
        <v>21</v>
      </c>
      <c r="F151" s="258" t="s">
        <v>176</v>
      </c>
      <c r="G151" s="222"/>
      <c r="H151" s="259">
        <v>3.75</v>
      </c>
      <c r="I151" s="226"/>
      <c r="J151" s="222"/>
      <c r="K151" s="222"/>
      <c r="L151" s="227"/>
      <c r="M151" s="228"/>
      <c r="N151" s="229"/>
      <c r="O151" s="229"/>
      <c r="P151" s="229"/>
      <c r="Q151" s="229"/>
      <c r="R151" s="229"/>
      <c r="S151" s="229"/>
      <c r="T151" s="230"/>
      <c r="AT151" s="231" t="s">
        <v>170</v>
      </c>
      <c r="AU151" s="231" t="s">
        <v>83</v>
      </c>
      <c r="AV151" s="12" t="s">
        <v>168</v>
      </c>
      <c r="AW151" s="12" t="s">
        <v>37</v>
      </c>
      <c r="AX151" s="12" t="s">
        <v>81</v>
      </c>
      <c r="AY151" s="231" t="s">
        <v>162</v>
      </c>
    </row>
    <row r="152" spans="2:65" s="10" customFormat="1" ht="29.85" customHeight="1">
      <c r="B152" s="176"/>
      <c r="C152" s="177"/>
      <c r="D152" s="190" t="s">
        <v>72</v>
      </c>
      <c r="E152" s="191" t="s">
        <v>83</v>
      </c>
      <c r="F152" s="191" t="s">
        <v>399</v>
      </c>
      <c r="G152" s="177"/>
      <c r="H152" s="177"/>
      <c r="I152" s="180"/>
      <c r="J152" s="192">
        <f>BK152</f>
        <v>0</v>
      </c>
      <c r="K152" s="177"/>
      <c r="L152" s="182"/>
      <c r="M152" s="183"/>
      <c r="N152" s="184"/>
      <c r="O152" s="184"/>
      <c r="P152" s="185">
        <f>SUM(P153:P161)</f>
        <v>0</v>
      </c>
      <c r="Q152" s="184"/>
      <c r="R152" s="185">
        <f>SUM(R153:R161)</f>
        <v>0</v>
      </c>
      <c r="S152" s="184"/>
      <c r="T152" s="186">
        <f>SUM(T153:T161)</f>
        <v>0</v>
      </c>
      <c r="AR152" s="187" t="s">
        <v>81</v>
      </c>
      <c r="AT152" s="188" t="s">
        <v>72</v>
      </c>
      <c r="AU152" s="188" t="s">
        <v>81</v>
      </c>
      <c r="AY152" s="187" t="s">
        <v>162</v>
      </c>
      <c r="BK152" s="189">
        <f>SUM(BK153:BK161)</f>
        <v>0</v>
      </c>
    </row>
    <row r="153" spans="2:65" s="1" customFormat="1" ht="28.8" customHeight="1">
      <c r="B153" s="41"/>
      <c r="C153" s="193" t="s">
        <v>10</v>
      </c>
      <c r="D153" s="193" t="s">
        <v>164</v>
      </c>
      <c r="E153" s="194" t="s">
        <v>400</v>
      </c>
      <c r="F153" s="195" t="s">
        <v>523</v>
      </c>
      <c r="G153" s="196" t="s">
        <v>167</v>
      </c>
      <c r="H153" s="197">
        <v>533.5</v>
      </c>
      <c r="I153" s="198"/>
      <c r="J153" s="199">
        <f>ROUND(I153*H153,2)</f>
        <v>0</v>
      </c>
      <c r="K153" s="195" t="s">
        <v>183</v>
      </c>
      <c r="L153" s="61"/>
      <c r="M153" s="200" t="s">
        <v>21</v>
      </c>
      <c r="N153" s="201" t="s">
        <v>44</v>
      </c>
      <c r="O153" s="42"/>
      <c r="P153" s="202">
        <f>O153*H153</f>
        <v>0</v>
      </c>
      <c r="Q153" s="202">
        <v>0</v>
      </c>
      <c r="R153" s="202">
        <f>Q153*H153</f>
        <v>0</v>
      </c>
      <c r="S153" s="202">
        <v>0</v>
      </c>
      <c r="T153" s="203">
        <f>S153*H153</f>
        <v>0</v>
      </c>
      <c r="AR153" s="24" t="s">
        <v>168</v>
      </c>
      <c r="AT153" s="24" t="s">
        <v>164</v>
      </c>
      <c r="AU153" s="24" t="s">
        <v>83</v>
      </c>
      <c r="AY153" s="24" t="s">
        <v>162</v>
      </c>
      <c r="BE153" s="204">
        <f>IF(N153="základní",J153,0)</f>
        <v>0</v>
      </c>
      <c r="BF153" s="204">
        <f>IF(N153="snížená",J153,0)</f>
        <v>0</v>
      </c>
      <c r="BG153" s="204">
        <f>IF(N153="zákl. přenesená",J153,0)</f>
        <v>0</v>
      </c>
      <c r="BH153" s="204">
        <f>IF(N153="sníž. přenesená",J153,0)</f>
        <v>0</v>
      </c>
      <c r="BI153" s="204">
        <f>IF(N153="nulová",J153,0)</f>
        <v>0</v>
      </c>
      <c r="BJ153" s="24" t="s">
        <v>81</v>
      </c>
      <c r="BK153" s="204">
        <f>ROUND(I153*H153,2)</f>
        <v>0</v>
      </c>
      <c r="BL153" s="24" t="s">
        <v>168</v>
      </c>
      <c r="BM153" s="24" t="s">
        <v>524</v>
      </c>
    </row>
    <row r="154" spans="2:65" s="1" customFormat="1" ht="72">
      <c r="B154" s="41"/>
      <c r="C154" s="63"/>
      <c r="D154" s="217" t="s">
        <v>185</v>
      </c>
      <c r="E154" s="63"/>
      <c r="F154" s="232" t="s">
        <v>525</v>
      </c>
      <c r="G154" s="63"/>
      <c r="H154" s="63"/>
      <c r="I154" s="163"/>
      <c r="J154" s="63"/>
      <c r="K154" s="63"/>
      <c r="L154" s="61"/>
      <c r="M154" s="233"/>
      <c r="N154" s="42"/>
      <c r="O154" s="42"/>
      <c r="P154" s="42"/>
      <c r="Q154" s="42"/>
      <c r="R154" s="42"/>
      <c r="S154" s="42"/>
      <c r="T154" s="78"/>
      <c r="AT154" s="24" t="s">
        <v>185</v>
      </c>
      <c r="AU154" s="24" t="s">
        <v>83</v>
      </c>
    </row>
    <row r="155" spans="2:65" s="13" customFormat="1" ht="12">
      <c r="B155" s="234"/>
      <c r="C155" s="235"/>
      <c r="D155" s="217" t="s">
        <v>170</v>
      </c>
      <c r="E155" s="236" t="s">
        <v>21</v>
      </c>
      <c r="F155" s="237" t="s">
        <v>284</v>
      </c>
      <c r="G155" s="235"/>
      <c r="H155" s="238" t="s">
        <v>21</v>
      </c>
      <c r="I155" s="239"/>
      <c r="J155" s="235"/>
      <c r="K155" s="235"/>
      <c r="L155" s="240"/>
      <c r="M155" s="241"/>
      <c r="N155" s="242"/>
      <c r="O155" s="242"/>
      <c r="P155" s="242"/>
      <c r="Q155" s="242"/>
      <c r="R155" s="242"/>
      <c r="S155" s="242"/>
      <c r="T155" s="243"/>
      <c r="AT155" s="244" t="s">
        <v>170</v>
      </c>
      <c r="AU155" s="244" t="s">
        <v>83</v>
      </c>
      <c r="AV155" s="13" t="s">
        <v>81</v>
      </c>
      <c r="AW155" s="13" t="s">
        <v>37</v>
      </c>
      <c r="AX155" s="13" t="s">
        <v>73</v>
      </c>
      <c r="AY155" s="244" t="s">
        <v>162</v>
      </c>
    </row>
    <row r="156" spans="2:65" s="11" customFormat="1" ht="12">
      <c r="B156" s="205"/>
      <c r="C156" s="206"/>
      <c r="D156" s="217" t="s">
        <v>170</v>
      </c>
      <c r="E156" s="218" t="s">
        <v>21</v>
      </c>
      <c r="F156" s="219" t="s">
        <v>526</v>
      </c>
      <c r="G156" s="206"/>
      <c r="H156" s="220">
        <v>508.2</v>
      </c>
      <c r="I156" s="211"/>
      <c r="J156" s="206"/>
      <c r="K156" s="206"/>
      <c r="L156" s="212"/>
      <c r="M156" s="213"/>
      <c r="N156" s="214"/>
      <c r="O156" s="214"/>
      <c r="P156" s="214"/>
      <c r="Q156" s="214"/>
      <c r="R156" s="214"/>
      <c r="S156" s="214"/>
      <c r="T156" s="215"/>
      <c r="AT156" s="216" t="s">
        <v>170</v>
      </c>
      <c r="AU156" s="216" t="s">
        <v>83</v>
      </c>
      <c r="AV156" s="11" t="s">
        <v>83</v>
      </c>
      <c r="AW156" s="11" t="s">
        <v>37</v>
      </c>
      <c r="AX156" s="11" t="s">
        <v>73</v>
      </c>
      <c r="AY156" s="216" t="s">
        <v>162</v>
      </c>
    </row>
    <row r="157" spans="2:65" s="13" customFormat="1" ht="12">
      <c r="B157" s="234"/>
      <c r="C157" s="235"/>
      <c r="D157" s="217" t="s">
        <v>170</v>
      </c>
      <c r="E157" s="236" t="s">
        <v>21</v>
      </c>
      <c r="F157" s="237" t="s">
        <v>286</v>
      </c>
      <c r="G157" s="235"/>
      <c r="H157" s="238" t="s">
        <v>21</v>
      </c>
      <c r="I157" s="239"/>
      <c r="J157" s="235"/>
      <c r="K157" s="235"/>
      <c r="L157" s="240"/>
      <c r="M157" s="241"/>
      <c r="N157" s="242"/>
      <c r="O157" s="242"/>
      <c r="P157" s="242"/>
      <c r="Q157" s="242"/>
      <c r="R157" s="242"/>
      <c r="S157" s="242"/>
      <c r="T157" s="243"/>
      <c r="AT157" s="244" t="s">
        <v>170</v>
      </c>
      <c r="AU157" s="244" t="s">
        <v>83</v>
      </c>
      <c r="AV157" s="13" t="s">
        <v>81</v>
      </c>
      <c r="AW157" s="13" t="s">
        <v>37</v>
      </c>
      <c r="AX157" s="13" t="s">
        <v>73</v>
      </c>
      <c r="AY157" s="244" t="s">
        <v>162</v>
      </c>
    </row>
    <row r="158" spans="2:65" s="11" customFormat="1" ht="12">
      <c r="B158" s="205"/>
      <c r="C158" s="206"/>
      <c r="D158" s="217" t="s">
        <v>170</v>
      </c>
      <c r="E158" s="218" t="s">
        <v>21</v>
      </c>
      <c r="F158" s="219" t="s">
        <v>527</v>
      </c>
      <c r="G158" s="206"/>
      <c r="H158" s="220">
        <v>16.5</v>
      </c>
      <c r="I158" s="211"/>
      <c r="J158" s="206"/>
      <c r="K158" s="206"/>
      <c r="L158" s="212"/>
      <c r="M158" s="213"/>
      <c r="N158" s="214"/>
      <c r="O158" s="214"/>
      <c r="P158" s="214"/>
      <c r="Q158" s="214"/>
      <c r="R158" s="214"/>
      <c r="S158" s="214"/>
      <c r="T158" s="215"/>
      <c r="AT158" s="216" t="s">
        <v>170</v>
      </c>
      <c r="AU158" s="216" t="s">
        <v>83</v>
      </c>
      <c r="AV158" s="11" t="s">
        <v>83</v>
      </c>
      <c r="AW158" s="11" t="s">
        <v>37</v>
      </c>
      <c r="AX158" s="11" t="s">
        <v>73</v>
      </c>
      <c r="AY158" s="216" t="s">
        <v>162</v>
      </c>
    </row>
    <row r="159" spans="2:65" s="13" customFormat="1" ht="12">
      <c r="B159" s="234"/>
      <c r="C159" s="235"/>
      <c r="D159" s="217" t="s">
        <v>170</v>
      </c>
      <c r="E159" s="236" t="s">
        <v>21</v>
      </c>
      <c r="F159" s="237" t="s">
        <v>288</v>
      </c>
      <c r="G159" s="235"/>
      <c r="H159" s="238" t="s">
        <v>21</v>
      </c>
      <c r="I159" s="239"/>
      <c r="J159" s="235"/>
      <c r="K159" s="235"/>
      <c r="L159" s="240"/>
      <c r="M159" s="241"/>
      <c r="N159" s="242"/>
      <c r="O159" s="242"/>
      <c r="P159" s="242"/>
      <c r="Q159" s="242"/>
      <c r="R159" s="242"/>
      <c r="S159" s="242"/>
      <c r="T159" s="243"/>
      <c r="AT159" s="244" t="s">
        <v>170</v>
      </c>
      <c r="AU159" s="244" t="s">
        <v>83</v>
      </c>
      <c r="AV159" s="13" t="s">
        <v>81</v>
      </c>
      <c r="AW159" s="13" t="s">
        <v>37</v>
      </c>
      <c r="AX159" s="13" t="s">
        <v>73</v>
      </c>
      <c r="AY159" s="244" t="s">
        <v>162</v>
      </c>
    </row>
    <row r="160" spans="2:65" s="11" customFormat="1" ht="12">
      <c r="B160" s="205"/>
      <c r="C160" s="206"/>
      <c r="D160" s="217" t="s">
        <v>170</v>
      </c>
      <c r="E160" s="218" t="s">
        <v>21</v>
      </c>
      <c r="F160" s="219" t="s">
        <v>528</v>
      </c>
      <c r="G160" s="206"/>
      <c r="H160" s="220">
        <v>8.8000000000000007</v>
      </c>
      <c r="I160" s="211"/>
      <c r="J160" s="206"/>
      <c r="K160" s="206"/>
      <c r="L160" s="212"/>
      <c r="M160" s="213"/>
      <c r="N160" s="214"/>
      <c r="O160" s="214"/>
      <c r="P160" s="214"/>
      <c r="Q160" s="214"/>
      <c r="R160" s="214"/>
      <c r="S160" s="214"/>
      <c r="T160" s="215"/>
      <c r="AT160" s="216" t="s">
        <v>170</v>
      </c>
      <c r="AU160" s="216" t="s">
        <v>83</v>
      </c>
      <c r="AV160" s="11" t="s">
        <v>83</v>
      </c>
      <c r="AW160" s="11" t="s">
        <v>37</v>
      </c>
      <c r="AX160" s="11" t="s">
        <v>73</v>
      </c>
      <c r="AY160" s="216" t="s">
        <v>162</v>
      </c>
    </row>
    <row r="161" spans="2:65" s="12" customFormat="1" ht="12">
      <c r="B161" s="221"/>
      <c r="C161" s="222"/>
      <c r="D161" s="217" t="s">
        <v>170</v>
      </c>
      <c r="E161" s="257" t="s">
        <v>21</v>
      </c>
      <c r="F161" s="258" t="s">
        <v>176</v>
      </c>
      <c r="G161" s="222"/>
      <c r="H161" s="259">
        <v>533.5</v>
      </c>
      <c r="I161" s="226"/>
      <c r="J161" s="222"/>
      <c r="K161" s="222"/>
      <c r="L161" s="227"/>
      <c r="M161" s="228"/>
      <c r="N161" s="229"/>
      <c r="O161" s="229"/>
      <c r="P161" s="229"/>
      <c r="Q161" s="229"/>
      <c r="R161" s="229"/>
      <c r="S161" s="229"/>
      <c r="T161" s="230"/>
      <c r="AT161" s="231" t="s">
        <v>170</v>
      </c>
      <c r="AU161" s="231" t="s">
        <v>83</v>
      </c>
      <c r="AV161" s="12" t="s">
        <v>168</v>
      </c>
      <c r="AW161" s="12" t="s">
        <v>37</v>
      </c>
      <c r="AX161" s="12" t="s">
        <v>81</v>
      </c>
      <c r="AY161" s="231" t="s">
        <v>162</v>
      </c>
    </row>
    <row r="162" spans="2:65" s="10" customFormat="1" ht="29.85" customHeight="1">
      <c r="B162" s="176"/>
      <c r="C162" s="177"/>
      <c r="D162" s="190" t="s">
        <v>72</v>
      </c>
      <c r="E162" s="191" t="s">
        <v>188</v>
      </c>
      <c r="F162" s="191" t="s">
        <v>406</v>
      </c>
      <c r="G162" s="177"/>
      <c r="H162" s="177"/>
      <c r="I162" s="180"/>
      <c r="J162" s="192">
        <f>BK162</f>
        <v>0</v>
      </c>
      <c r="K162" s="177"/>
      <c r="L162" s="182"/>
      <c r="M162" s="183"/>
      <c r="N162" s="184"/>
      <c r="O162" s="184"/>
      <c r="P162" s="185">
        <f>SUM(P163:P197)</f>
        <v>0</v>
      </c>
      <c r="Q162" s="184"/>
      <c r="R162" s="185">
        <f>SUM(R163:R197)</f>
        <v>351.22019999999998</v>
      </c>
      <c r="S162" s="184"/>
      <c r="T162" s="186">
        <f>SUM(T163:T197)</f>
        <v>0</v>
      </c>
      <c r="AR162" s="187" t="s">
        <v>81</v>
      </c>
      <c r="AT162" s="188" t="s">
        <v>72</v>
      </c>
      <c r="AU162" s="188" t="s">
        <v>81</v>
      </c>
      <c r="AY162" s="187" t="s">
        <v>162</v>
      </c>
      <c r="BK162" s="189">
        <f>SUM(BK163:BK197)</f>
        <v>0</v>
      </c>
    </row>
    <row r="163" spans="2:65" s="1" customFormat="1" ht="20.399999999999999" customHeight="1">
      <c r="B163" s="41"/>
      <c r="C163" s="193" t="s">
        <v>262</v>
      </c>
      <c r="D163" s="193" t="s">
        <v>164</v>
      </c>
      <c r="E163" s="194" t="s">
        <v>529</v>
      </c>
      <c r="F163" s="195" t="s">
        <v>530</v>
      </c>
      <c r="G163" s="196" t="s">
        <v>167</v>
      </c>
      <c r="H163" s="197">
        <v>509.25</v>
      </c>
      <c r="I163" s="198"/>
      <c r="J163" s="199">
        <f>ROUND(I163*H163,2)</f>
        <v>0</v>
      </c>
      <c r="K163" s="195" t="s">
        <v>183</v>
      </c>
      <c r="L163" s="61"/>
      <c r="M163" s="200" t="s">
        <v>21</v>
      </c>
      <c r="N163" s="201" t="s">
        <v>44</v>
      </c>
      <c r="O163" s="42"/>
      <c r="P163" s="202">
        <f>O163*H163</f>
        <v>0</v>
      </c>
      <c r="Q163" s="202">
        <v>0.47260000000000002</v>
      </c>
      <c r="R163" s="202">
        <f>Q163*H163</f>
        <v>240.67155</v>
      </c>
      <c r="S163" s="202">
        <v>0</v>
      </c>
      <c r="T163" s="203">
        <f>S163*H163</f>
        <v>0</v>
      </c>
      <c r="AR163" s="24" t="s">
        <v>168</v>
      </c>
      <c r="AT163" s="24" t="s">
        <v>164</v>
      </c>
      <c r="AU163" s="24" t="s">
        <v>83</v>
      </c>
      <c r="AY163" s="24" t="s">
        <v>162</v>
      </c>
      <c r="BE163" s="204">
        <f>IF(N163="základní",J163,0)</f>
        <v>0</v>
      </c>
      <c r="BF163" s="204">
        <f>IF(N163="snížená",J163,0)</f>
        <v>0</v>
      </c>
      <c r="BG163" s="204">
        <f>IF(N163="zákl. přenesená",J163,0)</f>
        <v>0</v>
      </c>
      <c r="BH163" s="204">
        <f>IF(N163="sníž. přenesená",J163,0)</f>
        <v>0</v>
      </c>
      <c r="BI163" s="204">
        <f>IF(N163="nulová",J163,0)</f>
        <v>0</v>
      </c>
      <c r="BJ163" s="24" t="s">
        <v>81</v>
      </c>
      <c r="BK163" s="204">
        <f>ROUND(I163*H163,2)</f>
        <v>0</v>
      </c>
      <c r="BL163" s="24" t="s">
        <v>168</v>
      </c>
      <c r="BM163" s="24" t="s">
        <v>531</v>
      </c>
    </row>
    <row r="164" spans="2:65" s="13" customFormat="1" ht="12">
      <c r="B164" s="234"/>
      <c r="C164" s="235"/>
      <c r="D164" s="217" t="s">
        <v>170</v>
      </c>
      <c r="E164" s="236" t="s">
        <v>21</v>
      </c>
      <c r="F164" s="237" t="s">
        <v>284</v>
      </c>
      <c r="G164" s="235"/>
      <c r="H164" s="238" t="s">
        <v>21</v>
      </c>
      <c r="I164" s="239"/>
      <c r="J164" s="235"/>
      <c r="K164" s="235"/>
      <c r="L164" s="240"/>
      <c r="M164" s="241"/>
      <c r="N164" s="242"/>
      <c r="O164" s="242"/>
      <c r="P164" s="242"/>
      <c r="Q164" s="242"/>
      <c r="R164" s="242"/>
      <c r="S164" s="242"/>
      <c r="T164" s="243"/>
      <c r="AT164" s="244" t="s">
        <v>170</v>
      </c>
      <c r="AU164" s="244" t="s">
        <v>83</v>
      </c>
      <c r="AV164" s="13" t="s">
        <v>81</v>
      </c>
      <c r="AW164" s="13" t="s">
        <v>37</v>
      </c>
      <c r="AX164" s="13" t="s">
        <v>73</v>
      </c>
      <c r="AY164" s="244" t="s">
        <v>162</v>
      </c>
    </row>
    <row r="165" spans="2:65" s="11" customFormat="1" ht="12">
      <c r="B165" s="205"/>
      <c r="C165" s="206"/>
      <c r="D165" s="217" t="s">
        <v>170</v>
      </c>
      <c r="E165" s="218" t="s">
        <v>21</v>
      </c>
      <c r="F165" s="219" t="s">
        <v>532</v>
      </c>
      <c r="G165" s="206"/>
      <c r="H165" s="220">
        <v>485.1</v>
      </c>
      <c r="I165" s="211"/>
      <c r="J165" s="206"/>
      <c r="K165" s="206"/>
      <c r="L165" s="212"/>
      <c r="M165" s="213"/>
      <c r="N165" s="214"/>
      <c r="O165" s="214"/>
      <c r="P165" s="214"/>
      <c r="Q165" s="214"/>
      <c r="R165" s="214"/>
      <c r="S165" s="214"/>
      <c r="T165" s="215"/>
      <c r="AT165" s="216" t="s">
        <v>170</v>
      </c>
      <c r="AU165" s="216" t="s">
        <v>83</v>
      </c>
      <c r="AV165" s="11" t="s">
        <v>83</v>
      </c>
      <c r="AW165" s="11" t="s">
        <v>37</v>
      </c>
      <c r="AX165" s="11" t="s">
        <v>73</v>
      </c>
      <c r="AY165" s="216" t="s">
        <v>162</v>
      </c>
    </row>
    <row r="166" spans="2:65" s="13" customFormat="1" ht="12">
      <c r="B166" s="234"/>
      <c r="C166" s="235"/>
      <c r="D166" s="217" t="s">
        <v>170</v>
      </c>
      <c r="E166" s="236" t="s">
        <v>21</v>
      </c>
      <c r="F166" s="237" t="s">
        <v>286</v>
      </c>
      <c r="G166" s="235"/>
      <c r="H166" s="238" t="s">
        <v>21</v>
      </c>
      <c r="I166" s="239"/>
      <c r="J166" s="235"/>
      <c r="K166" s="235"/>
      <c r="L166" s="240"/>
      <c r="M166" s="241"/>
      <c r="N166" s="242"/>
      <c r="O166" s="242"/>
      <c r="P166" s="242"/>
      <c r="Q166" s="242"/>
      <c r="R166" s="242"/>
      <c r="S166" s="242"/>
      <c r="T166" s="243"/>
      <c r="AT166" s="244" t="s">
        <v>170</v>
      </c>
      <c r="AU166" s="244" t="s">
        <v>83</v>
      </c>
      <c r="AV166" s="13" t="s">
        <v>81</v>
      </c>
      <c r="AW166" s="13" t="s">
        <v>37</v>
      </c>
      <c r="AX166" s="13" t="s">
        <v>73</v>
      </c>
      <c r="AY166" s="244" t="s">
        <v>162</v>
      </c>
    </row>
    <row r="167" spans="2:65" s="11" customFormat="1" ht="12">
      <c r="B167" s="205"/>
      <c r="C167" s="206"/>
      <c r="D167" s="217" t="s">
        <v>170</v>
      </c>
      <c r="E167" s="218" t="s">
        <v>21</v>
      </c>
      <c r="F167" s="219" t="s">
        <v>533</v>
      </c>
      <c r="G167" s="206"/>
      <c r="H167" s="220">
        <v>15.75</v>
      </c>
      <c r="I167" s="211"/>
      <c r="J167" s="206"/>
      <c r="K167" s="206"/>
      <c r="L167" s="212"/>
      <c r="M167" s="213"/>
      <c r="N167" s="214"/>
      <c r="O167" s="214"/>
      <c r="P167" s="214"/>
      <c r="Q167" s="214"/>
      <c r="R167" s="214"/>
      <c r="S167" s="214"/>
      <c r="T167" s="215"/>
      <c r="AT167" s="216" t="s">
        <v>170</v>
      </c>
      <c r="AU167" s="216" t="s">
        <v>83</v>
      </c>
      <c r="AV167" s="11" t="s">
        <v>83</v>
      </c>
      <c r="AW167" s="11" t="s">
        <v>37</v>
      </c>
      <c r="AX167" s="11" t="s">
        <v>73</v>
      </c>
      <c r="AY167" s="216" t="s">
        <v>162</v>
      </c>
    </row>
    <row r="168" spans="2:65" s="13" customFormat="1" ht="12">
      <c r="B168" s="234"/>
      <c r="C168" s="235"/>
      <c r="D168" s="217" t="s">
        <v>170</v>
      </c>
      <c r="E168" s="236" t="s">
        <v>21</v>
      </c>
      <c r="F168" s="237" t="s">
        <v>288</v>
      </c>
      <c r="G168" s="235"/>
      <c r="H168" s="238" t="s">
        <v>21</v>
      </c>
      <c r="I168" s="239"/>
      <c r="J168" s="235"/>
      <c r="K168" s="235"/>
      <c r="L168" s="240"/>
      <c r="M168" s="241"/>
      <c r="N168" s="242"/>
      <c r="O168" s="242"/>
      <c r="P168" s="242"/>
      <c r="Q168" s="242"/>
      <c r="R168" s="242"/>
      <c r="S168" s="242"/>
      <c r="T168" s="243"/>
      <c r="AT168" s="244" t="s">
        <v>170</v>
      </c>
      <c r="AU168" s="244" t="s">
        <v>83</v>
      </c>
      <c r="AV168" s="13" t="s">
        <v>81</v>
      </c>
      <c r="AW168" s="13" t="s">
        <v>37</v>
      </c>
      <c r="AX168" s="13" t="s">
        <v>73</v>
      </c>
      <c r="AY168" s="244" t="s">
        <v>162</v>
      </c>
    </row>
    <row r="169" spans="2:65" s="11" customFormat="1" ht="12">
      <c r="B169" s="205"/>
      <c r="C169" s="206"/>
      <c r="D169" s="217" t="s">
        <v>170</v>
      </c>
      <c r="E169" s="218" t="s">
        <v>21</v>
      </c>
      <c r="F169" s="219" t="s">
        <v>534</v>
      </c>
      <c r="G169" s="206"/>
      <c r="H169" s="220">
        <v>8.4</v>
      </c>
      <c r="I169" s="211"/>
      <c r="J169" s="206"/>
      <c r="K169" s="206"/>
      <c r="L169" s="212"/>
      <c r="M169" s="213"/>
      <c r="N169" s="214"/>
      <c r="O169" s="214"/>
      <c r="P169" s="214"/>
      <c r="Q169" s="214"/>
      <c r="R169" s="214"/>
      <c r="S169" s="214"/>
      <c r="T169" s="215"/>
      <c r="AT169" s="216" t="s">
        <v>170</v>
      </c>
      <c r="AU169" s="216" t="s">
        <v>83</v>
      </c>
      <c r="AV169" s="11" t="s">
        <v>83</v>
      </c>
      <c r="AW169" s="11" t="s">
        <v>37</v>
      </c>
      <c r="AX169" s="11" t="s">
        <v>73</v>
      </c>
      <c r="AY169" s="216" t="s">
        <v>162</v>
      </c>
    </row>
    <row r="170" spans="2:65" s="12" customFormat="1" ht="12">
      <c r="B170" s="221"/>
      <c r="C170" s="222"/>
      <c r="D170" s="207" t="s">
        <v>170</v>
      </c>
      <c r="E170" s="223" t="s">
        <v>21</v>
      </c>
      <c r="F170" s="224" t="s">
        <v>176</v>
      </c>
      <c r="G170" s="222"/>
      <c r="H170" s="225">
        <v>509.25</v>
      </c>
      <c r="I170" s="226"/>
      <c r="J170" s="222"/>
      <c r="K170" s="222"/>
      <c r="L170" s="227"/>
      <c r="M170" s="228"/>
      <c r="N170" s="229"/>
      <c r="O170" s="229"/>
      <c r="P170" s="229"/>
      <c r="Q170" s="229"/>
      <c r="R170" s="229"/>
      <c r="S170" s="229"/>
      <c r="T170" s="230"/>
      <c r="AT170" s="231" t="s">
        <v>170</v>
      </c>
      <c r="AU170" s="231" t="s">
        <v>83</v>
      </c>
      <c r="AV170" s="12" t="s">
        <v>168</v>
      </c>
      <c r="AW170" s="12" t="s">
        <v>37</v>
      </c>
      <c r="AX170" s="12" t="s">
        <v>81</v>
      </c>
      <c r="AY170" s="231" t="s">
        <v>162</v>
      </c>
    </row>
    <row r="171" spans="2:65" s="1" customFormat="1" ht="51.6" customHeight="1">
      <c r="B171" s="41"/>
      <c r="C171" s="193" t="s">
        <v>290</v>
      </c>
      <c r="D171" s="193" t="s">
        <v>164</v>
      </c>
      <c r="E171" s="194" t="s">
        <v>535</v>
      </c>
      <c r="F171" s="195" t="s">
        <v>536</v>
      </c>
      <c r="G171" s="196" t="s">
        <v>167</v>
      </c>
      <c r="H171" s="197">
        <v>15</v>
      </c>
      <c r="I171" s="198"/>
      <c r="J171" s="199">
        <f>ROUND(I171*H171,2)</f>
        <v>0</v>
      </c>
      <c r="K171" s="195" t="s">
        <v>183</v>
      </c>
      <c r="L171" s="61"/>
      <c r="M171" s="200" t="s">
        <v>21</v>
      </c>
      <c r="N171" s="201" t="s">
        <v>44</v>
      </c>
      <c r="O171" s="42"/>
      <c r="P171" s="202">
        <f>O171*H171</f>
        <v>0</v>
      </c>
      <c r="Q171" s="202">
        <v>8.4250000000000005E-2</v>
      </c>
      <c r="R171" s="202">
        <f>Q171*H171</f>
        <v>1.2637500000000002</v>
      </c>
      <c r="S171" s="202">
        <v>0</v>
      </c>
      <c r="T171" s="203">
        <f>S171*H171</f>
        <v>0</v>
      </c>
      <c r="AR171" s="24" t="s">
        <v>168</v>
      </c>
      <c r="AT171" s="24" t="s">
        <v>164</v>
      </c>
      <c r="AU171" s="24" t="s">
        <v>83</v>
      </c>
      <c r="AY171" s="24" t="s">
        <v>162</v>
      </c>
      <c r="BE171" s="204">
        <f>IF(N171="základní",J171,0)</f>
        <v>0</v>
      </c>
      <c r="BF171" s="204">
        <f>IF(N171="snížená",J171,0)</f>
        <v>0</v>
      </c>
      <c r="BG171" s="204">
        <f>IF(N171="zákl. přenesená",J171,0)</f>
        <v>0</v>
      </c>
      <c r="BH171" s="204">
        <f>IF(N171="sníž. přenesená",J171,0)</f>
        <v>0</v>
      </c>
      <c r="BI171" s="204">
        <f>IF(N171="nulová",J171,0)</f>
        <v>0</v>
      </c>
      <c r="BJ171" s="24" t="s">
        <v>81</v>
      </c>
      <c r="BK171" s="204">
        <f>ROUND(I171*H171,2)</f>
        <v>0</v>
      </c>
      <c r="BL171" s="24" t="s">
        <v>168</v>
      </c>
      <c r="BM171" s="24" t="s">
        <v>537</v>
      </c>
    </row>
    <row r="172" spans="2:65" s="13" customFormat="1" ht="12">
      <c r="B172" s="234"/>
      <c r="C172" s="235"/>
      <c r="D172" s="217" t="s">
        <v>170</v>
      </c>
      <c r="E172" s="236" t="s">
        <v>21</v>
      </c>
      <c r="F172" s="237" t="s">
        <v>286</v>
      </c>
      <c r="G172" s="235"/>
      <c r="H172" s="238" t="s">
        <v>21</v>
      </c>
      <c r="I172" s="239"/>
      <c r="J172" s="235"/>
      <c r="K172" s="235"/>
      <c r="L172" s="240"/>
      <c r="M172" s="241"/>
      <c r="N172" s="242"/>
      <c r="O172" s="242"/>
      <c r="P172" s="242"/>
      <c r="Q172" s="242"/>
      <c r="R172" s="242"/>
      <c r="S172" s="242"/>
      <c r="T172" s="243"/>
      <c r="AT172" s="244" t="s">
        <v>170</v>
      </c>
      <c r="AU172" s="244" t="s">
        <v>83</v>
      </c>
      <c r="AV172" s="13" t="s">
        <v>81</v>
      </c>
      <c r="AW172" s="13" t="s">
        <v>37</v>
      </c>
      <c r="AX172" s="13" t="s">
        <v>73</v>
      </c>
      <c r="AY172" s="244" t="s">
        <v>162</v>
      </c>
    </row>
    <row r="173" spans="2:65" s="11" customFormat="1" ht="12">
      <c r="B173" s="205"/>
      <c r="C173" s="206"/>
      <c r="D173" s="217" t="s">
        <v>170</v>
      </c>
      <c r="E173" s="218" t="s">
        <v>21</v>
      </c>
      <c r="F173" s="219" t="s">
        <v>10</v>
      </c>
      <c r="G173" s="206"/>
      <c r="H173" s="220">
        <v>15</v>
      </c>
      <c r="I173" s="211"/>
      <c r="J173" s="206"/>
      <c r="K173" s="206"/>
      <c r="L173" s="212"/>
      <c r="M173" s="213"/>
      <c r="N173" s="214"/>
      <c r="O173" s="214"/>
      <c r="P173" s="214"/>
      <c r="Q173" s="214"/>
      <c r="R173" s="214"/>
      <c r="S173" s="214"/>
      <c r="T173" s="215"/>
      <c r="AT173" s="216" t="s">
        <v>170</v>
      </c>
      <c r="AU173" s="216" t="s">
        <v>83</v>
      </c>
      <c r="AV173" s="11" t="s">
        <v>83</v>
      </c>
      <c r="AW173" s="11" t="s">
        <v>37</v>
      </c>
      <c r="AX173" s="11" t="s">
        <v>73</v>
      </c>
      <c r="AY173" s="216" t="s">
        <v>162</v>
      </c>
    </row>
    <row r="174" spans="2:65" s="12" customFormat="1" ht="12">
      <c r="B174" s="221"/>
      <c r="C174" s="222"/>
      <c r="D174" s="207" t="s">
        <v>170</v>
      </c>
      <c r="E174" s="223" t="s">
        <v>21</v>
      </c>
      <c r="F174" s="224" t="s">
        <v>176</v>
      </c>
      <c r="G174" s="222"/>
      <c r="H174" s="225">
        <v>15</v>
      </c>
      <c r="I174" s="226"/>
      <c r="J174" s="222"/>
      <c r="K174" s="222"/>
      <c r="L174" s="227"/>
      <c r="M174" s="228"/>
      <c r="N174" s="229"/>
      <c r="O174" s="229"/>
      <c r="P174" s="229"/>
      <c r="Q174" s="229"/>
      <c r="R174" s="229"/>
      <c r="S174" s="229"/>
      <c r="T174" s="230"/>
      <c r="AT174" s="231" t="s">
        <v>170</v>
      </c>
      <c r="AU174" s="231" t="s">
        <v>83</v>
      </c>
      <c r="AV174" s="12" t="s">
        <v>168</v>
      </c>
      <c r="AW174" s="12" t="s">
        <v>37</v>
      </c>
      <c r="AX174" s="12" t="s">
        <v>81</v>
      </c>
      <c r="AY174" s="231" t="s">
        <v>162</v>
      </c>
    </row>
    <row r="175" spans="2:65" s="1" customFormat="1" ht="20.399999999999999" customHeight="1">
      <c r="B175" s="41"/>
      <c r="C175" s="263" t="s">
        <v>295</v>
      </c>
      <c r="D175" s="263" t="s">
        <v>393</v>
      </c>
      <c r="E175" s="264" t="s">
        <v>538</v>
      </c>
      <c r="F175" s="265" t="s">
        <v>539</v>
      </c>
      <c r="G175" s="266" t="s">
        <v>167</v>
      </c>
      <c r="H175" s="267">
        <v>15.3</v>
      </c>
      <c r="I175" s="268"/>
      <c r="J175" s="269">
        <f>ROUND(I175*H175,2)</f>
        <v>0</v>
      </c>
      <c r="K175" s="265" t="s">
        <v>183</v>
      </c>
      <c r="L175" s="270"/>
      <c r="M175" s="271" t="s">
        <v>21</v>
      </c>
      <c r="N175" s="272" t="s">
        <v>44</v>
      </c>
      <c r="O175" s="42"/>
      <c r="P175" s="202">
        <f>O175*H175</f>
        <v>0</v>
      </c>
      <c r="Q175" s="202">
        <v>0.14599999999999999</v>
      </c>
      <c r="R175" s="202">
        <f>Q175*H175</f>
        <v>2.2338</v>
      </c>
      <c r="S175" s="202">
        <v>0</v>
      </c>
      <c r="T175" s="203">
        <f>S175*H175</f>
        <v>0</v>
      </c>
      <c r="AR175" s="24" t="s">
        <v>205</v>
      </c>
      <c r="AT175" s="24" t="s">
        <v>393</v>
      </c>
      <c r="AU175" s="24" t="s">
        <v>83</v>
      </c>
      <c r="AY175" s="24" t="s">
        <v>162</v>
      </c>
      <c r="BE175" s="204">
        <f>IF(N175="základní",J175,0)</f>
        <v>0</v>
      </c>
      <c r="BF175" s="204">
        <f>IF(N175="snížená",J175,0)</f>
        <v>0</v>
      </c>
      <c r="BG175" s="204">
        <f>IF(N175="zákl. přenesená",J175,0)</f>
        <v>0</v>
      </c>
      <c r="BH175" s="204">
        <f>IF(N175="sníž. přenesená",J175,0)</f>
        <v>0</v>
      </c>
      <c r="BI175" s="204">
        <f>IF(N175="nulová",J175,0)</f>
        <v>0</v>
      </c>
      <c r="BJ175" s="24" t="s">
        <v>81</v>
      </c>
      <c r="BK175" s="204">
        <f>ROUND(I175*H175,2)</f>
        <v>0</v>
      </c>
      <c r="BL175" s="24" t="s">
        <v>168</v>
      </c>
      <c r="BM175" s="24" t="s">
        <v>540</v>
      </c>
    </row>
    <row r="176" spans="2:65" s="1" customFormat="1" ht="24">
      <c r="B176" s="41"/>
      <c r="C176" s="63"/>
      <c r="D176" s="217" t="s">
        <v>541</v>
      </c>
      <c r="E176" s="63"/>
      <c r="F176" s="232" t="s">
        <v>542</v>
      </c>
      <c r="G176" s="63"/>
      <c r="H176" s="63"/>
      <c r="I176" s="163"/>
      <c r="J176" s="63"/>
      <c r="K176" s="63"/>
      <c r="L176" s="61"/>
      <c r="M176" s="233"/>
      <c r="N176" s="42"/>
      <c r="O176" s="42"/>
      <c r="P176" s="42"/>
      <c r="Q176" s="42"/>
      <c r="R176" s="42"/>
      <c r="S176" s="42"/>
      <c r="T176" s="78"/>
      <c r="AT176" s="24" t="s">
        <v>541</v>
      </c>
      <c r="AU176" s="24" t="s">
        <v>83</v>
      </c>
    </row>
    <row r="177" spans="2:65" s="13" customFormat="1" ht="12">
      <c r="B177" s="234"/>
      <c r="C177" s="235"/>
      <c r="D177" s="217" t="s">
        <v>170</v>
      </c>
      <c r="E177" s="236" t="s">
        <v>21</v>
      </c>
      <c r="F177" s="237" t="s">
        <v>543</v>
      </c>
      <c r="G177" s="235"/>
      <c r="H177" s="238" t="s">
        <v>21</v>
      </c>
      <c r="I177" s="239"/>
      <c r="J177" s="235"/>
      <c r="K177" s="235"/>
      <c r="L177" s="240"/>
      <c r="M177" s="241"/>
      <c r="N177" s="242"/>
      <c r="O177" s="242"/>
      <c r="P177" s="242"/>
      <c r="Q177" s="242"/>
      <c r="R177" s="242"/>
      <c r="S177" s="242"/>
      <c r="T177" s="243"/>
      <c r="AT177" s="244" t="s">
        <v>170</v>
      </c>
      <c r="AU177" s="244" t="s">
        <v>83</v>
      </c>
      <c r="AV177" s="13" t="s">
        <v>81</v>
      </c>
      <c r="AW177" s="13" t="s">
        <v>37</v>
      </c>
      <c r="AX177" s="13" t="s">
        <v>73</v>
      </c>
      <c r="AY177" s="244" t="s">
        <v>162</v>
      </c>
    </row>
    <row r="178" spans="2:65" s="11" customFormat="1" ht="12">
      <c r="B178" s="205"/>
      <c r="C178" s="206"/>
      <c r="D178" s="217" t="s">
        <v>170</v>
      </c>
      <c r="E178" s="218" t="s">
        <v>21</v>
      </c>
      <c r="F178" s="219" t="s">
        <v>544</v>
      </c>
      <c r="G178" s="206"/>
      <c r="H178" s="220">
        <v>15.3</v>
      </c>
      <c r="I178" s="211"/>
      <c r="J178" s="206"/>
      <c r="K178" s="206"/>
      <c r="L178" s="212"/>
      <c r="M178" s="213"/>
      <c r="N178" s="214"/>
      <c r="O178" s="214"/>
      <c r="P178" s="214"/>
      <c r="Q178" s="214"/>
      <c r="R178" s="214"/>
      <c r="S178" s="214"/>
      <c r="T178" s="215"/>
      <c r="AT178" s="216" t="s">
        <v>170</v>
      </c>
      <c r="AU178" s="216" t="s">
        <v>83</v>
      </c>
      <c r="AV178" s="11" t="s">
        <v>83</v>
      </c>
      <c r="AW178" s="11" t="s">
        <v>37</v>
      </c>
      <c r="AX178" s="11" t="s">
        <v>73</v>
      </c>
      <c r="AY178" s="216" t="s">
        <v>162</v>
      </c>
    </row>
    <row r="179" spans="2:65" s="12" customFormat="1" ht="12">
      <c r="B179" s="221"/>
      <c r="C179" s="222"/>
      <c r="D179" s="207" t="s">
        <v>170</v>
      </c>
      <c r="E179" s="223" t="s">
        <v>21</v>
      </c>
      <c r="F179" s="224" t="s">
        <v>176</v>
      </c>
      <c r="G179" s="222"/>
      <c r="H179" s="225">
        <v>15.3</v>
      </c>
      <c r="I179" s="226"/>
      <c r="J179" s="222"/>
      <c r="K179" s="222"/>
      <c r="L179" s="227"/>
      <c r="M179" s="228"/>
      <c r="N179" s="229"/>
      <c r="O179" s="229"/>
      <c r="P179" s="229"/>
      <c r="Q179" s="229"/>
      <c r="R179" s="229"/>
      <c r="S179" s="229"/>
      <c r="T179" s="230"/>
      <c r="AT179" s="231" t="s">
        <v>170</v>
      </c>
      <c r="AU179" s="231" t="s">
        <v>83</v>
      </c>
      <c r="AV179" s="12" t="s">
        <v>168</v>
      </c>
      <c r="AW179" s="12" t="s">
        <v>37</v>
      </c>
      <c r="AX179" s="12" t="s">
        <v>81</v>
      </c>
      <c r="AY179" s="231" t="s">
        <v>162</v>
      </c>
    </row>
    <row r="180" spans="2:65" s="1" customFormat="1" ht="51.6" customHeight="1">
      <c r="B180" s="41"/>
      <c r="C180" s="193" t="s">
        <v>300</v>
      </c>
      <c r="D180" s="193" t="s">
        <v>164</v>
      </c>
      <c r="E180" s="194" t="s">
        <v>545</v>
      </c>
      <c r="F180" s="195" t="s">
        <v>546</v>
      </c>
      <c r="G180" s="196" t="s">
        <v>167</v>
      </c>
      <c r="H180" s="197">
        <v>462</v>
      </c>
      <c r="I180" s="198"/>
      <c r="J180" s="199">
        <f>ROUND(I180*H180,2)</f>
        <v>0</v>
      </c>
      <c r="K180" s="195" t="s">
        <v>183</v>
      </c>
      <c r="L180" s="61"/>
      <c r="M180" s="200" t="s">
        <v>21</v>
      </c>
      <c r="N180" s="201" t="s">
        <v>44</v>
      </c>
      <c r="O180" s="42"/>
      <c r="P180" s="202">
        <f>O180*H180</f>
        <v>0</v>
      </c>
      <c r="Q180" s="202">
        <v>8.4250000000000005E-2</v>
      </c>
      <c r="R180" s="202">
        <f>Q180*H180</f>
        <v>38.923500000000004</v>
      </c>
      <c r="S180" s="202">
        <v>0</v>
      </c>
      <c r="T180" s="203">
        <f>S180*H180</f>
        <v>0</v>
      </c>
      <c r="AR180" s="24" t="s">
        <v>168</v>
      </c>
      <c r="AT180" s="24" t="s">
        <v>164</v>
      </c>
      <c r="AU180" s="24" t="s">
        <v>83</v>
      </c>
      <c r="AY180" s="24" t="s">
        <v>162</v>
      </c>
      <c r="BE180" s="204">
        <f>IF(N180="základní",J180,0)</f>
        <v>0</v>
      </c>
      <c r="BF180" s="204">
        <f>IF(N180="snížená",J180,0)</f>
        <v>0</v>
      </c>
      <c r="BG180" s="204">
        <f>IF(N180="zákl. přenesená",J180,0)</f>
        <v>0</v>
      </c>
      <c r="BH180" s="204">
        <f>IF(N180="sníž. přenesená",J180,0)</f>
        <v>0</v>
      </c>
      <c r="BI180" s="204">
        <f>IF(N180="nulová",J180,0)</f>
        <v>0</v>
      </c>
      <c r="BJ180" s="24" t="s">
        <v>81</v>
      </c>
      <c r="BK180" s="204">
        <f>ROUND(I180*H180,2)</f>
        <v>0</v>
      </c>
      <c r="BL180" s="24" t="s">
        <v>168</v>
      </c>
      <c r="BM180" s="24" t="s">
        <v>547</v>
      </c>
    </row>
    <row r="181" spans="2:65" s="1" customFormat="1" ht="132">
      <c r="B181" s="41"/>
      <c r="C181" s="63"/>
      <c r="D181" s="217" t="s">
        <v>185</v>
      </c>
      <c r="E181" s="63"/>
      <c r="F181" s="232" t="s">
        <v>548</v>
      </c>
      <c r="G181" s="63"/>
      <c r="H181" s="63"/>
      <c r="I181" s="163"/>
      <c r="J181" s="63"/>
      <c r="K181" s="63"/>
      <c r="L181" s="61"/>
      <c r="M181" s="233"/>
      <c r="N181" s="42"/>
      <c r="O181" s="42"/>
      <c r="P181" s="42"/>
      <c r="Q181" s="42"/>
      <c r="R181" s="42"/>
      <c r="S181" s="42"/>
      <c r="T181" s="78"/>
      <c r="AT181" s="24" t="s">
        <v>185</v>
      </c>
      <c r="AU181" s="24" t="s">
        <v>83</v>
      </c>
    </row>
    <row r="182" spans="2:65" s="13" customFormat="1" ht="12">
      <c r="B182" s="234"/>
      <c r="C182" s="235"/>
      <c r="D182" s="217" t="s">
        <v>170</v>
      </c>
      <c r="E182" s="236" t="s">
        <v>21</v>
      </c>
      <c r="F182" s="237" t="s">
        <v>549</v>
      </c>
      <c r="G182" s="235"/>
      <c r="H182" s="238" t="s">
        <v>21</v>
      </c>
      <c r="I182" s="239"/>
      <c r="J182" s="235"/>
      <c r="K182" s="235"/>
      <c r="L182" s="240"/>
      <c r="M182" s="241"/>
      <c r="N182" s="242"/>
      <c r="O182" s="242"/>
      <c r="P182" s="242"/>
      <c r="Q182" s="242"/>
      <c r="R182" s="242"/>
      <c r="S182" s="242"/>
      <c r="T182" s="243"/>
      <c r="AT182" s="244" t="s">
        <v>170</v>
      </c>
      <c r="AU182" s="244" t="s">
        <v>83</v>
      </c>
      <c r="AV182" s="13" t="s">
        <v>81</v>
      </c>
      <c r="AW182" s="13" t="s">
        <v>37</v>
      </c>
      <c r="AX182" s="13" t="s">
        <v>73</v>
      </c>
      <c r="AY182" s="244" t="s">
        <v>162</v>
      </c>
    </row>
    <row r="183" spans="2:65" s="11" customFormat="1" ht="12">
      <c r="B183" s="205"/>
      <c r="C183" s="206"/>
      <c r="D183" s="217" t="s">
        <v>170</v>
      </c>
      <c r="E183" s="218" t="s">
        <v>21</v>
      </c>
      <c r="F183" s="219" t="s">
        <v>550</v>
      </c>
      <c r="G183" s="206"/>
      <c r="H183" s="220">
        <v>462</v>
      </c>
      <c r="I183" s="211"/>
      <c r="J183" s="206"/>
      <c r="K183" s="206"/>
      <c r="L183" s="212"/>
      <c r="M183" s="213"/>
      <c r="N183" s="214"/>
      <c r="O183" s="214"/>
      <c r="P183" s="214"/>
      <c r="Q183" s="214"/>
      <c r="R183" s="214"/>
      <c r="S183" s="214"/>
      <c r="T183" s="215"/>
      <c r="AT183" s="216" t="s">
        <v>170</v>
      </c>
      <c r="AU183" s="216" t="s">
        <v>83</v>
      </c>
      <c r="AV183" s="11" t="s">
        <v>83</v>
      </c>
      <c r="AW183" s="11" t="s">
        <v>37</v>
      </c>
      <c r="AX183" s="11" t="s">
        <v>73</v>
      </c>
      <c r="AY183" s="216" t="s">
        <v>162</v>
      </c>
    </row>
    <row r="184" spans="2:65" s="12" customFormat="1" ht="12">
      <c r="B184" s="221"/>
      <c r="C184" s="222"/>
      <c r="D184" s="207" t="s">
        <v>170</v>
      </c>
      <c r="E184" s="223" t="s">
        <v>21</v>
      </c>
      <c r="F184" s="224" t="s">
        <v>176</v>
      </c>
      <c r="G184" s="222"/>
      <c r="H184" s="225">
        <v>462</v>
      </c>
      <c r="I184" s="226"/>
      <c r="J184" s="222"/>
      <c r="K184" s="222"/>
      <c r="L184" s="227"/>
      <c r="M184" s="228"/>
      <c r="N184" s="229"/>
      <c r="O184" s="229"/>
      <c r="P184" s="229"/>
      <c r="Q184" s="229"/>
      <c r="R184" s="229"/>
      <c r="S184" s="229"/>
      <c r="T184" s="230"/>
      <c r="AT184" s="231" t="s">
        <v>170</v>
      </c>
      <c r="AU184" s="231" t="s">
        <v>83</v>
      </c>
      <c r="AV184" s="12" t="s">
        <v>168</v>
      </c>
      <c r="AW184" s="12" t="s">
        <v>37</v>
      </c>
      <c r="AX184" s="12" t="s">
        <v>81</v>
      </c>
      <c r="AY184" s="231" t="s">
        <v>162</v>
      </c>
    </row>
    <row r="185" spans="2:65" s="1" customFormat="1" ht="20.399999999999999" customHeight="1">
      <c r="B185" s="41"/>
      <c r="C185" s="263" t="s">
        <v>304</v>
      </c>
      <c r="D185" s="263" t="s">
        <v>393</v>
      </c>
      <c r="E185" s="264" t="s">
        <v>551</v>
      </c>
      <c r="F185" s="265" t="s">
        <v>552</v>
      </c>
      <c r="G185" s="266" t="s">
        <v>167</v>
      </c>
      <c r="H185" s="267">
        <v>471.24</v>
      </c>
      <c r="I185" s="268"/>
      <c r="J185" s="269">
        <f>ROUND(I185*H185,2)</f>
        <v>0</v>
      </c>
      <c r="K185" s="265" t="s">
        <v>21</v>
      </c>
      <c r="L185" s="270"/>
      <c r="M185" s="271" t="s">
        <v>21</v>
      </c>
      <c r="N185" s="272" t="s">
        <v>44</v>
      </c>
      <c r="O185" s="42"/>
      <c r="P185" s="202">
        <f>O185*H185</f>
        <v>0</v>
      </c>
      <c r="Q185" s="202">
        <v>0.14000000000000001</v>
      </c>
      <c r="R185" s="202">
        <f>Q185*H185</f>
        <v>65.973600000000005</v>
      </c>
      <c r="S185" s="202">
        <v>0</v>
      </c>
      <c r="T185" s="203">
        <f>S185*H185</f>
        <v>0</v>
      </c>
      <c r="AR185" s="24" t="s">
        <v>205</v>
      </c>
      <c r="AT185" s="24" t="s">
        <v>393</v>
      </c>
      <c r="AU185" s="24" t="s">
        <v>83</v>
      </c>
      <c r="AY185" s="24" t="s">
        <v>162</v>
      </c>
      <c r="BE185" s="204">
        <f>IF(N185="základní",J185,0)</f>
        <v>0</v>
      </c>
      <c r="BF185" s="204">
        <f>IF(N185="snížená",J185,0)</f>
        <v>0</v>
      </c>
      <c r="BG185" s="204">
        <f>IF(N185="zákl. přenesená",J185,0)</f>
        <v>0</v>
      </c>
      <c r="BH185" s="204">
        <f>IF(N185="sníž. přenesená",J185,0)</f>
        <v>0</v>
      </c>
      <c r="BI185" s="204">
        <f>IF(N185="nulová",J185,0)</f>
        <v>0</v>
      </c>
      <c r="BJ185" s="24" t="s">
        <v>81</v>
      </c>
      <c r="BK185" s="204">
        <f>ROUND(I185*H185,2)</f>
        <v>0</v>
      </c>
      <c r="BL185" s="24" t="s">
        <v>168</v>
      </c>
      <c r="BM185" s="24" t="s">
        <v>553</v>
      </c>
    </row>
    <row r="186" spans="2:65" s="1" customFormat="1" ht="24">
      <c r="B186" s="41"/>
      <c r="C186" s="63"/>
      <c r="D186" s="217" t="s">
        <v>541</v>
      </c>
      <c r="E186" s="63"/>
      <c r="F186" s="232" t="s">
        <v>542</v>
      </c>
      <c r="G186" s="63"/>
      <c r="H186" s="63"/>
      <c r="I186" s="163"/>
      <c r="J186" s="63"/>
      <c r="K186" s="63"/>
      <c r="L186" s="61"/>
      <c r="M186" s="233"/>
      <c r="N186" s="42"/>
      <c r="O186" s="42"/>
      <c r="P186" s="42"/>
      <c r="Q186" s="42"/>
      <c r="R186" s="42"/>
      <c r="S186" s="42"/>
      <c r="T186" s="78"/>
      <c r="AT186" s="24" t="s">
        <v>541</v>
      </c>
      <c r="AU186" s="24" t="s">
        <v>83</v>
      </c>
    </row>
    <row r="187" spans="2:65" s="13" customFormat="1" ht="12">
      <c r="B187" s="234"/>
      <c r="C187" s="235"/>
      <c r="D187" s="217" t="s">
        <v>170</v>
      </c>
      <c r="E187" s="236" t="s">
        <v>21</v>
      </c>
      <c r="F187" s="237" t="s">
        <v>549</v>
      </c>
      <c r="G187" s="235"/>
      <c r="H187" s="238" t="s">
        <v>21</v>
      </c>
      <c r="I187" s="239"/>
      <c r="J187" s="235"/>
      <c r="K187" s="235"/>
      <c r="L187" s="240"/>
      <c r="M187" s="241"/>
      <c r="N187" s="242"/>
      <c r="O187" s="242"/>
      <c r="P187" s="242"/>
      <c r="Q187" s="242"/>
      <c r="R187" s="242"/>
      <c r="S187" s="242"/>
      <c r="T187" s="243"/>
      <c r="AT187" s="244" t="s">
        <v>170</v>
      </c>
      <c r="AU187" s="244" t="s">
        <v>83</v>
      </c>
      <c r="AV187" s="13" t="s">
        <v>81</v>
      </c>
      <c r="AW187" s="13" t="s">
        <v>37</v>
      </c>
      <c r="AX187" s="13" t="s">
        <v>73</v>
      </c>
      <c r="AY187" s="244" t="s">
        <v>162</v>
      </c>
    </row>
    <row r="188" spans="2:65" s="11" customFormat="1" ht="12">
      <c r="B188" s="205"/>
      <c r="C188" s="206"/>
      <c r="D188" s="217" t="s">
        <v>170</v>
      </c>
      <c r="E188" s="218" t="s">
        <v>21</v>
      </c>
      <c r="F188" s="219" t="s">
        <v>554</v>
      </c>
      <c r="G188" s="206"/>
      <c r="H188" s="220">
        <v>471.24</v>
      </c>
      <c r="I188" s="211"/>
      <c r="J188" s="206"/>
      <c r="K188" s="206"/>
      <c r="L188" s="212"/>
      <c r="M188" s="213"/>
      <c r="N188" s="214"/>
      <c r="O188" s="214"/>
      <c r="P188" s="214"/>
      <c r="Q188" s="214"/>
      <c r="R188" s="214"/>
      <c r="S188" s="214"/>
      <c r="T188" s="215"/>
      <c r="AT188" s="216" t="s">
        <v>170</v>
      </c>
      <c r="AU188" s="216" t="s">
        <v>83</v>
      </c>
      <c r="AV188" s="11" t="s">
        <v>83</v>
      </c>
      <c r="AW188" s="11" t="s">
        <v>37</v>
      </c>
      <c r="AX188" s="11" t="s">
        <v>73</v>
      </c>
      <c r="AY188" s="216" t="s">
        <v>162</v>
      </c>
    </row>
    <row r="189" spans="2:65" s="12" customFormat="1" ht="12">
      <c r="B189" s="221"/>
      <c r="C189" s="222"/>
      <c r="D189" s="207" t="s">
        <v>170</v>
      </c>
      <c r="E189" s="223" t="s">
        <v>21</v>
      </c>
      <c r="F189" s="224" t="s">
        <v>176</v>
      </c>
      <c r="G189" s="222"/>
      <c r="H189" s="225">
        <v>471.24</v>
      </c>
      <c r="I189" s="226"/>
      <c r="J189" s="222"/>
      <c r="K189" s="222"/>
      <c r="L189" s="227"/>
      <c r="M189" s="228"/>
      <c r="N189" s="229"/>
      <c r="O189" s="229"/>
      <c r="P189" s="229"/>
      <c r="Q189" s="229"/>
      <c r="R189" s="229"/>
      <c r="S189" s="229"/>
      <c r="T189" s="230"/>
      <c r="AT189" s="231" t="s">
        <v>170</v>
      </c>
      <c r="AU189" s="231" t="s">
        <v>83</v>
      </c>
      <c r="AV189" s="12" t="s">
        <v>168</v>
      </c>
      <c r="AW189" s="12" t="s">
        <v>37</v>
      </c>
      <c r="AX189" s="12" t="s">
        <v>81</v>
      </c>
      <c r="AY189" s="231" t="s">
        <v>162</v>
      </c>
    </row>
    <row r="190" spans="2:65" s="1" customFormat="1" ht="51.6" customHeight="1">
      <c r="B190" s="41"/>
      <c r="C190" s="193" t="s">
        <v>9</v>
      </c>
      <c r="D190" s="193" t="s">
        <v>164</v>
      </c>
      <c r="E190" s="194" t="s">
        <v>555</v>
      </c>
      <c r="F190" s="195" t="s">
        <v>556</v>
      </c>
      <c r="G190" s="196" t="s">
        <v>167</v>
      </c>
      <c r="H190" s="197">
        <v>8</v>
      </c>
      <c r="I190" s="198"/>
      <c r="J190" s="199">
        <f>ROUND(I190*H190,2)</f>
        <v>0</v>
      </c>
      <c r="K190" s="195" t="s">
        <v>183</v>
      </c>
      <c r="L190" s="61"/>
      <c r="M190" s="200" t="s">
        <v>21</v>
      </c>
      <c r="N190" s="201" t="s">
        <v>44</v>
      </c>
      <c r="O190" s="42"/>
      <c r="P190" s="202">
        <f>O190*H190</f>
        <v>0</v>
      </c>
      <c r="Q190" s="202">
        <v>8.5650000000000004E-2</v>
      </c>
      <c r="R190" s="202">
        <f>Q190*H190</f>
        <v>0.68520000000000003</v>
      </c>
      <c r="S190" s="202">
        <v>0</v>
      </c>
      <c r="T190" s="203">
        <f>S190*H190</f>
        <v>0</v>
      </c>
      <c r="AR190" s="24" t="s">
        <v>168</v>
      </c>
      <c r="AT190" s="24" t="s">
        <v>164</v>
      </c>
      <c r="AU190" s="24" t="s">
        <v>83</v>
      </c>
      <c r="AY190" s="24" t="s">
        <v>162</v>
      </c>
      <c r="BE190" s="204">
        <f>IF(N190="základní",J190,0)</f>
        <v>0</v>
      </c>
      <c r="BF190" s="204">
        <f>IF(N190="snížená",J190,0)</f>
        <v>0</v>
      </c>
      <c r="BG190" s="204">
        <f>IF(N190="zákl. přenesená",J190,0)</f>
        <v>0</v>
      </c>
      <c r="BH190" s="204">
        <f>IF(N190="sníž. přenesená",J190,0)</f>
        <v>0</v>
      </c>
      <c r="BI190" s="204">
        <f>IF(N190="nulová",J190,0)</f>
        <v>0</v>
      </c>
      <c r="BJ190" s="24" t="s">
        <v>81</v>
      </c>
      <c r="BK190" s="204">
        <f>ROUND(I190*H190,2)</f>
        <v>0</v>
      </c>
      <c r="BL190" s="24" t="s">
        <v>168</v>
      </c>
      <c r="BM190" s="24" t="s">
        <v>557</v>
      </c>
    </row>
    <row r="191" spans="2:65" s="13" customFormat="1" ht="12">
      <c r="B191" s="234"/>
      <c r="C191" s="235"/>
      <c r="D191" s="217" t="s">
        <v>170</v>
      </c>
      <c r="E191" s="236" t="s">
        <v>21</v>
      </c>
      <c r="F191" s="237" t="s">
        <v>558</v>
      </c>
      <c r="G191" s="235"/>
      <c r="H191" s="238" t="s">
        <v>21</v>
      </c>
      <c r="I191" s="239"/>
      <c r="J191" s="235"/>
      <c r="K191" s="235"/>
      <c r="L191" s="240"/>
      <c r="M191" s="241"/>
      <c r="N191" s="242"/>
      <c r="O191" s="242"/>
      <c r="P191" s="242"/>
      <c r="Q191" s="242"/>
      <c r="R191" s="242"/>
      <c r="S191" s="242"/>
      <c r="T191" s="243"/>
      <c r="AT191" s="244" t="s">
        <v>170</v>
      </c>
      <c r="AU191" s="244" t="s">
        <v>83</v>
      </c>
      <c r="AV191" s="13" t="s">
        <v>81</v>
      </c>
      <c r="AW191" s="13" t="s">
        <v>37</v>
      </c>
      <c r="AX191" s="13" t="s">
        <v>73</v>
      </c>
      <c r="AY191" s="244" t="s">
        <v>162</v>
      </c>
    </row>
    <row r="192" spans="2:65" s="11" customFormat="1" ht="12">
      <c r="B192" s="205"/>
      <c r="C192" s="206"/>
      <c r="D192" s="217" t="s">
        <v>170</v>
      </c>
      <c r="E192" s="218" t="s">
        <v>21</v>
      </c>
      <c r="F192" s="219" t="s">
        <v>205</v>
      </c>
      <c r="G192" s="206"/>
      <c r="H192" s="220">
        <v>8</v>
      </c>
      <c r="I192" s="211"/>
      <c r="J192" s="206"/>
      <c r="K192" s="206"/>
      <c r="L192" s="212"/>
      <c r="M192" s="213"/>
      <c r="N192" s="214"/>
      <c r="O192" s="214"/>
      <c r="P192" s="214"/>
      <c r="Q192" s="214"/>
      <c r="R192" s="214"/>
      <c r="S192" s="214"/>
      <c r="T192" s="215"/>
      <c r="AT192" s="216" t="s">
        <v>170</v>
      </c>
      <c r="AU192" s="216" t="s">
        <v>83</v>
      </c>
      <c r="AV192" s="11" t="s">
        <v>83</v>
      </c>
      <c r="AW192" s="11" t="s">
        <v>37</v>
      </c>
      <c r="AX192" s="11" t="s">
        <v>73</v>
      </c>
      <c r="AY192" s="216" t="s">
        <v>162</v>
      </c>
    </row>
    <row r="193" spans="2:65" s="12" customFormat="1" ht="12">
      <c r="B193" s="221"/>
      <c r="C193" s="222"/>
      <c r="D193" s="207" t="s">
        <v>170</v>
      </c>
      <c r="E193" s="223" t="s">
        <v>21</v>
      </c>
      <c r="F193" s="224" t="s">
        <v>176</v>
      </c>
      <c r="G193" s="222"/>
      <c r="H193" s="225">
        <v>8</v>
      </c>
      <c r="I193" s="226"/>
      <c r="J193" s="222"/>
      <c r="K193" s="222"/>
      <c r="L193" s="227"/>
      <c r="M193" s="228"/>
      <c r="N193" s="229"/>
      <c r="O193" s="229"/>
      <c r="P193" s="229"/>
      <c r="Q193" s="229"/>
      <c r="R193" s="229"/>
      <c r="S193" s="229"/>
      <c r="T193" s="230"/>
      <c r="AT193" s="231" t="s">
        <v>170</v>
      </c>
      <c r="AU193" s="231" t="s">
        <v>83</v>
      </c>
      <c r="AV193" s="12" t="s">
        <v>168</v>
      </c>
      <c r="AW193" s="12" t="s">
        <v>37</v>
      </c>
      <c r="AX193" s="12" t="s">
        <v>81</v>
      </c>
      <c r="AY193" s="231" t="s">
        <v>162</v>
      </c>
    </row>
    <row r="194" spans="2:65" s="1" customFormat="1" ht="20.399999999999999" customHeight="1">
      <c r="B194" s="41"/>
      <c r="C194" s="263" t="s">
        <v>314</v>
      </c>
      <c r="D194" s="263" t="s">
        <v>393</v>
      </c>
      <c r="E194" s="264" t="s">
        <v>559</v>
      </c>
      <c r="F194" s="265" t="s">
        <v>560</v>
      </c>
      <c r="G194" s="266" t="s">
        <v>167</v>
      </c>
      <c r="H194" s="267">
        <v>8.16</v>
      </c>
      <c r="I194" s="268"/>
      <c r="J194" s="269">
        <f>ROUND(I194*H194,2)</f>
        <v>0</v>
      </c>
      <c r="K194" s="265" t="s">
        <v>183</v>
      </c>
      <c r="L194" s="270"/>
      <c r="M194" s="271" t="s">
        <v>21</v>
      </c>
      <c r="N194" s="272" t="s">
        <v>44</v>
      </c>
      <c r="O194" s="42"/>
      <c r="P194" s="202">
        <f>O194*H194</f>
        <v>0</v>
      </c>
      <c r="Q194" s="202">
        <v>0.18</v>
      </c>
      <c r="R194" s="202">
        <f>Q194*H194</f>
        <v>1.4687999999999999</v>
      </c>
      <c r="S194" s="202">
        <v>0</v>
      </c>
      <c r="T194" s="203">
        <f>S194*H194</f>
        <v>0</v>
      </c>
      <c r="AR194" s="24" t="s">
        <v>205</v>
      </c>
      <c r="AT194" s="24" t="s">
        <v>393</v>
      </c>
      <c r="AU194" s="24" t="s">
        <v>83</v>
      </c>
      <c r="AY194" s="24" t="s">
        <v>162</v>
      </c>
      <c r="BE194" s="204">
        <f>IF(N194="základní",J194,0)</f>
        <v>0</v>
      </c>
      <c r="BF194" s="204">
        <f>IF(N194="snížená",J194,0)</f>
        <v>0</v>
      </c>
      <c r="BG194" s="204">
        <f>IF(N194="zákl. přenesená",J194,0)</f>
        <v>0</v>
      </c>
      <c r="BH194" s="204">
        <f>IF(N194="sníž. přenesená",J194,0)</f>
        <v>0</v>
      </c>
      <c r="BI194" s="204">
        <f>IF(N194="nulová",J194,0)</f>
        <v>0</v>
      </c>
      <c r="BJ194" s="24" t="s">
        <v>81</v>
      </c>
      <c r="BK194" s="204">
        <f>ROUND(I194*H194,2)</f>
        <v>0</v>
      </c>
      <c r="BL194" s="24" t="s">
        <v>168</v>
      </c>
      <c r="BM194" s="24" t="s">
        <v>561</v>
      </c>
    </row>
    <row r="195" spans="2:65" s="13" customFormat="1" ht="12">
      <c r="B195" s="234"/>
      <c r="C195" s="235"/>
      <c r="D195" s="217" t="s">
        <v>170</v>
      </c>
      <c r="E195" s="236" t="s">
        <v>21</v>
      </c>
      <c r="F195" s="237" t="s">
        <v>558</v>
      </c>
      <c r="G195" s="235"/>
      <c r="H195" s="238" t="s">
        <v>21</v>
      </c>
      <c r="I195" s="239"/>
      <c r="J195" s="235"/>
      <c r="K195" s="235"/>
      <c r="L195" s="240"/>
      <c r="M195" s="241"/>
      <c r="N195" s="242"/>
      <c r="O195" s="242"/>
      <c r="P195" s="242"/>
      <c r="Q195" s="242"/>
      <c r="R195" s="242"/>
      <c r="S195" s="242"/>
      <c r="T195" s="243"/>
      <c r="AT195" s="244" t="s">
        <v>170</v>
      </c>
      <c r="AU195" s="244" t="s">
        <v>83</v>
      </c>
      <c r="AV195" s="13" t="s">
        <v>81</v>
      </c>
      <c r="AW195" s="13" t="s">
        <v>37</v>
      </c>
      <c r="AX195" s="13" t="s">
        <v>73</v>
      </c>
      <c r="AY195" s="244" t="s">
        <v>162</v>
      </c>
    </row>
    <row r="196" spans="2:65" s="11" customFormat="1" ht="12">
      <c r="B196" s="205"/>
      <c r="C196" s="206"/>
      <c r="D196" s="217" t="s">
        <v>170</v>
      </c>
      <c r="E196" s="218" t="s">
        <v>21</v>
      </c>
      <c r="F196" s="219" t="s">
        <v>562</v>
      </c>
      <c r="G196" s="206"/>
      <c r="H196" s="220">
        <v>8.16</v>
      </c>
      <c r="I196" s="211"/>
      <c r="J196" s="206"/>
      <c r="K196" s="206"/>
      <c r="L196" s="212"/>
      <c r="M196" s="213"/>
      <c r="N196" s="214"/>
      <c r="O196" s="214"/>
      <c r="P196" s="214"/>
      <c r="Q196" s="214"/>
      <c r="R196" s="214"/>
      <c r="S196" s="214"/>
      <c r="T196" s="215"/>
      <c r="AT196" s="216" t="s">
        <v>170</v>
      </c>
      <c r="AU196" s="216" t="s">
        <v>83</v>
      </c>
      <c r="AV196" s="11" t="s">
        <v>83</v>
      </c>
      <c r="AW196" s="11" t="s">
        <v>37</v>
      </c>
      <c r="AX196" s="11" t="s">
        <v>73</v>
      </c>
      <c r="AY196" s="216" t="s">
        <v>162</v>
      </c>
    </row>
    <row r="197" spans="2:65" s="12" customFormat="1" ht="12">
      <c r="B197" s="221"/>
      <c r="C197" s="222"/>
      <c r="D197" s="217" t="s">
        <v>170</v>
      </c>
      <c r="E197" s="257" t="s">
        <v>21</v>
      </c>
      <c r="F197" s="258" t="s">
        <v>176</v>
      </c>
      <c r="G197" s="222"/>
      <c r="H197" s="259">
        <v>8.16</v>
      </c>
      <c r="I197" s="226"/>
      <c r="J197" s="222"/>
      <c r="K197" s="222"/>
      <c r="L197" s="227"/>
      <c r="M197" s="228"/>
      <c r="N197" s="229"/>
      <c r="O197" s="229"/>
      <c r="P197" s="229"/>
      <c r="Q197" s="229"/>
      <c r="R197" s="229"/>
      <c r="S197" s="229"/>
      <c r="T197" s="230"/>
      <c r="AT197" s="231" t="s">
        <v>170</v>
      </c>
      <c r="AU197" s="231" t="s">
        <v>83</v>
      </c>
      <c r="AV197" s="12" t="s">
        <v>168</v>
      </c>
      <c r="AW197" s="12" t="s">
        <v>37</v>
      </c>
      <c r="AX197" s="12" t="s">
        <v>81</v>
      </c>
      <c r="AY197" s="231" t="s">
        <v>162</v>
      </c>
    </row>
    <row r="198" spans="2:65" s="10" customFormat="1" ht="29.85" customHeight="1">
      <c r="B198" s="176"/>
      <c r="C198" s="177"/>
      <c r="D198" s="190" t="s">
        <v>72</v>
      </c>
      <c r="E198" s="191" t="s">
        <v>205</v>
      </c>
      <c r="F198" s="191" t="s">
        <v>563</v>
      </c>
      <c r="G198" s="177"/>
      <c r="H198" s="177"/>
      <c r="I198" s="180"/>
      <c r="J198" s="192">
        <f>BK198</f>
        <v>0</v>
      </c>
      <c r="K198" s="177"/>
      <c r="L198" s="182"/>
      <c r="M198" s="183"/>
      <c r="N198" s="184"/>
      <c r="O198" s="184"/>
      <c r="P198" s="185">
        <f>SUM(P199:P201)</f>
        <v>0</v>
      </c>
      <c r="Q198" s="184"/>
      <c r="R198" s="185">
        <f>SUM(R199:R201)</f>
        <v>1.5554000000000001</v>
      </c>
      <c r="S198" s="184"/>
      <c r="T198" s="186">
        <f>SUM(T199:T201)</f>
        <v>0</v>
      </c>
      <c r="AR198" s="187" t="s">
        <v>81</v>
      </c>
      <c r="AT198" s="188" t="s">
        <v>72</v>
      </c>
      <c r="AU198" s="188" t="s">
        <v>81</v>
      </c>
      <c r="AY198" s="187" t="s">
        <v>162</v>
      </c>
      <c r="BK198" s="189">
        <f>SUM(BK199:BK201)</f>
        <v>0</v>
      </c>
    </row>
    <row r="199" spans="2:65" s="1" customFormat="1" ht="28.8" customHeight="1">
      <c r="B199" s="41"/>
      <c r="C199" s="193" t="s">
        <v>322</v>
      </c>
      <c r="D199" s="193" t="s">
        <v>164</v>
      </c>
      <c r="E199" s="194" t="s">
        <v>564</v>
      </c>
      <c r="F199" s="195" t="s">
        <v>565</v>
      </c>
      <c r="G199" s="196" t="s">
        <v>191</v>
      </c>
      <c r="H199" s="197">
        <v>5</v>
      </c>
      <c r="I199" s="198"/>
      <c r="J199" s="199">
        <f>ROUND(I199*H199,2)</f>
        <v>0</v>
      </c>
      <c r="K199" s="195" t="s">
        <v>183</v>
      </c>
      <c r="L199" s="61"/>
      <c r="M199" s="200" t="s">
        <v>21</v>
      </c>
      <c r="N199" s="201" t="s">
        <v>44</v>
      </c>
      <c r="O199" s="42"/>
      <c r="P199" s="202">
        <f>O199*H199</f>
        <v>0</v>
      </c>
      <c r="Q199" s="202">
        <v>0.31108000000000002</v>
      </c>
      <c r="R199" s="202">
        <f>Q199*H199</f>
        <v>1.5554000000000001</v>
      </c>
      <c r="S199" s="202">
        <v>0</v>
      </c>
      <c r="T199" s="203">
        <f>S199*H199</f>
        <v>0</v>
      </c>
      <c r="AR199" s="24" t="s">
        <v>168</v>
      </c>
      <c r="AT199" s="24" t="s">
        <v>164</v>
      </c>
      <c r="AU199" s="24" t="s">
        <v>83</v>
      </c>
      <c r="AY199" s="24" t="s">
        <v>162</v>
      </c>
      <c r="BE199" s="204">
        <f>IF(N199="základní",J199,0)</f>
        <v>0</v>
      </c>
      <c r="BF199" s="204">
        <f>IF(N199="snížená",J199,0)</f>
        <v>0</v>
      </c>
      <c r="BG199" s="204">
        <f>IF(N199="zákl. přenesená",J199,0)</f>
        <v>0</v>
      </c>
      <c r="BH199" s="204">
        <f>IF(N199="sníž. přenesená",J199,0)</f>
        <v>0</v>
      </c>
      <c r="BI199" s="204">
        <f>IF(N199="nulová",J199,0)</f>
        <v>0</v>
      </c>
      <c r="BJ199" s="24" t="s">
        <v>81</v>
      </c>
      <c r="BK199" s="204">
        <f>ROUND(I199*H199,2)</f>
        <v>0</v>
      </c>
      <c r="BL199" s="24" t="s">
        <v>168</v>
      </c>
      <c r="BM199" s="24" t="s">
        <v>566</v>
      </c>
    </row>
    <row r="200" spans="2:65" s="11" customFormat="1" ht="12">
      <c r="B200" s="205"/>
      <c r="C200" s="206"/>
      <c r="D200" s="217" t="s">
        <v>170</v>
      </c>
      <c r="E200" s="218" t="s">
        <v>21</v>
      </c>
      <c r="F200" s="219" t="s">
        <v>188</v>
      </c>
      <c r="G200" s="206"/>
      <c r="H200" s="220">
        <v>5</v>
      </c>
      <c r="I200" s="211"/>
      <c r="J200" s="206"/>
      <c r="K200" s="206"/>
      <c r="L200" s="212"/>
      <c r="M200" s="213"/>
      <c r="N200" s="214"/>
      <c r="O200" s="214"/>
      <c r="P200" s="214"/>
      <c r="Q200" s="214"/>
      <c r="R200" s="214"/>
      <c r="S200" s="214"/>
      <c r="T200" s="215"/>
      <c r="AT200" s="216" t="s">
        <v>170</v>
      </c>
      <c r="AU200" s="216" t="s">
        <v>83</v>
      </c>
      <c r="AV200" s="11" t="s">
        <v>83</v>
      </c>
      <c r="AW200" s="11" t="s">
        <v>37</v>
      </c>
      <c r="AX200" s="11" t="s">
        <v>73</v>
      </c>
      <c r="AY200" s="216" t="s">
        <v>162</v>
      </c>
    </row>
    <row r="201" spans="2:65" s="12" customFormat="1" ht="12">
      <c r="B201" s="221"/>
      <c r="C201" s="222"/>
      <c r="D201" s="217" t="s">
        <v>170</v>
      </c>
      <c r="E201" s="257" t="s">
        <v>21</v>
      </c>
      <c r="F201" s="258" t="s">
        <v>176</v>
      </c>
      <c r="G201" s="222"/>
      <c r="H201" s="259">
        <v>5</v>
      </c>
      <c r="I201" s="226"/>
      <c r="J201" s="222"/>
      <c r="K201" s="222"/>
      <c r="L201" s="227"/>
      <c r="M201" s="228"/>
      <c r="N201" s="229"/>
      <c r="O201" s="229"/>
      <c r="P201" s="229"/>
      <c r="Q201" s="229"/>
      <c r="R201" s="229"/>
      <c r="S201" s="229"/>
      <c r="T201" s="230"/>
      <c r="AT201" s="231" t="s">
        <v>170</v>
      </c>
      <c r="AU201" s="231" t="s">
        <v>83</v>
      </c>
      <c r="AV201" s="12" t="s">
        <v>168</v>
      </c>
      <c r="AW201" s="12" t="s">
        <v>37</v>
      </c>
      <c r="AX201" s="12" t="s">
        <v>81</v>
      </c>
      <c r="AY201" s="231" t="s">
        <v>162</v>
      </c>
    </row>
    <row r="202" spans="2:65" s="10" customFormat="1" ht="29.85" customHeight="1">
      <c r="B202" s="176"/>
      <c r="C202" s="177"/>
      <c r="D202" s="190" t="s">
        <v>72</v>
      </c>
      <c r="E202" s="191" t="s">
        <v>212</v>
      </c>
      <c r="F202" s="191" t="s">
        <v>567</v>
      </c>
      <c r="G202" s="177"/>
      <c r="H202" s="177"/>
      <c r="I202" s="180"/>
      <c r="J202" s="192">
        <f>BK202</f>
        <v>0</v>
      </c>
      <c r="K202" s="177"/>
      <c r="L202" s="182"/>
      <c r="M202" s="183"/>
      <c r="N202" s="184"/>
      <c r="O202" s="184"/>
      <c r="P202" s="185">
        <f>SUM(P203:P250)</f>
        <v>0</v>
      </c>
      <c r="Q202" s="184"/>
      <c r="R202" s="185">
        <f>SUM(R203:R250)</f>
        <v>119.37095359999999</v>
      </c>
      <c r="S202" s="184"/>
      <c r="T202" s="186">
        <f>SUM(T203:T250)</f>
        <v>0</v>
      </c>
      <c r="AR202" s="187" t="s">
        <v>81</v>
      </c>
      <c r="AT202" s="188" t="s">
        <v>72</v>
      </c>
      <c r="AU202" s="188" t="s">
        <v>81</v>
      </c>
      <c r="AY202" s="187" t="s">
        <v>162</v>
      </c>
      <c r="BK202" s="189">
        <f>SUM(BK203:BK250)</f>
        <v>0</v>
      </c>
    </row>
    <row r="203" spans="2:65" s="1" customFormat="1" ht="20.399999999999999" customHeight="1">
      <c r="B203" s="41"/>
      <c r="C203" s="193" t="s">
        <v>328</v>
      </c>
      <c r="D203" s="193" t="s">
        <v>164</v>
      </c>
      <c r="E203" s="194" t="s">
        <v>568</v>
      </c>
      <c r="F203" s="195" t="s">
        <v>569</v>
      </c>
      <c r="G203" s="196" t="s">
        <v>174</v>
      </c>
      <c r="H203" s="197">
        <v>25</v>
      </c>
      <c r="I203" s="198"/>
      <c r="J203" s="199">
        <f>ROUND(I203*H203,2)</f>
        <v>0</v>
      </c>
      <c r="K203" s="195" t="s">
        <v>21</v>
      </c>
      <c r="L203" s="61"/>
      <c r="M203" s="200" t="s">
        <v>21</v>
      </c>
      <c r="N203" s="201" t="s">
        <v>44</v>
      </c>
      <c r="O203" s="42"/>
      <c r="P203" s="202">
        <f>O203*H203</f>
        <v>0</v>
      </c>
      <c r="Q203" s="202">
        <v>0</v>
      </c>
      <c r="R203" s="202">
        <f>Q203*H203</f>
        <v>0</v>
      </c>
      <c r="S203" s="202">
        <v>0</v>
      </c>
      <c r="T203" s="203">
        <f>S203*H203</f>
        <v>0</v>
      </c>
      <c r="AR203" s="24" t="s">
        <v>168</v>
      </c>
      <c r="AT203" s="24" t="s">
        <v>164</v>
      </c>
      <c r="AU203" s="24" t="s">
        <v>83</v>
      </c>
      <c r="AY203" s="24" t="s">
        <v>162</v>
      </c>
      <c r="BE203" s="204">
        <f>IF(N203="základní",J203,0)</f>
        <v>0</v>
      </c>
      <c r="BF203" s="204">
        <f>IF(N203="snížená",J203,0)</f>
        <v>0</v>
      </c>
      <c r="BG203" s="204">
        <f>IF(N203="zákl. přenesená",J203,0)</f>
        <v>0</v>
      </c>
      <c r="BH203" s="204">
        <f>IF(N203="sníž. přenesená",J203,0)</f>
        <v>0</v>
      </c>
      <c r="BI203" s="204">
        <f>IF(N203="nulová",J203,0)</f>
        <v>0</v>
      </c>
      <c r="BJ203" s="24" t="s">
        <v>81</v>
      </c>
      <c r="BK203" s="204">
        <f>ROUND(I203*H203,2)</f>
        <v>0</v>
      </c>
      <c r="BL203" s="24" t="s">
        <v>168</v>
      </c>
      <c r="BM203" s="24" t="s">
        <v>570</v>
      </c>
    </row>
    <row r="204" spans="2:65" s="11" customFormat="1" ht="12">
      <c r="B204" s="205"/>
      <c r="C204" s="206"/>
      <c r="D204" s="217" t="s">
        <v>170</v>
      </c>
      <c r="E204" s="218" t="s">
        <v>21</v>
      </c>
      <c r="F204" s="219" t="s">
        <v>571</v>
      </c>
      <c r="G204" s="206"/>
      <c r="H204" s="220">
        <v>25</v>
      </c>
      <c r="I204" s="211"/>
      <c r="J204" s="206"/>
      <c r="K204" s="206"/>
      <c r="L204" s="212"/>
      <c r="M204" s="213"/>
      <c r="N204" s="214"/>
      <c r="O204" s="214"/>
      <c r="P204" s="214"/>
      <c r="Q204" s="214"/>
      <c r="R204" s="214"/>
      <c r="S204" s="214"/>
      <c r="T204" s="215"/>
      <c r="AT204" s="216" t="s">
        <v>170</v>
      </c>
      <c r="AU204" s="216" t="s">
        <v>83</v>
      </c>
      <c r="AV204" s="11" t="s">
        <v>83</v>
      </c>
      <c r="AW204" s="11" t="s">
        <v>37</v>
      </c>
      <c r="AX204" s="11" t="s">
        <v>73</v>
      </c>
      <c r="AY204" s="216" t="s">
        <v>162</v>
      </c>
    </row>
    <row r="205" spans="2:65" s="12" customFormat="1" ht="12">
      <c r="B205" s="221"/>
      <c r="C205" s="222"/>
      <c r="D205" s="207" t="s">
        <v>170</v>
      </c>
      <c r="E205" s="223" t="s">
        <v>21</v>
      </c>
      <c r="F205" s="224" t="s">
        <v>176</v>
      </c>
      <c r="G205" s="222"/>
      <c r="H205" s="225">
        <v>25</v>
      </c>
      <c r="I205" s="226"/>
      <c r="J205" s="222"/>
      <c r="K205" s="222"/>
      <c r="L205" s="227"/>
      <c r="M205" s="228"/>
      <c r="N205" s="229"/>
      <c r="O205" s="229"/>
      <c r="P205" s="229"/>
      <c r="Q205" s="229"/>
      <c r="R205" s="229"/>
      <c r="S205" s="229"/>
      <c r="T205" s="230"/>
      <c r="AT205" s="231" t="s">
        <v>170</v>
      </c>
      <c r="AU205" s="231" t="s">
        <v>83</v>
      </c>
      <c r="AV205" s="12" t="s">
        <v>168</v>
      </c>
      <c r="AW205" s="12" t="s">
        <v>37</v>
      </c>
      <c r="AX205" s="12" t="s">
        <v>81</v>
      </c>
      <c r="AY205" s="231" t="s">
        <v>162</v>
      </c>
    </row>
    <row r="206" spans="2:65" s="1" customFormat="1" ht="20.399999999999999" customHeight="1">
      <c r="B206" s="41"/>
      <c r="C206" s="193" t="s">
        <v>337</v>
      </c>
      <c r="D206" s="193" t="s">
        <v>164</v>
      </c>
      <c r="E206" s="194" t="s">
        <v>572</v>
      </c>
      <c r="F206" s="195" t="s">
        <v>573</v>
      </c>
      <c r="G206" s="196" t="s">
        <v>249</v>
      </c>
      <c r="H206" s="197">
        <v>105</v>
      </c>
      <c r="I206" s="198"/>
      <c r="J206" s="199">
        <f>ROUND(I206*H206,2)</f>
        <v>0</v>
      </c>
      <c r="K206" s="195" t="s">
        <v>183</v>
      </c>
      <c r="L206" s="61"/>
      <c r="M206" s="200" t="s">
        <v>21</v>
      </c>
      <c r="N206" s="201" t="s">
        <v>44</v>
      </c>
      <c r="O206" s="42"/>
      <c r="P206" s="202">
        <f>O206*H206</f>
        <v>0</v>
      </c>
      <c r="Q206" s="202">
        <v>8.9775999999999995E-2</v>
      </c>
      <c r="R206" s="202">
        <f>Q206*H206</f>
        <v>9.4264799999999997</v>
      </c>
      <c r="S206" s="202">
        <v>0</v>
      </c>
      <c r="T206" s="203">
        <f>S206*H206</f>
        <v>0</v>
      </c>
      <c r="AR206" s="24" t="s">
        <v>168</v>
      </c>
      <c r="AT206" s="24" t="s">
        <v>164</v>
      </c>
      <c r="AU206" s="24" t="s">
        <v>83</v>
      </c>
      <c r="AY206" s="24" t="s">
        <v>162</v>
      </c>
      <c r="BE206" s="204">
        <f>IF(N206="základní",J206,0)</f>
        <v>0</v>
      </c>
      <c r="BF206" s="204">
        <f>IF(N206="snížená",J206,0)</f>
        <v>0</v>
      </c>
      <c r="BG206" s="204">
        <f>IF(N206="zákl. přenesená",J206,0)</f>
        <v>0</v>
      </c>
      <c r="BH206" s="204">
        <f>IF(N206="sníž. přenesená",J206,0)</f>
        <v>0</v>
      </c>
      <c r="BI206" s="204">
        <f>IF(N206="nulová",J206,0)</f>
        <v>0</v>
      </c>
      <c r="BJ206" s="24" t="s">
        <v>81</v>
      </c>
      <c r="BK206" s="204">
        <f>ROUND(I206*H206,2)</f>
        <v>0</v>
      </c>
      <c r="BL206" s="24" t="s">
        <v>168</v>
      </c>
      <c r="BM206" s="24" t="s">
        <v>574</v>
      </c>
    </row>
    <row r="207" spans="2:65" s="13" customFormat="1" ht="12">
      <c r="B207" s="234"/>
      <c r="C207" s="235"/>
      <c r="D207" s="217" t="s">
        <v>170</v>
      </c>
      <c r="E207" s="236" t="s">
        <v>21</v>
      </c>
      <c r="F207" s="237" t="s">
        <v>575</v>
      </c>
      <c r="G207" s="235"/>
      <c r="H207" s="238" t="s">
        <v>21</v>
      </c>
      <c r="I207" s="239"/>
      <c r="J207" s="235"/>
      <c r="K207" s="235"/>
      <c r="L207" s="240"/>
      <c r="M207" s="241"/>
      <c r="N207" s="242"/>
      <c r="O207" s="242"/>
      <c r="P207" s="242"/>
      <c r="Q207" s="242"/>
      <c r="R207" s="242"/>
      <c r="S207" s="242"/>
      <c r="T207" s="243"/>
      <c r="AT207" s="244" t="s">
        <v>170</v>
      </c>
      <c r="AU207" s="244" t="s">
        <v>83</v>
      </c>
      <c r="AV207" s="13" t="s">
        <v>81</v>
      </c>
      <c r="AW207" s="13" t="s">
        <v>37</v>
      </c>
      <c r="AX207" s="13" t="s">
        <v>73</v>
      </c>
      <c r="AY207" s="244" t="s">
        <v>162</v>
      </c>
    </row>
    <row r="208" spans="2:65" s="11" customFormat="1" ht="12">
      <c r="B208" s="205"/>
      <c r="C208" s="206"/>
      <c r="D208" s="217" t="s">
        <v>170</v>
      </c>
      <c r="E208" s="218" t="s">
        <v>21</v>
      </c>
      <c r="F208" s="219" t="s">
        <v>576</v>
      </c>
      <c r="G208" s="206"/>
      <c r="H208" s="220">
        <v>105</v>
      </c>
      <c r="I208" s="211"/>
      <c r="J208" s="206"/>
      <c r="K208" s="206"/>
      <c r="L208" s="212"/>
      <c r="M208" s="213"/>
      <c r="N208" s="214"/>
      <c r="O208" s="214"/>
      <c r="P208" s="214"/>
      <c r="Q208" s="214"/>
      <c r="R208" s="214"/>
      <c r="S208" s="214"/>
      <c r="T208" s="215"/>
      <c r="AT208" s="216" t="s">
        <v>170</v>
      </c>
      <c r="AU208" s="216" t="s">
        <v>83</v>
      </c>
      <c r="AV208" s="11" t="s">
        <v>83</v>
      </c>
      <c r="AW208" s="11" t="s">
        <v>37</v>
      </c>
      <c r="AX208" s="11" t="s">
        <v>73</v>
      </c>
      <c r="AY208" s="216" t="s">
        <v>162</v>
      </c>
    </row>
    <row r="209" spans="2:65" s="12" customFormat="1" ht="12">
      <c r="B209" s="221"/>
      <c r="C209" s="222"/>
      <c r="D209" s="207" t="s">
        <v>170</v>
      </c>
      <c r="E209" s="223" t="s">
        <v>21</v>
      </c>
      <c r="F209" s="224" t="s">
        <v>176</v>
      </c>
      <c r="G209" s="222"/>
      <c r="H209" s="225">
        <v>105</v>
      </c>
      <c r="I209" s="226"/>
      <c r="J209" s="222"/>
      <c r="K209" s="222"/>
      <c r="L209" s="227"/>
      <c r="M209" s="228"/>
      <c r="N209" s="229"/>
      <c r="O209" s="229"/>
      <c r="P209" s="229"/>
      <c r="Q209" s="229"/>
      <c r="R209" s="229"/>
      <c r="S209" s="229"/>
      <c r="T209" s="230"/>
      <c r="AT209" s="231" t="s">
        <v>170</v>
      </c>
      <c r="AU209" s="231" t="s">
        <v>83</v>
      </c>
      <c r="AV209" s="12" t="s">
        <v>168</v>
      </c>
      <c r="AW209" s="12" t="s">
        <v>37</v>
      </c>
      <c r="AX209" s="12" t="s">
        <v>81</v>
      </c>
      <c r="AY209" s="231" t="s">
        <v>162</v>
      </c>
    </row>
    <row r="210" spans="2:65" s="1" customFormat="1" ht="20.399999999999999" customHeight="1">
      <c r="B210" s="41"/>
      <c r="C210" s="263" t="s">
        <v>347</v>
      </c>
      <c r="D210" s="263" t="s">
        <v>393</v>
      </c>
      <c r="E210" s="264" t="s">
        <v>577</v>
      </c>
      <c r="F210" s="265" t="s">
        <v>578</v>
      </c>
      <c r="G210" s="266" t="s">
        <v>317</v>
      </c>
      <c r="H210" s="267">
        <v>2.38</v>
      </c>
      <c r="I210" s="268"/>
      <c r="J210" s="269">
        <f>ROUND(I210*H210,2)</f>
        <v>0</v>
      </c>
      <c r="K210" s="265" t="s">
        <v>183</v>
      </c>
      <c r="L210" s="270"/>
      <c r="M210" s="271" t="s">
        <v>21</v>
      </c>
      <c r="N210" s="272" t="s">
        <v>44</v>
      </c>
      <c r="O210" s="42"/>
      <c r="P210" s="202">
        <f>O210*H210</f>
        <v>0</v>
      </c>
      <c r="Q210" s="202">
        <v>1</v>
      </c>
      <c r="R210" s="202">
        <f>Q210*H210</f>
        <v>2.38</v>
      </c>
      <c r="S210" s="202">
        <v>0</v>
      </c>
      <c r="T210" s="203">
        <f>S210*H210</f>
        <v>0</v>
      </c>
      <c r="AR210" s="24" t="s">
        <v>205</v>
      </c>
      <c r="AT210" s="24" t="s">
        <v>393</v>
      </c>
      <c r="AU210" s="24" t="s">
        <v>83</v>
      </c>
      <c r="AY210" s="24" t="s">
        <v>162</v>
      </c>
      <c r="BE210" s="204">
        <f>IF(N210="základní",J210,0)</f>
        <v>0</v>
      </c>
      <c r="BF210" s="204">
        <f>IF(N210="snížená",J210,0)</f>
        <v>0</v>
      </c>
      <c r="BG210" s="204">
        <f>IF(N210="zákl. přenesená",J210,0)</f>
        <v>0</v>
      </c>
      <c r="BH210" s="204">
        <f>IF(N210="sníž. přenesená",J210,0)</f>
        <v>0</v>
      </c>
      <c r="BI210" s="204">
        <f>IF(N210="nulová",J210,0)</f>
        <v>0</v>
      </c>
      <c r="BJ210" s="24" t="s">
        <v>81</v>
      </c>
      <c r="BK210" s="204">
        <f>ROUND(I210*H210,2)</f>
        <v>0</v>
      </c>
      <c r="BL210" s="24" t="s">
        <v>168</v>
      </c>
      <c r="BM210" s="24" t="s">
        <v>579</v>
      </c>
    </row>
    <row r="211" spans="2:65" s="1" customFormat="1" ht="24">
      <c r="B211" s="41"/>
      <c r="C211" s="63"/>
      <c r="D211" s="217" t="s">
        <v>541</v>
      </c>
      <c r="E211" s="63"/>
      <c r="F211" s="232" t="s">
        <v>580</v>
      </c>
      <c r="G211" s="63"/>
      <c r="H211" s="63"/>
      <c r="I211" s="163"/>
      <c r="J211" s="63"/>
      <c r="K211" s="63"/>
      <c r="L211" s="61"/>
      <c r="M211" s="233"/>
      <c r="N211" s="42"/>
      <c r="O211" s="42"/>
      <c r="P211" s="42"/>
      <c r="Q211" s="42"/>
      <c r="R211" s="42"/>
      <c r="S211" s="42"/>
      <c r="T211" s="78"/>
      <c r="AT211" s="24" t="s">
        <v>541</v>
      </c>
      <c r="AU211" s="24" t="s">
        <v>83</v>
      </c>
    </row>
    <row r="212" spans="2:65" s="13" customFormat="1" ht="12">
      <c r="B212" s="234"/>
      <c r="C212" s="235"/>
      <c r="D212" s="217" t="s">
        <v>170</v>
      </c>
      <c r="E212" s="236" t="s">
        <v>21</v>
      </c>
      <c r="F212" s="237" t="s">
        <v>581</v>
      </c>
      <c r="G212" s="235"/>
      <c r="H212" s="238" t="s">
        <v>21</v>
      </c>
      <c r="I212" s="239"/>
      <c r="J212" s="235"/>
      <c r="K212" s="235"/>
      <c r="L212" s="240"/>
      <c r="M212" s="241"/>
      <c r="N212" s="242"/>
      <c r="O212" s="242"/>
      <c r="P212" s="242"/>
      <c r="Q212" s="242"/>
      <c r="R212" s="242"/>
      <c r="S212" s="242"/>
      <c r="T212" s="243"/>
      <c r="AT212" s="244" t="s">
        <v>170</v>
      </c>
      <c r="AU212" s="244" t="s">
        <v>83</v>
      </c>
      <c r="AV212" s="13" t="s">
        <v>81</v>
      </c>
      <c r="AW212" s="13" t="s">
        <v>37</v>
      </c>
      <c r="AX212" s="13" t="s">
        <v>73</v>
      </c>
      <c r="AY212" s="244" t="s">
        <v>162</v>
      </c>
    </row>
    <row r="213" spans="2:65" s="11" customFormat="1" ht="12">
      <c r="B213" s="205"/>
      <c r="C213" s="206"/>
      <c r="D213" s="217" t="s">
        <v>170</v>
      </c>
      <c r="E213" s="218" t="s">
        <v>21</v>
      </c>
      <c r="F213" s="219" t="s">
        <v>582</v>
      </c>
      <c r="G213" s="206"/>
      <c r="H213" s="220">
        <v>2.38</v>
      </c>
      <c r="I213" s="211"/>
      <c r="J213" s="206"/>
      <c r="K213" s="206"/>
      <c r="L213" s="212"/>
      <c r="M213" s="213"/>
      <c r="N213" s="214"/>
      <c r="O213" s="214"/>
      <c r="P213" s="214"/>
      <c r="Q213" s="214"/>
      <c r="R213" s="214"/>
      <c r="S213" s="214"/>
      <c r="T213" s="215"/>
      <c r="AT213" s="216" t="s">
        <v>170</v>
      </c>
      <c r="AU213" s="216" t="s">
        <v>83</v>
      </c>
      <c r="AV213" s="11" t="s">
        <v>83</v>
      </c>
      <c r="AW213" s="11" t="s">
        <v>37</v>
      </c>
      <c r="AX213" s="11" t="s">
        <v>73</v>
      </c>
      <c r="AY213" s="216" t="s">
        <v>162</v>
      </c>
    </row>
    <row r="214" spans="2:65" s="12" customFormat="1" ht="12">
      <c r="B214" s="221"/>
      <c r="C214" s="222"/>
      <c r="D214" s="207" t="s">
        <v>170</v>
      </c>
      <c r="E214" s="223" t="s">
        <v>21</v>
      </c>
      <c r="F214" s="224" t="s">
        <v>176</v>
      </c>
      <c r="G214" s="222"/>
      <c r="H214" s="225">
        <v>2.38</v>
      </c>
      <c r="I214" s="226"/>
      <c r="J214" s="222"/>
      <c r="K214" s="222"/>
      <c r="L214" s="227"/>
      <c r="M214" s="228"/>
      <c r="N214" s="229"/>
      <c r="O214" s="229"/>
      <c r="P214" s="229"/>
      <c r="Q214" s="229"/>
      <c r="R214" s="229"/>
      <c r="S214" s="229"/>
      <c r="T214" s="230"/>
      <c r="AT214" s="231" t="s">
        <v>170</v>
      </c>
      <c r="AU214" s="231" t="s">
        <v>83</v>
      </c>
      <c r="AV214" s="12" t="s">
        <v>168</v>
      </c>
      <c r="AW214" s="12" t="s">
        <v>37</v>
      </c>
      <c r="AX214" s="12" t="s">
        <v>81</v>
      </c>
      <c r="AY214" s="231" t="s">
        <v>162</v>
      </c>
    </row>
    <row r="215" spans="2:65" s="1" customFormat="1" ht="40.200000000000003" customHeight="1">
      <c r="B215" s="41"/>
      <c r="C215" s="193" t="s">
        <v>352</v>
      </c>
      <c r="D215" s="193" t="s">
        <v>164</v>
      </c>
      <c r="E215" s="194" t="s">
        <v>583</v>
      </c>
      <c r="F215" s="195" t="s">
        <v>584</v>
      </c>
      <c r="G215" s="196" t="s">
        <v>249</v>
      </c>
      <c r="H215" s="197">
        <v>105</v>
      </c>
      <c r="I215" s="198"/>
      <c r="J215" s="199">
        <f>ROUND(I215*H215,2)</f>
        <v>0</v>
      </c>
      <c r="K215" s="195" t="s">
        <v>183</v>
      </c>
      <c r="L215" s="61"/>
      <c r="M215" s="200" t="s">
        <v>21</v>
      </c>
      <c r="N215" s="201" t="s">
        <v>44</v>
      </c>
      <c r="O215" s="42"/>
      <c r="P215" s="202">
        <f>O215*H215</f>
        <v>0</v>
      </c>
      <c r="Q215" s="202">
        <v>0.15539952000000001</v>
      </c>
      <c r="R215" s="202">
        <f>Q215*H215</f>
        <v>16.316949600000001</v>
      </c>
      <c r="S215" s="202">
        <v>0</v>
      </c>
      <c r="T215" s="203">
        <f>S215*H215</f>
        <v>0</v>
      </c>
      <c r="AR215" s="24" t="s">
        <v>168</v>
      </c>
      <c r="AT215" s="24" t="s">
        <v>164</v>
      </c>
      <c r="AU215" s="24" t="s">
        <v>83</v>
      </c>
      <c r="AY215" s="24" t="s">
        <v>162</v>
      </c>
      <c r="BE215" s="204">
        <f>IF(N215="základní",J215,0)</f>
        <v>0</v>
      </c>
      <c r="BF215" s="204">
        <f>IF(N215="snížená",J215,0)</f>
        <v>0</v>
      </c>
      <c r="BG215" s="204">
        <f>IF(N215="zákl. přenesená",J215,0)</f>
        <v>0</v>
      </c>
      <c r="BH215" s="204">
        <f>IF(N215="sníž. přenesená",J215,0)</f>
        <v>0</v>
      </c>
      <c r="BI215" s="204">
        <f>IF(N215="nulová",J215,0)</f>
        <v>0</v>
      </c>
      <c r="BJ215" s="24" t="s">
        <v>81</v>
      </c>
      <c r="BK215" s="204">
        <f>ROUND(I215*H215,2)</f>
        <v>0</v>
      </c>
      <c r="BL215" s="24" t="s">
        <v>168</v>
      </c>
      <c r="BM215" s="24" t="s">
        <v>585</v>
      </c>
    </row>
    <row r="216" spans="2:65" s="13" customFormat="1" ht="12">
      <c r="B216" s="234"/>
      <c r="C216" s="235"/>
      <c r="D216" s="217" t="s">
        <v>170</v>
      </c>
      <c r="E216" s="236" t="s">
        <v>21</v>
      </c>
      <c r="F216" s="237" t="s">
        <v>586</v>
      </c>
      <c r="G216" s="235"/>
      <c r="H216" s="238" t="s">
        <v>21</v>
      </c>
      <c r="I216" s="239"/>
      <c r="J216" s="235"/>
      <c r="K216" s="235"/>
      <c r="L216" s="240"/>
      <c r="M216" s="241"/>
      <c r="N216" s="242"/>
      <c r="O216" s="242"/>
      <c r="P216" s="242"/>
      <c r="Q216" s="242"/>
      <c r="R216" s="242"/>
      <c r="S216" s="242"/>
      <c r="T216" s="243"/>
      <c r="AT216" s="244" t="s">
        <v>170</v>
      </c>
      <c r="AU216" s="244" t="s">
        <v>83</v>
      </c>
      <c r="AV216" s="13" t="s">
        <v>81</v>
      </c>
      <c r="AW216" s="13" t="s">
        <v>37</v>
      </c>
      <c r="AX216" s="13" t="s">
        <v>73</v>
      </c>
      <c r="AY216" s="244" t="s">
        <v>162</v>
      </c>
    </row>
    <row r="217" spans="2:65" s="11" customFormat="1" ht="12">
      <c r="B217" s="205"/>
      <c r="C217" s="206"/>
      <c r="D217" s="217" t="s">
        <v>170</v>
      </c>
      <c r="E217" s="218" t="s">
        <v>21</v>
      </c>
      <c r="F217" s="219" t="s">
        <v>587</v>
      </c>
      <c r="G217" s="206"/>
      <c r="H217" s="220">
        <v>87</v>
      </c>
      <c r="I217" s="211"/>
      <c r="J217" s="206"/>
      <c r="K217" s="206"/>
      <c r="L217" s="212"/>
      <c r="M217" s="213"/>
      <c r="N217" s="214"/>
      <c r="O217" s="214"/>
      <c r="P217" s="214"/>
      <c r="Q217" s="214"/>
      <c r="R217" s="214"/>
      <c r="S217" s="214"/>
      <c r="T217" s="215"/>
      <c r="AT217" s="216" t="s">
        <v>170</v>
      </c>
      <c r="AU217" s="216" t="s">
        <v>83</v>
      </c>
      <c r="AV217" s="11" t="s">
        <v>83</v>
      </c>
      <c r="AW217" s="11" t="s">
        <v>37</v>
      </c>
      <c r="AX217" s="11" t="s">
        <v>73</v>
      </c>
      <c r="AY217" s="216" t="s">
        <v>162</v>
      </c>
    </row>
    <row r="218" spans="2:65" s="13" customFormat="1" ht="12">
      <c r="B218" s="234"/>
      <c r="C218" s="235"/>
      <c r="D218" s="217" t="s">
        <v>170</v>
      </c>
      <c r="E218" s="236" t="s">
        <v>21</v>
      </c>
      <c r="F218" s="237" t="s">
        <v>588</v>
      </c>
      <c r="G218" s="235"/>
      <c r="H218" s="238" t="s">
        <v>21</v>
      </c>
      <c r="I218" s="239"/>
      <c r="J218" s="235"/>
      <c r="K218" s="235"/>
      <c r="L218" s="240"/>
      <c r="M218" s="241"/>
      <c r="N218" s="242"/>
      <c r="O218" s="242"/>
      <c r="P218" s="242"/>
      <c r="Q218" s="242"/>
      <c r="R218" s="242"/>
      <c r="S218" s="242"/>
      <c r="T218" s="243"/>
      <c r="AT218" s="244" t="s">
        <v>170</v>
      </c>
      <c r="AU218" s="244" t="s">
        <v>83</v>
      </c>
      <c r="AV218" s="13" t="s">
        <v>81</v>
      </c>
      <c r="AW218" s="13" t="s">
        <v>37</v>
      </c>
      <c r="AX218" s="13" t="s">
        <v>73</v>
      </c>
      <c r="AY218" s="244" t="s">
        <v>162</v>
      </c>
    </row>
    <row r="219" spans="2:65" s="11" customFormat="1" ht="12">
      <c r="B219" s="205"/>
      <c r="C219" s="206"/>
      <c r="D219" s="217" t="s">
        <v>170</v>
      </c>
      <c r="E219" s="218" t="s">
        <v>21</v>
      </c>
      <c r="F219" s="219" t="s">
        <v>219</v>
      </c>
      <c r="G219" s="206"/>
      <c r="H219" s="220">
        <v>10</v>
      </c>
      <c r="I219" s="211"/>
      <c r="J219" s="206"/>
      <c r="K219" s="206"/>
      <c r="L219" s="212"/>
      <c r="M219" s="213"/>
      <c r="N219" s="214"/>
      <c r="O219" s="214"/>
      <c r="P219" s="214"/>
      <c r="Q219" s="214"/>
      <c r="R219" s="214"/>
      <c r="S219" s="214"/>
      <c r="T219" s="215"/>
      <c r="AT219" s="216" t="s">
        <v>170</v>
      </c>
      <c r="AU219" s="216" t="s">
        <v>83</v>
      </c>
      <c r="AV219" s="11" t="s">
        <v>83</v>
      </c>
      <c r="AW219" s="11" t="s">
        <v>37</v>
      </c>
      <c r="AX219" s="11" t="s">
        <v>73</v>
      </c>
      <c r="AY219" s="216" t="s">
        <v>162</v>
      </c>
    </row>
    <row r="220" spans="2:65" s="13" customFormat="1" ht="12">
      <c r="B220" s="234"/>
      <c r="C220" s="235"/>
      <c r="D220" s="217" t="s">
        <v>170</v>
      </c>
      <c r="E220" s="236" t="s">
        <v>21</v>
      </c>
      <c r="F220" s="237" t="s">
        <v>589</v>
      </c>
      <c r="G220" s="235"/>
      <c r="H220" s="238" t="s">
        <v>21</v>
      </c>
      <c r="I220" s="239"/>
      <c r="J220" s="235"/>
      <c r="K220" s="235"/>
      <c r="L220" s="240"/>
      <c r="M220" s="241"/>
      <c r="N220" s="242"/>
      <c r="O220" s="242"/>
      <c r="P220" s="242"/>
      <c r="Q220" s="242"/>
      <c r="R220" s="242"/>
      <c r="S220" s="242"/>
      <c r="T220" s="243"/>
      <c r="AT220" s="244" t="s">
        <v>170</v>
      </c>
      <c r="AU220" s="244" t="s">
        <v>83</v>
      </c>
      <c r="AV220" s="13" t="s">
        <v>81</v>
      </c>
      <c r="AW220" s="13" t="s">
        <v>37</v>
      </c>
      <c r="AX220" s="13" t="s">
        <v>73</v>
      </c>
      <c r="AY220" s="244" t="s">
        <v>162</v>
      </c>
    </row>
    <row r="221" spans="2:65" s="11" customFormat="1" ht="12">
      <c r="B221" s="205"/>
      <c r="C221" s="206"/>
      <c r="D221" s="217" t="s">
        <v>170</v>
      </c>
      <c r="E221" s="218" t="s">
        <v>21</v>
      </c>
      <c r="F221" s="219" t="s">
        <v>205</v>
      </c>
      <c r="G221" s="206"/>
      <c r="H221" s="220">
        <v>8</v>
      </c>
      <c r="I221" s="211"/>
      <c r="J221" s="206"/>
      <c r="K221" s="206"/>
      <c r="L221" s="212"/>
      <c r="M221" s="213"/>
      <c r="N221" s="214"/>
      <c r="O221" s="214"/>
      <c r="P221" s="214"/>
      <c r="Q221" s="214"/>
      <c r="R221" s="214"/>
      <c r="S221" s="214"/>
      <c r="T221" s="215"/>
      <c r="AT221" s="216" t="s">
        <v>170</v>
      </c>
      <c r="AU221" s="216" t="s">
        <v>83</v>
      </c>
      <c r="AV221" s="11" t="s">
        <v>83</v>
      </c>
      <c r="AW221" s="11" t="s">
        <v>37</v>
      </c>
      <c r="AX221" s="11" t="s">
        <v>73</v>
      </c>
      <c r="AY221" s="216" t="s">
        <v>162</v>
      </c>
    </row>
    <row r="222" spans="2:65" s="12" customFormat="1" ht="12">
      <c r="B222" s="221"/>
      <c r="C222" s="222"/>
      <c r="D222" s="207" t="s">
        <v>170</v>
      </c>
      <c r="E222" s="223" t="s">
        <v>21</v>
      </c>
      <c r="F222" s="224" t="s">
        <v>176</v>
      </c>
      <c r="G222" s="222"/>
      <c r="H222" s="225">
        <v>105</v>
      </c>
      <c r="I222" s="226"/>
      <c r="J222" s="222"/>
      <c r="K222" s="222"/>
      <c r="L222" s="227"/>
      <c r="M222" s="228"/>
      <c r="N222" s="229"/>
      <c r="O222" s="229"/>
      <c r="P222" s="229"/>
      <c r="Q222" s="229"/>
      <c r="R222" s="229"/>
      <c r="S222" s="229"/>
      <c r="T222" s="230"/>
      <c r="AT222" s="231" t="s">
        <v>170</v>
      </c>
      <c r="AU222" s="231" t="s">
        <v>83</v>
      </c>
      <c r="AV222" s="12" t="s">
        <v>168</v>
      </c>
      <c r="AW222" s="12" t="s">
        <v>37</v>
      </c>
      <c r="AX222" s="12" t="s">
        <v>81</v>
      </c>
      <c r="AY222" s="231" t="s">
        <v>162</v>
      </c>
    </row>
    <row r="223" spans="2:65" s="1" customFormat="1" ht="20.399999999999999" customHeight="1">
      <c r="B223" s="41"/>
      <c r="C223" s="263" t="s">
        <v>362</v>
      </c>
      <c r="D223" s="263" t="s">
        <v>393</v>
      </c>
      <c r="E223" s="264" t="s">
        <v>590</v>
      </c>
      <c r="F223" s="265" t="s">
        <v>591</v>
      </c>
      <c r="G223" s="266" t="s">
        <v>191</v>
      </c>
      <c r="H223" s="267">
        <v>10.1</v>
      </c>
      <c r="I223" s="268"/>
      <c r="J223" s="269">
        <f>ROUND(I223*H223,2)</f>
        <v>0</v>
      </c>
      <c r="K223" s="265" t="s">
        <v>183</v>
      </c>
      <c r="L223" s="270"/>
      <c r="M223" s="271" t="s">
        <v>21</v>
      </c>
      <c r="N223" s="272" t="s">
        <v>44</v>
      </c>
      <c r="O223" s="42"/>
      <c r="P223" s="202">
        <f>O223*H223</f>
        <v>0</v>
      </c>
      <c r="Q223" s="202">
        <v>4.8300000000000003E-2</v>
      </c>
      <c r="R223" s="202">
        <f>Q223*H223</f>
        <v>0.48782999999999999</v>
      </c>
      <c r="S223" s="202">
        <v>0</v>
      </c>
      <c r="T223" s="203">
        <f>S223*H223</f>
        <v>0</v>
      </c>
      <c r="AR223" s="24" t="s">
        <v>205</v>
      </c>
      <c r="AT223" s="24" t="s">
        <v>393</v>
      </c>
      <c r="AU223" s="24" t="s">
        <v>83</v>
      </c>
      <c r="AY223" s="24" t="s">
        <v>162</v>
      </c>
      <c r="BE223" s="204">
        <f>IF(N223="základní",J223,0)</f>
        <v>0</v>
      </c>
      <c r="BF223" s="204">
        <f>IF(N223="snížená",J223,0)</f>
        <v>0</v>
      </c>
      <c r="BG223" s="204">
        <f>IF(N223="zákl. přenesená",J223,0)</f>
        <v>0</v>
      </c>
      <c r="BH223" s="204">
        <f>IF(N223="sníž. přenesená",J223,0)</f>
        <v>0</v>
      </c>
      <c r="BI223" s="204">
        <f>IF(N223="nulová",J223,0)</f>
        <v>0</v>
      </c>
      <c r="BJ223" s="24" t="s">
        <v>81</v>
      </c>
      <c r="BK223" s="204">
        <f>ROUND(I223*H223,2)</f>
        <v>0</v>
      </c>
      <c r="BL223" s="24" t="s">
        <v>168</v>
      </c>
      <c r="BM223" s="24" t="s">
        <v>592</v>
      </c>
    </row>
    <row r="224" spans="2:65" s="11" customFormat="1" ht="12">
      <c r="B224" s="205"/>
      <c r="C224" s="206"/>
      <c r="D224" s="217" t="s">
        <v>170</v>
      </c>
      <c r="E224" s="218" t="s">
        <v>21</v>
      </c>
      <c r="F224" s="219" t="s">
        <v>593</v>
      </c>
      <c r="G224" s="206"/>
      <c r="H224" s="220">
        <v>10.1</v>
      </c>
      <c r="I224" s="211"/>
      <c r="J224" s="206"/>
      <c r="K224" s="206"/>
      <c r="L224" s="212"/>
      <c r="M224" s="213"/>
      <c r="N224" s="214"/>
      <c r="O224" s="214"/>
      <c r="P224" s="214"/>
      <c r="Q224" s="214"/>
      <c r="R224" s="214"/>
      <c r="S224" s="214"/>
      <c r="T224" s="215"/>
      <c r="AT224" s="216" t="s">
        <v>170</v>
      </c>
      <c r="AU224" s="216" t="s">
        <v>83</v>
      </c>
      <c r="AV224" s="11" t="s">
        <v>83</v>
      </c>
      <c r="AW224" s="11" t="s">
        <v>37</v>
      </c>
      <c r="AX224" s="11" t="s">
        <v>73</v>
      </c>
      <c r="AY224" s="216" t="s">
        <v>162</v>
      </c>
    </row>
    <row r="225" spans="2:65" s="12" customFormat="1" ht="12">
      <c r="B225" s="221"/>
      <c r="C225" s="222"/>
      <c r="D225" s="207" t="s">
        <v>170</v>
      </c>
      <c r="E225" s="223" t="s">
        <v>21</v>
      </c>
      <c r="F225" s="224" t="s">
        <v>176</v>
      </c>
      <c r="G225" s="222"/>
      <c r="H225" s="225">
        <v>10.1</v>
      </c>
      <c r="I225" s="226"/>
      <c r="J225" s="222"/>
      <c r="K225" s="222"/>
      <c r="L225" s="227"/>
      <c r="M225" s="228"/>
      <c r="N225" s="229"/>
      <c r="O225" s="229"/>
      <c r="P225" s="229"/>
      <c r="Q225" s="229"/>
      <c r="R225" s="229"/>
      <c r="S225" s="229"/>
      <c r="T225" s="230"/>
      <c r="AT225" s="231" t="s">
        <v>170</v>
      </c>
      <c r="AU225" s="231" t="s">
        <v>83</v>
      </c>
      <c r="AV225" s="12" t="s">
        <v>168</v>
      </c>
      <c r="AW225" s="12" t="s">
        <v>37</v>
      </c>
      <c r="AX225" s="12" t="s">
        <v>81</v>
      </c>
      <c r="AY225" s="231" t="s">
        <v>162</v>
      </c>
    </row>
    <row r="226" spans="2:65" s="1" customFormat="1" ht="20.399999999999999" customHeight="1">
      <c r="B226" s="41"/>
      <c r="C226" s="263" t="s">
        <v>367</v>
      </c>
      <c r="D226" s="263" t="s">
        <v>393</v>
      </c>
      <c r="E226" s="264" t="s">
        <v>594</v>
      </c>
      <c r="F226" s="265" t="s">
        <v>595</v>
      </c>
      <c r="G226" s="266" t="s">
        <v>191</v>
      </c>
      <c r="H226" s="267">
        <v>87.87</v>
      </c>
      <c r="I226" s="268"/>
      <c r="J226" s="269">
        <f>ROUND(I226*H226,2)</f>
        <v>0</v>
      </c>
      <c r="K226" s="265" t="s">
        <v>183</v>
      </c>
      <c r="L226" s="270"/>
      <c r="M226" s="271" t="s">
        <v>21</v>
      </c>
      <c r="N226" s="272" t="s">
        <v>44</v>
      </c>
      <c r="O226" s="42"/>
      <c r="P226" s="202">
        <f>O226*H226</f>
        <v>0</v>
      </c>
      <c r="Q226" s="202">
        <v>8.2100000000000006E-2</v>
      </c>
      <c r="R226" s="202">
        <f>Q226*H226</f>
        <v>7.2141270000000013</v>
      </c>
      <c r="S226" s="202">
        <v>0</v>
      </c>
      <c r="T226" s="203">
        <f>S226*H226</f>
        <v>0</v>
      </c>
      <c r="AR226" s="24" t="s">
        <v>205</v>
      </c>
      <c r="AT226" s="24" t="s">
        <v>393</v>
      </c>
      <c r="AU226" s="24" t="s">
        <v>83</v>
      </c>
      <c r="AY226" s="24" t="s">
        <v>162</v>
      </c>
      <c r="BE226" s="204">
        <f>IF(N226="základní",J226,0)</f>
        <v>0</v>
      </c>
      <c r="BF226" s="204">
        <f>IF(N226="snížená",J226,0)</f>
        <v>0</v>
      </c>
      <c r="BG226" s="204">
        <f>IF(N226="zákl. přenesená",J226,0)</f>
        <v>0</v>
      </c>
      <c r="BH226" s="204">
        <f>IF(N226="sníž. přenesená",J226,0)</f>
        <v>0</v>
      </c>
      <c r="BI226" s="204">
        <f>IF(N226="nulová",J226,0)</f>
        <v>0</v>
      </c>
      <c r="BJ226" s="24" t="s">
        <v>81</v>
      </c>
      <c r="BK226" s="204">
        <f>ROUND(I226*H226,2)</f>
        <v>0</v>
      </c>
      <c r="BL226" s="24" t="s">
        <v>168</v>
      </c>
      <c r="BM226" s="24" t="s">
        <v>596</v>
      </c>
    </row>
    <row r="227" spans="2:65" s="13" customFormat="1" ht="12">
      <c r="B227" s="234"/>
      <c r="C227" s="235"/>
      <c r="D227" s="217" t="s">
        <v>170</v>
      </c>
      <c r="E227" s="236" t="s">
        <v>21</v>
      </c>
      <c r="F227" s="237" t="s">
        <v>586</v>
      </c>
      <c r="G227" s="235"/>
      <c r="H227" s="238" t="s">
        <v>21</v>
      </c>
      <c r="I227" s="239"/>
      <c r="J227" s="235"/>
      <c r="K227" s="235"/>
      <c r="L227" s="240"/>
      <c r="M227" s="241"/>
      <c r="N227" s="242"/>
      <c r="O227" s="242"/>
      <c r="P227" s="242"/>
      <c r="Q227" s="242"/>
      <c r="R227" s="242"/>
      <c r="S227" s="242"/>
      <c r="T227" s="243"/>
      <c r="AT227" s="244" t="s">
        <v>170</v>
      </c>
      <c r="AU227" s="244" t="s">
        <v>83</v>
      </c>
      <c r="AV227" s="13" t="s">
        <v>81</v>
      </c>
      <c r="AW227" s="13" t="s">
        <v>37</v>
      </c>
      <c r="AX227" s="13" t="s">
        <v>73</v>
      </c>
      <c r="AY227" s="244" t="s">
        <v>162</v>
      </c>
    </row>
    <row r="228" spans="2:65" s="11" customFormat="1" ht="12">
      <c r="B228" s="205"/>
      <c r="C228" s="206"/>
      <c r="D228" s="217" t="s">
        <v>170</v>
      </c>
      <c r="E228" s="218" t="s">
        <v>21</v>
      </c>
      <c r="F228" s="219" t="s">
        <v>597</v>
      </c>
      <c r="G228" s="206"/>
      <c r="H228" s="220">
        <v>87.87</v>
      </c>
      <c r="I228" s="211"/>
      <c r="J228" s="206"/>
      <c r="K228" s="206"/>
      <c r="L228" s="212"/>
      <c r="M228" s="213"/>
      <c r="N228" s="214"/>
      <c r="O228" s="214"/>
      <c r="P228" s="214"/>
      <c r="Q228" s="214"/>
      <c r="R228" s="214"/>
      <c r="S228" s="214"/>
      <c r="T228" s="215"/>
      <c r="AT228" s="216" t="s">
        <v>170</v>
      </c>
      <c r="AU228" s="216" t="s">
        <v>83</v>
      </c>
      <c r="AV228" s="11" t="s">
        <v>83</v>
      </c>
      <c r="AW228" s="11" t="s">
        <v>37</v>
      </c>
      <c r="AX228" s="11" t="s">
        <v>73</v>
      </c>
      <c r="AY228" s="216" t="s">
        <v>162</v>
      </c>
    </row>
    <row r="229" spans="2:65" s="12" customFormat="1" ht="12">
      <c r="B229" s="221"/>
      <c r="C229" s="222"/>
      <c r="D229" s="207" t="s">
        <v>170</v>
      </c>
      <c r="E229" s="223" t="s">
        <v>21</v>
      </c>
      <c r="F229" s="224" t="s">
        <v>176</v>
      </c>
      <c r="G229" s="222"/>
      <c r="H229" s="225">
        <v>87.87</v>
      </c>
      <c r="I229" s="226"/>
      <c r="J229" s="222"/>
      <c r="K229" s="222"/>
      <c r="L229" s="227"/>
      <c r="M229" s="228"/>
      <c r="N229" s="229"/>
      <c r="O229" s="229"/>
      <c r="P229" s="229"/>
      <c r="Q229" s="229"/>
      <c r="R229" s="229"/>
      <c r="S229" s="229"/>
      <c r="T229" s="230"/>
      <c r="AT229" s="231" t="s">
        <v>170</v>
      </c>
      <c r="AU229" s="231" t="s">
        <v>83</v>
      </c>
      <c r="AV229" s="12" t="s">
        <v>168</v>
      </c>
      <c r="AW229" s="12" t="s">
        <v>37</v>
      </c>
      <c r="AX229" s="12" t="s">
        <v>81</v>
      </c>
      <c r="AY229" s="231" t="s">
        <v>162</v>
      </c>
    </row>
    <row r="230" spans="2:65" s="1" customFormat="1" ht="20.399999999999999" customHeight="1">
      <c r="B230" s="41"/>
      <c r="C230" s="263" t="s">
        <v>371</v>
      </c>
      <c r="D230" s="263" t="s">
        <v>393</v>
      </c>
      <c r="E230" s="264" t="s">
        <v>598</v>
      </c>
      <c r="F230" s="265" t="s">
        <v>599</v>
      </c>
      <c r="G230" s="266" t="s">
        <v>191</v>
      </c>
      <c r="H230" s="267">
        <v>8.08</v>
      </c>
      <c r="I230" s="268"/>
      <c r="J230" s="269">
        <f>ROUND(I230*H230,2)</f>
        <v>0</v>
      </c>
      <c r="K230" s="265" t="s">
        <v>183</v>
      </c>
      <c r="L230" s="270"/>
      <c r="M230" s="271" t="s">
        <v>21</v>
      </c>
      <c r="N230" s="272" t="s">
        <v>44</v>
      </c>
      <c r="O230" s="42"/>
      <c r="P230" s="202">
        <f>O230*H230</f>
        <v>0</v>
      </c>
      <c r="Q230" s="202">
        <v>7.0000000000000007E-2</v>
      </c>
      <c r="R230" s="202">
        <f>Q230*H230</f>
        <v>0.5656000000000001</v>
      </c>
      <c r="S230" s="202">
        <v>0</v>
      </c>
      <c r="T230" s="203">
        <f>S230*H230</f>
        <v>0</v>
      </c>
      <c r="AR230" s="24" t="s">
        <v>205</v>
      </c>
      <c r="AT230" s="24" t="s">
        <v>393</v>
      </c>
      <c r="AU230" s="24" t="s">
        <v>83</v>
      </c>
      <c r="AY230" s="24" t="s">
        <v>162</v>
      </c>
      <c r="BE230" s="204">
        <f>IF(N230="základní",J230,0)</f>
        <v>0</v>
      </c>
      <c r="BF230" s="204">
        <f>IF(N230="snížená",J230,0)</f>
        <v>0</v>
      </c>
      <c r="BG230" s="204">
        <f>IF(N230="zákl. přenesená",J230,0)</f>
        <v>0</v>
      </c>
      <c r="BH230" s="204">
        <f>IF(N230="sníž. přenesená",J230,0)</f>
        <v>0</v>
      </c>
      <c r="BI230" s="204">
        <f>IF(N230="nulová",J230,0)</f>
        <v>0</v>
      </c>
      <c r="BJ230" s="24" t="s">
        <v>81</v>
      </c>
      <c r="BK230" s="204">
        <f>ROUND(I230*H230,2)</f>
        <v>0</v>
      </c>
      <c r="BL230" s="24" t="s">
        <v>168</v>
      </c>
      <c r="BM230" s="24" t="s">
        <v>600</v>
      </c>
    </row>
    <row r="231" spans="2:65" s="13" customFormat="1" ht="12">
      <c r="B231" s="234"/>
      <c r="C231" s="235"/>
      <c r="D231" s="217" t="s">
        <v>170</v>
      </c>
      <c r="E231" s="236" t="s">
        <v>21</v>
      </c>
      <c r="F231" s="237" t="s">
        <v>589</v>
      </c>
      <c r="G231" s="235"/>
      <c r="H231" s="238" t="s">
        <v>21</v>
      </c>
      <c r="I231" s="239"/>
      <c r="J231" s="235"/>
      <c r="K231" s="235"/>
      <c r="L231" s="240"/>
      <c r="M231" s="241"/>
      <c r="N231" s="242"/>
      <c r="O231" s="242"/>
      <c r="P231" s="242"/>
      <c r="Q231" s="242"/>
      <c r="R231" s="242"/>
      <c r="S231" s="242"/>
      <c r="T231" s="243"/>
      <c r="AT231" s="244" t="s">
        <v>170</v>
      </c>
      <c r="AU231" s="244" t="s">
        <v>83</v>
      </c>
      <c r="AV231" s="13" t="s">
        <v>81</v>
      </c>
      <c r="AW231" s="13" t="s">
        <v>37</v>
      </c>
      <c r="AX231" s="13" t="s">
        <v>73</v>
      </c>
      <c r="AY231" s="244" t="s">
        <v>162</v>
      </c>
    </row>
    <row r="232" spans="2:65" s="11" customFormat="1" ht="12">
      <c r="B232" s="205"/>
      <c r="C232" s="206"/>
      <c r="D232" s="217" t="s">
        <v>170</v>
      </c>
      <c r="E232" s="218" t="s">
        <v>21</v>
      </c>
      <c r="F232" s="219" t="s">
        <v>601</v>
      </c>
      <c r="G232" s="206"/>
      <c r="H232" s="220">
        <v>8.08</v>
      </c>
      <c r="I232" s="211"/>
      <c r="J232" s="206"/>
      <c r="K232" s="206"/>
      <c r="L232" s="212"/>
      <c r="M232" s="213"/>
      <c r="N232" s="214"/>
      <c r="O232" s="214"/>
      <c r="P232" s="214"/>
      <c r="Q232" s="214"/>
      <c r="R232" s="214"/>
      <c r="S232" s="214"/>
      <c r="T232" s="215"/>
      <c r="AT232" s="216" t="s">
        <v>170</v>
      </c>
      <c r="AU232" s="216" t="s">
        <v>83</v>
      </c>
      <c r="AV232" s="11" t="s">
        <v>83</v>
      </c>
      <c r="AW232" s="11" t="s">
        <v>37</v>
      </c>
      <c r="AX232" s="11" t="s">
        <v>73</v>
      </c>
      <c r="AY232" s="216" t="s">
        <v>162</v>
      </c>
    </row>
    <row r="233" spans="2:65" s="12" customFormat="1" ht="12">
      <c r="B233" s="221"/>
      <c r="C233" s="222"/>
      <c r="D233" s="207" t="s">
        <v>170</v>
      </c>
      <c r="E233" s="223" t="s">
        <v>21</v>
      </c>
      <c r="F233" s="224" t="s">
        <v>176</v>
      </c>
      <c r="G233" s="222"/>
      <c r="H233" s="225">
        <v>8.08</v>
      </c>
      <c r="I233" s="226"/>
      <c r="J233" s="222"/>
      <c r="K233" s="222"/>
      <c r="L233" s="227"/>
      <c r="M233" s="228"/>
      <c r="N233" s="229"/>
      <c r="O233" s="229"/>
      <c r="P233" s="229"/>
      <c r="Q233" s="229"/>
      <c r="R233" s="229"/>
      <c r="S233" s="229"/>
      <c r="T233" s="230"/>
      <c r="AT233" s="231" t="s">
        <v>170</v>
      </c>
      <c r="AU233" s="231" t="s">
        <v>83</v>
      </c>
      <c r="AV233" s="12" t="s">
        <v>168</v>
      </c>
      <c r="AW233" s="12" t="s">
        <v>37</v>
      </c>
      <c r="AX233" s="12" t="s">
        <v>81</v>
      </c>
      <c r="AY233" s="231" t="s">
        <v>162</v>
      </c>
    </row>
    <row r="234" spans="2:65" s="1" customFormat="1" ht="28.8" customHeight="1">
      <c r="B234" s="41"/>
      <c r="C234" s="193" t="s">
        <v>375</v>
      </c>
      <c r="D234" s="193" t="s">
        <v>164</v>
      </c>
      <c r="E234" s="194" t="s">
        <v>602</v>
      </c>
      <c r="F234" s="195" t="s">
        <v>603</v>
      </c>
      <c r="G234" s="196" t="s">
        <v>249</v>
      </c>
      <c r="H234" s="197">
        <v>395</v>
      </c>
      <c r="I234" s="198"/>
      <c r="J234" s="199">
        <f>ROUND(I234*H234,2)</f>
        <v>0</v>
      </c>
      <c r="K234" s="195" t="s">
        <v>183</v>
      </c>
      <c r="L234" s="61"/>
      <c r="M234" s="200" t="s">
        <v>21</v>
      </c>
      <c r="N234" s="201" t="s">
        <v>44</v>
      </c>
      <c r="O234" s="42"/>
      <c r="P234" s="202">
        <f>O234*H234</f>
        <v>0</v>
      </c>
      <c r="Q234" s="202">
        <v>0.12949959999999999</v>
      </c>
      <c r="R234" s="202">
        <f>Q234*H234</f>
        <v>51.152341999999997</v>
      </c>
      <c r="S234" s="202">
        <v>0</v>
      </c>
      <c r="T234" s="203">
        <f>S234*H234</f>
        <v>0</v>
      </c>
      <c r="AR234" s="24" t="s">
        <v>168</v>
      </c>
      <c r="AT234" s="24" t="s">
        <v>164</v>
      </c>
      <c r="AU234" s="24" t="s">
        <v>83</v>
      </c>
      <c r="AY234" s="24" t="s">
        <v>162</v>
      </c>
      <c r="BE234" s="204">
        <f>IF(N234="základní",J234,0)</f>
        <v>0</v>
      </c>
      <c r="BF234" s="204">
        <f>IF(N234="snížená",J234,0)</f>
        <v>0</v>
      </c>
      <c r="BG234" s="204">
        <f>IF(N234="zákl. přenesená",J234,0)</f>
        <v>0</v>
      </c>
      <c r="BH234" s="204">
        <f>IF(N234="sníž. přenesená",J234,0)</f>
        <v>0</v>
      </c>
      <c r="BI234" s="204">
        <f>IF(N234="nulová",J234,0)</f>
        <v>0</v>
      </c>
      <c r="BJ234" s="24" t="s">
        <v>81</v>
      </c>
      <c r="BK234" s="204">
        <f>ROUND(I234*H234,2)</f>
        <v>0</v>
      </c>
      <c r="BL234" s="24" t="s">
        <v>168</v>
      </c>
      <c r="BM234" s="24" t="s">
        <v>604</v>
      </c>
    </row>
    <row r="235" spans="2:65" s="13" customFormat="1" ht="12">
      <c r="B235" s="234"/>
      <c r="C235" s="235"/>
      <c r="D235" s="217" t="s">
        <v>170</v>
      </c>
      <c r="E235" s="236" t="s">
        <v>21</v>
      </c>
      <c r="F235" s="237" t="s">
        <v>605</v>
      </c>
      <c r="G235" s="235"/>
      <c r="H235" s="238" t="s">
        <v>21</v>
      </c>
      <c r="I235" s="239"/>
      <c r="J235" s="235"/>
      <c r="K235" s="235"/>
      <c r="L235" s="240"/>
      <c r="M235" s="241"/>
      <c r="N235" s="242"/>
      <c r="O235" s="242"/>
      <c r="P235" s="242"/>
      <c r="Q235" s="242"/>
      <c r="R235" s="242"/>
      <c r="S235" s="242"/>
      <c r="T235" s="243"/>
      <c r="AT235" s="244" t="s">
        <v>170</v>
      </c>
      <c r="AU235" s="244" t="s">
        <v>83</v>
      </c>
      <c r="AV235" s="13" t="s">
        <v>81</v>
      </c>
      <c r="AW235" s="13" t="s">
        <v>37</v>
      </c>
      <c r="AX235" s="13" t="s">
        <v>73</v>
      </c>
      <c r="AY235" s="244" t="s">
        <v>162</v>
      </c>
    </row>
    <row r="236" spans="2:65" s="11" customFormat="1" ht="12">
      <c r="B236" s="205"/>
      <c r="C236" s="206"/>
      <c r="D236" s="217" t="s">
        <v>170</v>
      </c>
      <c r="E236" s="218" t="s">
        <v>21</v>
      </c>
      <c r="F236" s="219" t="s">
        <v>606</v>
      </c>
      <c r="G236" s="206"/>
      <c r="H236" s="220">
        <v>395</v>
      </c>
      <c r="I236" s="211"/>
      <c r="J236" s="206"/>
      <c r="K236" s="206"/>
      <c r="L236" s="212"/>
      <c r="M236" s="213"/>
      <c r="N236" s="214"/>
      <c r="O236" s="214"/>
      <c r="P236" s="214"/>
      <c r="Q236" s="214"/>
      <c r="R236" s="214"/>
      <c r="S236" s="214"/>
      <c r="T236" s="215"/>
      <c r="AT236" s="216" t="s">
        <v>170</v>
      </c>
      <c r="AU236" s="216" t="s">
        <v>83</v>
      </c>
      <c r="AV236" s="11" t="s">
        <v>83</v>
      </c>
      <c r="AW236" s="11" t="s">
        <v>37</v>
      </c>
      <c r="AX236" s="11" t="s">
        <v>73</v>
      </c>
      <c r="AY236" s="216" t="s">
        <v>162</v>
      </c>
    </row>
    <row r="237" spans="2:65" s="12" customFormat="1" ht="12">
      <c r="B237" s="221"/>
      <c r="C237" s="222"/>
      <c r="D237" s="207" t="s">
        <v>170</v>
      </c>
      <c r="E237" s="223" t="s">
        <v>21</v>
      </c>
      <c r="F237" s="224" t="s">
        <v>176</v>
      </c>
      <c r="G237" s="222"/>
      <c r="H237" s="225">
        <v>395</v>
      </c>
      <c r="I237" s="226"/>
      <c r="J237" s="222"/>
      <c r="K237" s="222"/>
      <c r="L237" s="227"/>
      <c r="M237" s="228"/>
      <c r="N237" s="229"/>
      <c r="O237" s="229"/>
      <c r="P237" s="229"/>
      <c r="Q237" s="229"/>
      <c r="R237" s="229"/>
      <c r="S237" s="229"/>
      <c r="T237" s="230"/>
      <c r="AT237" s="231" t="s">
        <v>170</v>
      </c>
      <c r="AU237" s="231" t="s">
        <v>83</v>
      </c>
      <c r="AV237" s="12" t="s">
        <v>168</v>
      </c>
      <c r="AW237" s="12" t="s">
        <v>37</v>
      </c>
      <c r="AX237" s="12" t="s">
        <v>81</v>
      </c>
      <c r="AY237" s="231" t="s">
        <v>162</v>
      </c>
    </row>
    <row r="238" spans="2:65" s="1" customFormat="1" ht="20.399999999999999" customHeight="1">
      <c r="B238" s="41"/>
      <c r="C238" s="263" t="s">
        <v>380</v>
      </c>
      <c r="D238" s="263" t="s">
        <v>393</v>
      </c>
      <c r="E238" s="264" t="s">
        <v>607</v>
      </c>
      <c r="F238" s="265" t="s">
        <v>608</v>
      </c>
      <c r="G238" s="266" t="s">
        <v>191</v>
      </c>
      <c r="H238" s="267">
        <v>398.95</v>
      </c>
      <c r="I238" s="268"/>
      <c r="J238" s="269">
        <f>ROUND(I238*H238,2)</f>
        <v>0</v>
      </c>
      <c r="K238" s="265" t="s">
        <v>183</v>
      </c>
      <c r="L238" s="270"/>
      <c r="M238" s="271" t="s">
        <v>21</v>
      </c>
      <c r="N238" s="272" t="s">
        <v>44</v>
      </c>
      <c r="O238" s="42"/>
      <c r="P238" s="202">
        <f>O238*H238</f>
        <v>0</v>
      </c>
      <c r="Q238" s="202">
        <v>5.1499999999999997E-2</v>
      </c>
      <c r="R238" s="202">
        <f>Q238*H238</f>
        <v>20.545924999999997</v>
      </c>
      <c r="S238" s="202">
        <v>0</v>
      </c>
      <c r="T238" s="203">
        <f>S238*H238</f>
        <v>0</v>
      </c>
      <c r="AR238" s="24" t="s">
        <v>205</v>
      </c>
      <c r="AT238" s="24" t="s">
        <v>393</v>
      </c>
      <c r="AU238" s="24" t="s">
        <v>83</v>
      </c>
      <c r="AY238" s="24" t="s">
        <v>162</v>
      </c>
      <c r="BE238" s="204">
        <f>IF(N238="základní",J238,0)</f>
        <v>0</v>
      </c>
      <c r="BF238" s="204">
        <f>IF(N238="snížená",J238,0)</f>
        <v>0</v>
      </c>
      <c r="BG238" s="204">
        <f>IF(N238="zákl. přenesená",J238,0)</f>
        <v>0</v>
      </c>
      <c r="BH238" s="204">
        <f>IF(N238="sníž. přenesená",J238,0)</f>
        <v>0</v>
      </c>
      <c r="BI238" s="204">
        <f>IF(N238="nulová",J238,0)</f>
        <v>0</v>
      </c>
      <c r="BJ238" s="24" t="s">
        <v>81</v>
      </c>
      <c r="BK238" s="204">
        <f>ROUND(I238*H238,2)</f>
        <v>0</v>
      </c>
      <c r="BL238" s="24" t="s">
        <v>168</v>
      </c>
      <c r="BM238" s="24" t="s">
        <v>609</v>
      </c>
    </row>
    <row r="239" spans="2:65" s="11" customFormat="1" ht="12">
      <c r="B239" s="205"/>
      <c r="C239" s="206"/>
      <c r="D239" s="217" t="s">
        <v>170</v>
      </c>
      <c r="E239" s="218" t="s">
        <v>21</v>
      </c>
      <c r="F239" s="219" t="s">
        <v>610</v>
      </c>
      <c r="G239" s="206"/>
      <c r="H239" s="220">
        <v>398.95</v>
      </c>
      <c r="I239" s="211"/>
      <c r="J239" s="206"/>
      <c r="K239" s="206"/>
      <c r="L239" s="212"/>
      <c r="M239" s="213"/>
      <c r="N239" s="214"/>
      <c r="O239" s="214"/>
      <c r="P239" s="214"/>
      <c r="Q239" s="214"/>
      <c r="R239" s="214"/>
      <c r="S239" s="214"/>
      <c r="T239" s="215"/>
      <c r="AT239" s="216" t="s">
        <v>170</v>
      </c>
      <c r="AU239" s="216" t="s">
        <v>83</v>
      </c>
      <c r="AV239" s="11" t="s">
        <v>83</v>
      </c>
      <c r="AW239" s="11" t="s">
        <v>37</v>
      </c>
      <c r="AX239" s="11" t="s">
        <v>73</v>
      </c>
      <c r="AY239" s="216" t="s">
        <v>162</v>
      </c>
    </row>
    <row r="240" spans="2:65" s="12" customFormat="1" ht="12">
      <c r="B240" s="221"/>
      <c r="C240" s="222"/>
      <c r="D240" s="207" t="s">
        <v>170</v>
      </c>
      <c r="E240" s="223" t="s">
        <v>21</v>
      </c>
      <c r="F240" s="224" t="s">
        <v>176</v>
      </c>
      <c r="G240" s="222"/>
      <c r="H240" s="225">
        <v>398.95</v>
      </c>
      <c r="I240" s="226"/>
      <c r="J240" s="222"/>
      <c r="K240" s="222"/>
      <c r="L240" s="227"/>
      <c r="M240" s="228"/>
      <c r="N240" s="229"/>
      <c r="O240" s="229"/>
      <c r="P240" s="229"/>
      <c r="Q240" s="229"/>
      <c r="R240" s="229"/>
      <c r="S240" s="229"/>
      <c r="T240" s="230"/>
      <c r="AT240" s="231" t="s">
        <v>170</v>
      </c>
      <c r="AU240" s="231" t="s">
        <v>83</v>
      </c>
      <c r="AV240" s="12" t="s">
        <v>168</v>
      </c>
      <c r="AW240" s="12" t="s">
        <v>37</v>
      </c>
      <c r="AX240" s="12" t="s">
        <v>81</v>
      </c>
      <c r="AY240" s="231" t="s">
        <v>162</v>
      </c>
    </row>
    <row r="241" spans="2:65" s="1" customFormat="1" ht="28.8" customHeight="1">
      <c r="B241" s="41"/>
      <c r="C241" s="193" t="s">
        <v>611</v>
      </c>
      <c r="D241" s="193" t="s">
        <v>164</v>
      </c>
      <c r="E241" s="194" t="s">
        <v>612</v>
      </c>
      <c r="F241" s="195" t="s">
        <v>613</v>
      </c>
      <c r="G241" s="196" t="s">
        <v>257</v>
      </c>
      <c r="H241" s="197">
        <v>5</v>
      </c>
      <c r="I241" s="198"/>
      <c r="J241" s="199">
        <f>ROUND(I241*H241,2)</f>
        <v>0</v>
      </c>
      <c r="K241" s="195" t="s">
        <v>183</v>
      </c>
      <c r="L241" s="61"/>
      <c r="M241" s="200" t="s">
        <v>21</v>
      </c>
      <c r="N241" s="201" t="s">
        <v>44</v>
      </c>
      <c r="O241" s="42"/>
      <c r="P241" s="202">
        <f>O241*H241</f>
        <v>0</v>
      </c>
      <c r="Q241" s="202">
        <v>2.2563399999999998</v>
      </c>
      <c r="R241" s="202">
        <f>Q241*H241</f>
        <v>11.281699999999999</v>
      </c>
      <c r="S241" s="202">
        <v>0</v>
      </c>
      <c r="T241" s="203">
        <f>S241*H241</f>
        <v>0</v>
      </c>
      <c r="AR241" s="24" t="s">
        <v>168</v>
      </c>
      <c r="AT241" s="24" t="s">
        <v>164</v>
      </c>
      <c r="AU241" s="24" t="s">
        <v>83</v>
      </c>
      <c r="AY241" s="24" t="s">
        <v>162</v>
      </c>
      <c r="BE241" s="204">
        <f>IF(N241="základní",J241,0)</f>
        <v>0</v>
      </c>
      <c r="BF241" s="204">
        <f>IF(N241="snížená",J241,0)</f>
        <v>0</v>
      </c>
      <c r="BG241" s="204">
        <f>IF(N241="zákl. přenesená",J241,0)</f>
        <v>0</v>
      </c>
      <c r="BH241" s="204">
        <f>IF(N241="sníž. přenesená",J241,0)</f>
        <v>0</v>
      </c>
      <c r="BI241" s="204">
        <f>IF(N241="nulová",J241,0)</f>
        <v>0</v>
      </c>
      <c r="BJ241" s="24" t="s">
        <v>81</v>
      </c>
      <c r="BK241" s="204">
        <f>ROUND(I241*H241,2)</f>
        <v>0</v>
      </c>
      <c r="BL241" s="24" t="s">
        <v>168</v>
      </c>
      <c r="BM241" s="24" t="s">
        <v>614</v>
      </c>
    </row>
    <row r="242" spans="2:65" s="13" customFormat="1" ht="12">
      <c r="B242" s="234"/>
      <c r="C242" s="235"/>
      <c r="D242" s="217" t="s">
        <v>170</v>
      </c>
      <c r="E242" s="236" t="s">
        <v>21</v>
      </c>
      <c r="F242" s="237" t="s">
        <v>586</v>
      </c>
      <c r="G242" s="235"/>
      <c r="H242" s="238" t="s">
        <v>21</v>
      </c>
      <c r="I242" s="239"/>
      <c r="J242" s="235"/>
      <c r="K242" s="235"/>
      <c r="L242" s="240"/>
      <c r="M242" s="241"/>
      <c r="N242" s="242"/>
      <c r="O242" s="242"/>
      <c r="P242" s="242"/>
      <c r="Q242" s="242"/>
      <c r="R242" s="242"/>
      <c r="S242" s="242"/>
      <c r="T242" s="243"/>
      <c r="AT242" s="244" t="s">
        <v>170</v>
      </c>
      <c r="AU242" s="244" t="s">
        <v>83</v>
      </c>
      <c r="AV242" s="13" t="s">
        <v>81</v>
      </c>
      <c r="AW242" s="13" t="s">
        <v>37</v>
      </c>
      <c r="AX242" s="13" t="s">
        <v>73</v>
      </c>
      <c r="AY242" s="244" t="s">
        <v>162</v>
      </c>
    </row>
    <row r="243" spans="2:65" s="11" customFormat="1" ht="12">
      <c r="B243" s="205"/>
      <c r="C243" s="206"/>
      <c r="D243" s="217" t="s">
        <v>170</v>
      </c>
      <c r="E243" s="218" t="s">
        <v>21</v>
      </c>
      <c r="F243" s="219" t="s">
        <v>615</v>
      </c>
      <c r="G243" s="206"/>
      <c r="H243" s="220">
        <v>0.87</v>
      </c>
      <c r="I243" s="211"/>
      <c r="J243" s="206"/>
      <c r="K243" s="206"/>
      <c r="L243" s="212"/>
      <c r="M243" s="213"/>
      <c r="N243" s="214"/>
      <c r="O243" s="214"/>
      <c r="P243" s="214"/>
      <c r="Q243" s="214"/>
      <c r="R243" s="214"/>
      <c r="S243" s="214"/>
      <c r="T243" s="215"/>
      <c r="AT243" s="216" t="s">
        <v>170</v>
      </c>
      <c r="AU243" s="216" t="s">
        <v>83</v>
      </c>
      <c r="AV243" s="11" t="s">
        <v>83</v>
      </c>
      <c r="AW243" s="11" t="s">
        <v>37</v>
      </c>
      <c r="AX243" s="11" t="s">
        <v>73</v>
      </c>
      <c r="AY243" s="216" t="s">
        <v>162</v>
      </c>
    </row>
    <row r="244" spans="2:65" s="13" customFormat="1" ht="12">
      <c r="B244" s="234"/>
      <c r="C244" s="235"/>
      <c r="D244" s="217" t="s">
        <v>170</v>
      </c>
      <c r="E244" s="236" t="s">
        <v>21</v>
      </c>
      <c r="F244" s="237" t="s">
        <v>605</v>
      </c>
      <c r="G244" s="235"/>
      <c r="H244" s="238" t="s">
        <v>21</v>
      </c>
      <c r="I244" s="239"/>
      <c r="J244" s="235"/>
      <c r="K244" s="235"/>
      <c r="L244" s="240"/>
      <c r="M244" s="241"/>
      <c r="N244" s="242"/>
      <c r="O244" s="242"/>
      <c r="P244" s="242"/>
      <c r="Q244" s="242"/>
      <c r="R244" s="242"/>
      <c r="S244" s="242"/>
      <c r="T244" s="243"/>
      <c r="AT244" s="244" t="s">
        <v>170</v>
      </c>
      <c r="AU244" s="244" t="s">
        <v>83</v>
      </c>
      <c r="AV244" s="13" t="s">
        <v>81</v>
      </c>
      <c r="AW244" s="13" t="s">
        <v>37</v>
      </c>
      <c r="AX244" s="13" t="s">
        <v>73</v>
      </c>
      <c r="AY244" s="244" t="s">
        <v>162</v>
      </c>
    </row>
    <row r="245" spans="2:65" s="11" customFormat="1" ht="12">
      <c r="B245" s="205"/>
      <c r="C245" s="206"/>
      <c r="D245" s="217" t="s">
        <v>170</v>
      </c>
      <c r="E245" s="218" t="s">
        <v>21</v>
      </c>
      <c r="F245" s="219" t="s">
        <v>616</v>
      </c>
      <c r="G245" s="206"/>
      <c r="H245" s="220">
        <v>3.95</v>
      </c>
      <c r="I245" s="211"/>
      <c r="J245" s="206"/>
      <c r="K245" s="206"/>
      <c r="L245" s="212"/>
      <c r="M245" s="213"/>
      <c r="N245" s="214"/>
      <c r="O245" s="214"/>
      <c r="P245" s="214"/>
      <c r="Q245" s="214"/>
      <c r="R245" s="214"/>
      <c r="S245" s="214"/>
      <c r="T245" s="215"/>
      <c r="AT245" s="216" t="s">
        <v>170</v>
      </c>
      <c r="AU245" s="216" t="s">
        <v>83</v>
      </c>
      <c r="AV245" s="11" t="s">
        <v>83</v>
      </c>
      <c r="AW245" s="11" t="s">
        <v>37</v>
      </c>
      <c r="AX245" s="11" t="s">
        <v>73</v>
      </c>
      <c r="AY245" s="216" t="s">
        <v>162</v>
      </c>
    </row>
    <row r="246" spans="2:65" s="13" customFormat="1" ht="12">
      <c r="B246" s="234"/>
      <c r="C246" s="235"/>
      <c r="D246" s="217" t="s">
        <v>170</v>
      </c>
      <c r="E246" s="236" t="s">
        <v>21</v>
      </c>
      <c r="F246" s="237" t="s">
        <v>588</v>
      </c>
      <c r="G246" s="235"/>
      <c r="H246" s="238" t="s">
        <v>21</v>
      </c>
      <c r="I246" s="239"/>
      <c r="J246" s="235"/>
      <c r="K246" s="235"/>
      <c r="L246" s="240"/>
      <c r="M246" s="241"/>
      <c r="N246" s="242"/>
      <c r="O246" s="242"/>
      <c r="P246" s="242"/>
      <c r="Q246" s="242"/>
      <c r="R246" s="242"/>
      <c r="S246" s="242"/>
      <c r="T246" s="243"/>
      <c r="AT246" s="244" t="s">
        <v>170</v>
      </c>
      <c r="AU246" s="244" t="s">
        <v>83</v>
      </c>
      <c r="AV246" s="13" t="s">
        <v>81</v>
      </c>
      <c r="AW246" s="13" t="s">
        <v>37</v>
      </c>
      <c r="AX246" s="13" t="s">
        <v>73</v>
      </c>
      <c r="AY246" s="244" t="s">
        <v>162</v>
      </c>
    </row>
    <row r="247" spans="2:65" s="11" customFormat="1" ht="12">
      <c r="B247" s="205"/>
      <c r="C247" s="206"/>
      <c r="D247" s="217" t="s">
        <v>170</v>
      </c>
      <c r="E247" s="218" t="s">
        <v>21</v>
      </c>
      <c r="F247" s="219" t="s">
        <v>617</v>
      </c>
      <c r="G247" s="206"/>
      <c r="H247" s="220">
        <v>0.1</v>
      </c>
      <c r="I247" s="211"/>
      <c r="J247" s="206"/>
      <c r="K247" s="206"/>
      <c r="L247" s="212"/>
      <c r="M247" s="213"/>
      <c r="N247" s="214"/>
      <c r="O247" s="214"/>
      <c r="P247" s="214"/>
      <c r="Q247" s="214"/>
      <c r="R247" s="214"/>
      <c r="S247" s="214"/>
      <c r="T247" s="215"/>
      <c r="AT247" s="216" t="s">
        <v>170</v>
      </c>
      <c r="AU247" s="216" t="s">
        <v>83</v>
      </c>
      <c r="AV247" s="11" t="s">
        <v>83</v>
      </c>
      <c r="AW247" s="11" t="s">
        <v>37</v>
      </c>
      <c r="AX247" s="11" t="s">
        <v>73</v>
      </c>
      <c r="AY247" s="216" t="s">
        <v>162</v>
      </c>
    </row>
    <row r="248" spans="2:65" s="13" customFormat="1" ht="12">
      <c r="B248" s="234"/>
      <c r="C248" s="235"/>
      <c r="D248" s="217" t="s">
        <v>170</v>
      </c>
      <c r="E248" s="236" t="s">
        <v>21</v>
      </c>
      <c r="F248" s="237" t="s">
        <v>589</v>
      </c>
      <c r="G248" s="235"/>
      <c r="H248" s="238" t="s">
        <v>21</v>
      </c>
      <c r="I248" s="239"/>
      <c r="J248" s="235"/>
      <c r="K248" s="235"/>
      <c r="L248" s="240"/>
      <c r="M248" s="241"/>
      <c r="N248" s="242"/>
      <c r="O248" s="242"/>
      <c r="P248" s="242"/>
      <c r="Q248" s="242"/>
      <c r="R248" s="242"/>
      <c r="S248" s="242"/>
      <c r="T248" s="243"/>
      <c r="AT248" s="244" t="s">
        <v>170</v>
      </c>
      <c r="AU248" s="244" t="s">
        <v>83</v>
      </c>
      <c r="AV248" s="13" t="s">
        <v>81</v>
      </c>
      <c r="AW248" s="13" t="s">
        <v>37</v>
      </c>
      <c r="AX248" s="13" t="s">
        <v>73</v>
      </c>
      <c r="AY248" s="244" t="s">
        <v>162</v>
      </c>
    </row>
    <row r="249" spans="2:65" s="11" customFormat="1" ht="12">
      <c r="B249" s="205"/>
      <c r="C249" s="206"/>
      <c r="D249" s="217" t="s">
        <v>170</v>
      </c>
      <c r="E249" s="218" t="s">
        <v>21</v>
      </c>
      <c r="F249" s="219" t="s">
        <v>618</v>
      </c>
      <c r="G249" s="206"/>
      <c r="H249" s="220">
        <v>0.08</v>
      </c>
      <c r="I249" s="211"/>
      <c r="J249" s="206"/>
      <c r="K249" s="206"/>
      <c r="L249" s="212"/>
      <c r="M249" s="213"/>
      <c r="N249" s="214"/>
      <c r="O249" s="214"/>
      <c r="P249" s="214"/>
      <c r="Q249" s="214"/>
      <c r="R249" s="214"/>
      <c r="S249" s="214"/>
      <c r="T249" s="215"/>
      <c r="AT249" s="216" t="s">
        <v>170</v>
      </c>
      <c r="AU249" s="216" t="s">
        <v>83</v>
      </c>
      <c r="AV249" s="11" t="s">
        <v>83</v>
      </c>
      <c r="AW249" s="11" t="s">
        <v>37</v>
      </c>
      <c r="AX249" s="11" t="s">
        <v>73</v>
      </c>
      <c r="AY249" s="216" t="s">
        <v>162</v>
      </c>
    </row>
    <row r="250" spans="2:65" s="12" customFormat="1" ht="12">
      <c r="B250" s="221"/>
      <c r="C250" s="222"/>
      <c r="D250" s="217" t="s">
        <v>170</v>
      </c>
      <c r="E250" s="257" t="s">
        <v>21</v>
      </c>
      <c r="F250" s="258" t="s">
        <v>176</v>
      </c>
      <c r="G250" s="222"/>
      <c r="H250" s="259">
        <v>5</v>
      </c>
      <c r="I250" s="226"/>
      <c r="J250" s="222"/>
      <c r="K250" s="222"/>
      <c r="L250" s="227"/>
      <c r="M250" s="228"/>
      <c r="N250" s="229"/>
      <c r="O250" s="229"/>
      <c r="P250" s="229"/>
      <c r="Q250" s="229"/>
      <c r="R250" s="229"/>
      <c r="S250" s="229"/>
      <c r="T250" s="230"/>
      <c r="AT250" s="231" t="s">
        <v>170</v>
      </c>
      <c r="AU250" s="231" t="s">
        <v>83</v>
      </c>
      <c r="AV250" s="12" t="s">
        <v>168</v>
      </c>
      <c r="AW250" s="12" t="s">
        <v>37</v>
      </c>
      <c r="AX250" s="12" t="s">
        <v>81</v>
      </c>
      <c r="AY250" s="231" t="s">
        <v>162</v>
      </c>
    </row>
    <row r="251" spans="2:65" s="10" customFormat="1" ht="29.85" customHeight="1">
      <c r="B251" s="176"/>
      <c r="C251" s="177"/>
      <c r="D251" s="190" t="s">
        <v>72</v>
      </c>
      <c r="E251" s="191" t="s">
        <v>444</v>
      </c>
      <c r="F251" s="191" t="s">
        <v>445</v>
      </c>
      <c r="G251" s="177"/>
      <c r="H251" s="177"/>
      <c r="I251" s="180"/>
      <c r="J251" s="192">
        <f>BK251</f>
        <v>0</v>
      </c>
      <c r="K251" s="177"/>
      <c r="L251" s="182"/>
      <c r="M251" s="183"/>
      <c r="N251" s="184"/>
      <c r="O251" s="184"/>
      <c r="P251" s="185">
        <f>P252</f>
        <v>0</v>
      </c>
      <c r="Q251" s="184"/>
      <c r="R251" s="185">
        <f>R252</f>
        <v>0</v>
      </c>
      <c r="S251" s="184"/>
      <c r="T251" s="186">
        <f>T252</f>
        <v>0</v>
      </c>
      <c r="AR251" s="187" t="s">
        <v>81</v>
      </c>
      <c r="AT251" s="188" t="s">
        <v>72</v>
      </c>
      <c r="AU251" s="188" t="s">
        <v>81</v>
      </c>
      <c r="AY251" s="187" t="s">
        <v>162</v>
      </c>
      <c r="BK251" s="189">
        <f>BK252</f>
        <v>0</v>
      </c>
    </row>
    <row r="252" spans="2:65" s="1" customFormat="1" ht="28.8" customHeight="1">
      <c r="B252" s="41"/>
      <c r="C252" s="193" t="s">
        <v>619</v>
      </c>
      <c r="D252" s="193" t="s">
        <v>164</v>
      </c>
      <c r="E252" s="194" t="s">
        <v>620</v>
      </c>
      <c r="F252" s="195" t="s">
        <v>621</v>
      </c>
      <c r="G252" s="196" t="s">
        <v>317</v>
      </c>
      <c r="H252" s="197">
        <v>786.18899999999996</v>
      </c>
      <c r="I252" s="198"/>
      <c r="J252" s="199">
        <f>ROUND(I252*H252,2)</f>
        <v>0</v>
      </c>
      <c r="K252" s="195" t="s">
        <v>183</v>
      </c>
      <c r="L252" s="61"/>
      <c r="M252" s="200" t="s">
        <v>21</v>
      </c>
      <c r="N252" s="273" t="s">
        <v>44</v>
      </c>
      <c r="O252" s="274"/>
      <c r="P252" s="275">
        <f>O252*H252</f>
        <v>0</v>
      </c>
      <c r="Q252" s="275">
        <v>0</v>
      </c>
      <c r="R252" s="275">
        <f>Q252*H252</f>
        <v>0</v>
      </c>
      <c r="S252" s="275">
        <v>0</v>
      </c>
      <c r="T252" s="276">
        <f>S252*H252</f>
        <v>0</v>
      </c>
      <c r="AR252" s="24" t="s">
        <v>168</v>
      </c>
      <c r="AT252" s="24" t="s">
        <v>164</v>
      </c>
      <c r="AU252" s="24" t="s">
        <v>83</v>
      </c>
      <c r="AY252" s="24" t="s">
        <v>162</v>
      </c>
      <c r="BE252" s="204">
        <f>IF(N252="základní",J252,0)</f>
        <v>0</v>
      </c>
      <c r="BF252" s="204">
        <f>IF(N252="snížená",J252,0)</f>
        <v>0</v>
      </c>
      <c r="BG252" s="204">
        <f>IF(N252="zákl. přenesená",J252,0)</f>
        <v>0</v>
      </c>
      <c r="BH252" s="204">
        <f>IF(N252="sníž. přenesená",J252,0)</f>
        <v>0</v>
      </c>
      <c r="BI252" s="204">
        <f>IF(N252="nulová",J252,0)</f>
        <v>0</v>
      </c>
      <c r="BJ252" s="24" t="s">
        <v>81</v>
      </c>
      <c r="BK252" s="204">
        <f>ROUND(I252*H252,2)</f>
        <v>0</v>
      </c>
      <c r="BL252" s="24" t="s">
        <v>168</v>
      </c>
      <c r="BM252" s="24" t="s">
        <v>622</v>
      </c>
    </row>
    <row r="253" spans="2:65" s="1" customFormat="1" ht="6.9" customHeight="1">
      <c r="B253" s="56"/>
      <c r="C253" s="57"/>
      <c r="D253" s="57"/>
      <c r="E253" s="57"/>
      <c r="F253" s="57"/>
      <c r="G253" s="57"/>
      <c r="H253" s="57"/>
      <c r="I253" s="139"/>
      <c r="J253" s="57"/>
      <c r="K253" s="57"/>
      <c r="L253" s="61"/>
    </row>
  </sheetData>
  <sheetProtection algorithmName="SHA-512" hashValue="qBn6tGUvlqYUydGJ/NgDJBMbTppsxRGotXuW4G7xzAliAfFwu7TtLrQ0utaa/t7HsIYA976h0hOptg8/APgmag==" saltValue="+UyXhTmKn4DuvQxISnUWDA==" spinCount="100000" sheet="1" objects="1" scenarios="1" formatCells="0" formatColumns="0" formatRows="0" sort="0" autoFilter="0"/>
  <autoFilter ref="C83:K252" xr:uid="{00000000-0009-0000-0000-000004000000}"/>
  <mergeCells count="9">
    <mergeCell ref="E74:H74"/>
    <mergeCell ref="E76:H76"/>
    <mergeCell ref="G1:H1"/>
    <mergeCell ref="L2:V2"/>
    <mergeCell ref="E7:H7"/>
    <mergeCell ref="E9:H9"/>
    <mergeCell ref="E24:H24"/>
    <mergeCell ref="E45:H45"/>
    <mergeCell ref="E47:H47"/>
  </mergeCells>
  <hyperlinks>
    <hyperlink ref="F1:G1" location="C2" display="1) Krycí list soupisu" xr:uid="{00000000-0004-0000-0400-000000000000}"/>
    <hyperlink ref="G1:H1" location="C54" display="2) Rekapitulace" xr:uid="{00000000-0004-0000-0400-000001000000}"/>
    <hyperlink ref="J1" location="C83" display="3) Soupis prací" xr:uid="{00000000-0004-0000-0400-000002000000}"/>
    <hyperlink ref="L1:V1" location="'Rekapitulace stavby'!C2" display="Rekapitulace stavby" xr:uid="{00000000-0004-0000-0400-000003000000}"/>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R136"/>
  <sheetViews>
    <sheetView showGridLines="0" workbookViewId="0">
      <pane ySplit="1" topLeftCell="A2" activePane="bottomLeft" state="frozen"/>
      <selection pane="bottomLeft"/>
    </sheetView>
  </sheetViews>
  <sheetFormatPr defaultRowHeight="14.4"/>
  <cols>
    <col min="1" max="1" width="7.140625" customWidth="1"/>
    <col min="2" max="2" width="1.42578125" customWidth="1"/>
    <col min="3" max="3" width="3.5703125" customWidth="1"/>
    <col min="4" max="4" width="3.7109375" customWidth="1"/>
    <col min="5" max="5" width="14.7109375" customWidth="1"/>
    <col min="6" max="6" width="64.28515625" customWidth="1"/>
    <col min="7" max="7" width="7.42578125" customWidth="1"/>
    <col min="8" max="8" width="9.5703125" customWidth="1"/>
    <col min="9" max="9" width="10.85546875" style="111" customWidth="1"/>
    <col min="10" max="10" width="20.140625" customWidth="1"/>
    <col min="11" max="11" width="13.28515625" customWidth="1"/>
    <col min="13" max="18" width="9.140625" hidden="1"/>
    <col min="19" max="19" width="7" hidden="1" customWidth="1"/>
    <col min="20" max="20" width="25.42578125" hidden="1" customWidth="1"/>
    <col min="21" max="21" width="14" hidden="1" customWidth="1"/>
    <col min="22" max="22" width="10.5703125" customWidth="1"/>
    <col min="23" max="23" width="14" customWidth="1"/>
    <col min="24" max="24" width="10.5703125" customWidth="1"/>
    <col min="25" max="25" width="12.85546875" customWidth="1"/>
    <col min="26" max="26" width="9.42578125" customWidth="1"/>
    <col min="27" max="27" width="12.85546875" customWidth="1"/>
    <col min="28" max="28" width="14" customWidth="1"/>
    <col min="29" max="29" width="9.42578125" customWidth="1"/>
    <col min="30" max="30" width="12.85546875" customWidth="1"/>
    <col min="31" max="31" width="14" customWidth="1"/>
    <col min="44" max="65" width="9.140625" hidden="1"/>
  </cols>
  <sheetData>
    <row r="1" spans="1:70" ht="21.75" customHeight="1">
      <c r="A1" s="21"/>
      <c r="B1" s="112"/>
      <c r="C1" s="112"/>
      <c r="D1" s="113" t="s">
        <v>1</v>
      </c>
      <c r="E1" s="112"/>
      <c r="F1" s="114" t="s">
        <v>129</v>
      </c>
      <c r="G1" s="408" t="s">
        <v>130</v>
      </c>
      <c r="H1" s="408"/>
      <c r="I1" s="115"/>
      <c r="J1" s="114" t="s">
        <v>131</v>
      </c>
      <c r="K1" s="113" t="s">
        <v>132</v>
      </c>
      <c r="L1" s="114" t="s">
        <v>133</v>
      </c>
      <c r="M1" s="114"/>
      <c r="N1" s="114"/>
      <c r="O1" s="114"/>
      <c r="P1" s="114"/>
      <c r="Q1" s="114"/>
      <c r="R1" s="114"/>
      <c r="S1" s="114"/>
      <c r="T1" s="114"/>
      <c r="U1" s="20"/>
      <c r="V1" s="20"/>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row>
    <row r="2" spans="1:70" ht="36.9" customHeight="1">
      <c r="L2" s="400"/>
      <c r="M2" s="400"/>
      <c r="N2" s="400"/>
      <c r="O2" s="400"/>
      <c r="P2" s="400"/>
      <c r="Q2" s="400"/>
      <c r="R2" s="400"/>
      <c r="S2" s="400"/>
      <c r="T2" s="400"/>
      <c r="U2" s="400"/>
      <c r="V2" s="400"/>
      <c r="AT2" s="24" t="s">
        <v>95</v>
      </c>
    </row>
    <row r="3" spans="1:70" ht="6.9" customHeight="1">
      <c r="B3" s="25"/>
      <c r="C3" s="26"/>
      <c r="D3" s="26"/>
      <c r="E3" s="26"/>
      <c r="F3" s="26"/>
      <c r="G3" s="26"/>
      <c r="H3" s="26"/>
      <c r="I3" s="116"/>
      <c r="J3" s="26"/>
      <c r="K3" s="27"/>
      <c r="AT3" s="24" t="s">
        <v>83</v>
      </c>
    </row>
    <row r="4" spans="1:70" ht="36.9" customHeight="1">
      <c r="B4" s="28"/>
      <c r="C4" s="29"/>
      <c r="D4" s="30" t="s">
        <v>134</v>
      </c>
      <c r="E4" s="29"/>
      <c r="F4" s="29"/>
      <c r="G4" s="29"/>
      <c r="H4" s="29"/>
      <c r="I4" s="117"/>
      <c r="J4" s="29"/>
      <c r="K4" s="31"/>
      <c r="M4" s="32" t="s">
        <v>12</v>
      </c>
      <c r="AT4" s="24" t="s">
        <v>6</v>
      </c>
    </row>
    <row r="5" spans="1:70" ht="6.9" customHeight="1">
      <c r="B5" s="28"/>
      <c r="C5" s="29"/>
      <c r="D5" s="29"/>
      <c r="E5" s="29"/>
      <c r="F5" s="29"/>
      <c r="G5" s="29"/>
      <c r="H5" s="29"/>
      <c r="I5" s="117"/>
      <c r="J5" s="29"/>
      <c r="K5" s="31"/>
    </row>
    <row r="6" spans="1:70" ht="13.2">
      <c r="B6" s="28"/>
      <c r="C6" s="29"/>
      <c r="D6" s="37" t="s">
        <v>18</v>
      </c>
      <c r="E6" s="29"/>
      <c r="F6" s="29"/>
      <c r="G6" s="29"/>
      <c r="H6" s="29"/>
      <c r="I6" s="117"/>
      <c r="J6" s="29"/>
      <c r="K6" s="31"/>
    </row>
    <row r="7" spans="1:70" ht="20.399999999999999" customHeight="1">
      <c r="B7" s="28"/>
      <c r="C7" s="29"/>
      <c r="D7" s="29"/>
      <c r="E7" s="401" t="str">
        <f>'Rekapitulace stavby'!K6</f>
        <v>Revitalizace centra obce Vikýřovice</v>
      </c>
      <c r="F7" s="402"/>
      <c r="G7" s="402"/>
      <c r="H7" s="402"/>
      <c r="I7" s="117"/>
      <c r="J7" s="29"/>
      <c r="K7" s="31"/>
    </row>
    <row r="8" spans="1:70" s="1" customFormat="1" ht="13.2">
      <c r="B8" s="41"/>
      <c r="C8" s="42"/>
      <c r="D8" s="37" t="s">
        <v>135</v>
      </c>
      <c r="E8" s="42"/>
      <c r="F8" s="42"/>
      <c r="G8" s="42"/>
      <c r="H8" s="42"/>
      <c r="I8" s="118"/>
      <c r="J8" s="42"/>
      <c r="K8" s="45"/>
    </row>
    <row r="9" spans="1:70" s="1" customFormat="1" ht="36.9" customHeight="1">
      <c r="B9" s="41"/>
      <c r="C9" s="42"/>
      <c r="D9" s="42"/>
      <c r="E9" s="403" t="s">
        <v>623</v>
      </c>
      <c r="F9" s="404"/>
      <c r="G9" s="404"/>
      <c r="H9" s="404"/>
      <c r="I9" s="118"/>
      <c r="J9" s="42"/>
      <c r="K9" s="45"/>
    </row>
    <row r="10" spans="1:70" s="1" customFormat="1" ht="12">
      <c r="B10" s="41"/>
      <c r="C10" s="42"/>
      <c r="D10" s="42"/>
      <c r="E10" s="42"/>
      <c r="F10" s="42"/>
      <c r="G10" s="42"/>
      <c r="H10" s="42"/>
      <c r="I10" s="118"/>
      <c r="J10" s="42"/>
      <c r="K10" s="45"/>
    </row>
    <row r="11" spans="1:70" s="1" customFormat="1" ht="14.4" customHeight="1">
      <c r="B11" s="41"/>
      <c r="C11" s="42"/>
      <c r="D11" s="37" t="s">
        <v>20</v>
      </c>
      <c r="E11" s="42"/>
      <c r="F11" s="35" t="s">
        <v>21</v>
      </c>
      <c r="G11" s="42"/>
      <c r="H11" s="42"/>
      <c r="I11" s="119" t="s">
        <v>22</v>
      </c>
      <c r="J11" s="35" t="s">
        <v>21</v>
      </c>
      <c r="K11" s="45"/>
    </row>
    <row r="12" spans="1:70" s="1" customFormat="1" ht="14.4" customHeight="1">
      <c r="B12" s="41"/>
      <c r="C12" s="42"/>
      <c r="D12" s="37" t="s">
        <v>23</v>
      </c>
      <c r="E12" s="42"/>
      <c r="F12" s="35" t="s">
        <v>24</v>
      </c>
      <c r="G12" s="42"/>
      <c r="H12" s="42"/>
      <c r="I12" s="119" t="s">
        <v>25</v>
      </c>
      <c r="J12" s="120" t="str">
        <f>'Rekapitulace stavby'!AN8</f>
        <v>20. 7. 2017</v>
      </c>
      <c r="K12" s="45"/>
    </row>
    <row r="13" spans="1:70" s="1" customFormat="1" ht="10.8" customHeight="1">
      <c r="B13" s="41"/>
      <c r="C13" s="42"/>
      <c r="D13" s="42"/>
      <c r="E13" s="42"/>
      <c r="F13" s="42"/>
      <c r="G13" s="42"/>
      <c r="H13" s="42"/>
      <c r="I13" s="118"/>
      <c r="J13" s="42"/>
      <c r="K13" s="45"/>
    </row>
    <row r="14" spans="1:70" s="1" customFormat="1" ht="14.4" customHeight="1">
      <c r="B14" s="41"/>
      <c r="C14" s="42"/>
      <c r="D14" s="37" t="s">
        <v>27</v>
      </c>
      <c r="E14" s="42"/>
      <c r="F14" s="42"/>
      <c r="G14" s="42"/>
      <c r="H14" s="42"/>
      <c r="I14" s="119" t="s">
        <v>28</v>
      </c>
      <c r="J14" s="35" t="s">
        <v>29</v>
      </c>
      <c r="K14" s="45"/>
    </row>
    <row r="15" spans="1:70" s="1" customFormat="1" ht="18" customHeight="1">
      <c r="B15" s="41"/>
      <c r="C15" s="42"/>
      <c r="D15" s="42"/>
      <c r="E15" s="35" t="s">
        <v>30</v>
      </c>
      <c r="F15" s="42"/>
      <c r="G15" s="42"/>
      <c r="H15" s="42"/>
      <c r="I15" s="119" t="s">
        <v>31</v>
      </c>
      <c r="J15" s="35" t="s">
        <v>21</v>
      </c>
      <c r="K15" s="45"/>
    </row>
    <row r="16" spans="1:70" s="1" customFormat="1" ht="6.9" customHeight="1">
      <c r="B16" s="41"/>
      <c r="C16" s="42"/>
      <c r="D16" s="42"/>
      <c r="E16" s="42"/>
      <c r="F16" s="42"/>
      <c r="G16" s="42"/>
      <c r="H16" s="42"/>
      <c r="I16" s="118"/>
      <c r="J16" s="42"/>
      <c r="K16" s="45"/>
    </row>
    <row r="17" spans="2:11" s="1" customFormat="1" ht="14.4" customHeight="1">
      <c r="B17" s="41"/>
      <c r="C17" s="42"/>
      <c r="D17" s="37" t="s">
        <v>32</v>
      </c>
      <c r="E17" s="42"/>
      <c r="F17" s="42"/>
      <c r="G17" s="42"/>
      <c r="H17" s="42"/>
      <c r="I17" s="119" t="s">
        <v>28</v>
      </c>
      <c r="J17" s="35" t="str">
        <f>IF('Rekapitulace stavby'!AN13="Vyplň údaj","",IF('Rekapitulace stavby'!AN13="","",'Rekapitulace stavby'!AN13))</f>
        <v/>
      </c>
      <c r="K17" s="45"/>
    </row>
    <row r="18" spans="2:11" s="1" customFormat="1" ht="18" customHeight="1">
      <c r="B18" s="41"/>
      <c r="C18" s="42"/>
      <c r="D18" s="42"/>
      <c r="E18" s="35" t="str">
        <f>IF('Rekapitulace stavby'!E14="Vyplň údaj","",IF('Rekapitulace stavby'!E14="","",'Rekapitulace stavby'!E14))</f>
        <v/>
      </c>
      <c r="F18" s="42"/>
      <c r="G18" s="42"/>
      <c r="H18" s="42"/>
      <c r="I18" s="119" t="s">
        <v>31</v>
      </c>
      <c r="J18" s="35" t="str">
        <f>IF('Rekapitulace stavby'!AN14="Vyplň údaj","",IF('Rekapitulace stavby'!AN14="","",'Rekapitulace stavby'!AN14))</f>
        <v/>
      </c>
      <c r="K18" s="45"/>
    </row>
    <row r="19" spans="2:11" s="1" customFormat="1" ht="6.9" customHeight="1">
      <c r="B19" s="41"/>
      <c r="C19" s="42"/>
      <c r="D19" s="42"/>
      <c r="E19" s="42"/>
      <c r="F19" s="42"/>
      <c r="G19" s="42"/>
      <c r="H19" s="42"/>
      <c r="I19" s="118"/>
      <c r="J19" s="42"/>
      <c r="K19" s="45"/>
    </row>
    <row r="20" spans="2:11" s="1" customFormat="1" ht="14.4" customHeight="1">
      <c r="B20" s="41"/>
      <c r="C20" s="42"/>
      <c r="D20" s="37" t="s">
        <v>34</v>
      </c>
      <c r="E20" s="42"/>
      <c r="F20" s="42"/>
      <c r="G20" s="42"/>
      <c r="H20" s="42"/>
      <c r="I20" s="119" t="s">
        <v>28</v>
      </c>
      <c r="J20" s="35" t="s">
        <v>35</v>
      </c>
      <c r="K20" s="45"/>
    </row>
    <row r="21" spans="2:11" s="1" customFormat="1" ht="18" customHeight="1">
      <c r="B21" s="41"/>
      <c r="C21" s="42"/>
      <c r="D21" s="42"/>
      <c r="E21" s="35" t="s">
        <v>36</v>
      </c>
      <c r="F21" s="42"/>
      <c r="G21" s="42"/>
      <c r="H21" s="42"/>
      <c r="I21" s="119" t="s">
        <v>31</v>
      </c>
      <c r="J21" s="35" t="s">
        <v>21</v>
      </c>
      <c r="K21" s="45"/>
    </row>
    <row r="22" spans="2:11" s="1" customFormat="1" ht="6.9" customHeight="1">
      <c r="B22" s="41"/>
      <c r="C22" s="42"/>
      <c r="D22" s="42"/>
      <c r="E22" s="42"/>
      <c r="F22" s="42"/>
      <c r="G22" s="42"/>
      <c r="H22" s="42"/>
      <c r="I22" s="118"/>
      <c r="J22" s="42"/>
      <c r="K22" s="45"/>
    </row>
    <row r="23" spans="2:11" s="1" customFormat="1" ht="14.4" customHeight="1">
      <c r="B23" s="41"/>
      <c r="C23" s="42"/>
      <c r="D23" s="37" t="s">
        <v>38</v>
      </c>
      <c r="E23" s="42"/>
      <c r="F23" s="42"/>
      <c r="G23" s="42"/>
      <c r="H23" s="42"/>
      <c r="I23" s="118"/>
      <c r="J23" s="42"/>
      <c r="K23" s="45"/>
    </row>
    <row r="24" spans="2:11" s="6" customFormat="1" ht="20.399999999999999" customHeight="1">
      <c r="B24" s="121"/>
      <c r="C24" s="122"/>
      <c r="D24" s="122"/>
      <c r="E24" s="370" t="s">
        <v>21</v>
      </c>
      <c r="F24" s="370"/>
      <c r="G24" s="370"/>
      <c r="H24" s="370"/>
      <c r="I24" s="123"/>
      <c r="J24" s="122"/>
      <c r="K24" s="124"/>
    </row>
    <row r="25" spans="2:11" s="1" customFormat="1" ht="6.9" customHeight="1">
      <c r="B25" s="41"/>
      <c r="C25" s="42"/>
      <c r="D25" s="42"/>
      <c r="E25" s="42"/>
      <c r="F25" s="42"/>
      <c r="G25" s="42"/>
      <c r="H25" s="42"/>
      <c r="I25" s="118"/>
      <c r="J25" s="42"/>
      <c r="K25" s="45"/>
    </row>
    <row r="26" spans="2:11" s="1" customFormat="1" ht="6.9" customHeight="1">
      <c r="B26" s="41"/>
      <c r="C26" s="42"/>
      <c r="D26" s="85"/>
      <c r="E26" s="85"/>
      <c r="F26" s="85"/>
      <c r="G26" s="85"/>
      <c r="H26" s="85"/>
      <c r="I26" s="125"/>
      <c r="J26" s="85"/>
      <c r="K26" s="126"/>
    </row>
    <row r="27" spans="2:11" s="1" customFormat="1" ht="25.35" customHeight="1">
      <c r="B27" s="41"/>
      <c r="C27" s="42"/>
      <c r="D27" s="127" t="s">
        <v>39</v>
      </c>
      <c r="E27" s="42"/>
      <c r="F27" s="42"/>
      <c r="G27" s="42"/>
      <c r="H27" s="42"/>
      <c r="I27" s="118"/>
      <c r="J27" s="128">
        <f>ROUND(J82,2)</f>
        <v>0</v>
      </c>
      <c r="K27" s="45"/>
    </row>
    <row r="28" spans="2:11" s="1" customFormat="1" ht="6.9" customHeight="1">
      <c r="B28" s="41"/>
      <c r="C28" s="42"/>
      <c r="D28" s="85"/>
      <c r="E28" s="85"/>
      <c r="F28" s="85"/>
      <c r="G28" s="85"/>
      <c r="H28" s="85"/>
      <c r="I28" s="125"/>
      <c r="J28" s="85"/>
      <c r="K28" s="126"/>
    </row>
    <row r="29" spans="2:11" s="1" customFormat="1" ht="14.4" customHeight="1">
      <c r="B29" s="41"/>
      <c r="C29" s="42"/>
      <c r="D29" s="42"/>
      <c r="E29" s="42"/>
      <c r="F29" s="46" t="s">
        <v>41</v>
      </c>
      <c r="G29" s="42"/>
      <c r="H29" s="42"/>
      <c r="I29" s="129" t="s">
        <v>40</v>
      </c>
      <c r="J29" s="46" t="s">
        <v>42</v>
      </c>
      <c r="K29" s="45"/>
    </row>
    <row r="30" spans="2:11" s="1" customFormat="1" ht="14.4" customHeight="1">
      <c r="B30" s="41"/>
      <c r="C30" s="42"/>
      <c r="D30" s="49" t="s">
        <v>43</v>
      </c>
      <c r="E30" s="49" t="s">
        <v>44</v>
      </c>
      <c r="F30" s="130">
        <f>ROUND(SUM(BE82:BE135), 2)</f>
        <v>0</v>
      </c>
      <c r="G30" s="42"/>
      <c r="H30" s="42"/>
      <c r="I30" s="131">
        <v>0.21</v>
      </c>
      <c r="J30" s="130">
        <f>ROUND(ROUND((SUM(BE82:BE135)), 2)*I30, 2)</f>
        <v>0</v>
      </c>
      <c r="K30" s="45"/>
    </row>
    <row r="31" spans="2:11" s="1" customFormat="1" ht="14.4" customHeight="1">
      <c r="B31" s="41"/>
      <c r="C31" s="42"/>
      <c r="D31" s="42"/>
      <c r="E31" s="49" t="s">
        <v>45</v>
      </c>
      <c r="F31" s="130">
        <f>ROUND(SUM(BF82:BF135), 2)</f>
        <v>0</v>
      </c>
      <c r="G31" s="42"/>
      <c r="H31" s="42"/>
      <c r="I31" s="131">
        <v>0.15</v>
      </c>
      <c r="J31" s="130">
        <f>ROUND(ROUND((SUM(BF82:BF135)), 2)*I31, 2)</f>
        <v>0</v>
      </c>
      <c r="K31" s="45"/>
    </row>
    <row r="32" spans="2:11" s="1" customFormat="1" ht="14.4" hidden="1" customHeight="1">
      <c r="B32" s="41"/>
      <c r="C32" s="42"/>
      <c r="D32" s="42"/>
      <c r="E32" s="49" t="s">
        <v>46</v>
      </c>
      <c r="F32" s="130">
        <f>ROUND(SUM(BG82:BG135), 2)</f>
        <v>0</v>
      </c>
      <c r="G32" s="42"/>
      <c r="H32" s="42"/>
      <c r="I32" s="131">
        <v>0.21</v>
      </c>
      <c r="J32" s="130">
        <v>0</v>
      </c>
      <c r="K32" s="45"/>
    </row>
    <row r="33" spans="2:11" s="1" customFormat="1" ht="14.4" hidden="1" customHeight="1">
      <c r="B33" s="41"/>
      <c r="C33" s="42"/>
      <c r="D33" s="42"/>
      <c r="E33" s="49" t="s">
        <v>47</v>
      </c>
      <c r="F33" s="130">
        <f>ROUND(SUM(BH82:BH135), 2)</f>
        <v>0</v>
      </c>
      <c r="G33" s="42"/>
      <c r="H33" s="42"/>
      <c r="I33" s="131">
        <v>0.15</v>
      </c>
      <c r="J33" s="130">
        <v>0</v>
      </c>
      <c r="K33" s="45"/>
    </row>
    <row r="34" spans="2:11" s="1" customFormat="1" ht="14.4" hidden="1" customHeight="1">
      <c r="B34" s="41"/>
      <c r="C34" s="42"/>
      <c r="D34" s="42"/>
      <c r="E34" s="49" t="s">
        <v>48</v>
      </c>
      <c r="F34" s="130">
        <f>ROUND(SUM(BI82:BI135), 2)</f>
        <v>0</v>
      </c>
      <c r="G34" s="42"/>
      <c r="H34" s="42"/>
      <c r="I34" s="131">
        <v>0</v>
      </c>
      <c r="J34" s="130">
        <v>0</v>
      </c>
      <c r="K34" s="45"/>
    </row>
    <row r="35" spans="2:11" s="1" customFormat="1" ht="6.9" customHeight="1">
      <c r="B35" s="41"/>
      <c r="C35" s="42"/>
      <c r="D35" s="42"/>
      <c r="E35" s="42"/>
      <c r="F35" s="42"/>
      <c r="G35" s="42"/>
      <c r="H35" s="42"/>
      <c r="I35" s="118"/>
      <c r="J35" s="42"/>
      <c r="K35" s="45"/>
    </row>
    <row r="36" spans="2:11" s="1" customFormat="1" ht="25.35" customHeight="1">
      <c r="B36" s="41"/>
      <c r="C36" s="132"/>
      <c r="D36" s="133" t="s">
        <v>49</v>
      </c>
      <c r="E36" s="79"/>
      <c r="F36" s="79"/>
      <c r="G36" s="134" t="s">
        <v>50</v>
      </c>
      <c r="H36" s="135" t="s">
        <v>51</v>
      </c>
      <c r="I36" s="136"/>
      <c r="J36" s="137">
        <f>SUM(J27:J34)</f>
        <v>0</v>
      </c>
      <c r="K36" s="138"/>
    </row>
    <row r="37" spans="2:11" s="1" customFormat="1" ht="14.4" customHeight="1">
      <c r="B37" s="56"/>
      <c r="C37" s="57"/>
      <c r="D37" s="57"/>
      <c r="E37" s="57"/>
      <c r="F37" s="57"/>
      <c r="G37" s="57"/>
      <c r="H37" s="57"/>
      <c r="I37" s="139"/>
      <c r="J37" s="57"/>
      <c r="K37" s="58"/>
    </row>
    <row r="41" spans="2:11" s="1" customFormat="1" ht="6.9" customHeight="1">
      <c r="B41" s="140"/>
      <c r="C41" s="141"/>
      <c r="D41" s="141"/>
      <c r="E41" s="141"/>
      <c r="F41" s="141"/>
      <c r="G41" s="141"/>
      <c r="H41" s="141"/>
      <c r="I41" s="142"/>
      <c r="J41" s="141"/>
      <c r="K41" s="143"/>
    </row>
    <row r="42" spans="2:11" s="1" customFormat="1" ht="36.9" customHeight="1">
      <c r="B42" s="41"/>
      <c r="C42" s="30" t="s">
        <v>137</v>
      </c>
      <c r="D42" s="42"/>
      <c r="E42" s="42"/>
      <c r="F42" s="42"/>
      <c r="G42" s="42"/>
      <c r="H42" s="42"/>
      <c r="I42" s="118"/>
      <c r="J42" s="42"/>
      <c r="K42" s="45"/>
    </row>
    <row r="43" spans="2:11" s="1" customFormat="1" ht="6.9" customHeight="1">
      <c r="B43" s="41"/>
      <c r="C43" s="42"/>
      <c r="D43" s="42"/>
      <c r="E43" s="42"/>
      <c r="F43" s="42"/>
      <c r="G43" s="42"/>
      <c r="H43" s="42"/>
      <c r="I43" s="118"/>
      <c r="J43" s="42"/>
      <c r="K43" s="45"/>
    </row>
    <row r="44" spans="2:11" s="1" customFormat="1" ht="14.4" customHeight="1">
      <c r="B44" s="41"/>
      <c r="C44" s="37" t="s">
        <v>18</v>
      </c>
      <c r="D44" s="42"/>
      <c r="E44" s="42"/>
      <c r="F44" s="42"/>
      <c r="G44" s="42"/>
      <c r="H44" s="42"/>
      <c r="I44" s="118"/>
      <c r="J44" s="42"/>
      <c r="K44" s="45"/>
    </row>
    <row r="45" spans="2:11" s="1" customFormat="1" ht="20.399999999999999" customHeight="1">
      <c r="B45" s="41"/>
      <c r="C45" s="42"/>
      <c r="D45" s="42"/>
      <c r="E45" s="401" t="str">
        <f>E7</f>
        <v>Revitalizace centra obce Vikýřovice</v>
      </c>
      <c r="F45" s="402"/>
      <c r="G45" s="402"/>
      <c r="H45" s="402"/>
      <c r="I45" s="118"/>
      <c r="J45" s="42"/>
      <c r="K45" s="45"/>
    </row>
    <row r="46" spans="2:11" s="1" customFormat="1" ht="14.4" customHeight="1">
      <c r="B46" s="41"/>
      <c r="C46" s="37" t="s">
        <v>135</v>
      </c>
      <c r="D46" s="42"/>
      <c r="E46" s="42"/>
      <c r="F46" s="42"/>
      <c r="G46" s="42"/>
      <c r="H46" s="42"/>
      <c r="I46" s="118"/>
      <c r="J46" s="42"/>
      <c r="K46" s="45"/>
    </row>
    <row r="47" spans="2:11" s="1" customFormat="1" ht="22.2" customHeight="1">
      <c r="B47" s="41"/>
      <c r="C47" s="42"/>
      <c r="D47" s="42"/>
      <c r="E47" s="403" t="str">
        <f>E9</f>
        <v>SO 103b - Sjezd</v>
      </c>
      <c r="F47" s="404"/>
      <c r="G47" s="404"/>
      <c r="H47" s="404"/>
      <c r="I47" s="118"/>
      <c r="J47" s="42"/>
      <c r="K47" s="45"/>
    </row>
    <row r="48" spans="2:11" s="1" customFormat="1" ht="6.9" customHeight="1">
      <c r="B48" s="41"/>
      <c r="C48" s="42"/>
      <c r="D48" s="42"/>
      <c r="E48" s="42"/>
      <c r="F48" s="42"/>
      <c r="G48" s="42"/>
      <c r="H48" s="42"/>
      <c r="I48" s="118"/>
      <c r="J48" s="42"/>
      <c r="K48" s="45"/>
    </row>
    <row r="49" spans="2:47" s="1" customFormat="1" ht="18" customHeight="1">
      <c r="B49" s="41"/>
      <c r="C49" s="37" t="s">
        <v>23</v>
      </c>
      <c r="D49" s="42"/>
      <c r="E49" s="42"/>
      <c r="F49" s="35" t="str">
        <f>F12</f>
        <v>Vikýřovice</v>
      </c>
      <c r="G49" s="42"/>
      <c r="H49" s="42"/>
      <c r="I49" s="119" t="s">
        <v>25</v>
      </c>
      <c r="J49" s="120" t="str">
        <f>IF(J12="","",J12)</f>
        <v>20. 7. 2017</v>
      </c>
      <c r="K49" s="45"/>
    </row>
    <row r="50" spans="2:47" s="1" customFormat="1" ht="6.9" customHeight="1">
      <c r="B50" s="41"/>
      <c r="C50" s="42"/>
      <c r="D50" s="42"/>
      <c r="E50" s="42"/>
      <c r="F50" s="42"/>
      <c r="G50" s="42"/>
      <c r="H50" s="42"/>
      <c r="I50" s="118"/>
      <c r="J50" s="42"/>
      <c r="K50" s="45"/>
    </row>
    <row r="51" spans="2:47" s="1" customFormat="1" ht="13.2">
      <c r="B51" s="41"/>
      <c r="C51" s="37" t="s">
        <v>27</v>
      </c>
      <c r="D51" s="42"/>
      <c r="E51" s="42"/>
      <c r="F51" s="35" t="str">
        <f>E15</f>
        <v>Obec Vikýřovice, Petrovská č. 168</v>
      </c>
      <c r="G51" s="42"/>
      <c r="H51" s="42"/>
      <c r="I51" s="119" t="s">
        <v>34</v>
      </c>
      <c r="J51" s="35" t="str">
        <f>E21</f>
        <v>Ing. Vitásek, U tenisu 2625/1, Šumperk</v>
      </c>
      <c r="K51" s="45"/>
    </row>
    <row r="52" spans="2:47" s="1" customFormat="1" ht="14.4" customHeight="1">
      <c r="B52" s="41"/>
      <c r="C52" s="37" t="s">
        <v>32</v>
      </c>
      <c r="D52" s="42"/>
      <c r="E52" s="42"/>
      <c r="F52" s="35" t="str">
        <f>IF(E18="","",E18)</f>
        <v/>
      </c>
      <c r="G52" s="42"/>
      <c r="H52" s="42"/>
      <c r="I52" s="118"/>
      <c r="J52" s="42"/>
      <c r="K52" s="45"/>
    </row>
    <row r="53" spans="2:47" s="1" customFormat="1" ht="10.35" customHeight="1">
      <c r="B53" s="41"/>
      <c r="C53" s="42"/>
      <c r="D53" s="42"/>
      <c r="E53" s="42"/>
      <c r="F53" s="42"/>
      <c r="G53" s="42"/>
      <c r="H53" s="42"/>
      <c r="I53" s="118"/>
      <c r="J53" s="42"/>
      <c r="K53" s="45"/>
    </row>
    <row r="54" spans="2:47" s="1" customFormat="1" ht="29.25" customHeight="1">
      <c r="B54" s="41"/>
      <c r="C54" s="144" t="s">
        <v>138</v>
      </c>
      <c r="D54" s="132"/>
      <c r="E54" s="132"/>
      <c r="F54" s="132"/>
      <c r="G54" s="132"/>
      <c r="H54" s="132"/>
      <c r="I54" s="145"/>
      <c r="J54" s="146" t="s">
        <v>139</v>
      </c>
      <c r="K54" s="147"/>
    </row>
    <row r="55" spans="2:47" s="1" customFormat="1" ht="10.35" customHeight="1">
      <c r="B55" s="41"/>
      <c r="C55" s="42"/>
      <c r="D55" s="42"/>
      <c r="E55" s="42"/>
      <c r="F55" s="42"/>
      <c r="G55" s="42"/>
      <c r="H55" s="42"/>
      <c r="I55" s="118"/>
      <c r="J55" s="42"/>
      <c r="K55" s="45"/>
    </row>
    <row r="56" spans="2:47" s="1" customFormat="1" ht="29.25" customHeight="1">
      <c r="B56" s="41"/>
      <c r="C56" s="148" t="s">
        <v>140</v>
      </c>
      <c r="D56" s="42"/>
      <c r="E56" s="42"/>
      <c r="F56" s="42"/>
      <c r="G56" s="42"/>
      <c r="H56" s="42"/>
      <c r="I56" s="118"/>
      <c r="J56" s="128">
        <f>J82</f>
        <v>0</v>
      </c>
      <c r="K56" s="45"/>
      <c r="AU56" s="24" t="s">
        <v>141</v>
      </c>
    </row>
    <row r="57" spans="2:47" s="7" customFormat="1" ht="24.9" customHeight="1">
      <c r="B57" s="149"/>
      <c r="C57" s="150"/>
      <c r="D57" s="151" t="s">
        <v>142</v>
      </c>
      <c r="E57" s="152"/>
      <c r="F57" s="152"/>
      <c r="G57" s="152"/>
      <c r="H57" s="152"/>
      <c r="I57" s="153"/>
      <c r="J57" s="154">
        <f>J83</f>
        <v>0</v>
      </c>
      <c r="K57" s="155"/>
    </row>
    <row r="58" spans="2:47" s="8" customFormat="1" ht="19.95" customHeight="1">
      <c r="B58" s="156"/>
      <c r="C58" s="157"/>
      <c r="D58" s="158" t="s">
        <v>143</v>
      </c>
      <c r="E58" s="159"/>
      <c r="F58" s="159"/>
      <c r="G58" s="159"/>
      <c r="H58" s="159"/>
      <c r="I58" s="160"/>
      <c r="J58" s="161">
        <f>J84</f>
        <v>0</v>
      </c>
      <c r="K58" s="162"/>
    </row>
    <row r="59" spans="2:47" s="8" customFormat="1" ht="19.95" customHeight="1">
      <c r="B59" s="156"/>
      <c r="C59" s="157"/>
      <c r="D59" s="158" t="s">
        <v>385</v>
      </c>
      <c r="E59" s="159"/>
      <c r="F59" s="159"/>
      <c r="G59" s="159"/>
      <c r="H59" s="159"/>
      <c r="I59" s="160"/>
      <c r="J59" s="161">
        <f>J93</f>
        <v>0</v>
      </c>
      <c r="K59" s="162"/>
    </row>
    <row r="60" spans="2:47" s="8" customFormat="1" ht="19.95" customHeight="1">
      <c r="B60" s="156"/>
      <c r="C60" s="157"/>
      <c r="D60" s="158" t="s">
        <v>386</v>
      </c>
      <c r="E60" s="159"/>
      <c r="F60" s="159"/>
      <c r="G60" s="159"/>
      <c r="H60" s="159"/>
      <c r="I60" s="160"/>
      <c r="J60" s="161">
        <f>J99</f>
        <v>0</v>
      </c>
      <c r="K60" s="162"/>
    </row>
    <row r="61" spans="2:47" s="8" customFormat="1" ht="19.95" customHeight="1">
      <c r="B61" s="156"/>
      <c r="C61" s="157"/>
      <c r="D61" s="158" t="s">
        <v>144</v>
      </c>
      <c r="E61" s="159"/>
      <c r="F61" s="159"/>
      <c r="G61" s="159"/>
      <c r="H61" s="159"/>
      <c r="I61" s="160"/>
      <c r="J61" s="161">
        <f>J113</f>
        <v>0</v>
      </c>
      <c r="K61" s="162"/>
    </row>
    <row r="62" spans="2:47" s="8" customFormat="1" ht="19.95" customHeight="1">
      <c r="B62" s="156"/>
      <c r="C62" s="157"/>
      <c r="D62" s="158" t="s">
        <v>387</v>
      </c>
      <c r="E62" s="159"/>
      <c r="F62" s="159"/>
      <c r="G62" s="159"/>
      <c r="H62" s="159"/>
      <c r="I62" s="160"/>
      <c r="J62" s="161">
        <f>J134</f>
        <v>0</v>
      </c>
      <c r="K62" s="162"/>
    </row>
    <row r="63" spans="2:47" s="1" customFormat="1" ht="21.75" customHeight="1">
      <c r="B63" s="41"/>
      <c r="C63" s="42"/>
      <c r="D63" s="42"/>
      <c r="E63" s="42"/>
      <c r="F63" s="42"/>
      <c r="G63" s="42"/>
      <c r="H63" s="42"/>
      <c r="I63" s="118"/>
      <c r="J63" s="42"/>
      <c r="K63" s="45"/>
    </row>
    <row r="64" spans="2:47" s="1" customFormat="1" ht="6.9" customHeight="1">
      <c r="B64" s="56"/>
      <c r="C64" s="57"/>
      <c r="D64" s="57"/>
      <c r="E64" s="57"/>
      <c r="F64" s="57"/>
      <c r="G64" s="57"/>
      <c r="H64" s="57"/>
      <c r="I64" s="139"/>
      <c r="J64" s="57"/>
      <c r="K64" s="58"/>
    </row>
    <row r="68" spans="2:12" s="1" customFormat="1" ht="6.9" customHeight="1">
      <c r="B68" s="59"/>
      <c r="C68" s="60"/>
      <c r="D68" s="60"/>
      <c r="E68" s="60"/>
      <c r="F68" s="60"/>
      <c r="G68" s="60"/>
      <c r="H68" s="60"/>
      <c r="I68" s="142"/>
      <c r="J68" s="60"/>
      <c r="K68" s="60"/>
      <c r="L68" s="61"/>
    </row>
    <row r="69" spans="2:12" s="1" customFormat="1" ht="36.9" customHeight="1">
      <c r="B69" s="41"/>
      <c r="C69" s="62" t="s">
        <v>146</v>
      </c>
      <c r="D69" s="63"/>
      <c r="E69" s="63"/>
      <c r="F69" s="63"/>
      <c r="G69" s="63"/>
      <c r="H69" s="63"/>
      <c r="I69" s="163"/>
      <c r="J69" s="63"/>
      <c r="K69" s="63"/>
      <c r="L69" s="61"/>
    </row>
    <row r="70" spans="2:12" s="1" customFormat="1" ht="6.9" customHeight="1">
      <c r="B70" s="41"/>
      <c r="C70" s="63"/>
      <c r="D70" s="63"/>
      <c r="E70" s="63"/>
      <c r="F70" s="63"/>
      <c r="G70" s="63"/>
      <c r="H70" s="63"/>
      <c r="I70" s="163"/>
      <c r="J70" s="63"/>
      <c r="K70" s="63"/>
      <c r="L70" s="61"/>
    </row>
    <row r="71" spans="2:12" s="1" customFormat="1" ht="14.4" customHeight="1">
      <c r="B71" s="41"/>
      <c r="C71" s="65" t="s">
        <v>18</v>
      </c>
      <c r="D71" s="63"/>
      <c r="E71" s="63"/>
      <c r="F71" s="63"/>
      <c r="G71" s="63"/>
      <c r="H71" s="63"/>
      <c r="I71" s="163"/>
      <c r="J71" s="63"/>
      <c r="K71" s="63"/>
      <c r="L71" s="61"/>
    </row>
    <row r="72" spans="2:12" s="1" customFormat="1" ht="20.399999999999999" customHeight="1">
      <c r="B72" s="41"/>
      <c r="C72" s="63"/>
      <c r="D72" s="63"/>
      <c r="E72" s="405" t="str">
        <f>E7</f>
        <v>Revitalizace centra obce Vikýřovice</v>
      </c>
      <c r="F72" s="406"/>
      <c r="G72" s="406"/>
      <c r="H72" s="406"/>
      <c r="I72" s="163"/>
      <c r="J72" s="63"/>
      <c r="K72" s="63"/>
      <c r="L72" s="61"/>
    </row>
    <row r="73" spans="2:12" s="1" customFormat="1" ht="14.4" customHeight="1">
      <c r="B73" s="41"/>
      <c r="C73" s="65" t="s">
        <v>135</v>
      </c>
      <c r="D73" s="63"/>
      <c r="E73" s="63"/>
      <c r="F73" s="63"/>
      <c r="G73" s="63"/>
      <c r="H73" s="63"/>
      <c r="I73" s="163"/>
      <c r="J73" s="63"/>
      <c r="K73" s="63"/>
      <c r="L73" s="61"/>
    </row>
    <row r="74" spans="2:12" s="1" customFormat="1" ht="22.2" customHeight="1">
      <c r="B74" s="41"/>
      <c r="C74" s="63"/>
      <c r="D74" s="63"/>
      <c r="E74" s="381" t="str">
        <f>E9</f>
        <v>SO 103b - Sjezd</v>
      </c>
      <c r="F74" s="407"/>
      <c r="G74" s="407"/>
      <c r="H74" s="407"/>
      <c r="I74" s="163"/>
      <c r="J74" s="63"/>
      <c r="K74" s="63"/>
      <c r="L74" s="61"/>
    </row>
    <row r="75" spans="2:12" s="1" customFormat="1" ht="6.9" customHeight="1">
      <c r="B75" s="41"/>
      <c r="C75" s="63"/>
      <c r="D75" s="63"/>
      <c r="E75" s="63"/>
      <c r="F75" s="63"/>
      <c r="G75" s="63"/>
      <c r="H75" s="63"/>
      <c r="I75" s="163"/>
      <c r="J75" s="63"/>
      <c r="K75" s="63"/>
      <c r="L75" s="61"/>
    </row>
    <row r="76" spans="2:12" s="1" customFormat="1" ht="18" customHeight="1">
      <c r="B76" s="41"/>
      <c r="C76" s="65" t="s">
        <v>23</v>
      </c>
      <c r="D76" s="63"/>
      <c r="E76" s="63"/>
      <c r="F76" s="164" t="str">
        <f>F12</f>
        <v>Vikýřovice</v>
      </c>
      <c r="G76" s="63"/>
      <c r="H76" s="63"/>
      <c r="I76" s="165" t="s">
        <v>25</v>
      </c>
      <c r="J76" s="73" t="str">
        <f>IF(J12="","",J12)</f>
        <v>20. 7. 2017</v>
      </c>
      <c r="K76" s="63"/>
      <c r="L76" s="61"/>
    </row>
    <row r="77" spans="2:12" s="1" customFormat="1" ht="6.9" customHeight="1">
      <c r="B77" s="41"/>
      <c r="C77" s="63"/>
      <c r="D77" s="63"/>
      <c r="E77" s="63"/>
      <c r="F77" s="63"/>
      <c r="G77" s="63"/>
      <c r="H77" s="63"/>
      <c r="I77" s="163"/>
      <c r="J77" s="63"/>
      <c r="K77" s="63"/>
      <c r="L77" s="61"/>
    </row>
    <row r="78" spans="2:12" s="1" customFormat="1" ht="13.2">
      <c r="B78" s="41"/>
      <c r="C78" s="65" t="s">
        <v>27</v>
      </c>
      <c r="D78" s="63"/>
      <c r="E78" s="63"/>
      <c r="F78" s="164" t="str">
        <f>E15</f>
        <v>Obec Vikýřovice, Petrovská č. 168</v>
      </c>
      <c r="G78" s="63"/>
      <c r="H78" s="63"/>
      <c r="I78" s="165" t="s">
        <v>34</v>
      </c>
      <c r="J78" s="164" t="str">
        <f>E21</f>
        <v>Ing. Vitásek, U tenisu 2625/1, Šumperk</v>
      </c>
      <c r="K78" s="63"/>
      <c r="L78" s="61"/>
    </row>
    <row r="79" spans="2:12" s="1" customFormat="1" ht="14.4" customHeight="1">
      <c r="B79" s="41"/>
      <c r="C79" s="65" t="s">
        <v>32</v>
      </c>
      <c r="D79" s="63"/>
      <c r="E79" s="63"/>
      <c r="F79" s="164" t="str">
        <f>IF(E18="","",E18)</f>
        <v/>
      </c>
      <c r="G79" s="63"/>
      <c r="H79" s="63"/>
      <c r="I79" s="163"/>
      <c r="J79" s="63"/>
      <c r="K79" s="63"/>
      <c r="L79" s="61"/>
    </row>
    <row r="80" spans="2:12" s="1" customFormat="1" ht="10.35" customHeight="1">
      <c r="B80" s="41"/>
      <c r="C80" s="63"/>
      <c r="D80" s="63"/>
      <c r="E80" s="63"/>
      <c r="F80" s="63"/>
      <c r="G80" s="63"/>
      <c r="H80" s="63"/>
      <c r="I80" s="163"/>
      <c r="J80" s="63"/>
      <c r="K80" s="63"/>
      <c r="L80" s="61"/>
    </row>
    <row r="81" spans="2:65" s="9" customFormat="1" ht="29.25" customHeight="1">
      <c r="B81" s="166"/>
      <c r="C81" s="167" t="s">
        <v>147</v>
      </c>
      <c r="D81" s="168" t="s">
        <v>58</v>
      </c>
      <c r="E81" s="168" t="s">
        <v>54</v>
      </c>
      <c r="F81" s="168" t="s">
        <v>148</v>
      </c>
      <c r="G81" s="168" t="s">
        <v>149</v>
      </c>
      <c r="H81" s="168" t="s">
        <v>150</v>
      </c>
      <c r="I81" s="169" t="s">
        <v>151</v>
      </c>
      <c r="J81" s="168" t="s">
        <v>139</v>
      </c>
      <c r="K81" s="170" t="s">
        <v>152</v>
      </c>
      <c r="L81" s="171"/>
      <c r="M81" s="81" t="s">
        <v>153</v>
      </c>
      <c r="N81" s="82" t="s">
        <v>43</v>
      </c>
      <c r="O81" s="82" t="s">
        <v>154</v>
      </c>
      <c r="P81" s="82" t="s">
        <v>155</v>
      </c>
      <c r="Q81" s="82" t="s">
        <v>156</v>
      </c>
      <c r="R81" s="82" t="s">
        <v>157</v>
      </c>
      <c r="S81" s="82" t="s">
        <v>158</v>
      </c>
      <c r="T81" s="83" t="s">
        <v>159</v>
      </c>
    </row>
    <row r="82" spans="2:65" s="1" customFormat="1" ht="29.25" customHeight="1">
      <c r="B82" s="41"/>
      <c r="C82" s="87" t="s">
        <v>140</v>
      </c>
      <c r="D82" s="63"/>
      <c r="E82" s="63"/>
      <c r="F82" s="63"/>
      <c r="G82" s="63"/>
      <c r="H82" s="63"/>
      <c r="I82" s="163"/>
      <c r="J82" s="172">
        <f>BK82</f>
        <v>0</v>
      </c>
      <c r="K82" s="63"/>
      <c r="L82" s="61"/>
      <c r="M82" s="84"/>
      <c r="N82" s="85"/>
      <c r="O82" s="85"/>
      <c r="P82" s="173">
        <f>P83</f>
        <v>0</v>
      </c>
      <c r="Q82" s="85"/>
      <c r="R82" s="173">
        <f>R83</f>
        <v>38.068571439999999</v>
      </c>
      <c r="S82" s="85"/>
      <c r="T82" s="174">
        <f>T83</f>
        <v>0</v>
      </c>
      <c r="AT82" s="24" t="s">
        <v>72</v>
      </c>
      <c r="AU82" s="24" t="s">
        <v>141</v>
      </c>
      <c r="BK82" s="175">
        <f>BK83</f>
        <v>0</v>
      </c>
    </row>
    <row r="83" spans="2:65" s="10" customFormat="1" ht="37.35" customHeight="1">
      <c r="B83" s="176"/>
      <c r="C83" s="177"/>
      <c r="D83" s="178" t="s">
        <v>72</v>
      </c>
      <c r="E83" s="179" t="s">
        <v>160</v>
      </c>
      <c r="F83" s="179" t="s">
        <v>161</v>
      </c>
      <c r="G83" s="177"/>
      <c r="H83" s="177"/>
      <c r="I83" s="180"/>
      <c r="J83" s="181">
        <f>BK83</f>
        <v>0</v>
      </c>
      <c r="K83" s="177"/>
      <c r="L83" s="182"/>
      <c r="M83" s="183"/>
      <c r="N83" s="184"/>
      <c r="O83" s="184"/>
      <c r="P83" s="185">
        <f>P84+P93+P99+P113+P134</f>
        <v>0</v>
      </c>
      <c r="Q83" s="184"/>
      <c r="R83" s="185">
        <f>R84+R93+R99+R113+R134</f>
        <v>38.068571439999999</v>
      </c>
      <c r="S83" s="184"/>
      <c r="T83" s="186">
        <f>T84+T93+T99+T113+T134</f>
        <v>0</v>
      </c>
      <c r="AR83" s="187" t="s">
        <v>81</v>
      </c>
      <c r="AT83" s="188" t="s">
        <v>72</v>
      </c>
      <c r="AU83" s="188" t="s">
        <v>73</v>
      </c>
      <c r="AY83" s="187" t="s">
        <v>162</v>
      </c>
      <c r="BK83" s="189">
        <f>BK84+BK93+BK99+BK113+BK134</f>
        <v>0</v>
      </c>
    </row>
    <row r="84" spans="2:65" s="10" customFormat="1" ht="19.95" customHeight="1">
      <c r="B84" s="176"/>
      <c r="C84" s="177"/>
      <c r="D84" s="190" t="s">
        <v>72</v>
      </c>
      <c r="E84" s="191" t="s">
        <v>81</v>
      </c>
      <c r="F84" s="191" t="s">
        <v>163</v>
      </c>
      <c r="G84" s="177"/>
      <c r="H84" s="177"/>
      <c r="I84" s="180"/>
      <c r="J84" s="192">
        <f>BK84</f>
        <v>0</v>
      </c>
      <c r="K84" s="177"/>
      <c r="L84" s="182"/>
      <c r="M84" s="183"/>
      <c r="N84" s="184"/>
      <c r="O84" s="184"/>
      <c r="P84" s="185">
        <f>SUM(P85:P92)</f>
        <v>0</v>
      </c>
      <c r="Q84" s="184"/>
      <c r="R84" s="185">
        <f>SUM(R85:R92)</f>
        <v>29.4</v>
      </c>
      <c r="S84" s="184"/>
      <c r="T84" s="186">
        <f>SUM(T85:T92)</f>
        <v>0</v>
      </c>
      <c r="AR84" s="187" t="s">
        <v>81</v>
      </c>
      <c r="AT84" s="188" t="s">
        <v>72</v>
      </c>
      <c r="AU84" s="188" t="s">
        <v>81</v>
      </c>
      <c r="AY84" s="187" t="s">
        <v>162</v>
      </c>
      <c r="BK84" s="189">
        <f>SUM(BK85:BK92)</f>
        <v>0</v>
      </c>
    </row>
    <row r="85" spans="2:65" s="1" customFormat="1" ht="20.399999999999999" customHeight="1">
      <c r="B85" s="41"/>
      <c r="C85" s="193" t="s">
        <v>81</v>
      </c>
      <c r="D85" s="193" t="s">
        <v>164</v>
      </c>
      <c r="E85" s="194" t="s">
        <v>388</v>
      </c>
      <c r="F85" s="195" t="s">
        <v>389</v>
      </c>
      <c r="G85" s="196" t="s">
        <v>257</v>
      </c>
      <c r="H85" s="197">
        <v>15</v>
      </c>
      <c r="I85" s="198"/>
      <c r="J85" s="199">
        <f>ROUND(I85*H85,2)</f>
        <v>0</v>
      </c>
      <c r="K85" s="195" t="s">
        <v>21</v>
      </c>
      <c r="L85" s="61"/>
      <c r="M85" s="200" t="s">
        <v>21</v>
      </c>
      <c r="N85" s="201" t="s">
        <v>44</v>
      </c>
      <c r="O85" s="42"/>
      <c r="P85" s="202">
        <f>O85*H85</f>
        <v>0</v>
      </c>
      <c r="Q85" s="202">
        <v>0</v>
      </c>
      <c r="R85" s="202">
        <f>Q85*H85</f>
        <v>0</v>
      </c>
      <c r="S85" s="202">
        <v>0</v>
      </c>
      <c r="T85" s="203">
        <f>S85*H85</f>
        <v>0</v>
      </c>
      <c r="AR85" s="24" t="s">
        <v>168</v>
      </c>
      <c r="AT85" s="24" t="s">
        <v>164</v>
      </c>
      <c r="AU85" s="24" t="s">
        <v>83</v>
      </c>
      <c r="AY85" s="24" t="s">
        <v>162</v>
      </c>
      <c r="BE85" s="204">
        <f>IF(N85="základní",J85,0)</f>
        <v>0</v>
      </c>
      <c r="BF85" s="204">
        <f>IF(N85="snížená",J85,0)</f>
        <v>0</v>
      </c>
      <c r="BG85" s="204">
        <f>IF(N85="zákl. přenesená",J85,0)</f>
        <v>0</v>
      </c>
      <c r="BH85" s="204">
        <f>IF(N85="sníž. přenesená",J85,0)</f>
        <v>0</v>
      </c>
      <c r="BI85" s="204">
        <f>IF(N85="nulová",J85,0)</f>
        <v>0</v>
      </c>
      <c r="BJ85" s="24" t="s">
        <v>81</v>
      </c>
      <c r="BK85" s="204">
        <f>ROUND(I85*H85,2)</f>
        <v>0</v>
      </c>
      <c r="BL85" s="24" t="s">
        <v>168</v>
      </c>
      <c r="BM85" s="24" t="s">
        <v>624</v>
      </c>
    </row>
    <row r="86" spans="2:65" s="13" customFormat="1" ht="12">
      <c r="B86" s="234"/>
      <c r="C86" s="235"/>
      <c r="D86" s="217" t="s">
        <v>170</v>
      </c>
      <c r="E86" s="236" t="s">
        <v>21</v>
      </c>
      <c r="F86" s="237" t="s">
        <v>625</v>
      </c>
      <c r="G86" s="235"/>
      <c r="H86" s="238" t="s">
        <v>21</v>
      </c>
      <c r="I86" s="239"/>
      <c r="J86" s="235"/>
      <c r="K86" s="235"/>
      <c r="L86" s="240"/>
      <c r="M86" s="241"/>
      <c r="N86" s="242"/>
      <c r="O86" s="242"/>
      <c r="P86" s="242"/>
      <c r="Q86" s="242"/>
      <c r="R86" s="242"/>
      <c r="S86" s="242"/>
      <c r="T86" s="243"/>
      <c r="AT86" s="244" t="s">
        <v>170</v>
      </c>
      <c r="AU86" s="244" t="s">
        <v>83</v>
      </c>
      <c r="AV86" s="13" t="s">
        <v>81</v>
      </c>
      <c r="AW86" s="13" t="s">
        <v>37</v>
      </c>
      <c r="AX86" s="13" t="s">
        <v>73</v>
      </c>
      <c r="AY86" s="244" t="s">
        <v>162</v>
      </c>
    </row>
    <row r="87" spans="2:65" s="11" customFormat="1" ht="12">
      <c r="B87" s="205"/>
      <c r="C87" s="206"/>
      <c r="D87" s="217" t="s">
        <v>170</v>
      </c>
      <c r="E87" s="218" t="s">
        <v>21</v>
      </c>
      <c r="F87" s="219" t="s">
        <v>626</v>
      </c>
      <c r="G87" s="206"/>
      <c r="H87" s="220">
        <v>15</v>
      </c>
      <c r="I87" s="211"/>
      <c r="J87" s="206"/>
      <c r="K87" s="206"/>
      <c r="L87" s="212"/>
      <c r="M87" s="213"/>
      <c r="N87" s="214"/>
      <c r="O87" s="214"/>
      <c r="P87" s="214"/>
      <c r="Q87" s="214"/>
      <c r="R87" s="214"/>
      <c r="S87" s="214"/>
      <c r="T87" s="215"/>
      <c r="AT87" s="216" t="s">
        <v>170</v>
      </c>
      <c r="AU87" s="216" t="s">
        <v>83</v>
      </c>
      <c r="AV87" s="11" t="s">
        <v>83</v>
      </c>
      <c r="AW87" s="11" t="s">
        <v>37</v>
      </c>
      <c r="AX87" s="11" t="s">
        <v>73</v>
      </c>
      <c r="AY87" s="216" t="s">
        <v>162</v>
      </c>
    </row>
    <row r="88" spans="2:65" s="12" customFormat="1" ht="12">
      <c r="B88" s="221"/>
      <c r="C88" s="222"/>
      <c r="D88" s="207" t="s">
        <v>170</v>
      </c>
      <c r="E88" s="223" t="s">
        <v>21</v>
      </c>
      <c r="F88" s="224" t="s">
        <v>176</v>
      </c>
      <c r="G88" s="222"/>
      <c r="H88" s="225">
        <v>15</v>
      </c>
      <c r="I88" s="226"/>
      <c r="J88" s="222"/>
      <c r="K88" s="222"/>
      <c r="L88" s="227"/>
      <c r="M88" s="228"/>
      <c r="N88" s="229"/>
      <c r="O88" s="229"/>
      <c r="P88" s="229"/>
      <c r="Q88" s="229"/>
      <c r="R88" s="229"/>
      <c r="S88" s="229"/>
      <c r="T88" s="230"/>
      <c r="AT88" s="231" t="s">
        <v>170</v>
      </c>
      <c r="AU88" s="231" t="s">
        <v>83</v>
      </c>
      <c r="AV88" s="12" t="s">
        <v>168</v>
      </c>
      <c r="AW88" s="12" t="s">
        <v>37</v>
      </c>
      <c r="AX88" s="12" t="s">
        <v>81</v>
      </c>
      <c r="AY88" s="231" t="s">
        <v>162</v>
      </c>
    </row>
    <row r="89" spans="2:65" s="1" customFormat="1" ht="20.399999999999999" customHeight="1">
      <c r="B89" s="41"/>
      <c r="C89" s="263" t="s">
        <v>83</v>
      </c>
      <c r="D89" s="263" t="s">
        <v>393</v>
      </c>
      <c r="E89" s="264" t="s">
        <v>394</v>
      </c>
      <c r="F89" s="265" t="s">
        <v>395</v>
      </c>
      <c r="G89" s="266" t="s">
        <v>317</v>
      </c>
      <c r="H89" s="267">
        <v>29.4</v>
      </c>
      <c r="I89" s="268"/>
      <c r="J89" s="269">
        <f>ROUND(I89*H89,2)</f>
        <v>0</v>
      </c>
      <c r="K89" s="265" t="s">
        <v>183</v>
      </c>
      <c r="L89" s="270"/>
      <c r="M89" s="271" t="s">
        <v>21</v>
      </c>
      <c r="N89" s="272" t="s">
        <v>44</v>
      </c>
      <c r="O89" s="42"/>
      <c r="P89" s="202">
        <f>O89*H89</f>
        <v>0</v>
      </c>
      <c r="Q89" s="202">
        <v>1</v>
      </c>
      <c r="R89" s="202">
        <f>Q89*H89</f>
        <v>29.4</v>
      </c>
      <c r="S89" s="202">
        <v>0</v>
      </c>
      <c r="T89" s="203">
        <f>S89*H89</f>
        <v>0</v>
      </c>
      <c r="AR89" s="24" t="s">
        <v>205</v>
      </c>
      <c r="AT89" s="24" t="s">
        <v>393</v>
      </c>
      <c r="AU89" s="24" t="s">
        <v>83</v>
      </c>
      <c r="AY89" s="24" t="s">
        <v>162</v>
      </c>
      <c r="BE89" s="204">
        <f>IF(N89="základní",J89,0)</f>
        <v>0</v>
      </c>
      <c r="BF89" s="204">
        <f>IF(N89="snížená",J89,0)</f>
        <v>0</v>
      </c>
      <c r="BG89" s="204">
        <f>IF(N89="zákl. přenesená",J89,0)</f>
        <v>0</v>
      </c>
      <c r="BH89" s="204">
        <f>IF(N89="sníž. přenesená",J89,0)</f>
        <v>0</v>
      </c>
      <c r="BI89" s="204">
        <f>IF(N89="nulová",J89,0)</f>
        <v>0</v>
      </c>
      <c r="BJ89" s="24" t="s">
        <v>81</v>
      </c>
      <c r="BK89" s="204">
        <f>ROUND(I89*H89,2)</f>
        <v>0</v>
      </c>
      <c r="BL89" s="24" t="s">
        <v>168</v>
      </c>
      <c r="BM89" s="24" t="s">
        <v>627</v>
      </c>
    </row>
    <row r="90" spans="2:65" s="13" customFormat="1" ht="12">
      <c r="B90" s="234"/>
      <c r="C90" s="235"/>
      <c r="D90" s="217" t="s">
        <v>170</v>
      </c>
      <c r="E90" s="236" t="s">
        <v>21</v>
      </c>
      <c r="F90" s="237" t="s">
        <v>625</v>
      </c>
      <c r="G90" s="235"/>
      <c r="H90" s="238" t="s">
        <v>21</v>
      </c>
      <c r="I90" s="239"/>
      <c r="J90" s="235"/>
      <c r="K90" s="235"/>
      <c r="L90" s="240"/>
      <c r="M90" s="241"/>
      <c r="N90" s="242"/>
      <c r="O90" s="242"/>
      <c r="P90" s="242"/>
      <c r="Q90" s="242"/>
      <c r="R90" s="242"/>
      <c r="S90" s="242"/>
      <c r="T90" s="243"/>
      <c r="AT90" s="244" t="s">
        <v>170</v>
      </c>
      <c r="AU90" s="244" t="s">
        <v>83</v>
      </c>
      <c r="AV90" s="13" t="s">
        <v>81</v>
      </c>
      <c r="AW90" s="13" t="s">
        <v>37</v>
      </c>
      <c r="AX90" s="13" t="s">
        <v>73</v>
      </c>
      <c r="AY90" s="244" t="s">
        <v>162</v>
      </c>
    </row>
    <row r="91" spans="2:65" s="11" customFormat="1" ht="12">
      <c r="B91" s="205"/>
      <c r="C91" s="206"/>
      <c r="D91" s="217" t="s">
        <v>170</v>
      </c>
      <c r="E91" s="218" t="s">
        <v>21</v>
      </c>
      <c r="F91" s="219" t="s">
        <v>628</v>
      </c>
      <c r="G91" s="206"/>
      <c r="H91" s="220">
        <v>29.4</v>
      </c>
      <c r="I91" s="211"/>
      <c r="J91" s="206"/>
      <c r="K91" s="206"/>
      <c r="L91" s="212"/>
      <c r="M91" s="213"/>
      <c r="N91" s="214"/>
      <c r="O91" s="214"/>
      <c r="P91" s="214"/>
      <c r="Q91" s="214"/>
      <c r="R91" s="214"/>
      <c r="S91" s="214"/>
      <c r="T91" s="215"/>
      <c r="AT91" s="216" t="s">
        <v>170</v>
      </c>
      <c r="AU91" s="216" t="s">
        <v>83</v>
      </c>
      <c r="AV91" s="11" t="s">
        <v>83</v>
      </c>
      <c r="AW91" s="11" t="s">
        <v>37</v>
      </c>
      <c r="AX91" s="11" t="s">
        <v>73</v>
      </c>
      <c r="AY91" s="216" t="s">
        <v>162</v>
      </c>
    </row>
    <row r="92" spans="2:65" s="12" customFormat="1" ht="12">
      <c r="B92" s="221"/>
      <c r="C92" s="222"/>
      <c r="D92" s="217" t="s">
        <v>170</v>
      </c>
      <c r="E92" s="257" t="s">
        <v>21</v>
      </c>
      <c r="F92" s="258" t="s">
        <v>176</v>
      </c>
      <c r="G92" s="222"/>
      <c r="H92" s="259">
        <v>29.4</v>
      </c>
      <c r="I92" s="226"/>
      <c r="J92" s="222"/>
      <c r="K92" s="222"/>
      <c r="L92" s="227"/>
      <c r="M92" s="228"/>
      <c r="N92" s="229"/>
      <c r="O92" s="229"/>
      <c r="P92" s="229"/>
      <c r="Q92" s="229"/>
      <c r="R92" s="229"/>
      <c r="S92" s="229"/>
      <c r="T92" s="230"/>
      <c r="AT92" s="231" t="s">
        <v>170</v>
      </c>
      <c r="AU92" s="231" t="s">
        <v>83</v>
      </c>
      <c r="AV92" s="12" t="s">
        <v>168</v>
      </c>
      <c r="AW92" s="12" t="s">
        <v>37</v>
      </c>
      <c r="AX92" s="12" t="s">
        <v>81</v>
      </c>
      <c r="AY92" s="231" t="s">
        <v>162</v>
      </c>
    </row>
    <row r="93" spans="2:65" s="10" customFormat="1" ht="29.85" customHeight="1">
      <c r="B93" s="176"/>
      <c r="C93" s="177"/>
      <c r="D93" s="190" t="s">
        <v>72</v>
      </c>
      <c r="E93" s="191" t="s">
        <v>83</v>
      </c>
      <c r="F93" s="191" t="s">
        <v>399</v>
      </c>
      <c r="G93" s="177"/>
      <c r="H93" s="177"/>
      <c r="I93" s="180"/>
      <c r="J93" s="192">
        <f>BK93</f>
        <v>0</v>
      </c>
      <c r="K93" s="177"/>
      <c r="L93" s="182"/>
      <c r="M93" s="183"/>
      <c r="N93" s="184"/>
      <c r="O93" s="184"/>
      <c r="P93" s="185">
        <f>SUM(P94:P98)</f>
        <v>0</v>
      </c>
      <c r="Q93" s="184"/>
      <c r="R93" s="185">
        <f>SUM(R94:R98)</f>
        <v>0</v>
      </c>
      <c r="S93" s="184"/>
      <c r="T93" s="186">
        <f>SUM(T94:T98)</f>
        <v>0</v>
      </c>
      <c r="AR93" s="187" t="s">
        <v>81</v>
      </c>
      <c r="AT93" s="188" t="s">
        <v>72</v>
      </c>
      <c r="AU93" s="188" t="s">
        <v>81</v>
      </c>
      <c r="AY93" s="187" t="s">
        <v>162</v>
      </c>
      <c r="BK93" s="189">
        <f>SUM(BK94:BK98)</f>
        <v>0</v>
      </c>
    </row>
    <row r="94" spans="2:65" s="1" customFormat="1" ht="28.8" customHeight="1">
      <c r="B94" s="41"/>
      <c r="C94" s="193" t="s">
        <v>177</v>
      </c>
      <c r="D94" s="193" t="s">
        <v>164</v>
      </c>
      <c r="E94" s="194" t="s">
        <v>400</v>
      </c>
      <c r="F94" s="195" t="s">
        <v>523</v>
      </c>
      <c r="G94" s="196" t="s">
        <v>167</v>
      </c>
      <c r="H94" s="197">
        <v>28.75</v>
      </c>
      <c r="I94" s="198"/>
      <c r="J94" s="199">
        <f>ROUND(I94*H94,2)</f>
        <v>0</v>
      </c>
      <c r="K94" s="195" t="s">
        <v>183</v>
      </c>
      <c r="L94" s="61"/>
      <c r="M94" s="200" t="s">
        <v>21</v>
      </c>
      <c r="N94" s="201" t="s">
        <v>44</v>
      </c>
      <c r="O94" s="42"/>
      <c r="P94" s="202">
        <f>O94*H94</f>
        <v>0</v>
      </c>
      <c r="Q94" s="202">
        <v>0</v>
      </c>
      <c r="R94" s="202">
        <f>Q94*H94</f>
        <v>0</v>
      </c>
      <c r="S94" s="202">
        <v>0</v>
      </c>
      <c r="T94" s="203">
        <f>S94*H94</f>
        <v>0</v>
      </c>
      <c r="AR94" s="24" t="s">
        <v>168</v>
      </c>
      <c r="AT94" s="24" t="s">
        <v>164</v>
      </c>
      <c r="AU94" s="24" t="s">
        <v>83</v>
      </c>
      <c r="AY94" s="24" t="s">
        <v>162</v>
      </c>
      <c r="BE94" s="204">
        <f>IF(N94="základní",J94,0)</f>
        <v>0</v>
      </c>
      <c r="BF94" s="204">
        <f>IF(N94="snížená",J94,0)</f>
        <v>0</v>
      </c>
      <c r="BG94" s="204">
        <f>IF(N94="zákl. přenesená",J94,0)</f>
        <v>0</v>
      </c>
      <c r="BH94" s="204">
        <f>IF(N94="sníž. přenesená",J94,0)</f>
        <v>0</v>
      </c>
      <c r="BI94" s="204">
        <f>IF(N94="nulová",J94,0)</f>
        <v>0</v>
      </c>
      <c r="BJ94" s="24" t="s">
        <v>81</v>
      </c>
      <c r="BK94" s="204">
        <f>ROUND(I94*H94,2)</f>
        <v>0</v>
      </c>
      <c r="BL94" s="24" t="s">
        <v>168</v>
      </c>
      <c r="BM94" s="24" t="s">
        <v>629</v>
      </c>
    </row>
    <row r="95" spans="2:65" s="1" customFormat="1" ht="72">
      <c r="B95" s="41"/>
      <c r="C95" s="63"/>
      <c r="D95" s="217" t="s">
        <v>185</v>
      </c>
      <c r="E95" s="63"/>
      <c r="F95" s="232" t="s">
        <v>525</v>
      </c>
      <c r="G95" s="63"/>
      <c r="H95" s="63"/>
      <c r="I95" s="163"/>
      <c r="J95" s="63"/>
      <c r="K95" s="63"/>
      <c r="L95" s="61"/>
      <c r="M95" s="233"/>
      <c r="N95" s="42"/>
      <c r="O95" s="42"/>
      <c r="P95" s="42"/>
      <c r="Q95" s="42"/>
      <c r="R95" s="42"/>
      <c r="S95" s="42"/>
      <c r="T95" s="78"/>
      <c r="AT95" s="24" t="s">
        <v>185</v>
      </c>
      <c r="AU95" s="24" t="s">
        <v>83</v>
      </c>
    </row>
    <row r="96" spans="2:65" s="13" customFormat="1" ht="12">
      <c r="B96" s="234"/>
      <c r="C96" s="235"/>
      <c r="D96" s="217" t="s">
        <v>170</v>
      </c>
      <c r="E96" s="236" t="s">
        <v>21</v>
      </c>
      <c r="F96" s="237" t="s">
        <v>630</v>
      </c>
      <c r="G96" s="235"/>
      <c r="H96" s="238" t="s">
        <v>21</v>
      </c>
      <c r="I96" s="239"/>
      <c r="J96" s="235"/>
      <c r="K96" s="235"/>
      <c r="L96" s="240"/>
      <c r="M96" s="241"/>
      <c r="N96" s="242"/>
      <c r="O96" s="242"/>
      <c r="P96" s="242"/>
      <c r="Q96" s="242"/>
      <c r="R96" s="242"/>
      <c r="S96" s="242"/>
      <c r="T96" s="243"/>
      <c r="AT96" s="244" t="s">
        <v>170</v>
      </c>
      <c r="AU96" s="244" t="s">
        <v>83</v>
      </c>
      <c r="AV96" s="13" t="s">
        <v>81</v>
      </c>
      <c r="AW96" s="13" t="s">
        <v>37</v>
      </c>
      <c r="AX96" s="13" t="s">
        <v>73</v>
      </c>
      <c r="AY96" s="244" t="s">
        <v>162</v>
      </c>
    </row>
    <row r="97" spans="2:65" s="11" customFormat="1" ht="12">
      <c r="B97" s="205"/>
      <c r="C97" s="206"/>
      <c r="D97" s="217" t="s">
        <v>170</v>
      </c>
      <c r="E97" s="218" t="s">
        <v>21</v>
      </c>
      <c r="F97" s="219" t="s">
        <v>631</v>
      </c>
      <c r="G97" s="206"/>
      <c r="H97" s="220">
        <v>28.75</v>
      </c>
      <c r="I97" s="211"/>
      <c r="J97" s="206"/>
      <c r="K97" s="206"/>
      <c r="L97" s="212"/>
      <c r="M97" s="213"/>
      <c r="N97" s="214"/>
      <c r="O97" s="214"/>
      <c r="P97" s="214"/>
      <c r="Q97" s="214"/>
      <c r="R97" s="214"/>
      <c r="S97" s="214"/>
      <c r="T97" s="215"/>
      <c r="AT97" s="216" t="s">
        <v>170</v>
      </c>
      <c r="AU97" s="216" t="s">
        <v>83</v>
      </c>
      <c r="AV97" s="11" t="s">
        <v>83</v>
      </c>
      <c r="AW97" s="11" t="s">
        <v>37</v>
      </c>
      <c r="AX97" s="11" t="s">
        <v>73</v>
      </c>
      <c r="AY97" s="216" t="s">
        <v>162</v>
      </c>
    </row>
    <row r="98" spans="2:65" s="12" customFormat="1" ht="12">
      <c r="B98" s="221"/>
      <c r="C98" s="222"/>
      <c r="D98" s="217" t="s">
        <v>170</v>
      </c>
      <c r="E98" s="257" t="s">
        <v>21</v>
      </c>
      <c r="F98" s="258" t="s">
        <v>176</v>
      </c>
      <c r="G98" s="222"/>
      <c r="H98" s="259">
        <v>28.75</v>
      </c>
      <c r="I98" s="226"/>
      <c r="J98" s="222"/>
      <c r="K98" s="222"/>
      <c r="L98" s="227"/>
      <c r="M98" s="228"/>
      <c r="N98" s="229"/>
      <c r="O98" s="229"/>
      <c r="P98" s="229"/>
      <c r="Q98" s="229"/>
      <c r="R98" s="229"/>
      <c r="S98" s="229"/>
      <c r="T98" s="230"/>
      <c r="AT98" s="231" t="s">
        <v>170</v>
      </c>
      <c r="AU98" s="231" t="s">
        <v>83</v>
      </c>
      <c r="AV98" s="12" t="s">
        <v>168</v>
      </c>
      <c r="AW98" s="12" t="s">
        <v>37</v>
      </c>
      <c r="AX98" s="12" t="s">
        <v>81</v>
      </c>
      <c r="AY98" s="231" t="s">
        <v>162</v>
      </c>
    </row>
    <row r="99" spans="2:65" s="10" customFormat="1" ht="29.85" customHeight="1">
      <c r="B99" s="176"/>
      <c r="C99" s="177"/>
      <c r="D99" s="190" t="s">
        <v>72</v>
      </c>
      <c r="E99" s="191" t="s">
        <v>188</v>
      </c>
      <c r="F99" s="191" t="s">
        <v>406</v>
      </c>
      <c r="G99" s="177"/>
      <c r="H99" s="177"/>
      <c r="I99" s="180"/>
      <c r="J99" s="192">
        <f>BK99</f>
        <v>0</v>
      </c>
      <c r="K99" s="177"/>
      <c r="L99" s="182"/>
      <c r="M99" s="183"/>
      <c r="N99" s="184"/>
      <c r="O99" s="184"/>
      <c r="P99" s="185">
        <f>SUM(P100:P112)</f>
        <v>0</v>
      </c>
      <c r="Q99" s="184"/>
      <c r="R99" s="185">
        <f>SUM(R100:R112)</f>
        <v>5.78775</v>
      </c>
      <c r="S99" s="184"/>
      <c r="T99" s="186">
        <f>SUM(T100:T112)</f>
        <v>0</v>
      </c>
      <c r="AR99" s="187" t="s">
        <v>81</v>
      </c>
      <c r="AT99" s="188" t="s">
        <v>72</v>
      </c>
      <c r="AU99" s="188" t="s">
        <v>81</v>
      </c>
      <c r="AY99" s="187" t="s">
        <v>162</v>
      </c>
      <c r="BK99" s="189">
        <f>SUM(BK100:BK112)</f>
        <v>0</v>
      </c>
    </row>
    <row r="100" spans="2:65" s="1" customFormat="1" ht="28.8" customHeight="1">
      <c r="B100" s="41"/>
      <c r="C100" s="193" t="s">
        <v>168</v>
      </c>
      <c r="D100" s="193" t="s">
        <v>164</v>
      </c>
      <c r="E100" s="194" t="s">
        <v>407</v>
      </c>
      <c r="F100" s="195" t="s">
        <v>408</v>
      </c>
      <c r="G100" s="196" t="s">
        <v>167</v>
      </c>
      <c r="H100" s="197">
        <v>53.75</v>
      </c>
      <c r="I100" s="198"/>
      <c r="J100" s="199">
        <f>ROUND(I100*H100,2)</f>
        <v>0</v>
      </c>
      <c r="K100" s="195" t="s">
        <v>183</v>
      </c>
      <c r="L100" s="61"/>
      <c r="M100" s="200" t="s">
        <v>21</v>
      </c>
      <c r="N100" s="201" t="s">
        <v>44</v>
      </c>
      <c r="O100" s="42"/>
      <c r="P100" s="202">
        <f>O100*H100</f>
        <v>0</v>
      </c>
      <c r="Q100" s="202">
        <v>0</v>
      </c>
      <c r="R100" s="202">
        <f>Q100*H100</f>
        <v>0</v>
      </c>
      <c r="S100" s="202">
        <v>0</v>
      </c>
      <c r="T100" s="203">
        <f>S100*H100</f>
        <v>0</v>
      </c>
      <c r="AR100" s="24" t="s">
        <v>168</v>
      </c>
      <c r="AT100" s="24" t="s">
        <v>164</v>
      </c>
      <c r="AU100" s="24" t="s">
        <v>83</v>
      </c>
      <c r="AY100" s="24" t="s">
        <v>162</v>
      </c>
      <c r="BE100" s="204">
        <f>IF(N100="základní",J100,0)</f>
        <v>0</v>
      </c>
      <c r="BF100" s="204">
        <f>IF(N100="snížená",J100,0)</f>
        <v>0</v>
      </c>
      <c r="BG100" s="204">
        <f>IF(N100="zákl. přenesená",J100,0)</f>
        <v>0</v>
      </c>
      <c r="BH100" s="204">
        <f>IF(N100="sníž. přenesená",J100,0)</f>
        <v>0</v>
      </c>
      <c r="BI100" s="204">
        <f>IF(N100="nulová",J100,0)</f>
        <v>0</v>
      </c>
      <c r="BJ100" s="24" t="s">
        <v>81</v>
      </c>
      <c r="BK100" s="204">
        <f>ROUND(I100*H100,2)</f>
        <v>0</v>
      </c>
      <c r="BL100" s="24" t="s">
        <v>168</v>
      </c>
      <c r="BM100" s="24" t="s">
        <v>632</v>
      </c>
    </row>
    <row r="101" spans="2:65" s="13" customFormat="1" ht="12">
      <c r="B101" s="234"/>
      <c r="C101" s="235"/>
      <c r="D101" s="217" t="s">
        <v>170</v>
      </c>
      <c r="E101" s="236" t="s">
        <v>21</v>
      </c>
      <c r="F101" s="237" t="s">
        <v>288</v>
      </c>
      <c r="G101" s="235"/>
      <c r="H101" s="238" t="s">
        <v>21</v>
      </c>
      <c r="I101" s="239"/>
      <c r="J101" s="235"/>
      <c r="K101" s="235"/>
      <c r="L101" s="240"/>
      <c r="M101" s="241"/>
      <c r="N101" s="242"/>
      <c r="O101" s="242"/>
      <c r="P101" s="242"/>
      <c r="Q101" s="242"/>
      <c r="R101" s="242"/>
      <c r="S101" s="242"/>
      <c r="T101" s="243"/>
      <c r="AT101" s="244" t="s">
        <v>170</v>
      </c>
      <c r="AU101" s="244" t="s">
        <v>83</v>
      </c>
      <c r="AV101" s="13" t="s">
        <v>81</v>
      </c>
      <c r="AW101" s="13" t="s">
        <v>37</v>
      </c>
      <c r="AX101" s="13" t="s">
        <v>73</v>
      </c>
      <c r="AY101" s="244" t="s">
        <v>162</v>
      </c>
    </row>
    <row r="102" spans="2:65" s="11" customFormat="1" ht="12">
      <c r="B102" s="205"/>
      <c r="C102" s="206"/>
      <c r="D102" s="217" t="s">
        <v>170</v>
      </c>
      <c r="E102" s="218" t="s">
        <v>21</v>
      </c>
      <c r="F102" s="219" t="s">
        <v>633</v>
      </c>
      <c r="G102" s="206"/>
      <c r="H102" s="220">
        <v>26.25</v>
      </c>
      <c r="I102" s="211"/>
      <c r="J102" s="206"/>
      <c r="K102" s="206"/>
      <c r="L102" s="212"/>
      <c r="M102" s="213"/>
      <c r="N102" s="214"/>
      <c r="O102" s="214"/>
      <c r="P102" s="214"/>
      <c r="Q102" s="214"/>
      <c r="R102" s="214"/>
      <c r="S102" s="214"/>
      <c r="T102" s="215"/>
      <c r="AT102" s="216" t="s">
        <v>170</v>
      </c>
      <c r="AU102" s="216" t="s">
        <v>83</v>
      </c>
      <c r="AV102" s="11" t="s">
        <v>83</v>
      </c>
      <c r="AW102" s="11" t="s">
        <v>37</v>
      </c>
      <c r="AX102" s="11" t="s">
        <v>73</v>
      </c>
      <c r="AY102" s="216" t="s">
        <v>162</v>
      </c>
    </row>
    <row r="103" spans="2:65" s="11" customFormat="1" ht="12">
      <c r="B103" s="205"/>
      <c r="C103" s="206"/>
      <c r="D103" s="217" t="s">
        <v>170</v>
      </c>
      <c r="E103" s="218" t="s">
        <v>21</v>
      </c>
      <c r="F103" s="219" t="s">
        <v>634</v>
      </c>
      <c r="G103" s="206"/>
      <c r="H103" s="220">
        <v>27.5</v>
      </c>
      <c r="I103" s="211"/>
      <c r="J103" s="206"/>
      <c r="K103" s="206"/>
      <c r="L103" s="212"/>
      <c r="M103" s="213"/>
      <c r="N103" s="214"/>
      <c r="O103" s="214"/>
      <c r="P103" s="214"/>
      <c r="Q103" s="214"/>
      <c r="R103" s="214"/>
      <c r="S103" s="214"/>
      <c r="T103" s="215"/>
      <c r="AT103" s="216" t="s">
        <v>170</v>
      </c>
      <c r="AU103" s="216" t="s">
        <v>83</v>
      </c>
      <c r="AV103" s="11" t="s">
        <v>83</v>
      </c>
      <c r="AW103" s="11" t="s">
        <v>37</v>
      </c>
      <c r="AX103" s="11" t="s">
        <v>73</v>
      </c>
      <c r="AY103" s="216" t="s">
        <v>162</v>
      </c>
    </row>
    <row r="104" spans="2:65" s="12" customFormat="1" ht="12">
      <c r="B104" s="221"/>
      <c r="C104" s="222"/>
      <c r="D104" s="207" t="s">
        <v>170</v>
      </c>
      <c r="E104" s="223" t="s">
        <v>21</v>
      </c>
      <c r="F104" s="224" t="s">
        <v>176</v>
      </c>
      <c r="G104" s="222"/>
      <c r="H104" s="225">
        <v>53.75</v>
      </c>
      <c r="I104" s="226"/>
      <c r="J104" s="222"/>
      <c r="K104" s="222"/>
      <c r="L104" s="227"/>
      <c r="M104" s="228"/>
      <c r="N104" s="229"/>
      <c r="O104" s="229"/>
      <c r="P104" s="229"/>
      <c r="Q104" s="229"/>
      <c r="R104" s="229"/>
      <c r="S104" s="229"/>
      <c r="T104" s="230"/>
      <c r="AT104" s="231" t="s">
        <v>170</v>
      </c>
      <c r="AU104" s="231" t="s">
        <v>83</v>
      </c>
      <c r="AV104" s="12" t="s">
        <v>168</v>
      </c>
      <c r="AW104" s="12" t="s">
        <v>37</v>
      </c>
      <c r="AX104" s="12" t="s">
        <v>81</v>
      </c>
      <c r="AY104" s="231" t="s">
        <v>162</v>
      </c>
    </row>
    <row r="105" spans="2:65" s="1" customFormat="1" ht="51.6" customHeight="1">
      <c r="B105" s="41"/>
      <c r="C105" s="193" t="s">
        <v>188</v>
      </c>
      <c r="D105" s="193" t="s">
        <v>164</v>
      </c>
      <c r="E105" s="194" t="s">
        <v>555</v>
      </c>
      <c r="F105" s="195" t="s">
        <v>556</v>
      </c>
      <c r="G105" s="196" t="s">
        <v>167</v>
      </c>
      <c r="H105" s="197">
        <v>25</v>
      </c>
      <c r="I105" s="198"/>
      <c r="J105" s="199">
        <f>ROUND(I105*H105,2)</f>
        <v>0</v>
      </c>
      <c r="K105" s="195" t="s">
        <v>183</v>
      </c>
      <c r="L105" s="61"/>
      <c r="M105" s="200" t="s">
        <v>21</v>
      </c>
      <c r="N105" s="201" t="s">
        <v>44</v>
      </c>
      <c r="O105" s="42"/>
      <c r="P105" s="202">
        <f>O105*H105</f>
        <v>0</v>
      </c>
      <c r="Q105" s="202">
        <v>8.5650000000000004E-2</v>
      </c>
      <c r="R105" s="202">
        <f>Q105*H105</f>
        <v>2.1412500000000003</v>
      </c>
      <c r="S105" s="202">
        <v>0</v>
      </c>
      <c r="T105" s="203">
        <f>S105*H105</f>
        <v>0</v>
      </c>
      <c r="AR105" s="24" t="s">
        <v>168</v>
      </c>
      <c r="AT105" s="24" t="s">
        <v>164</v>
      </c>
      <c r="AU105" s="24" t="s">
        <v>83</v>
      </c>
      <c r="AY105" s="24" t="s">
        <v>162</v>
      </c>
      <c r="BE105" s="204">
        <f>IF(N105="základní",J105,0)</f>
        <v>0</v>
      </c>
      <c r="BF105" s="204">
        <f>IF(N105="snížená",J105,0)</f>
        <v>0</v>
      </c>
      <c r="BG105" s="204">
        <f>IF(N105="zákl. přenesená",J105,0)</f>
        <v>0</v>
      </c>
      <c r="BH105" s="204">
        <f>IF(N105="sníž. přenesená",J105,0)</f>
        <v>0</v>
      </c>
      <c r="BI105" s="204">
        <f>IF(N105="nulová",J105,0)</f>
        <v>0</v>
      </c>
      <c r="BJ105" s="24" t="s">
        <v>81</v>
      </c>
      <c r="BK105" s="204">
        <f>ROUND(I105*H105,2)</f>
        <v>0</v>
      </c>
      <c r="BL105" s="24" t="s">
        <v>168</v>
      </c>
      <c r="BM105" s="24" t="s">
        <v>635</v>
      </c>
    </row>
    <row r="106" spans="2:65" s="13" customFormat="1" ht="12">
      <c r="B106" s="234"/>
      <c r="C106" s="235"/>
      <c r="D106" s="217" t="s">
        <v>170</v>
      </c>
      <c r="E106" s="236" t="s">
        <v>21</v>
      </c>
      <c r="F106" s="237" t="s">
        <v>288</v>
      </c>
      <c r="G106" s="235"/>
      <c r="H106" s="238" t="s">
        <v>21</v>
      </c>
      <c r="I106" s="239"/>
      <c r="J106" s="235"/>
      <c r="K106" s="235"/>
      <c r="L106" s="240"/>
      <c r="M106" s="241"/>
      <c r="N106" s="242"/>
      <c r="O106" s="242"/>
      <c r="P106" s="242"/>
      <c r="Q106" s="242"/>
      <c r="R106" s="242"/>
      <c r="S106" s="242"/>
      <c r="T106" s="243"/>
      <c r="AT106" s="244" t="s">
        <v>170</v>
      </c>
      <c r="AU106" s="244" t="s">
        <v>83</v>
      </c>
      <c r="AV106" s="13" t="s">
        <v>81</v>
      </c>
      <c r="AW106" s="13" t="s">
        <v>37</v>
      </c>
      <c r="AX106" s="13" t="s">
        <v>73</v>
      </c>
      <c r="AY106" s="244" t="s">
        <v>162</v>
      </c>
    </row>
    <row r="107" spans="2:65" s="11" customFormat="1" ht="12">
      <c r="B107" s="205"/>
      <c r="C107" s="206"/>
      <c r="D107" s="217" t="s">
        <v>170</v>
      </c>
      <c r="E107" s="218" t="s">
        <v>21</v>
      </c>
      <c r="F107" s="219" t="s">
        <v>337</v>
      </c>
      <c r="G107" s="206"/>
      <c r="H107" s="220">
        <v>25</v>
      </c>
      <c r="I107" s="211"/>
      <c r="J107" s="206"/>
      <c r="K107" s="206"/>
      <c r="L107" s="212"/>
      <c r="M107" s="213"/>
      <c r="N107" s="214"/>
      <c r="O107" s="214"/>
      <c r="P107" s="214"/>
      <c r="Q107" s="214"/>
      <c r="R107" s="214"/>
      <c r="S107" s="214"/>
      <c r="T107" s="215"/>
      <c r="AT107" s="216" t="s">
        <v>170</v>
      </c>
      <c r="AU107" s="216" t="s">
        <v>83</v>
      </c>
      <c r="AV107" s="11" t="s">
        <v>83</v>
      </c>
      <c r="AW107" s="11" t="s">
        <v>37</v>
      </c>
      <c r="AX107" s="11" t="s">
        <v>73</v>
      </c>
      <c r="AY107" s="216" t="s">
        <v>162</v>
      </c>
    </row>
    <row r="108" spans="2:65" s="12" customFormat="1" ht="12">
      <c r="B108" s="221"/>
      <c r="C108" s="222"/>
      <c r="D108" s="207" t="s">
        <v>170</v>
      </c>
      <c r="E108" s="223" t="s">
        <v>21</v>
      </c>
      <c r="F108" s="224" t="s">
        <v>176</v>
      </c>
      <c r="G108" s="222"/>
      <c r="H108" s="225">
        <v>25</v>
      </c>
      <c r="I108" s="226"/>
      <c r="J108" s="222"/>
      <c r="K108" s="222"/>
      <c r="L108" s="227"/>
      <c r="M108" s="228"/>
      <c r="N108" s="229"/>
      <c r="O108" s="229"/>
      <c r="P108" s="229"/>
      <c r="Q108" s="229"/>
      <c r="R108" s="229"/>
      <c r="S108" s="229"/>
      <c r="T108" s="230"/>
      <c r="AT108" s="231" t="s">
        <v>170</v>
      </c>
      <c r="AU108" s="231" t="s">
        <v>83</v>
      </c>
      <c r="AV108" s="12" t="s">
        <v>168</v>
      </c>
      <c r="AW108" s="12" t="s">
        <v>37</v>
      </c>
      <c r="AX108" s="12" t="s">
        <v>81</v>
      </c>
      <c r="AY108" s="231" t="s">
        <v>162</v>
      </c>
    </row>
    <row r="109" spans="2:65" s="1" customFormat="1" ht="20.399999999999999" customHeight="1">
      <c r="B109" s="41"/>
      <c r="C109" s="263" t="s">
        <v>195</v>
      </c>
      <c r="D109" s="263" t="s">
        <v>393</v>
      </c>
      <c r="E109" s="264" t="s">
        <v>636</v>
      </c>
      <c r="F109" s="265" t="s">
        <v>637</v>
      </c>
      <c r="G109" s="266" t="s">
        <v>167</v>
      </c>
      <c r="H109" s="267">
        <v>25.5</v>
      </c>
      <c r="I109" s="268"/>
      <c r="J109" s="269">
        <f>ROUND(I109*H109,2)</f>
        <v>0</v>
      </c>
      <c r="K109" s="265" t="s">
        <v>21</v>
      </c>
      <c r="L109" s="270"/>
      <c r="M109" s="271" t="s">
        <v>21</v>
      </c>
      <c r="N109" s="272" t="s">
        <v>44</v>
      </c>
      <c r="O109" s="42"/>
      <c r="P109" s="202">
        <f>O109*H109</f>
        <v>0</v>
      </c>
      <c r="Q109" s="202">
        <v>0.14299999999999999</v>
      </c>
      <c r="R109" s="202">
        <f>Q109*H109</f>
        <v>3.6464999999999996</v>
      </c>
      <c r="S109" s="202">
        <v>0</v>
      </c>
      <c r="T109" s="203">
        <f>S109*H109</f>
        <v>0</v>
      </c>
      <c r="AR109" s="24" t="s">
        <v>205</v>
      </c>
      <c r="AT109" s="24" t="s">
        <v>393</v>
      </c>
      <c r="AU109" s="24" t="s">
        <v>83</v>
      </c>
      <c r="AY109" s="24" t="s">
        <v>162</v>
      </c>
      <c r="BE109" s="204">
        <f>IF(N109="základní",J109,0)</f>
        <v>0</v>
      </c>
      <c r="BF109" s="204">
        <f>IF(N109="snížená",J109,0)</f>
        <v>0</v>
      </c>
      <c r="BG109" s="204">
        <f>IF(N109="zákl. přenesená",J109,0)</f>
        <v>0</v>
      </c>
      <c r="BH109" s="204">
        <f>IF(N109="sníž. přenesená",J109,0)</f>
        <v>0</v>
      </c>
      <c r="BI109" s="204">
        <f>IF(N109="nulová",J109,0)</f>
        <v>0</v>
      </c>
      <c r="BJ109" s="24" t="s">
        <v>81</v>
      </c>
      <c r="BK109" s="204">
        <f>ROUND(I109*H109,2)</f>
        <v>0</v>
      </c>
      <c r="BL109" s="24" t="s">
        <v>168</v>
      </c>
      <c r="BM109" s="24" t="s">
        <v>638</v>
      </c>
    </row>
    <row r="110" spans="2:65" s="13" customFormat="1" ht="12">
      <c r="B110" s="234"/>
      <c r="C110" s="235"/>
      <c r="D110" s="217" t="s">
        <v>170</v>
      </c>
      <c r="E110" s="236" t="s">
        <v>21</v>
      </c>
      <c r="F110" s="237" t="s">
        <v>288</v>
      </c>
      <c r="G110" s="235"/>
      <c r="H110" s="238" t="s">
        <v>21</v>
      </c>
      <c r="I110" s="239"/>
      <c r="J110" s="235"/>
      <c r="K110" s="235"/>
      <c r="L110" s="240"/>
      <c r="M110" s="241"/>
      <c r="N110" s="242"/>
      <c r="O110" s="242"/>
      <c r="P110" s="242"/>
      <c r="Q110" s="242"/>
      <c r="R110" s="242"/>
      <c r="S110" s="242"/>
      <c r="T110" s="243"/>
      <c r="AT110" s="244" t="s">
        <v>170</v>
      </c>
      <c r="AU110" s="244" t="s">
        <v>83</v>
      </c>
      <c r="AV110" s="13" t="s">
        <v>81</v>
      </c>
      <c r="AW110" s="13" t="s">
        <v>37</v>
      </c>
      <c r="AX110" s="13" t="s">
        <v>73</v>
      </c>
      <c r="AY110" s="244" t="s">
        <v>162</v>
      </c>
    </row>
    <row r="111" spans="2:65" s="11" customFormat="1" ht="12">
      <c r="B111" s="205"/>
      <c r="C111" s="206"/>
      <c r="D111" s="217" t="s">
        <v>170</v>
      </c>
      <c r="E111" s="218" t="s">
        <v>21</v>
      </c>
      <c r="F111" s="219" t="s">
        <v>639</v>
      </c>
      <c r="G111" s="206"/>
      <c r="H111" s="220">
        <v>25.5</v>
      </c>
      <c r="I111" s="211"/>
      <c r="J111" s="206"/>
      <c r="K111" s="206"/>
      <c r="L111" s="212"/>
      <c r="M111" s="213"/>
      <c r="N111" s="214"/>
      <c r="O111" s="214"/>
      <c r="P111" s="214"/>
      <c r="Q111" s="214"/>
      <c r="R111" s="214"/>
      <c r="S111" s="214"/>
      <c r="T111" s="215"/>
      <c r="AT111" s="216" t="s">
        <v>170</v>
      </c>
      <c r="AU111" s="216" t="s">
        <v>83</v>
      </c>
      <c r="AV111" s="11" t="s">
        <v>83</v>
      </c>
      <c r="AW111" s="11" t="s">
        <v>37</v>
      </c>
      <c r="AX111" s="11" t="s">
        <v>73</v>
      </c>
      <c r="AY111" s="216" t="s">
        <v>162</v>
      </c>
    </row>
    <row r="112" spans="2:65" s="12" customFormat="1" ht="12">
      <c r="B112" s="221"/>
      <c r="C112" s="222"/>
      <c r="D112" s="217" t="s">
        <v>170</v>
      </c>
      <c r="E112" s="257" t="s">
        <v>21</v>
      </c>
      <c r="F112" s="258" t="s">
        <v>176</v>
      </c>
      <c r="G112" s="222"/>
      <c r="H112" s="259">
        <v>25.5</v>
      </c>
      <c r="I112" s="226"/>
      <c r="J112" s="222"/>
      <c r="K112" s="222"/>
      <c r="L112" s="227"/>
      <c r="M112" s="228"/>
      <c r="N112" s="229"/>
      <c r="O112" s="229"/>
      <c r="P112" s="229"/>
      <c r="Q112" s="229"/>
      <c r="R112" s="229"/>
      <c r="S112" s="229"/>
      <c r="T112" s="230"/>
      <c r="AT112" s="231" t="s">
        <v>170</v>
      </c>
      <c r="AU112" s="231" t="s">
        <v>83</v>
      </c>
      <c r="AV112" s="12" t="s">
        <v>168</v>
      </c>
      <c r="AW112" s="12" t="s">
        <v>37</v>
      </c>
      <c r="AX112" s="12" t="s">
        <v>81</v>
      </c>
      <c r="AY112" s="231" t="s">
        <v>162</v>
      </c>
    </row>
    <row r="113" spans="2:65" s="10" customFormat="1" ht="29.85" customHeight="1">
      <c r="B113" s="176"/>
      <c r="C113" s="177"/>
      <c r="D113" s="190" t="s">
        <v>72</v>
      </c>
      <c r="E113" s="191" t="s">
        <v>212</v>
      </c>
      <c r="F113" s="191" t="s">
        <v>321</v>
      </c>
      <c r="G113" s="177"/>
      <c r="H113" s="177"/>
      <c r="I113" s="180"/>
      <c r="J113" s="192">
        <f>BK113</f>
        <v>0</v>
      </c>
      <c r="K113" s="177"/>
      <c r="L113" s="182"/>
      <c r="M113" s="183"/>
      <c r="N113" s="184"/>
      <c r="O113" s="184"/>
      <c r="P113" s="185">
        <f>SUM(P114:P133)</f>
        <v>0</v>
      </c>
      <c r="Q113" s="184"/>
      <c r="R113" s="185">
        <f>SUM(R114:R133)</f>
        <v>2.8808214400000001</v>
      </c>
      <c r="S113" s="184"/>
      <c r="T113" s="186">
        <f>SUM(T114:T133)</f>
        <v>0</v>
      </c>
      <c r="AR113" s="187" t="s">
        <v>81</v>
      </c>
      <c r="AT113" s="188" t="s">
        <v>72</v>
      </c>
      <c r="AU113" s="188" t="s">
        <v>81</v>
      </c>
      <c r="AY113" s="187" t="s">
        <v>162</v>
      </c>
      <c r="BK113" s="189">
        <f>SUM(BK114:BK133)</f>
        <v>0</v>
      </c>
    </row>
    <row r="114" spans="2:65" s="1" customFormat="1" ht="51.6" customHeight="1">
      <c r="B114" s="41"/>
      <c r="C114" s="193" t="s">
        <v>171</v>
      </c>
      <c r="D114" s="193" t="s">
        <v>164</v>
      </c>
      <c r="E114" s="194" t="s">
        <v>435</v>
      </c>
      <c r="F114" s="195" t="s">
        <v>436</v>
      </c>
      <c r="G114" s="196" t="s">
        <v>249</v>
      </c>
      <c r="H114" s="197">
        <v>10</v>
      </c>
      <c r="I114" s="198"/>
      <c r="J114" s="199">
        <f>ROUND(I114*H114,2)</f>
        <v>0</v>
      </c>
      <c r="K114" s="195" t="s">
        <v>183</v>
      </c>
      <c r="L114" s="61"/>
      <c r="M114" s="200" t="s">
        <v>21</v>
      </c>
      <c r="N114" s="201" t="s">
        <v>44</v>
      </c>
      <c r="O114" s="42"/>
      <c r="P114" s="202">
        <f>O114*H114</f>
        <v>0</v>
      </c>
      <c r="Q114" s="202">
        <v>8.0879999999999994E-2</v>
      </c>
      <c r="R114" s="202">
        <f>Q114*H114</f>
        <v>0.80879999999999996</v>
      </c>
      <c r="S114" s="202">
        <v>0</v>
      </c>
      <c r="T114" s="203">
        <f>S114*H114</f>
        <v>0</v>
      </c>
      <c r="AR114" s="24" t="s">
        <v>168</v>
      </c>
      <c r="AT114" s="24" t="s">
        <v>164</v>
      </c>
      <c r="AU114" s="24" t="s">
        <v>83</v>
      </c>
      <c r="AY114" s="24" t="s">
        <v>162</v>
      </c>
      <c r="BE114" s="204">
        <f>IF(N114="základní",J114,0)</f>
        <v>0</v>
      </c>
      <c r="BF114" s="204">
        <f>IF(N114="snížená",J114,0)</f>
        <v>0</v>
      </c>
      <c r="BG114" s="204">
        <f>IF(N114="zákl. přenesená",J114,0)</f>
        <v>0</v>
      </c>
      <c r="BH114" s="204">
        <f>IF(N114="sníž. přenesená",J114,0)</f>
        <v>0</v>
      </c>
      <c r="BI114" s="204">
        <f>IF(N114="nulová",J114,0)</f>
        <v>0</v>
      </c>
      <c r="BJ114" s="24" t="s">
        <v>81</v>
      </c>
      <c r="BK114" s="204">
        <f>ROUND(I114*H114,2)</f>
        <v>0</v>
      </c>
      <c r="BL114" s="24" t="s">
        <v>168</v>
      </c>
      <c r="BM114" s="24" t="s">
        <v>640</v>
      </c>
    </row>
    <row r="115" spans="2:65" s="1" customFormat="1" ht="84">
      <c r="B115" s="41"/>
      <c r="C115" s="63"/>
      <c r="D115" s="217" t="s">
        <v>185</v>
      </c>
      <c r="E115" s="63"/>
      <c r="F115" s="232" t="s">
        <v>438</v>
      </c>
      <c r="G115" s="63"/>
      <c r="H115" s="63"/>
      <c r="I115" s="163"/>
      <c r="J115" s="63"/>
      <c r="K115" s="63"/>
      <c r="L115" s="61"/>
      <c r="M115" s="233"/>
      <c r="N115" s="42"/>
      <c r="O115" s="42"/>
      <c r="P115" s="42"/>
      <c r="Q115" s="42"/>
      <c r="R115" s="42"/>
      <c r="S115" s="42"/>
      <c r="T115" s="78"/>
      <c r="AT115" s="24" t="s">
        <v>185</v>
      </c>
      <c r="AU115" s="24" t="s">
        <v>83</v>
      </c>
    </row>
    <row r="116" spans="2:65" s="13" customFormat="1" ht="12">
      <c r="B116" s="234"/>
      <c r="C116" s="235"/>
      <c r="D116" s="217" t="s">
        <v>170</v>
      </c>
      <c r="E116" s="236" t="s">
        <v>21</v>
      </c>
      <c r="F116" s="237" t="s">
        <v>439</v>
      </c>
      <c r="G116" s="235"/>
      <c r="H116" s="238" t="s">
        <v>21</v>
      </c>
      <c r="I116" s="239"/>
      <c r="J116" s="235"/>
      <c r="K116" s="235"/>
      <c r="L116" s="240"/>
      <c r="M116" s="241"/>
      <c r="N116" s="242"/>
      <c r="O116" s="242"/>
      <c r="P116" s="242"/>
      <c r="Q116" s="242"/>
      <c r="R116" s="242"/>
      <c r="S116" s="242"/>
      <c r="T116" s="243"/>
      <c r="AT116" s="244" t="s">
        <v>170</v>
      </c>
      <c r="AU116" s="244" t="s">
        <v>83</v>
      </c>
      <c r="AV116" s="13" t="s">
        <v>81</v>
      </c>
      <c r="AW116" s="13" t="s">
        <v>37</v>
      </c>
      <c r="AX116" s="13" t="s">
        <v>73</v>
      </c>
      <c r="AY116" s="244" t="s">
        <v>162</v>
      </c>
    </row>
    <row r="117" spans="2:65" s="11" customFormat="1" ht="12">
      <c r="B117" s="205"/>
      <c r="C117" s="206"/>
      <c r="D117" s="217" t="s">
        <v>170</v>
      </c>
      <c r="E117" s="218" t="s">
        <v>21</v>
      </c>
      <c r="F117" s="219" t="s">
        <v>219</v>
      </c>
      <c r="G117" s="206"/>
      <c r="H117" s="220">
        <v>10</v>
      </c>
      <c r="I117" s="211"/>
      <c r="J117" s="206"/>
      <c r="K117" s="206"/>
      <c r="L117" s="212"/>
      <c r="M117" s="213"/>
      <c r="N117" s="214"/>
      <c r="O117" s="214"/>
      <c r="P117" s="214"/>
      <c r="Q117" s="214"/>
      <c r="R117" s="214"/>
      <c r="S117" s="214"/>
      <c r="T117" s="215"/>
      <c r="AT117" s="216" t="s">
        <v>170</v>
      </c>
      <c r="AU117" s="216" t="s">
        <v>83</v>
      </c>
      <c r="AV117" s="11" t="s">
        <v>83</v>
      </c>
      <c r="AW117" s="11" t="s">
        <v>37</v>
      </c>
      <c r="AX117" s="11" t="s">
        <v>73</v>
      </c>
      <c r="AY117" s="216" t="s">
        <v>162</v>
      </c>
    </row>
    <row r="118" spans="2:65" s="12" customFormat="1" ht="12">
      <c r="B118" s="221"/>
      <c r="C118" s="222"/>
      <c r="D118" s="207" t="s">
        <v>170</v>
      </c>
      <c r="E118" s="223" t="s">
        <v>21</v>
      </c>
      <c r="F118" s="224" t="s">
        <v>176</v>
      </c>
      <c r="G118" s="222"/>
      <c r="H118" s="225">
        <v>10</v>
      </c>
      <c r="I118" s="226"/>
      <c r="J118" s="222"/>
      <c r="K118" s="222"/>
      <c r="L118" s="227"/>
      <c r="M118" s="228"/>
      <c r="N118" s="229"/>
      <c r="O118" s="229"/>
      <c r="P118" s="229"/>
      <c r="Q118" s="229"/>
      <c r="R118" s="229"/>
      <c r="S118" s="229"/>
      <c r="T118" s="230"/>
      <c r="AT118" s="231" t="s">
        <v>170</v>
      </c>
      <c r="AU118" s="231" t="s">
        <v>83</v>
      </c>
      <c r="AV118" s="12" t="s">
        <v>168</v>
      </c>
      <c r="AW118" s="12" t="s">
        <v>37</v>
      </c>
      <c r="AX118" s="12" t="s">
        <v>81</v>
      </c>
      <c r="AY118" s="231" t="s">
        <v>162</v>
      </c>
    </row>
    <row r="119" spans="2:65" s="1" customFormat="1" ht="20.399999999999999" customHeight="1">
      <c r="B119" s="41"/>
      <c r="C119" s="263" t="s">
        <v>205</v>
      </c>
      <c r="D119" s="263" t="s">
        <v>393</v>
      </c>
      <c r="E119" s="264" t="s">
        <v>440</v>
      </c>
      <c r="F119" s="265" t="s">
        <v>441</v>
      </c>
      <c r="G119" s="266" t="s">
        <v>191</v>
      </c>
      <c r="H119" s="267">
        <v>20.2</v>
      </c>
      <c r="I119" s="268"/>
      <c r="J119" s="269">
        <f>ROUND(I119*H119,2)</f>
        <v>0</v>
      </c>
      <c r="K119" s="265" t="s">
        <v>183</v>
      </c>
      <c r="L119" s="270"/>
      <c r="M119" s="271" t="s">
        <v>21</v>
      </c>
      <c r="N119" s="272" t="s">
        <v>44</v>
      </c>
      <c r="O119" s="42"/>
      <c r="P119" s="202">
        <f>O119*H119</f>
        <v>0</v>
      </c>
      <c r="Q119" s="202">
        <v>2.4E-2</v>
      </c>
      <c r="R119" s="202">
        <f>Q119*H119</f>
        <v>0.48480000000000001</v>
      </c>
      <c r="S119" s="202">
        <v>0</v>
      </c>
      <c r="T119" s="203">
        <f>S119*H119</f>
        <v>0</v>
      </c>
      <c r="AR119" s="24" t="s">
        <v>205</v>
      </c>
      <c r="AT119" s="24" t="s">
        <v>393</v>
      </c>
      <c r="AU119" s="24" t="s">
        <v>83</v>
      </c>
      <c r="AY119" s="24" t="s">
        <v>162</v>
      </c>
      <c r="BE119" s="204">
        <f>IF(N119="základní",J119,0)</f>
        <v>0</v>
      </c>
      <c r="BF119" s="204">
        <f>IF(N119="snížená",J119,0)</f>
        <v>0</v>
      </c>
      <c r="BG119" s="204">
        <f>IF(N119="zákl. přenesená",J119,0)</f>
        <v>0</v>
      </c>
      <c r="BH119" s="204">
        <f>IF(N119="sníž. přenesená",J119,0)</f>
        <v>0</v>
      </c>
      <c r="BI119" s="204">
        <f>IF(N119="nulová",J119,0)</f>
        <v>0</v>
      </c>
      <c r="BJ119" s="24" t="s">
        <v>81</v>
      </c>
      <c r="BK119" s="204">
        <f>ROUND(I119*H119,2)</f>
        <v>0</v>
      </c>
      <c r="BL119" s="24" t="s">
        <v>168</v>
      </c>
      <c r="BM119" s="24" t="s">
        <v>641</v>
      </c>
    </row>
    <row r="120" spans="2:65" s="13" customFormat="1" ht="12">
      <c r="B120" s="234"/>
      <c r="C120" s="235"/>
      <c r="D120" s="217" t="s">
        <v>170</v>
      </c>
      <c r="E120" s="236" t="s">
        <v>21</v>
      </c>
      <c r="F120" s="237" t="s">
        <v>439</v>
      </c>
      <c r="G120" s="235"/>
      <c r="H120" s="238" t="s">
        <v>21</v>
      </c>
      <c r="I120" s="239"/>
      <c r="J120" s="235"/>
      <c r="K120" s="235"/>
      <c r="L120" s="240"/>
      <c r="M120" s="241"/>
      <c r="N120" s="242"/>
      <c r="O120" s="242"/>
      <c r="P120" s="242"/>
      <c r="Q120" s="242"/>
      <c r="R120" s="242"/>
      <c r="S120" s="242"/>
      <c r="T120" s="243"/>
      <c r="AT120" s="244" t="s">
        <v>170</v>
      </c>
      <c r="AU120" s="244" t="s">
        <v>83</v>
      </c>
      <c r="AV120" s="13" t="s">
        <v>81</v>
      </c>
      <c r="AW120" s="13" t="s">
        <v>37</v>
      </c>
      <c r="AX120" s="13" t="s">
        <v>73</v>
      </c>
      <c r="AY120" s="244" t="s">
        <v>162</v>
      </c>
    </row>
    <row r="121" spans="2:65" s="11" customFormat="1" ht="12">
      <c r="B121" s="205"/>
      <c r="C121" s="206"/>
      <c r="D121" s="217" t="s">
        <v>170</v>
      </c>
      <c r="E121" s="218" t="s">
        <v>21</v>
      </c>
      <c r="F121" s="219" t="s">
        <v>642</v>
      </c>
      <c r="G121" s="206"/>
      <c r="H121" s="220">
        <v>20.2</v>
      </c>
      <c r="I121" s="211"/>
      <c r="J121" s="206"/>
      <c r="K121" s="206"/>
      <c r="L121" s="212"/>
      <c r="M121" s="213"/>
      <c r="N121" s="214"/>
      <c r="O121" s="214"/>
      <c r="P121" s="214"/>
      <c r="Q121" s="214"/>
      <c r="R121" s="214"/>
      <c r="S121" s="214"/>
      <c r="T121" s="215"/>
      <c r="AT121" s="216" t="s">
        <v>170</v>
      </c>
      <c r="AU121" s="216" t="s">
        <v>83</v>
      </c>
      <c r="AV121" s="11" t="s">
        <v>83</v>
      </c>
      <c r="AW121" s="11" t="s">
        <v>37</v>
      </c>
      <c r="AX121" s="11" t="s">
        <v>73</v>
      </c>
      <c r="AY121" s="216" t="s">
        <v>162</v>
      </c>
    </row>
    <row r="122" spans="2:65" s="12" customFormat="1" ht="12">
      <c r="B122" s="221"/>
      <c r="C122" s="222"/>
      <c r="D122" s="207" t="s">
        <v>170</v>
      </c>
      <c r="E122" s="223" t="s">
        <v>21</v>
      </c>
      <c r="F122" s="224" t="s">
        <v>176</v>
      </c>
      <c r="G122" s="222"/>
      <c r="H122" s="225">
        <v>20.2</v>
      </c>
      <c r="I122" s="226"/>
      <c r="J122" s="222"/>
      <c r="K122" s="222"/>
      <c r="L122" s="227"/>
      <c r="M122" s="228"/>
      <c r="N122" s="229"/>
      <c r="O122" s="229"/>
      <c r="P122" s="229"/>
      <c r="Q122" s="229"/>
      <c r="R122" s="229"/>
      <c r="S122" s="229"/>
      <c r="T122" s="230"/>
      <c r="AT122" s="231" t="s">
        <v>170</v>
      </c>
      <c r="AU122" s="231" t="s">
        <v>83</v>
      </c>
      <c r="AV122" s="12" t="s">
        <v>168</v>
      </c>
      <c r="AW122" s="12" t="s">
        <v>37</v>
      </c>
      <c r="AX122" s="12" t="s">
        <v>81</v>
      </c>
      <c r="AY122" s="231" t="s">
        <v>162</v>
      </c>
    </row>
    <row r="123" spans="2:65" s="1" customFormat="1" ht="40.200000000000003" customHeight="1">
      <c r="B123" s="41"/>
      <c r="C123" s="193" t="s">
        <v>212</v>
      </c>
      <c r="D123" s="193" t="s">
        <v>164</v>
      </c>
      <c r="E123" s="194" t="s">
        <v>583</v>
      </c>
      <c r="F123" s="195" t="s">
        <v>584</v>
      </c>
      <c r="G123" s="196" t="s">
        <v>249</v>
      </c>
      <c r="H123" s="197">
        <v>7</v>
      </c>
      <c r="I123" s="198"/>
      <c r="J123" s="199">
        <f>ROUND(I123*H123,2)</f>
        <v>0</v>
      </c>
      <c r="K123" s="195" t="s">
        <v>183</v>
      </c>
      <c r="L123" s="61"/>
      <c r="M123" s="200" t="s">
        <v>21</v>
      </c>
      <c r="N123" s="201" t="s">
        <v>44</v>
      </c>
      <c r="O123" s="42"/>
      <c r="P123" s="202">
        <f>O123*H123</f>
        <v>0</v>
      </c>
      <c r="Q123" s="202">
        <v>0.15539952000000001</v>
      </c>
      <c r="R123" s="202">
        <f>Q123*H123</f>
        <v>1.0877966400000001</v>
      </c>
      <c r="S123" s="202">
        <v>0</v>
      </c>
      <c r="T123" s="203">
        <f>S123*H123</f>
        <v>0</v>
      </c>
      <c r="AR123" s="24" t="s">
        <v>168</v>
      </c>
      <c r="AT123" s="24" t="s">
        <v>164</v>
      </c>
      <c r="AU123" s="24" t="s">
        <v>83</v>
      </c>
      <c r="AY123" s="24" t="s">
        <v>162</v>
      </c>
      <c r="BE123" s="204">
        <f>IF(N123="základní",J123,0)</f>
        <v>0</v>
      </c>
      <c r="BF123" s="204">
        <f>IF(N123="snížená",J123,0)</f>
        <v>0</v>
      </c>
      <c r="BG123" s="204">
        <f>IF(N123="zákl. přenesená",J123,0)</f>
        <v>0</v>
      </c>
      <c r="BH123" s="204">
        <f>IF(N123="sníž. přenesená",J123,0)</f>
        <v>0</v>
      </c>
      <c r="BI123" s="204">
        <f>IF(N123="nulová",J123,0)</f>
        <v>0</v>
      </c>
      <c r="BJ123" s="24" t="s">
        <v>81</v>
      </c>
      <c r="BK123" s="204">
        <f>ROUND(I123*H123,2)</f>
        <v>0</v>
      </c>
      <c r="BL123" s="24" t="s">
        <v>168</v>
      </c>
      <c r="BM123" s="24" t="s">
        <v>643</v>
      </c>
    </row>
    <row r="124" spans="2:65" s="13" customFormat="1" ht="12">
      <c r="B124" s="234"/>
      <c r="C124" s="235"/>
      <c r="D124" s="217" t="s">
        <v>170</v>
      </c>
      <c r="E124" s="236" t="s">
        <v>21</v>
      </c>
      <c r="F124" s="237" t="s">
        <v>588</v>
      </c>
      <c r="G124" s="235"/>
      <c r="H124" s="238" t="s">
        <v>21</v>
      </c>
      <c r="I124" s="239"/>
      <c r="J124" s="235"/>
      <c r="K124" s="235"/>
      <c r="L124" s="240"/>
      <c r="M124" s="241"/>
      <c r="N124" s="242"/>
      <c r="O124" s="242"/>
      <c r="P124" s="242"/>
      <c r="Q124" s="242"/>
      <c r="R124" s="242"/>
      <c r="S124" s="242"/>
      <c r="T124" s="243"/>
      <c r="AT124" s="244" t="s">
        <v>170</v>
      </c>
      <c r="AU124" s="244" t="s">
        <v>83</v>
      </c>
      <c r="AV124" s="13" t="s">
        <v>81</v>
      </c>
      <c r="AW124" s="13" t="s">
        <v>37</v>
      </c>
      <c r="AX124" s="13" t="s">
        <v>73</v>
      </c>
      <c r="AY124" s="244" t="s">
        <v>162</v>
      </c>
    </row>
    <row r="125" spans="2:65" s="11" customFormat="1" ht="12">
      <c r="B125" s="205"/>
      <c r="C125" s="206"/>
      <c r="D125" s="217" t="s">
        <v>170</v>
      </c>
      <c r="E125" s="218" t="s">
        <v>21</v>
      </c>
      <c r="F125" s="219" t="s">
        <v>171</v>
      </c>
      <c r="G125" s="206"/>
      <c r="H125" s="220">
        <v>7</v>
      </c>
      <c r="I125" s="211"/>
      <c r="J125" s="206"/>
      <c r="K125" s="206"/>
      <c r="L125" s="212"/>
      <c r="M125" s="213"/>
      <c r="N125" s="214"/>
      <c r="O125" s="214"/>
      <c r="P125" s="214"/>
      <c r="Q125" s="214"/>
      <c r="R125" s="214"/>
      <c r="S125" s="214"/>
      <c r="T125" s="215"/>
      <c r="AT125" s="216" t="s">
        <v>170</v>
      </c>
      <c r="AU125" s="216" t="s">
        <v>83</v>
      </c>
      <c r="AV125" s="11" t="s">
        <v>83</v>
      </c>
      <c r="AW125" s="11" t="s">
        <v>37</v>
      </c>
      <c r="AX125" s="11" t="s">
        <v>73</v>
      </c>
      <c r="AY125" s="216" t="s">
        <v>162</v>
      </c>
    </row>
    <row r="126" spans="2:65" s="12" customFormat="1" ht="12">
      <c r="B126" s="221"/>
      <c r="C126" s="222"/>
      <c r="D126" s="207" t="s">
        <v>170</v>
      </c>
      <c r="E126" s="223" t="s">
        <v>21</v>
      </c>
      <c r="F126" s="224" t="s">
        <v>176</v>
      </c>
      <c r="G126" s="222"/>
      <c r="H126" s="225">
        <v>7</v>
      </c>
      <c r="I126" s="226"/>
      <c r="J126" s="222"/>
      <c r="K126" s="222"/>
      <c r="L126" s="227"/>
      <c r="M126" s="228"/>
      <c r="N126" s="229"/>
      <c r="O126" s="229"/>
      <c r="P126" s="229"/>
      <c r="Q126" s="229"/>
      <c r="R126" s="229"/>
      <c r="S126" s="229"/>
      <c r="T126" s="230"/>
      <c r="AT126" s="231" t="s">
        <v>170</v>
      </c>
      <c r="AU126" s="231" t="s">
        <v>83</v>
      </c>
      <c r="AV126" s="12" t="s">
        <v>168</v>
      </c>
      <c r="AW126" s="12" t="s">
        <v>37</v>
      </c>
      <c r="AX126" s="12" t="s">
        <v>81</v>
      </c>
      <c r="AY126" s="231" t="s">
        <v>162</v>
      </c>
    </row>
    <row r="127" spans="2:65" s="1" customFormat="1" ht="20.399999999999999" customHeight="1">
      <c r="B127" s="41"/>
      <c r="C127" s="263" t="s">
        <v>219</v>
      </c>
      <c r="D127" s="263" t="s">
        <v>393</v>
      </c>
      <c r="E127" s="264" t="s">
        <v>590</v>
      </c>
      <c r="F127" s="265" t="s">
        <v>591</v>
      </c>
      <c r="G127" s="266" t="s">
        <v>191</v>
      </c>
      <c r="H127" s="267">
        <v>7.07</v>
      </c>
      <c r="I127" s="268"/>
      <c r="J127" s="269">
        <f>ROUND(I127*H127,2)</f>
        <v>0</v>
      </c>
      <c r="K127" s="265" t="s">
        <v>183</v>
      </c>
      <c r="L127" s="270"/>
      <c r="M127" s="271" t="s">
        <v>21</v>
      </c>
      <c r="N127" s="272" t="s">
        <v>44</v>
      </c>
      <c r="O127" s="42"/>
      <c r="P127" s="202">
        <f>O127*H127</f>
        <v>0</v>
      </c>
      <c r="Q127" s="202">
        <v>4.8300000000000003E-2</v>
      </c>
      <c r="R127" s="202">
        <f>Q127*H127</f>
        <v>0.34148100000000003</v>
      </c>
      <c r="S127" s="202">
        <v>0</v>
      </c>
      <c r="T127" s="203">
        <f>S127*H127</f>
        <v>0</v>
      </c>
      <c r="AR127" s="24" t="s">
        <v>205</v>
      </c>
      <c r="AT127" s="24" t="s">
        <v>393</v>
      </c>
      <c r="AU127" s="24" t="s">
        <v>83</v>
      </c>
      <c r="AY127" s="24" t="s">
        <v>162</v>
      </c>
      <c r="BE127" s="204">
        <f>IF(N127="základní",J127,0)</f>
        <v>0</v>
      </c>
      <c r="BF127" s="204">
        <f>IF(N127="snížená",J127,0)</f>
        <v>0</v>
      </c>
      <c r="BG127" s="204">
        <f>IF(N127="zákl. přenesená",J127,0)</f>
        <v>0</v>
      </c>
      <c r="BH127" s="204">
        <f>IF(N127="sníž. přenesená",J127,0)</f>
        <v>0</v>
      </c>
      <c r="BI127" s="204">
        <f>IF(N127="nulová",J127,0)</f>
        <v>0</v>
      </c>
      <c r="BJ127" s="24" t="s">
        <v>81</v>
      </c>
      <c r="BK127" s="204">
        <f>ROUND(I127*H127,2)</f>
        <v>0</v>
      </c>
      <c r="BL127" s="24" t="s">
        <v>168</v>
      </c>
      <c r="BM127" s="24" t="s">
        <v>644</v>
      </c>
    </row>
    <row r="128" spans="2:65" s="11" customFormat="1" ht="12">
      <c r="B128" s="205"/>
      <c r="C128" s="206"/>
      <c r="D128" s="217" t="s">
        <v>170</v>
      </c>
      <c r="E128" s="218" t="s">
        <v>21</v>
      </c>
      <c r="F128" s="219" t="s">
        <v>645</v>
      </c>
      <c r="G128" s="206"/>
      <c r="H128" s="220">
        <v>7.07</v>
      </c>
      <c r="I128" s="211"/>
      <c r="J128" s="206"/>
      <c r="K128" s="206"/>
      <c r="L128" s="212"/>
      <c r="M128" s="213"/>
      <c r="N128" s="214"/>
      <c r="O128" s="214"/>
      <c r="P128" s="214"/>
      <c r="Q128" s="214"/>
      <c r="R128" s="214"/>
      <c r="S128" s="214"/>
      <c r="T128" s="215"/>
      <c r="AT128" s="216" t="s">
        <v>170</v>
      </c>
      <c r="AU128" s="216" t="s">
        <v>83</v>
      </c>
      <c r="AV128" s="11" t="s">
        <v>83</v>
      </c>
      <c r="AW128" s="11" t="s">
        <v>37</v>
      </c>
      <c r="AX128" s="11" t="s">
        <v>73</v>
      </c>
      <c r="AY128" s="216" t="s">
        <v>162</v>
      </c>
    </row>
    <row r="129" spans="2:65" s="12" customFormat="1" ht="12">
      <c r="B129" s="221"/>
      <c r="C129" s="222"/>
      <c r="D129" s="207" t="s">
        <v>170</v>
      </c>
      <c r="E129" s="223" t="s">
        <v>21</v>
      </c>
      <c r="F129" s="224" t="s">
        <v>176</v>
      </c>
      <c r="G129" s="222"/>
      <c r="H129" s="225">
        <v>7.07</v>
      </c>
      <c r="I129" s="226"/>
      <c r="J129" s="222"/>
      <c r="K129" s="222"/>
      <c r="L129" s="227"/>
      <c r="M129" s="228"/>
      <c r="N129" s="229"/>
      <c r="O129" s="229"/>
      <c r="P129" s="229"/>
      <c r="Q129" s="229"/>
      <c r="R129" s="229"/>
      <c r="S129" s="229"/>
      <c r="T129" s="230"/>
      <c r="AT129" s="231" t="s">
        <v>170</v>
      </c>
      <c r="AU129" s="231" t="s">
        <v>83</v>
      </c>
      <c r="AV129" s="12" t="s">
        <v>168</v>
      </c>
      <c r="AW129" s="12" t="s">
        <v>37</v>
      </c>
      <c r="AX129" s="12" t="s">
        <v>81</v>
      </c>
      <c r="AY129" s="231" t="s">
        <v>162</v>
      </c>
    </row>
    <row r="130" spans="2:65" s="1" customFormat="1" ht="28.8" customHeight="1">
      <c r="B130" s="41"/>
      <c r="C130" s="193" t="s">
        <v>224</v>
      </c>
      <c r="D130" s="193" t="s">
        <v>164</v>
      </c>
      <c r="E130" s="194" t="s">
        <v>612</v>
      </c>
      <c r="F130" s="195" t="s">
        <v>613</v>
      </c>
      <c r="G130" s="196" t="s">
        <v>257</v>
      </c>
      <c r="H130" s="197">
        <v>7.0000000000000007E-2</v>
      </c>
      <c r="I130" s="198"/>
      <c r="J130" s="199">
        <f>ROUND(I130*H130,2)</f>
        <v>0</v>
      </c>
      <c r="K130" s="195" t="s">
        <v>183</v>
      </c>
      <c r="L130" s="61"/>
      <c r="M130" s="200" t="s">
        <v>21</v>
      </c>
      <c r="N130" s="201" t="s">
        <v>44</v>
      </c>
      <c r="O130" s="42"/>
      <c r="P130" s="202">
        <f>O130*H130</f>
        <v>0</v>
      </c>
      <c r="Q130" s="202">
        <v>2.2563399999999998</v>
      </c>
      <c r="R130" s="202">
        <f>Q130*H130</f>
        <v>0.1579438</v>
      </c>
      <c r="S130" s="202">
        <v>0</v>
      </c>
      <c r="T130" s="203">
        <f>S130*H130</f>
        <v>0</v>
      </c>
      <c r="AR130" s="24" t="s">
        <v>168</v>
      </c>
      <c r="AT130" s="24" t="s">
        <v>164</v>
      </c>
      <c r="AU130" s="24" t="s">
        <v>83</v>
      </c>
      <c r="AY130" s="24" t="s">
        <v>162</v>
      </c>
      <c r="BE130" s="204">
        <f>IF(N130="základní",J130,0)</f>
        <v>0</v>
      </c>
      <c r="BF130" s="204">
        <f>IF(N130="snížená",J130,0)</f>
        <v>0</v>
      </c>
      <c r="BG130" s="204">
        <f>IF(N130="zákl. přenesená",J130,0)</f>
        <v>0</v>
      </c>
      <c r="BH130" s="204">
        <f>IF(N130="sníž. přenesená",J130,0)</f>
        <v>0</v>
      </c>
      <c r="BI130" s="204">
        <f>IF(N130="nulová",J130,0)</f>
        <v>0</v>
      </c>
      <c r="BJ130" s="24" t="s">
        <v>81</v>
      </c>
      <c r="BK130" s="204">
        <f>ROUND(I130*H130,2)</f>
        <v>0</v>
      </c>
      <c r="BL130" s="24" t="s">
        <v>168</v>
      </c>
      <c r="BM130" s="24" t="s">
        <v>646</v>
      </c>
    </row>
    <row r="131" spans="2:65" s="13" customFormat="1" ht="12">
      <c r="B131" s="234"/>
      <c r="C131" s="235"/>
      <c r="D131" s="217" t="s">
        <v>170</v>
      </c>
      <c r="E131" s="236" t="s">
        <v>21</v>
      </c>
      <c r="F131" s="237" t="s">
        <v>588</v>
      </c>
      <c r="G131" s="235"/>
      <c r="H131" s="238" t="s">
        <v>21</v>
      </c>
      <c r="I131" s="239"/>
      <c r="J131" s="235"/>
      <c r="K131" s="235"/>
      <c r="L131" s="240"/>
      <c r="M131" s="241"/>
      <c r="N131" s="242"/>
      <c r="O131" s="242"/>
      <c r="P131" s="242"/>
      <c r="Q131" s="242"/>
      <c r="R131" s="242"/>
      <c r="S131" s="242"/>
      <c r="T131" s="243"/>
      <c r="AT131" s="244" t="s">
        <v>170</v>
      </c>
      <c r="AU131" s="244" t="s">
        <v>83</v>
      </c>
      <c r="AV131" s="13" t="s">
        <v>81</v>
      </c>
      <c r="AW131" s="13" t="s">
        <v>37</v>
      </c>
      <c r="AX131" s="13" t="s">
        <v>73</v>
      </c>
      <c r="AY131" s="244" t="s">
        <v>162</v>
      </c>
    </row>
    <row r="132" spans="2:65" s="11" customFormat="1" ht="12">
      <c r="B132" s="205"/>
      <c r="C132" s="206"/>
      <c r="D132" s="217" t="s">
        <v>170</v>
      </c>
      <c r="E132" s="218" t="s">
        <v>21</v>
      </c>
      <c r="F132" s="219" t="s">
        <v>647</v>
      </c>
      <c r="G132" s="206"/>
      <c r="H132" s="220">
        <v>7.0000000000000007E-2</v>
      </c>
      <c r="I132" s="211"/>
      <c r="J132" s="206"/>
      <c r="K132" s="206"/>
      <c r="L132" s="212"/>
      <c r="M132" s="213"/>
      <c r="N132" s="214"/>
      <c r="O132" s="214"/>
      <c r="P132" s="214"/>
      <c r="Q132" s="214"/>
      <c r="R132" s="214"/>
      <c r="S132" s="214"/>
      <c r="T132" s="215"/>
      <c r="AT132" s="216" t="s">
        <v>170</v>
      </c>
      <c r="AU132" s="216" t="s">
        <v>83</v>
      </c>
      <c r="AV132" s="11" t="s">
        <v>83</v>
      </c>
      <c r="AW132" s="11" t="s">
        <v>37</v>
      </c>
      <c r="AX132" s="11" t="s">
        <v>73</v>
      </c>
      <c r="AY132" s="216" t="s">
        <v>162</v>
      </c>
    </row>
    <row r="133" spans="2:65" s="12" customFormat="1" ht="12">
      <c r="B133" s="221"/>
      <c r="C133" s="222"/>
      <c r="D133" s="217" t="s">
        <v>170</v>
      </c>
      <c r="E133" s="257" t="s">
        <v>21</v>
      </c>
      <c r="F133" s="258" t="s">
        <v>176</v>
      </c>
      <c r="G133" s="222"/>
      <c r="H133" s="259">
        <v>7.0000000000000007E-2</v>
      </c>
      <c r="I133" s="226"/>
      <c r="J133" s="222"/>
      <c r="K133" s="222"/>
      <c r="L133" s="227"/>
      <c r="M133" s="228"/>
      <c r="N133" s="229"/>
      <c r="O133" s="229"/>
      <c r="P133" s="229"/>
      <c r="Q133" s="229"/>
      <c r="R133" s="229"/>
      <c r="S133" s="229"/>
      <c r="T133" s="230"/>
      <c r="AT133" s="231" t="s">
        <v>170</v>
      </c>
      <c r="AU133" s="231" t="s">
        <v>83</v>
      </c>
      <c r="AV133" s="12" t="s">
        <v>168</v>
      </c>
      <c r="AW133" s="12" t="s">
        <v>37</v>
      </c>
      <c r="AX133" s="12" t="s">
        <v>81</v>
      </c>
      <c r="AY133" s="231" t="s">
        <v>162</v>
      </c>
    </row>
    <row r="134" spans="2:65" s="10" customFormat="1" ht="29.85" customHeight="1">
      <c r="B134" s="176"/>
      <c r="C134" s="177"/>
      <c r="D134" s="190" t="s">
        <v>72</v>
      </c>
      <c r="E134" s="191" t="s">
        <v>444</v>
      </c>
      <c r="F134" s="191" t="s">
        <v>445</v>
      </c>
      <c r="G134" s="177"/>
      <c r="H134" s="177"/>
      <c r="I134" s="180"/>
      <c r="J134" s="192">
        <f>BK134</f>
        <v>0</v>
      </c>
      <c r="K134" s="177"/>
      <c r="L134" s="182"/>
      <c r="M134" s="183"/>
      <c r="N134" s="184"/>
      <c r="O134" s="184"/>
      <c r="P134" s="185">
        <f>P135</f>
        <v>0</v>
      </c>
      <c r="Q134" s="184"/>
      <c r="R134" s="185">
        <f>R135</f>
        <v>0</v>
      </c>
      <c r="S134" s="184"/>
      <c r="T134" s="186">
        <f>T135</f>
        <v>0</v>
      </c>
      <c r="AR134" s="187" t="s">
        <v>81</v>
      </c>
      <c r="AT134" s="188" t="s">
        <v>72</v>
      </c>
      <c r="AU134" s="188" t="s">
        <v>81</v>
      </c>
      <c r="AY134" s="187" t="s">
        <v>162</v>
      </c>
      <c r="BK134" s="189">
        <f>BK135</f>
        <v>0</v>
      </c>
    </row>
    <row r="135" spans="2:65" s="1" customFormat="1" ht="28.8" customHeight="1">
      <c r="B135" s="41"/>
      <c r="C135" s="193" t="s">
        <v>230</v>
      </c>
      <c r="D135" s="193" t="s">
        <v>164</v>
      </c>
      <c r="E135" s="194" t="s">
        <v>620</v>
      </c>
      <c r="F135" s="195" t="s">
        <v>621</v>
      </c>
      <c r="G135" s="196" t="s">
        <v>317</v>
      </c>
      <c r="H135" s="197">
        <v>38.069000000000003</v>
      </c>
      <c r="I135" s="198"/>
      <c r="J135" s="199">
        <f>ROUND(I135*H135,2)</f>
        <v>0</v>
      </c>
      <c r="K135" s="195" t="s">
        <v>183</v>
      </c>
      <c r="L135" s="61"/>
      <c r="M135" s="200" t="s">
        <v>21</v>
      </c>
      <c r="N135" s="273" t="s">
        <v>44</v>
      </c>
      <c r="O135" s="274"/>
      <c r="P135" s="275">
        <f>O135*H135</f>
        <v>0</v>
      </c>
      <c r="Q135" s="275">
        <v>0</v>
      </c>
      <c r="R135" s="275">
        <f>Q135*H135</f>
        <v>0</v>
      </c>
      <c r="S135" s="275">
        <v>0</v>
      </c>
      <c r="T135" s="276">
        <f>S135*H135</f>
        <v>0</v>
      </c>
      <c r="AR135" s="24" t="s">
        <v>168</v>
      </c>
      <c r="AT135" s="24" t="s">
        <v>164</v>
      </c>
      <c r="AU135" s="24" t="s">
        <v>83</v>
      </c>
      <c r="AY135" s="24" t="s">
        <v>162</v>
      </c>
      <c r="BE135" s="204">
        <f>IF(N135="základní",J135,0)</f>
        <v>0</v>
      </c>
      <c r="BF135" s="204">
        <f>IF(N135="snížená",J135,0)</f>
        <v>0</v>
      </c>
      <c r="BG135" s="204">
        <f>IF(N135="zákl. přenesená",J135,0)</f>
        <v>0</v>
      </c>
      <c r="BH135" s="204">
        <f>IF(N135="sníž. přenesená",J135,0)</f>
        <v>0</v>
      </c>
      <c r="BI135" s="204">
        <f>IF(N135="nulová",J135,0)</f>
        <v>0</v>
      </c>
      <c r="BJ135" s="24" t="s">
        <v>81</v>
      </c>
      <c r="BK135" s="204">
        <f>ROUND(I135*H135,2)</f>
        <v>0</v>
      </c>
      <c r="BL135" s="24" t="s">
        <v>168</v>
      </c>
      <c r="BM135" s="24" t="s">
        <v>648</v>
      </c>
    </row>
    <row r="136" spans="2:65" s="1" customFormat="1" ht="6.9" customHeight="1">
      <c r="B136" s="56"/>
      <c r="C136" s="57"/>
      <c r="D136" s="57"/>
      <c r="E136" s="57"/>
      <c r="F136" s="57"/>
      <c r="G136" s="57"/>
      <c r="H136" s="57"/>
      <c r="I136" s="139"/>
      <c r="J136" s="57"/>
      <c r="K136" s="57"/>
      <c r="L136" s="61"/>
    </row>
  </sheetData>
  <sheetProtection algorithmName="SHA-512" hashValue="i1kQypNWIdXjxAPtiIYrnXwdPIhcXj0QxBzfXAc/5ht7f0NH/ZvKK4cveObKlysNfGBtvDSc0zfG9pIeiiDMxA==" saltValue="whKOH5Fec6t4Mt+xDqOy4Q==" spinCount="100000" sheet="1" objects="1" scenarios="1" formatCells="0" formatColumns="0" formatRows="0" sort="0" autoFilter="0"/>
  <autoFilter ref="C81:K135" xr:uid="{00000000-0009-0000-0000-000005000000}"/>
  <mergeCells count="9">
    <mergeCell ref="E72:H72"/>
    <mergeCell ref="E74:H74"/>
    <mergeCell ref="G1:H1"/>
    <mergeCell ref="L2:V2"/>
    <mergeCell ref="E7:H7"/>
    <mergeCell ref="E9:H9"/>
    <mergeCell ref="E24:H24"/>
    <mergeCell ref="E45:H45"/>
    <mergeCell ref="E47:H47"/>
  </mergeCells>
  <hyperlinks>
    <hyperlink ref="F1:G1" location="C2" display="1) Krycí list soupisu" xr:uid="{00000000-0004-0000-0500-000000000000}"/>
    <hyperlink ref="G1:H1" location="C54" display="2) Rekapitulace" xr:uid="{00000000-0004-0000-0500-000001000000}"/>
    <hyperlink ref="J1" location="C81" display="3) Soupis prací" xr:uid="{00000000-0004-0000-0500-000002000000}"/>
    <hyperlink ref="L1:V1" location="'Rekapitulace stavby'!C2" display="Rekapitulace stavby" xr:uid="{00000000-0004-0000-0500-000003000000}"/>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R166"/>
  <sheetViews>
    <sheetView showGridLines="0" workbookViewId="0">
      <pane ySplit="1" topLeftCell="A2" activePane="bottomLeft" state="frozen"/>
      <selection pane="bottomLeft"/>
    </sheetView>
  </sheetViews>
  <sheetFormatPr defaultRowHeight="14.4"/>
  <cols>
    <col min="1" max="1" width="7.140625" customWidth="1"/>
    <col min="2" max="2" width="1.42578125" customWidth="1"/>
    <col min="3" max="3" width="3.5703125" customWidth="1"/>
    <col min="4" max="4" width="3.7109375" customWidth="1"/>
    <col min="5" max="5" width="14.7109375" customWidth="1"/>
    <col min="6" max="6" width="64.28515625" customWidth="1"/>
    <col min="7" max="7" width="7.42578125" customWidth="1"/>
    <col min="8" max="8" width="9.5703125" customWidth="1"/>
    <col min="9" max="9" width="10.85546875" style="111" customWidth="1"/>
    <col min="10" max="10" width="20.140625" customWidth="1"/>
    <col min="11" max="11" width="13.28515625" customWidth="1"/>
    <col min="13" max="18" width="9.140625" hidden="1"/>
    <col min="19" max="19" width="7" hidden="1" customWidth="1"/>
    <col min="20" max="20" width="25.42578125" hidden="1" customWidth="1"/>
    <col min="21" max="21" width="14" hidden="1" customWidth="1"/>
    <col min="22" max="22" width="10.5703125" customWidth="1"/>
    <col min="23" max="23" width="14" customWidth="1"/>
    <col min="24" max="24" width="10.5703125" customWidth="1"/>
    <col min="25" max="25" width="12.85546875" customWidth="1"/>
    <col min="26" max="26" width="9.42578125" customWidth="1"/>
    <col min="27" max="27" width="12.85546875" customWidth="1"/>
    <col min="28" max="28" width="14" customWidth="1"/>
    <col min="29" max="29" width="9.42578125" customWidth="1"/>
    <col min="30" max="30" width="12.85546875" customWidth="1"/>
    <col min="31" max="31" width="14" customWidth="1"/>
    <col min="44" max="65" width="9.140625" hidden="1"/>
  </cols>
  <sheetData>
    <row r="1" spans="1:70" ht="21.75" customHeight="1">
      <c r="A1" s="21"/>
      <c r="B1" s="112"/>
      <c r="C1" s="112"/>
      <c r="D1" s="113" t="s">
        <v>1</v>
      </c>
      <c r="E1" s="112"/>
      <c r="F1" s="114" t="s">
        <v>129</v>
      </c>
      <c r="G1" s="408" t="s">
        <v>130</v>
      </c>
      <c r="H1" s="408"/>
      <c r="I1" s="115"/>
      <c r="J1" s="114" t="s">
        <v>131</v>
      </c>
      <c r="K1" s="113" t="s">
        <v>132</v>
      </c>
      <c r="L1" s="114" t="s">
        <v>133</v>
      </c>
      <c r="M1" s="114"/>
      <c r="N1" s="114"/>
      <c r="O1" s="114"/>
      <c r="P1" s="114"/>
      <c r="Q1" s="114"/>
      <c r="R1" s="114"/>
      <c r="S1" s="114"/>
      <c r="T1" s="114"/>
      <c r="U1" s="20"/>
      <c r="V1" s="20"/>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row>
    <row r="2" spans="1:70" ht="36.9" customHeight="1">
      <c r="L2" s="400"/>
      <c r="M2" s="400"/>
      <c r="N2" s="400"/>
      <c r="O2" s="400"/>
      <c r="P2" s="400"/>
      <c r="Q2" s="400"/>
      <c r="R2" s="400"/>
      <c r="S2" s="400"/>
      <c r="T2" s="400"/>
      <c r="U2" s="400"/>
      <c r="V2" s="400"/>
      <c r="AT2" s="24" t="s">
        <v>98</v>
      </c>
    </row>
    <row r="3" spans="1:70" ht="6.9" customHeight="1">
      <c r="B3" s="25"/>
      <c r="C3" s="26"/>
      <c r="D3" s="26"/>
      <c r="E3" s="26"/>
      <c r="F3" s="26"/>
      <c r="G3" s="26"/>
      <c r="H3" s="26"/>
      <c r="I3" s="116"/>
      <c r="J3" s="26"/>
      <c r="K3" s="27"/>
      <c r="AT3" s="24" t="s">
        <v>83</v>
      </c>
    </row>
    <row r="4" spans="1:70" ht="36.9" customHeight="1">
      <c r="B4" s="28"/>
      <c r="C4" s="29"/>
      <c r="D4" s="30" t="s">
        <v>134</v>
      </c>
      <c r="E4" s="29"/>
      <c r="F4" s="29"/>
      <c r="G4" s="29"/>
      <c r="H4" s="29"/>
      <c r="I4" s="117"/>
      <c r="J4" s="29"/>
      <c r="K4" s="31"/>
      <c r="M4" s="32" t="s">
        <v>12</v>
      </c>
      <c r="AT4" s="24" t="s">
        <v>6</v>
      </c>
    </row>
    <row r="5" spans="1:70" ht="6.9" customHeight="1">
      <c r="B5" s="28"/>
      <c r="C5" s="29"/>
      <c r="D5" s="29"/>
      <c r="E5" s="29"/>
      <c r="F5" s="29"/>
      <c r="G5" s="29"/>
      <c r="H5" s="29"/>
      <c r="I5" s="117"/>
      <c r="J5" s="29"/>
      <c r="K5" s="31"/>
    </row>
    <row r="6" spans="1:70" ht="13.2">
      <c r="B6" s="28"/>
      <c r="C6" s="29"/>
      <c r="D6" s="37" t="s">
        <v>18</v>
      </c>
      <c r="E6" s="29"/>
      <c r="F6" s="29"/>
      <c r="G6" s="29"/>
      <c r="H6" s="29"/>
      <c r="I6" s="117"/>
      <c r="J6" s="29"/>
      <c r="K6" s="31"/>
    </row>
    <row r="7" spans="1:70" ht="20.399999999999999" customHeight="1">
      <c r="B7" s="28"/>
      <c r="C7" s="29"/>
      <c r="D7" s="29"/>
      <c r="E7" s="401" t="str">
        <f>'Rekapitulace stavby'!K6</f>
        <v>Revitalizace centra obce Vikýřovice</v>
      </c>
      <c r="F7" s="402"/>
      <c r="G7" s="402"/>
      <c r="H7" s="402"/>
      <c r="I7" s="117"/>
      <c r="J7" s="29"/>
      <c r="K7" s="31"/>
    </row>
    <row r="8" spans="1:70" s="1" customFormat="1" ht="13.2">
      <c r="B8" s="41"/>
      <c r="C8" s="42"/>
      <c r="D8" s="37" t="s">
        <v>135</v>
      </c>
      <c r="E8" s="42"/>
      <c r="F8" s="42"/>
      <c r="G8" s="42"/>
      <c r="H8" s="42"/>
      <c r="I8" s="118"/>
      <c r="J8" s="42"/>
      <c r="K8" s="45"/>
    </row>
    <row r="9" spans="1:70" s="1" customFormat="1" ht="36.9" customHeight="1">
      <c r="B9" s="41"/>
      <c r="C9" s="42"/>
      <c r="D9" s="42"/>
      <c r="E9" s="403" t="s">
        <v>649</v>
      </c>
      <c r="F9" s="404"/>
      <c r="G9" s="404"/>
      <c r="H9" s="404"/>
      <c r="I9" s="118"/>
      <c r="J9" s="42"/>
      <c r="K9" s="45"/>
    </row>
    <row r="10" spans="1:70" s="1" customFormat="1" ht="12">
      <c r="B10" s="41"/>
      <c r="C10" s="42"/>
      <c r="D10" s="42"/>
      <c r="E10" s="42"/>
      <c r="F10" s="42"/>
      <c r="G10" s="42"/>
      <c r="H10" s="42"/>
      <c r="I10" s="118"/>
      <c r="J10" s="42"/>
      <c r="K10" s="45"/>
    </row>
    <row r="11" spans="1:70" s="1" customFormat="1" ht="14.4" customHeight="1">
      <c r="B11" s="41"/>
      <c r="C11" s="42"/>
      <c r="D11" s="37" t="s">
        <v>20</v>
      </c>
      <c r="E11" s="42"/>
      <c r="F11" s="35" t="s">
        <v>21</v>
      </c>
      <c r="G11" s="42"/>
      <c r="H11" s="42"/>
      <c r="I11" s="119" t="s">
        <v>22</v>
      </c>
      <c r="J11" s="35" t="s">
        <v>21</v>
      </c>
      <c r="K11" s="45"/>
    </row>
    <row r="12" spans="1:70" s="1" customFormat="1" ht="14.4" customHeight="1">
      <c r="B12" s="41"/>
      <c r="C12" s="42"/>
      <c r="D12" s="37" t="s">
        <v>23</v>
      </c>
      <c r="E12" s="42"/>
      <c r="F12" s="35" t="s">
        <v>24</v>
      </c>
      <c r="G12" s="42"/>
      <c r="H12" s="42"/>
      <c r="I12" s="119" t="s">
        <v>25</v>
      </c>
      <c r="J12" s="120" t="str">
        <f>'Rekapitulace stavby'!AN8</f>
        <v>20. 7. 2017</v>
      </c>
      <c r="K12" s="45"/>
    </row>
    <row r="13" spans="1:70" s="1" customFormat="1" ht="10.8" customHeight="1">
      <c r="B13" s="41"/>
      <c r="C13" s="42"/>
      <c r="D13" s="42"/>
      <c r="E13" s="42"/>
      <c r="F13" s="42"/>
      <c r="G13" s="42"/>
      <c r="H13" s="42"/>
      <c r="I13" s="118"/>
      <c r="J13" s="42"/>
      <c r="K13" s="45"/>
    </row>
    <row r="14" spans="1:70" s="1" customFormat="1" ht="14.4" customHeight="1">
      <c r="B14" s="41"/>
      <c r="C14" s="42"/>
      <c r="D14" s="37" t="s">
        <v>27</v>
      </c>
      <c r="E14" s="42"/>
      <c r="F14" s="42"/>
      <c r="G14" s="42"/>
      <c r="H14" s="42"/>
      <c r="I14" s="119" t="s">
        <v>28</v>
      </c>
      <c r="J14" s="35" t="s">
        <v>29</v>
      </c>
      <c r="K14" s="45"/>
    </row>
    <row r="15" spans="1:70" s="1" customFormat="1" ht="18" customHeight="1">
      <c r="B15" s="41"/>
      <c r="C15" s="42"/>
      <c r="D15" s="42"/>
      <c r="E15" s="35" t="s">
        <v>30</v>
      </c>
      <c r="F15" s="42"/>
      <c r="G15" s="42"/>
      <c r="H15" s="42"/>
      <c r="I15" s="119" t="s">
        <v>31</v>
      </c>
      <c r="J15" s="35" t="s">
        <v>21</v>
      </c>
      <c r="K15" s="45"/>
    </row>
    <row r="16" spans="1:70" s="1" customFormat="1" ht="6.9" customHeight="1">
      <c r="B16" s="41"/>
      <c r="C16" s="42"/>
      <c r="D16" s="42"/>
      <c r="E16" s="42"/>
      <c r="F16" s="42"/>
      <c r="G16" s="42"/>
      <c r="H16" s="42"/>
      <c r="I16" s="118"/>
      <c r="J16" s="42"/>
      <c r="K16" s="45"/>
    </row>
    <row r="17" spans="2:11" s="1" customFormat="1" ht="14.4" customHeight="1">
      <c r="B17" s="41"/>
      <c r="C17" s="42"/>
      <c r="D17" s="37" t="s">
        <v>32</v>
      </c>
      <c r="E17" s="42"/>
      <c r="F17" s="42"/>
      <c r="G17" s="42"/>
      <c r="H17" s="42"/>
      <c r="I17" s="119" t="s">
        <v>28</v>
      </c>
      <c r="J17" s="35" t="str">
        <f>IF('Rekapitulace stavby'!AN13="Vyplň údaj","",IF('Rekapitulace stavby'!AN13="","",'Rekapitulace stavby'!AN13))</f>
        <v/>
      </c>
      <c r="K17" s="45"/>
    </row>
    <row r="18" spans="2:11" s="1" customFormat="1" ht="18" customHeight="1">
      <c r="B18" s="41"/>
      <c r="C18" s="42"/>
      <c r="D18" s="42"/>
      <c r="E18" s="35" t="str">
        <f>IF('Rekapitulace stavby'!E14="Vyplň údaj","",IF('Rekapitulace stavby'!E14="","",'Rekapitulace stavby'!E14))</f>
        <v/>
      </c>
      <c r="F18" s="42"/>
      <c r="G18" s="42"/>
      <c r="H18" s="42"/>
      <c r="I18" s="119" t="s">
        <v>31</v>
      </c>
      <c r="J18" s="35" t="str">
        <f>IF('Rekapitulace stavby'!AN14="Vyplň údaj","",IF('Rekapitulace stavby'!AN14="","",'Rekapitulace stavby'!AN14))</f>
        <v/>
      </c>
      <c r="K18" s="45"/>
    </row>
    <row r="19" spans="2:11" s="1" customFormat="1" ht="6.9" customHeight="1">
      <c r="B19" s="41"/>
      <c r="C19" s="42"/>
      <c r="D19" s="42"/>
      <c r="E19" s="42"/>
      <c r="F19" s="42"/>
      <c r="G19" s="42"/>
      <c r="H19" s="42"/>
      <c r="I19" s="118"/>
      <c r="J19" s="42"/>
      <c r="K19" s="45"/>
    </row>
    <row r="20" spans="2:11" s="1" customFormat="1" ht="14.4" customHeight="1">
      <c r="B20" s="41"/>
      <c r="C20" s="42"/>
      <c r="D20" s="37" t="s">
        <v>34</v>
      </c>
      <c r="E20" s="42"/>
      <c r="F20" s="42"/>
      <c r="G20" s="42"/>
      <c r="H20" s="42"/>
      <c r="I20" s="119" t="s">
        <v>28</v>
      </c>
      <c r="J20" s="35" t="s">
        <v>35</v>
      </c>
      <c r="K20" s="45"/>
    </row>
    <row r="21" spans="2:11" s="1" customFormat="1" ht="18" customHeight="1">
      <c r="B21" s="41"/>
      <c r="C21" s="42"/>
      <c r="D21" s="42"/>
      <c r="E21" s="35" t="s">
        <v>36</v>
      </c>
      <c r="F21" s="42"/>
      <c r="G21" s="42"/>
      <c r="H21" s="42"/>
      <c r="I21" s="119" t="s">
        <v>31</v>
      </c>
      <c r="J21" s="35" t="s">
        <v>21</v>
      </c>
      <c r="K21" s="45"/>
    </row>
    <row r="22" spans="2:11" s="1" customFormat="1" ht="6.9" customHeight="1">
      <c r="B22" s="41"/>
      <c r="C22" s="42"/>
      <c r="D22" s="42"/>
      <c r="E22" s="42"/>
      <c r="F22" s="42"/>
      <c r="G22" s="42"/>
      <c r="H22" s="42"/>
      <c r="I22" s="118"/>
      <c r="J22" s="42"/>
      <c r="K22" s="45"/>
    </row>
    <row r="23" spans="2:11" s="1" customFormat="1" ht="14.4" customHeight="1">
      <c r="B23" s="41"/>
      <c r="C23" s="42"/>
      <c r="D23" s="37" t="s">
        <v>38</v>
      </c>
      <c r="E23" s="42"/>
      <c r="F23" s="42"/>
      <c r="G23" s="42"/>
      <c r="H23" s="42"/>
      <c r="I23" s="118"/>
      <c r="J23" s="42"/>
      <c r="K23" s="45"/>
    </row>
    <row r="24" spans="2:11" s="6" customFormat="1" ht="20.399999999999999" customHeight="1">
      <c r="B24" s="121"/>
      <c r="C24" s="122"/>
      <c r="D24" s="122"/>
      <c r="E24" s="370" t="s">
        <v>21</v>
      </c>
      <c r="F24" s="370"/>
      <c r="G24" s="370"/>
      <c r="H24" s="370"/>
      <c r="I24" s="123"/>
      <c r="J24" s="122"/>
      <c r="K24" s="124"/>
    </row>
    <row r="25" spans="2:11" s="1" customFormat="1" ht="6.9" customHeight="1">
      <c r="B25" s="41"/>
      <c r="C25" s="42"/>
      <c r="D25" s="42"/>
      <c r="E25" s="42"/>
      <c r="F25" s="42"/>
      <c r="G25" s="42"/>
      <c r="H25" s="42"/>
      <c r="I25" s="118"/>
      <c r="J25" s="42"/>
      <c r="K25" s="45"/>
    </row>
    <row r="26" spans="2:11" s="1" customFormat="1" ht="6.9" customHeight="1">
      <c r="B26" s="41"/>
      <c r="C26" s="42"/>
      <c r="D26" s="85"/>
      <c r="E26" s="85"/>
      <c r="F26" s="85"/>
      <c r="G26" s="85"/>
      <c r="H26" s="85"/>
      <c r="I26" s="125"/>
      <c r="J26" s="85"/>
      <c r="K26" s="126"/>
    </row>
    <row r="27" spans="2:11" s="1" customFormat="1" ht="25.35" customHeight="1">
      <c r="B27" s="41"/>
      <c r="C27" s="42"/>
      <c r="D27" s="127" t="s">
        <v>39</v>
      </c>
      <c r="E27" s="42"/>
      <c r="F27" s="42"/>
      <c r="G27" s="42"/>
      <c r="H27" s="42"/>
      <c r="I27" s="118"/>
      <c r="J27" s="128">
        <f>ROUND(J82,2)</f>
        <v>0</v>
      </c>
      <c r="K27" s="45"/>
    </row>
    <row r="28" spans="2:11" s="1" customFormat="1" ht="6.9" customHeight="1">
      <c r="B28" s="41"/>
      <c r="C28" s="42"/>
      <c r="D28" s="85"/>
      <c r="E28" s="85"/>
      <c r="F28" s="85"/>
      <c r="G28" s="85"/>
      <c r="H28" s="85"/>
      <c r="I28" s="125"/>
      <c r="J28" s="85"/>
      <c r="K28" s="126"/>
    </row>
    <row r="29" spans="2:11" s="1" customFormat="1" ht="14.4" customHeight="1">
      <c r="B29" s="41"/>
      <c r="C29" s="42"/>
      <c r="D29" s="42"/>
      <c r="E29" s="42"/>
      <c r="F29" s="46" t="s">
        <v>41</v>
      </c>
      <c r="G29" s="42"/>
      <c r="H29" s="42"/>
      <c r="I29" s="129" t="s">
        <v>40</v>
      </c>
      <c r="J29" s="46" t="s">
        <v>42</v>
      </c>
      <c r="K29" s="45"/>
    </row>
    <row r="30" spans="2:11" s="1" customFormat="1" ht="14.4" customHeight="1">
      <c r="B30" s="41"/>
      <c r="C30" s="42"/>
      <c r="D30" s="49" t="s">
        <v>43</v>
      </c>
      <c r="E30" s="49" t="s">
        <v>44</v>
      </c>
      <c r="F30" s="130">
        <f>ROUND(SUM(BE82:BE165), 2)</f>
        <v>0</v>
      </c>
      <c r="G30" s="42"/>
      <c r="H30" s="42"/>
      <c r="I30" s="131">
        <v>0.21</v>
      </c>
      <c r="J30" s="130">
        <f>ROUND(ROUND((SUM(BE82:BE165)), 2)*I30, 2)</f>
        <v>0</v>
      </c>
      <c r="K30" s="45"/>
    </row>
    <row r="31" spans="2:11" s="1" customFormat="1" ht="14.4" customHeight="1">
      <c r="B31" s="41"/>
      <c r="C31" s="42"/>
      <c r="D31" s="42"/>
      <c r="E31" s="49" t="s">
        <v>45</v>
      </c>
      <c r="F31" s="130">
        <f>ROUND(SUM(BF82:BF165), 2)</f>
        <v>0</v>
      </c>
      <c r="G31" s="42"/>
      <c r="H31" s="42"/>
      <c r="I31" s="131">
        <v>0.15</v>
      </c>
      <c r="J31" s="130">
        <f>ROUND(ROUND((SUM(BF82:BF165)), 2)*I31, 2)</f>
        <v>0</v>
      </c>
      <c r="K31" s="45"/>
    </row>
    <row r="32" spans="2:11" s="1" customFormat="1" ht="14.4" hidden="1" customHeight="1">
      <c r="B32" s="41"/>
      <c r="C32" s="42"/>
      <c r="D32" s="42"/>
      <c r="E32" s="49" t="s">
        <v>46</v>
      </c>
      <c r="F32" s="130">
        <f>ROUND(SUM(BG82:BG165), 2)</f>
        <v>0</v>
      </c>
      <c r="G32" s="42"/>
      <c r="H32" s="42"/>
      <c r="I32" s="131">
        <v>0.21</v>
      </c>
      <c r="J32" s="130">
        <v>0</v>
      </c>
      <c r="K32" s="45"/>
    </row>
    <row r="33" spans="2:11" s="1" customFormat="1" ht="14.4" hidden="1" customHeight="1">
      <c r="B33" s="41"/>
      <c r="C33" s="42"/>
      <c r="D33" s="42"/>
      <c r="E33" s="49" t="s">
        <v>47</v>
      </c>
      <c r="F33" s="130">
        <f>ROUND(SUM(BH82:BH165), 2)</f>
        <v>0</v>
      </c>
      <c r="G33" s="42"/>
      <c r="H33" s="42"/>
      <c r="I33" s="131">
        <v>0.15</v>
      </c>
      <c r="J33" s="130">
        <v>0</v>
      </c>
      <c r="K33" s="45"/>
    </row>
    <row r="34" spans="2:11" s="1" customFormat="1" ht="14.4" hidden="1" customHeight="1">
      <c r="B34" s="41"/>
      <c r="C34" s="42"/>
      <c r="D34" s="42"/>
      <c r="E34" s="49" t="s">
        <v>48</v>
      </c>
      <c r="F34" s="130">
        <f>ROUND(SUM(BI82:BI165), 2)</f>
        <v>0</v>
      </c>
      <c r="G34" s="42"/>
      <c r="H34" s="42"/>
      <c r="I34" s="131">
        <v>0</v>
      </c>
      <c r="J34" s="130">
        <v>0</v>
      </c>
      <c r="K34" s="45"/>
    </row>
    <row r="35" spans="2:11" s="1" customFormat="1" ht="6.9" customHeight="1">
      <c r="B35" s="41"/>
      <c r="C35" s="42"/>
      <c r="D35" s="42"/>
      <c r="E35" s="42"/>
      <c r="F35" s="42"/>
      <c r="G35" s="42"/>
      <c r="H35" s="42"/>
      <c r="I35" s="118"/>
      <c r="J35" s="42"/>
      <c r="K35" s="45"/>
    </row>
    <row r="36" spans="2:11" s="1" customFormat="1" ht="25.35" customHeight="1">
      <c r="B36" s="41"/>
      <c r="C36" s="132"/>
      <c r="D36" s="133" t="s">
        <v>49</v>
      </c>
      <c r="E36" s="79"/>
      <c r="F36" s="79"/>
      <c r="G36" s="134" t="s">
        <v>50</v>
      </c>
      <c r="H36" s="135" t="s">
        <v>51</v>
      </c>
      <c r="I36" s="136"/>
      <c r="J36" s="137">
        <f>SUM(J27:J34)</f>
        <v>0</v>
      </c>
      <c r="K36" s="138"/>
    </row>
    <row r="37" spans="2:11" s="1" customFormat="1" ht="14.4" customHeight="1">
      <c r="B37" s="56"/>
      <c r="C37" s="57"/>
      <c r="D37" s="57"/>
      <c r="E37" s="57"/>
      <c r="F37" s="57"/>
      <c r="G37" s="57"/>
      <c r="H37" s="57"/>
      <c r="I37" s="139"/>
      <c r="J37" s="57"/>
      <c r="K37" s="58"/>
    </row>
    <row r="41" spans="2:11" s="1" customFormat="1" ht="6.9" customHeight="1">
      <c r="B41" s="140"/>
      <c r="C41" s="141"/>
      <c r="D41" s="141"/>
      <c r="E41" s="141"/>
      <c r="F41" s="141"/>
      <c r="G41" s="141"/>
      <c r="H41" s="141"/>
      <c r="I41" s="142"/>
      <c r="J41" s="141"/>
      <c r="K41" s="143"/>
    </row>
    <row r="42" spans="2:11" s="1" customFormat="1" ht="36.9" customHeight="1">
      <c r="B42" s="41"/>
      <c r="C42" s="30" t="s">
        <v>137</v>
      </c>
      <c r="D42" s="42"/>
      <c r="E42" s="42"/>
      <c r="F42" s="42"/>
      <c r="G42" s="42"/>
      <c r="H42" s="42"/>
      <c r="I42" s="118"/>
      <c r="J42" s="42"/>
      <c r="K42" s="45"/>
    </row>
    <row r="43" spans="2:11" s="1" customFormat="1" ht="6.9" customHeight="1">
      <c r="B43" s="41"/>
      <c r="C43" s="42"/>
      <c r="D43" s="42"/>
      <c r="E43" s="42"/>
      <c r="F43" s="42"/>
      <c r="G43" s="42"/>
      <c r="H43" s="42"/>
      <c r="I43" s="118"/>
      <c r="J43" s="42"/>
      <c r="K43" s="45"/>
    </row>
    <row r="44" spans="2:11" s="1" customFormat="1" ht="14.4" customHeight="1">
      <c r="B44" s="41"/>
      <c r="C44" s="37" t="s">
        <v>18</v>
      </c>
      <c r="D44" s="42"/>
      <c r="E44" s="42"/>
      <c r="F44" s="42"/>
      <c r="G44" s="42"/>
      <c r="H44" s="42"/>
      <c r="I44" s="118"/>
      <c r="J44" s="42"/>
      <c r="K44" s="45"/>
    </row>
    <row r="45" spans="2:11" s="1" customFormat="1" ht="20.399999999999999" customHeight="1">
      <c r="B45" s="41"/>
      <c r="C45" s="42"/>
      <c r="D45" s="42"/>
      <c r="E45" s="401" t="str">
        <f>E7</f>
        <v>Revitalizace centra obce Vikýřovice</v>
      </c>
      <c r="F45" s="402"/>
      <c r="G45" s="402"/>
      <c r="H45" s="402"/>
      <c r="I45" s="118"/>
      <c r="J45" s="42"/>
      <c r="K45" s="45"/>
    </row>
    <row r="46" spans="2:11" s="1" customFormat="1" ht="14.4" customHeight="1">
      <c r="B46" s="41"/>
      <c r="C46" s="37" t="s">
        <v>135</v>
      </c>
      <c r="D46" s="42"/>
      <c r="E46" s="42"/>
      <c r="F46" s="42"/>
      <c r="G46" s="42"/>
      <c r="H46" s="42"/>
      <c r="I46" s="118"/>
      <c r="J46" s="42"/>
      <c r="K46" s="45"/>
    </row>
    <row r="47" spans="2:11" s="1" customFormat="1" ht="22.2" customHeight="1">
      <c r="B47" s="41"/>
      <c r="C47" s="42"/>
      <c r="D47" s="42"/>
      <c r="E47" s="403" t="str">
        <f>E9</f>
        <v>SO 104 - Dešťové přípojky DN 150 (propojení nových uličních vpustí do stávající kanalizace)</v>
      </c>
      <c r="F47" s="404"/>
      <c r="G47" s="404"/>
      <c r="H47" s="404"/>
      <c r="I47" s="118"/>
      <c r="J47" s="42"/>
      <c r="K47" s="45"/>
    </row>
    <row r="48" spans="2:11" s="1" customFormat="1" ht="6.9" customHeight="1">
      <c r="B48" s="41"/>
      <c r="C48" s="42"/>
      <c r="D48" s="42"/>
      <c r="E48" s="42"/>
      <c r="F48" s="42"/>
      <c r="G48" s="42"/>
      <c r="H48" s="42"/>
      <c r="I48" s="118"/>
      <c r="J48" s="42"/>
      <c r="K48" s="45"/>
    </row>
    <row r="49" spans="2:47" s="1" customFormat="1" ht="18" customHeight="1">
      <c r="B49" s="41"/>
      <c r="C49" s="37" t="s">
        <v>23</v>
      </c>
      <c r="D49" s="42"/>
      <c r="E49" s="42"/>
      <c r="F49" s="35" t="str">
        <f>F12</f>
        <v>Vikýřovice</v>
      </c>
      <c r="G49" s="42"/>
      <c r="H49" s="42"/>
      <c r="I49" s="119" t="s">
        <v>25</v>
      </c>
      <c r="J49" s="120" t="str">
        <f>IF(J12="","",J12)</f>
        <v>20. 7. 2017</v>
      </c>
      <c r="K49" s="45"/>
    </row>
    <row r="50" spans="2:47" s="1" customFormat="1" ht="6.9" customHeight="1">
      <c r="B50" s="41"/>
      <c r="C50" s="42"/>
      <c r="D50" s="42"/>
      <c r="E50" s="42"/>
      <c r="F50" s="42"/>
      <c r="G50" s="42"/>
      <c r="H50" s="42"/>
      <c r="I50" s="118"/>
      <c r="J50" s="42"/>
      <c r="K50" s="45"/>
    </row>
    <row r="51" spans="2:47" s="1" customFormat="1" ht="13.2">
      <c r="B51" s="41"/>
      <c r="C51" s="37" t="s">
        <v>27</v>
      </c>
      <c r="D51" s="42"/>
      <c r="E51" s="42"/>
      <c r="F51" s="35" t="str">
        <f>E15</f>
        <v>Obec Vikýřovice, Petrovská č. 168</v>
      </c>
      <c r="G51" s="42"/>
      <c r="H51" s="42"/>
      <c r="I51" s="119" t="s">
        <v>34</v>
      </c>
      <c r="J51" s="35" t="str">
        <f>E21</f>
        <v>Ing. Vitásek, U tenisu 2625/1, Šumperk</v>
      </c>
      <c r="K51" s="45"/>
    </row>
    <row r="52" spans="2:47" s="1" customFormat="1" ht="14.4" customHeight="1">
      <c r="B52" s="41"/>
      <c r="C52" s="37" t="s">
        <v>32</v>
      </c>
      <c r="D52" s="42"/>
      <c r="E52" s="42"/>
      <c r="F52" s="35" t="str">
        <f>IF(E18="","",E18)</f>
        <v/>
      </c>
      <c r="G52" s="42"/>
      <c r="H52" s="42"/>
      <c r="I52" s="118"/>
      <c r="J52" s="42"/>
      <c r="K52" s="45"/>
    </row>
    <row r="53" spans="2:47" s="1" customFormat="1" ht="10.35" customHeight="1">
      <c r="B53" s="41"/>
      <c r="C53" s="42"/>
      <c r="D53" s="42"/>
      <c r="E53" s="42"/>
      <c r="F53" s="42"/>
      <c r="G53" s="42"/>
      <c r="H53" s="42"/>
      <c r="I53" s="118"/>
      <c r="J53" s="42"/>
      <c r="K53" s="45"/>
    </row>
    <row r="54" spans="2:47" s="1" customFormat="1" ht="29.25" customHeight="1">
      <c r="B54" s="41"/>
      <c r="C54" s="144" t="s">
        <v>138</v>
      </c>
      <c r="D54" s="132"/>
      <c r="E54" s="132"/>
      <c r="F54" s="132"/>
      <c r="G54" s="132"/>
      <c r="H54" s="132"/>
      <c r="I54" s="145"/>
      <c r="J54" s="146" t="s">
        <v>139</v>
      </c>
      <c r="K54" s="147"/>
    </row>
    <row r="55" spans="2:47" s="1" customFormat="1" ht="10.35" customHeight="1">
      <c r="B55" s="41"/>
      <c r="C55" s="42"/>
      <c r="D55" s="42"/>
      <c r="E55" s="42"/>
      <c r="F55" s="42"/>
      <c r="G55" s="42"/>
      <c r="H55" s="42"/>
      <c r="I55" s="118"/>
      <c r="J55" s="42"/>
      <c r="K55" s="45"/>
    </row>
    <row r="56" spans="2:47" s="1" customFormat="1" ht="29.25" customHeight="1">
      <c r="B56" s="41"/>
      <c r="C56" s="148" t="s">
        <v>140</v>
      </c>
      <c r="D56" s="42"/>
      <c r="E56" s="42"/>
      <c r="F56" s="42"/>
      <c r="G56" s="42"/>
      <c r="H56" s="42"/>
      <c r="I56" s="118"/>
      <c r="J56" s="128">
        <f>J82</f>
        <v>0</v>
      </c>
      <c r="K56" s="45"/>
      <c r="AU56" s="24" t="s">
        <v>141</v>
      </c>
    </row>
    <row r="57" spans="2:47" s="7" customFormat="1" ht="24.9" customHeight="1">
      <c r="B57" s="149"/>
      <c r="C57" s="150"/>
      <c r="D57" s="151" t="s">
        <v>142</v>
      </c>
      <c r="E57" s="152"/>
      <c r="F57" s="152"/>
      <c r="G57" s="152"/>
      <c r="H57" s="152"/>
      <c r="I57" s="153"/>
      <c r="J57" s="154">
        <f>J83</f>
        <v>0</v>
      </c>
      <c r="K57" s="155"/>
    </row>
    <row r="58" spans="2:47" s="8" customFormat="1" ht="19.95" customHeight="1">
      <c r="B58" s="156"/>
      <c r="C58" s="157"/>
      <c r="D58" s="158" t="s">
        <v>143</v>
      </c>
      <c r="E58" s="159"/>
      <c r="F58" s="159"/>
      <c r="G58" s="159"/>
      <c r="H58" s="159"/>
      <c r="I58" s="160"/>
      <c r="J58" s="161">
        <f>J84</f>
        <v>0</v>
      </c>
      <c r="K58" s="162"/>
    </row>
    <row r="59" spans="2:47" s="8" customFormat="1" ht="19.95" customHeight="1">
      <c r="B59" s="156"/>
      <c r="C59" s="157"/>
      <c r="D59" s="158" t="s">
        <v>385</v>
      </c>
      <c r="E59" s="159"/>
      <c r="F59" s="159"/>
      <c r="G59" s="159"/>
      <c r="H59" s="159"/>
      <c r="I59" s="160"/>
      <c r="J59" s="161">
        <f>J120</f>
        <v>0</v>
      </c>
      <c r="K59" s="162"/>
    </row>
    <row r="60" spans="2:47" s="8" customFormat="1" ht="19.95" customHeight="1">
      <c r="B60" s="156"/>
      <c r="C60" s="157"/>
      <c r="D60" s="158" t="s">
        <v>650</v>
      </c>
      <c r="E60" s="159"/>
      <c r="F60" s="159"/>
      <c r="G60" s="159"/>
      <c r="H60" s="159"/>
      <c r="I60" s="160"/>
      <c r="J60" s="161">
        <f>J125</f>
        <v>0</v>
      </c>
      <c r="K60" s="162"/>
    </row>
    <row r="61" spans="2:47" s="8" customFormat="1" ht="19.95" customHeight="1">
      <c r="B61" s="156"/>
      <c r="C61" s="157"/>
      <c r="D61" s="158" t="s">
        <v>460</v>
      </c>
      <c r="E61" s="159"/>
      <c r="F61" s="159"/>
      <c r="G61" s="159"/>
      <c r="H61" s="159"/>
      <c r="I61" s="160"/>
      <c r="J61" s="161">
        <f>J130</f>
        <v>0</v>
      </c>
      <c r="K61" s="162"/>
    </row>
    <row r="62" spans="2:47" s="8" customFormat="1" ht="19.95" customHeight="1">
      <c r="B62" s="156"/>
      <c r="C62" s="157"/>
      <c r="D62" s="158" t="s">
        <v>387</v>
      </c>
      <c r="E62" s="159"/>
      <c r="F62" s="159"/>
      <c r="G62" s="159"/>
      <c r="H62" s="159"/>
      <c r="I62" s="160"/>
      <c r="J62" s="161">
        <f>J163</f>
        <v>0</v>
      </c>
      <c r="K62" s="162"/>
    </row>
    <row r="63" spans="2:47" s="1" customFormat="1" ht="21.75" customHeight="1">
      <c r="B63" s="41"/>
      <c r="C63" s="42"/>
      <c r="D63" s="42"/>
      <c r="E63" s="42"/>
      <c r="F63" s="42"/>
      <c r="G63" s="42"/>
      <c r="H63" s="42"/>
      <c r="I63" s="118"/>
      <c r="J63" s="42"/>
      <c r="K63" s="45"/>
    </row>
    <row r="64" spans="2:47" s="1" customFormat="1" ht="6.9" customHeight="1">
      <c r="B64" s="56"/>
      <c r="C64" s="57"/>
      <c r="D64" s="57"/>
      <c r="E64" s="57"/>
      <c r="F64" s="57"/>
      <c r="G64" s="57"/>
      <c r="H64" s="57"/>
      <c r="I64" s="139"/>
      <c r="J64" s="57"/>
      <c r="K64" s="58"/>
    </row>
    <row r="68" spans="2:12" s="1" customFormat="1" ht="6.9" customHeight="1">
      <c r="B68" s="59"/>
      <c r="C68" s="60"/>
      <c r="D68" s="60"/>
      <c r="E68" s="60"/>
      <c r="F68" s="60"/>
      <c r="G68" s="60"/>
      <c r="H68" s="60"/>
      <c r="I68" s="142"/>
      <c r="J68" s="60"/>
      <c r="K68" s="60"/>
      <c r="L68" s="61"/>
    </row>
    <row r="69" spans="2:12" s="1" customFormat="1" ht="36.9" customHeight="1">
      <c r="B69" s="41"/>
      <c r="C69" s="62" t="s">
        <v>146</v>
      </c>
      <c r="D69" s="63"/>
      <c r="E69" s="63"/>
      <c r="F69" s="63"/>
      <c r="G69" s="63"/>
      <c r="H69" s="63"/>
      <c r="I69" s="163"/>
      <c r="J69" s="63"/>
      <c r="K69" s="63"/>
      <c r="L69" s="61"/>
    </row>
    <row r="70" spans="2:12" s="1" customFormat="1" ht="6.9" customHeight="1">
      <c r="B70" s="41"/>
      <c r="C70" s="63"/>
      <c r="D70" s="63"/>
      <c r="E70" s="63"/>
      <c r="F70" s="63"/>
      <c r="G70" s="63"/>
      <c r="H70" s="63"/>
      <c r="I70" s="163"/>
      <c r="J70" s="63"/>
      <c r="K70" s="63"/>
      <c r="L70" s="61"/>
    </row>
    <row r="71" spans="2:12" s="1" customFormat="1" ht="14.4" customHeight="1">
      <c r="B71" s="41"/>
      <c r="C71" s="65" t="s">
        <v>18</v>
      </c>
      <c r="D71" s="63"/>
      <c r="E71" s="63"/>
      <c r="F71" s="63"/>
      <c r="G71" s="63"/>
      <c r="H71" s="63"/>
      <c r="I71" s="163"/>
      <c r="J71" s="63"/>
      <c r="K71" s="63"/>
      <c r="L71" s="61"/>
    </row>
    <row r="72" spans="2:12" s="1" customFormat="1" ht="20.399999999999999" customHeight="1">
      <c r="B72" s="41"/>
      <c r="C72" s="63"/>
      <c r="D72" s="63"/>
      <c r="E72" s="405" t="str">
        <f>E7</f>
        <v>Revitalizace centra obce Vikýřovice</v>
      </c>
      <c r="F72" s="406"/>
      <c r="G72" s="406"/>
      <c r="H72" s="406"/>
      <c r="I72" s="163"/>
      <c r="J72" s="63"/>
      <c r="K72" s="63"/>
      <c r="L72" s="61"/>
    </row>
    <row r="73" spans="2:12" s="1" customFormat="1" ht="14.4" customHeight="1">
      <c r="B73" s="41"/>
      <c r="C73" s="65" t="s">
        <v>135</v>
      </c>
      <c r="D73" s="63"/>
      <c r="E73" s="63"/>
      <c r="F73" s="63"/>
      <c r="G73" s="63"/>
      <c r="H73" s="63"/>
      <c r="I73" s="163"/>
      <c r="J73" s="63"/>
      <c r="K73" s="63"/>
      <c r="L73" s="61"/>
    </row>
    <row r="74" spans="2:12" s="1" customFormat="1" ht="22.2" customHeight="1">
      <c r="B74" s="41"/>
      <c r="C74" s="63"/>
      <c r="D74" s="63"/>
      <c r="E74" s="381" t="str">
        <f>E9</f>
        <v>SO 104 - Dešťové přípojky DN 150 (propojení nových uličních vpustí do stávající kanalizace)</v>
      </c>
      <c r="F74" s="407"/>
      <c r="G74" s="407"/>
      <c r="H74" s="407"/>
      <c r="I74" s="163"/>
      <c r="J74" s="63"/>
      <c r="K74" s="63"/>
      <c r="L74" s="61"/>
    </row>
    <row r="75" spans="2:12" s="1" customFormat="1" ht="6.9" customHeight="1">
      <c r="B75" s="41"/>
      <c r="C75" s="63"/>
      <c r="D75" s="63"/>
      <c r="E75" s="63"/>
      <c r="F75" s="63"/>
      <c r="G75" s="63"/>
      <c r="H75" s="63"/>
      <c r="I75" s="163"/>
      <c r="J75" s="63"/>
      <c r="K75" s="63"/>
      <c r="L75" s="61"/>
    </row>
    <row r="76" spans="2:12" s="1" customFormat="1" ht="18" customHeight="1">
      <c r="B76" s="41"/>
      <c r="C76" s="65" t="s">
        <v>23</v>
      </c>
      <c r="D76" s="63"/>
      <c r="E76" s="63"/>
      <c r="F76" s="164" t="str">
        <f>F12</f>
        <v>Vikýřovice</v>
      </c>
      <c r="G76" s="63"/>
      <c r="H76" s="63"/>
      <c r="I76" s="165" t="s">
        <v>25</v>
      </c>
      <c r="J76" s="73" t="str">
        <f>IF(J12="","",J12)</f>
        <v>20. 7. 2017</v>
      </c>
      <c r="K76" s="63"/>
      <c r="L76" s="61"/>
    </row>
    <row r="77" spans="2:12" s="1" customFormat="1" ht="6.9" customHeight="1">
      <c r="B77" s="41"/>
      <c r="C77" s="63"/>
      <c r="D77" s="63"/>
      <c r="E77" s="63"/>
      <c r="F77" s="63"/>
      <c r="G77" s="63"/>
      <c r="H77" s="63"/>
      <c r="I77" s="163"/>
      <c r="J77" s="63"/>
      <c r="K77" s="63"/>
      <c r="L77" s="61"/>
    </row>
    <row r="78" spans="2:12" s="1" customFormat="1" ht="13.2">
      <c r="B78" s="41"/>
      <c r="C78" s="65" t="s">
        <v>27</v>
      </c>
      <c r="D78" s="63"/>
      <c r="E78" s="63"/>
      <c r="F78" s="164" t="str">
        <f>E15</f>
        <v>Obec Vikýřovice, Petrovská č. 168</v>
      </c>
      <c r="G78" s="63"/>
      <c r="H78" s="63"/>
      <c r="I78" s="165" t="s">
        <v>34</v>
      </c>
      <c r="J78" s="164" t="str">
        <f>E21</f>
        <v>Ing. Vitásek, U tenisu 2625/1, Šumperk</v>
      </c>
      <c r="K78" s="63"/>
      <c r="L78" s="61"/>
    </row>
    <row r="79" spans="2:12" s="1" customFormat="1" ht="14.4" customHeight="1">
      <c r="B79" s="41"/>
      <c r="C79" s="65" t="s">
        <v>32</v>
      </c>
      <c r="D79" s="63"/>
      <c r="E79" s="63"/>
      <c r="F79" s="164" t="str">
        <f>IF(E18="","",E18)</f>
        <v/>
      </c>
      <c r="G79" s="63"/>
      <c r="H79" s="63"/>
      <c r="I79" s="163"/>
      <c r="J79" s="63"/>
      <c r="K79" s="63"/>
      <c r="L79" s="61"/>
    </row>
    <row r="80" spans="2:12" s="1" customFormat="1" ht="10.35" customHeight="1">
      <c r="B80" s="41"/>
      <c r="C80" s="63"/>
      <c r="D80" s="63"/>
      <c r="E80" s="63"/>
      <c r="F80" s="63"/>
      <c r="G80" s="63"/>
      <c r="H80" s="63"/>
      <c r="I80" s="163"/>
      <c r="J80" s="63"/>
      <c r="K80" s="63"/>
      <c r="L80" s="61"/>
    </row>
    <row r="81" spans="2:65" s="9" customFormat="1" ht="29.25" customHeight="1">
      <c r="B81" s="166"/>
      <c r="C81" s="167" t="s">
        <v>147</v>
      </c>
      <c r="D81" s="168" t="s">
        <v>58</v>
      </c>
      <c r="E81" s="168" t="s">
        <v>54</v>
      </c>
      <c r="F81" s="168" t="s">
        <v>148</v>
      </c>
      <c r="G81" s="168" t="s">
        <v>149</v>
      </c>
      <c r="H81" s="168" t="s">
        <v>150</v>
      </c>
      <c r="I81" s="169" t="s">
        <v>151</v>
      </c>
      <c r="J81" s="168" t="s">
        <v>139</v>
      </c>
      <c r="K81" s="170" t="s">
        <v>152</v>
      </c>
      <c r="L81" s="171"/>
      <c r="M81" s="81" t="s">
        <v>153</v>
      </c>
      <c r="N81" s="82" t="s">
        <v>43</v>
      </c>
      <c r="O81" s="82" t="s">
        <v>154</v>
      </c>
      <c r="P81" s="82" t="s">
        <v>155</v>
      </c>
      <c r="Q81" s="82" t="s">
        <v>156</v>
      </c>
      <c r="R81" s="82" t="s">
        <v>157</v>
      </c>
      <c r="S81" s="82" t="s">
        <v>158</v>
      </c>
      <c r="T81" s="83" t="s">
        <v>159</v>
      </c>
    </row>
    <row r="82" spans="2:65" s="1" customFormat="1" ht="29.25" customHeight="1">
      <c r="B82" s="41"/>
      <c r="C82" s="87" t="s">
        <v>140</v>
      </c>
      <c r="D82" s="63"/>
      <c r="E82" s="63"/>
      <c r="F82" s="63"/>
      <c r="G82" s="63"/>
      <c r="H82" s="63"/>
      <c r="I82" s="163"/>
      <c r="J82" s="172">
        <f>BK82</f>
        <v>0</v>
      </c>
      <c r="K82" s="63"/>
      <c r="L82" s="61"/>
      <c r="M82" s="84"/>
      <c r="N82" s="85"/>
      <c r="O82" s="85"/>
      <c r="P82" s="173">
        <f>P83</f>
        <v>0</v>
      </c>
      <c r="Q82" s="85"/>
      <c r="R82" s="173">
        <f>R83</f>
        <v>19.163333000000002</v>
      </c>
      <c r="S82" s="85"/>
      <c r="T82" s="174">
        <f>T83</f>
        <v>0</v>
      </c>
      <c r="AT82" s="24" t="s">
        <v>72</v>
      </c>
      <c r="AU82" s="24" t="s">
        <v>141</v>
      </c>
      <c r="BK82" s="175">
        <f>BK83</f>
        <v>0</v>
      </c>
    </row>
    <row r="83" spans="2:65" s="10" customFormat="1" ht="37.35" customHeight="1">
      <c r="B83" s="176"/>
      <c r="C83" s="177"/>
      <c r="D83" s="178" t="s">
        <v>72</v>
      </c>
      <c r="E83" s="179" t="s">
        <v>160</v>
      </c>
      <c r="F83" s="179" t="s">
        <v>161</v>
      </c>
      <c r="G83" s="177"/>
      <c r="H83" s="177"/>
      <c r="I83" s="180"/>
      <c r="J83" s="181">
        <f>BK83</f>
        <v>0</v>
      </c>
      <c r="K83" s="177"/>
      <c r="L83" s="182"/>
      <c r="M83" s="183"/>
      <c r="N83" s="184"/>
      <c r="O83" s="184"/>
      <c r="P83" s="185">
        <f>P84+P120+P125+P130+P163</f>
        <v>0</v>
      </c>
      <c r="Q83" s="184"/>
      <c r="R83" s="185">
        <f>R84+R120+R125+R130+R163</f>
        <v>19.163333000000002</v>
      </c>
      <c r="S83" s="184"/>
      <c r="T83" s="186">
        <f>T84+T120+T125+T130+T163</f>
        <v>0</v>
      </c>
      <c r="AR83" s="187" t="s">
        <v>81</v>
      </c>
      <c r="AT83" s="188" t="s">
        <v>72</v>
      </c>
      <c r="AU83" s="188" t="s">
        <v>73</v>
      </c>
      <c r="AY83" s="187" t="s">
        <v>162</v>
      </c>
      <c r="BK83" s="189">
        <f>BK84+BK120+BK125+BK130+BK163</f>
        <v>0</v>
      </c>
    </row>
    <row r="84" spans="2:65" s="10" customFormat="1" ht="19.95" customHeight="1">
      <c r="B84" s="176"/>
      <c r="C84" s="177"/>
      <c r="D84" s="190" t="s">
        <v>72</v>
      </c>
      <c r="E84" s="191" t="s">
        <v>81</v>
      </c>
      <c r="F84" s="191" t="s">
        <v>163</v>
      </c>
      <c r="G84" s="177"/>
      <c r="H84" s="177"/>
      <c r="I84" s="180"/>
      <c r="J84" s="192">
        <f>BK84</f>
        <v>0</v>
      </c>
      <c r="K84" s="177"/>
      <c r="L84" s="182"/>
      <c r="M84" s="183"/>
      <c r="N84" s="184"/>
      <c r="O84" s="184"/>
      <c r="P84" s="185">
        <f>SUM(P85:P119)</f>
        <v>0</v>
      </c>
      <c r="Q84" s="184"/>
      <c r="R84" s="185">
        <f>SUM(R85:R119)</f>
        <v>16.466000000000001</v>
      </c>
      <c r="S84" s="184"/>
      <c r="T84" s="186">
        <f>SUM(T85:T119)</f>
        <v>0</v>
      </c>
      <c r="AR84" s="187" t="s">
        <v>81</v>
      </c>
      <c r="AT84" s="188" t="s">
        <v>72</v>
      </c>
      <c r="AU84" s="188" t="s">
        <v>81</v>
      </c>
      <c r="AY84" s="187" t="s">
        <v>162</v>
      </c>
      <c r="BK84" s="189">
        <f>SUM(BK85:BK119)</f>
        <v>0</v>
      </c>
    </row>
    <row r="85" spans="2:65" s="1" customFormat="1" ht="20.399999999999999" customHeight="1">
      <c r="B85" s="41"/>
      <c r="C85" s="193" t="s">
        <v>81</v>
      </c>
      <c r="D85" s="193" t="s">
        <v>164</v>
      </c>
      <c r="E85" s="194" t="s">
        <v>651</v>
      </c>
      <c r="F85" s="195" t="s">
        <v>652</v>
      </c>
      <c r="G85" s="196" t="s">
        <v>257</v>
      </c>
      <c r="H85" s="197">
        <v>10.8</v>
      </c>
      <c r="I85" s="198"/>
      <c r="J85" s="199">
        <f>ROUND(I85*H85,2)</f>
        <v>0</v>
      </c>
      <c r="K85" s="195" t="s">
        <v>183</v>
      </c>
      <c r="L85" s="61"/>
      <c r="M85" s="200" t="s">
        <v>21</v>
      </c>
      <c r="N85" s="201" t="s">
        <v>44</v>
      </c>
      <c r="O85" s="42"/>
      <c r="P85" s="202">
        <f>O85*H85</f>
        <v>0</v>
      </c>
      <c r="Q85" s="202">
        <v>0</v>
      </c>
      <c r="R85" s="202">
        <f>Q85*H85</f>
        <v>0</v>
      </c>
      <c r="S85" s="202">
        <v>0</v>
      </c>
      <c r="T85" s="203">
        <f>S85*H85</f>
        <v>0</v>
      </c>
      <c r="AR85" s="24" t="s">
        <v>168</v>
      </c>
      <c r="AT85" s="24" t="s">
        <v>164</v>
      </c>
      <c r="AU85" s="24" t="s">
        <v>83</v>
      </c>
      <c r="AY85" s="24" t="s">
        <v>162</v>
      </c>
      <c r="BE85" s="204">
        <f>IF(N85="základní",J85,0)</f>
        <v>0</v>
      </c>
      <c r="BF85" s="204">
        <f>IF(N85="snížená",J85,0)</f>
        <v>0</v>
      </c>
      <c r="BG85" s="204">
        <f>IF(N85="zákl. přenesená",J85,0)</f>
        <v>0</v>
      </c>
      <c r="BH85" s="204">
        <f>IF(N85="sníž. přenesená",J85,0)</f>
        <v>0</v>
      </c>
      <c r="BI85" s="204">
        <f>IF(N85="nulová",J85,0)</f>
        <v>0</v>
      </c>
      <c r="BJ85" s="24" t="s">
        <v>81</v>
      </c>
      <c r="BK85" s="204">
        <f>ROUND(I85*H85,2)</f>
        <v>0</v>
      </c>
      <c r="BL85" s="24" t="s">
        <v>168</v>
      </c>
      <c r="BM85" s="24" t="s">
        <v>653</v>
      </c>
    </row>
    <row r="86" spans="2:65" s="13" customFormat="1" ht="12">
      <c r="B86" s="234"/>
      <c r="C86" s="235"/>
      <c r="D86" s="217" t="s">
        <v>170</v>
      </c>
      <c r="E86" s="236" t="s">
        <v>21</v>
      </c>
      <c r="F86" s="237" t="s">
        <v>654</v>
      </c>
      <c r="G86" s="235"/>
      <c r="H86" s="238" t="s">
        <v>21</v>
      </c>
      <c r="I86" s="239"/>
      <c r="J86" s="235"/>
      <c r="K86" s="235"/>
      <c r="L86" s="240"/>
      <c r="M86" s="241"/>
      <c r="N86" s="242"/>
      <c r="O86" s="242"/>
      <c r="P86" s="242"/>
      <c r="Q86" s="242"/>
      <c r="R86" s="242"/>
      <c r="S86" s="242"/>
      <c r="T86" s="243"/>
      <c r="AT86" s="244" t="s">
        <v>170</v>
      </c>
      <c r="AU86" s="244" t="s">
        <v>83</v>
      </c>
      <c r="AV86" s="13" t="s">
        <v>81</v>
      </c>
      <c r="AW86" s="13" t="s">
        <v>37</v>
      </c>
      <c r="AX86" s="13" t="s">
        <v>73</v>
      </c>
      <c r="AY86" s="244" t="s">
        <v>162</v>
      </c>
    </row>
    <row r="87" spans="2:65" s="11" customFormat="1" ht="12">
      <c r="B87" s="205"/>
      <c r="C87" s="206"/>
      <c r="D87" s="217" t="s">
        <v>170</v>
      </c>
      <c r="E87" s="218" t="s">
        <v>21</v>
      </c>
      <c r="F87" s="219" t="s">
        <v>655</v>
      </c>
      <c r="G87" s="206"/>
      <c r="H87" s="220">
        <v>10.8</v>
      </c>
      <c r="I87" s="211"/>
      <c r="J87" s="206"/>
      <c r="K87" s="206"/>
      <c r="L87" s="212"/>
      <c r="M87" s="213"/>
      <c r="N87" s="214"/>
      <c r="O87" s="214"/>
      <c r="P87" s="214"/>
      <c r="Q87" s="214"/>
      <c r="R87" s="214"/>
      <c r="S87" s="214"/>
      <c r="T87" s="215"/>
      <c r="AT87" s="216" t="s">
        <v>170</v>
      </c>
      <c r="AU87" s="216" t="s">
        <v>83</v>
      </c>
      <c r="AV87" s="11" t="s">
        <v>83</v>
      </c>
      <c r="AW87" s="11" t="s">
        <v>37</v>
      </c>
      <c r="AX87" s="11" t="s">
        <v>73</v>
      </c>
      <c r="AY87" s="216" t="s">
        <v>162</v>
      </c>
    </row>
    <row r="88" spans="2:65" s="12" customFormat="1" ht="12">
      <c r="B88" s="221"/>
      <c r="C88" s="222"/>
      <c r="D88" s="207" t="s">
        <v>170</v>
      </c>
      <c r="E88" s="223" t="s">
        <v>21</v>
      </c>
      <c r="F88" s="224" t="s">
        <v>176</v>
      </c>
      <c r="G88" s="222"/>
      <c r="H88" s="225">
        <v>10.8</v>
      </c>
      <c r="I88" s="226"/>
      <c r="J88" s="222"/>
      <c r="K88" s="222"/>
      <c r="L88" s="227"/>
      <c r="M88" s="228"/>
      <c r="N88" s="229"/>
      <c r="O88" s="229"/>
      <c r="P88" s="229"/>
      <c r="Q88" s="229"/>
      <c r="R88" s="229"/>
      <c r="S88" s="229"/>
      <c r="T88" s="230"/>
      <c r="AT88" s="231" t="s">
        <v>170</v>
      </c>
      <c r="AU88" s="231" t="s">
        <v>83</v>
      </c>
      <c r="AV88" s="12" t="s">
        <v>168</v>
      </c>
      <c r="AW88" s="12" t="s">
        <v>37</v>
      </c>
      <c r="AX88" s="12" t="s">
        <v>81</v>
      </c>
      <c r="AY88" s="231" t="s">
        <v>162</v>
      </c>
    </row>
    <row r="89" spans="2:65" s="1" customFormat="1" ht="20.399999999999999" customHeight="1">
      <c r="B89" s="41"/>
      <c r="C89" s="193" t="s">
        <v>83</v>
      </c>
      <c r="D89" s="193" t="s">
        <v>164</v>
      </c>
      <c r="E89" s="194" t="s">
        <v>656</v>
      </c>
      <c r="F89" s="195" t="s">
        <v>657</v>
      </c>
      <c r="G89" s="196" t="s">
        <v>257</v>
      </c>
      <c r="H89" s="197">
        <v>5.4</v>
      </c>
      <c r="I89" s="198"/>
      <c r="J89" s="199">
        <f>ROUND(I89*H89,2)</f>
        <v>0</v>
      </c>
      <c r="K89" s="195" t="s">
        <v>183</v>
      </c>
      <c r="L89" s="61"/>
      <c r="M89" s="200" t="s">
        <v>21</v>
      </c>
      <c r="N89" s="201" t="s">
        <v>44</v>
      </c>
      <c r="O89" s="42"/>
      <c r="P89" s="202">
        <f>O89*H89</f>
        <v>0</v>
      </c>
      <c r="Q89" s="202">
        <v>0</v>
      </c>
      <c r="R89" s="202">
        <f>Q89*H89</f>
        <v>0</v>
      </c>
      <c r="S89" s="202">
        <v>0</v>
      </c>
      <c r="T89" s="203">
        <f>S89*H89</f>
        <v>0</v>
      </c>
      <c r="AR89" s="24" t="s">
        <v>168</v>
      </c>
      <c r="AT89" s="24" t="s">
        <v>164</v>
      </c>
      <c r="AU89" s="24" t="s">
        <v>83</v>
      </c>
      <c r="AY89" s="24" t="s">
        <v>162</v>
      </c>
      <c r="BE89" s="204">
        <f>IF(N89="základní",J89,0)</f>
        <v>0</v>
      </c>
      <c r="BF89" s="204">
        <f>IF(N89="snížená",J89,0)</f>
        <v>0</v>
      </c>
      <c r="BG89" s="204">
        <f>IF(N89="zákl. přenesená",J89,0)</f>
        <v>0</v>
      </c>
      <c r="BH89" s="204">
        <f>IF(N89="sníž. přenesená",J89,0)</f>
        <v>0</v>
      </c>
      <c r="BI89" s="204">
        <f>IF(N89="nulová",J89,0)</f>
        <v>0</v>
      </c>
      <c r="BJ89" s="24" t="s">
        <v>81</v>
      </c>
      <c r="BK89" s="204">
        <f>ROUND(I89*H89,2)</f>
        <v>0</v>
      </c>
      <c r="BL89" s="24" t="s">
        <v>168</v>
      </c>
      <c r="BM89" s="24" t="s">
        <v>658</v>
      </c>
    </row>
    <row r="90" spans="2:65" s="11" customFormat="1" ht="12">
      <c r="B90" s="205"/>
      <c r="C90" s="206"/>
      <c r="D90" s="217" t="s">
        <v>170</v>
      </c>
      <c r="E90" s="218" t="s">
        <v>21</v>
      </c>
      <c r="F90" s="219" t="s">
        <v>659</v>
      </c>
      <c r="G90" s="206"/>
      <c r="H90" s="220">
        <v>5.4</v>
      </c>
      <c r="I90" s="211"/>
      <c r="J90" s="206"/>
      <c r="K90" s="206"/>
      <c r="L90" s="212"/>
      <c r="M90" s="213"/>
      <c r="N90" s="214"/>
      <c r="O90" s="214"/>
      <c r="P90" s="214"/>
      <c r="Q90" s="214"/>
      <c r="R90" s="214"/>
      <c r="S90" s="214"/>
      <c r="T90" s="215"/>
      <c r="AT90" s="216" t="s">
        <v>170</v>
      </c>
      <c r="AU90" s="216" t="s">
        <v>83</v>
      </c>
      <c r="AV90" s="11" t="s">
        <v>83</v>
      </c>
      <c r="AW90" s="11" t="s">
        <v>37</v>
      </c>
      <c r="AX90" s="11" t="s">
        <v>73</v>
      </c>
      <c r="AY90" s="216" t="s">
        <v>162</v>
      </c>
    </row>
    <row r="91" spans="2:65" s="12" customFormat="1" ht="12">
      <c r="B91" s="221"/>
      <c r="C91" s="222"/>
      <c r="D91" s="207" t="s">
        <v>170</v>
      </c>
      <c r="E91" s="223" t="s">
        <v>21</v>
      </c>
      <c r="F91" s="224" t="s">
        <v>176</v>
      </c>
      <c r="G91" s="222"/>
      <c r="H91" s="225">
        <v>5.4</v>
      </c>
      <c r="I91" s="226"/>
      <c r="J91" s="222"/>
      <c r="K91" s="222"/>
      <c r="L91" s="227"/>
      <c r="M91" s="228"/>
      <c r="N91" s="229"/>
      <c r="O91" s="229"/>
      <c r="P91" s="229"/>
      <c r="Q91" s="229"/>
      <c r="R91" s="229"/>
      <c r="S91" s="229"/>
      <c r="T91" s="230"/>
      <c r="AT91" s="231" t="s">
        <v>170</v>
      </c>
      <c r="AU91" s="231" t="s">
        <v>83</v>
      </c>
      <c r="AV91" s="12" t="s">
        <v>168</v>
      </c>
      <c r="AW91" s="12" t="s">
        <v>37</v>
      </c>
      <c r="AX91" s="12" t="s">
        <v>81</v>
      </c>
      <c r="AY91" s="231" t="s">
        <v>162</v>
      </c>
    </row>
    <row r="92" spans="2:65" s="1" customFormat="1" ht="40.200000000000003" customHeight="1">
      <c r="B92" s="41"/>
      <c r="C92" s="193" t="s">
        <v>177</v>
      </c>
      <c r="D92" s="193" t="s">
        <v>164</v>
      </c>
      <c r="E92" s="194" t="s">
        <v>660</v>
      </c>
      <c r="F92" s="195" t="s">
        <v>661</v>
      </c>
      <c r="G92" s="196" t="s">
        <v>257</v>
      </c>
      <c r="H92" s="197">
        <v>10.8</v>
      </c>
      <c r="I92" s="198"/>
      <c r="J92" s="199">
        <f>ROUND(I92*H92,2)</f>
        <v>0</v>
      </c>
      <c r="K92" s="195" t="s">
        <v>183</v>
      </c>
      <c r="L92" s="61"/>
      <c r="M92" s="200" t="s">
        <v>21</v>
      </c>
      <c r="N92" s="201" t="s">
        <v>44</v>
      </c>
      <c r="O92" s="42"/>
      <c r="P92" s="202">
        <f>O92*H92</f>
        <v>0</v>
      </c>
      <c r="Q92" s="202">
        <v>0</v>
      </c>
      <c r="R92" s="202">
        <f>Q92*H92</f>
        <v>0</v>
      </c>
      <c r="S92" s="202">
        <v>0</v>
      </c>
      <c r="T92" s="203">
        <f>S92*H92</f>
        <v>0</v>
      </c>
      <c r="AR92" s="24" t="s">
        <v>168</v>
      </c>
      <c r="AT92" s="24" t="s">
        <v>164</v>
      </c>
      <c r="AU92" s="24" t="s">
        <v>83</v>
      </c>
      <c r="AY92" s="24" t="s">
        <v>162</v>
      </c>
      <c r="BE92" s="204">
        <f>IF(N92="základní",J92,0)</f>
        <v>0</v>
      </c>
      <c r="BF92" s="204">
        <f>IF(N92="snížená",J92,0)</f>
        <v>0</v>
      </c>
      <c r="BG92" s="204">
        <f>IF(N92="zákl. přenesená",J92,0)</f>
        <v>0</v>
      </c>
      <c r="BH92" s="204">
        <f>IF(N92="sníž. přenesená",J92,0)</f>
        <v>0</v>
      </c>
      <c r="BI92" s="204">
        <f>IF(N92="nulová",J92,0)</f>
        <v>0</v>
      </c>
      <c r="BJ92" s="24" t="s">
        <v>81</v>
      </c>
      <c r="BK92" s="204">
        <f>ROUND(I92*H92,2)</f>
        <v>0</v>
      </c>
      <c r="BL92" s="24" t="s">
        <v>168</v>
      </c>
      <c r="BM92" s="24" t="s">
        <v>662</v>
      </c>
    </row>
    <row r="93" spans="2:65" s="1" customFormat="1" ht="216">
      <c r="B93" s="41"/>
      <c r="C93" s="63"/>
      <c r="D93" s="217" t="s">
        <v>185</v>
      </c>
      <c r="E93" s="63"/>
      <c r="F93" s="232" t="s">
        <v>311</v>
      </c>
      <c r="G93" s="63"/>
      <c r="H93" s="63"/>
      <c r="I93" s="163"/>
      <c r="J93" s="63"/>
      <c r="K93" s="63"/>
      <c r="L93" s="61"/>
      <c r="M93" s="233"/>
      <c r="N93" s="42"/>
      <c r="O93" s="42"/>
      <c r="P93" s="42"/>
      <c r="Q93" s="42"/>
      <c r="R93" s="42"/>
      <c r="S93" s="42"/>
      <c r="T93" s="78"/>
      <c r="AT93" s="24" t="s">
        <v>185</v>
      </c>
      <c r="AU93" s="24" t="s">
        <v>83</v>
      </c>
    </row>
    <row r="94" spans="2:65" s="13" customFormat="1" ht="12">
      <c r="B94" s="234"/>
      <c r="C94" s="235"/>
      <c r="D94" s="217" t="s">
        <v>170</v>
      </c>
      <c r="E94" s="236" t="s">
        <v>21</v>
      </c>
      <c r="F94" s="237" t="s">
        <v>312</v>
      </c>
      <c r="G94" s="235"/>
      <c r="H94" s="238" t="s">
        <v>21</v>
      </c>
      <c r="I94" s="239"/>
      <c r="J94" s="235"/>
      <c r="K94" s="235"/>
      <c r="L94" s="240"/>
      <c r="M94" s="241"/>
      <c r="N94" s="242"/>
      <c r="O94" s="242"/>
      <c r="P94" s="242"/>
      <c r="Q94" s="242"/>
      <c r="R94" s="242"/>
      <c r="S94" s="242"/>
      <c r="T94" s="243"/>
      <c r="AT94" s="244" t="s">
        <v>170</v>
      </c>
      <c r="AU94" s="244" t="s">
        <v>83</v>
      </c>
      <c r="AV94" s="13" t="s">
        <v>81</v>
      </c>
      <c r="AW94" s="13" t="s">
        <v>37</v>
      </c>
      <c r="AX94" s="13" t="s">
        <v>73</v>
      </c>
      <c r="AY94" s="244" t="s">
        <v>162</v>
      </c>
    </row>
    <row r="95" spans="2:65" s="11" customFormat="1" ht="12">
      <c r="B95" s="205"/>
      <c r="C95" s="206"/>
      <c r="D95" s="217" t="s">
        <v>170</v>
      </c>
      <c r="E95" s="218" t="s">
        <v>21</v>
      </c>
      <c r="F95" s="219" t="s">
        <v>663</v>
      </c>
      <c r="G95" s="206"/>
      <c r="H95" s="220">
        <v>10.8</v>
      </c>
      <c r="I95" s="211"/>
      <c r="J95" s="206"/>
      <c r="K95" s="206"/>
      <c r="L95" s="212"/>
      <c r="M95" s="213"/>
      <c r="N95" s="214"/>
      <c r="O95" s="214"/>
      <c r="P95" s="214"/>
      <c r="Q95" s="214"/>
      <c r="R95" s="214"/>
      <c r="S95" s="214"/>
      <c r="T95" s="215"/>
      <c r="AT95" s="216" t="s">
        <v>170</v>
      </c>
      <c r="AU95" s="216" t="s">
        <v>83</v>
      </c>
      <c r="AV95" s="11" t="s">
        <v>83</v>
      </c>
      <c r="AW95" s="11" t="s">
        <v>37</v>
      </c>
      <c r="AX95" s="11" t="s">
        <v>73</v>
      </c>
      <c r="AY95" s="216" t="s">
        <v>162</v>
      </c>
    </row>
    <row r="96" spans="2:65" s="12" customFormat="1" ht="12">
      <c r="B96" s="221"/>
      <c r="C96" s="222"/>
      <c r="D96" s="207" t="s">
        <v>170</v>
      </c>
      <c r="E96" s="223" t="s">
        <v>21</v>
      </c>
      <c r="F96" s="224" t="s">
        <v>176</v>
      </c>
      <c r="G96" s="222"/>
      <c r="H96" s="225">
        <v>10.8</v>
      </c>
      <c r="I96" s="226"/>
      <c r="J96" s="222"/>
      <c r="K96" s="222"/>
      <c r="L96" s="227"/>
      <c r="M96" s="228"/>
      <c r="N96" s="229"/>
      <c r="O96" s="229"/>
      <c r="P96" s="229"/>
      <c r="Q96" s="229"/>
      <c r="R96" s="229"/>
      <c r="S96" s="229"/>
      <c r="T96" s="230"/>
      <c r="AT96" s="231" t="s">
        <v>170</v>
      </c>
      <c r="AU96" s="231" t="s">
        <v>83</v>
      </c>
      <c r="AV96" s="12" t="s">
        <v>168</v>
      </c>
      <c r="AW96" s="12" t="s">
        <v>37</v>
      </c>
      <c r="AX96" s="12" t="s">
        <v>81</v>
      </c>
      <c r="AY96" s="231" t="s">
        <v>162</v>
      </c>
    </row>
    <row r="97" spans="2:65" s="1" customFormat="1" ht="20.399999999999999" customHeight="1">
      <c r="B97" s="41"/>
      <c r="C97" s="193" t="s">
        <v>168</v>
      </c>
      <c r="D97" s="193" t="s">
        <v>164</v>
      </c>
      <c r="E97" s="194" t="s">
        <v>315</v>
      </c>
      <c r="F97" s="195" t="s">
        <v>316</v>
      </c>
      <c r="G97" s="196" t="s">
        <v>317</v>
      </c>
      <c r="H97" s="197">
        <v>19.440000000000001</v>
      </c>
      <c r="I97" s="198"/>
      <c r="J97" s="199">
        <f>ROUND(I97*H97,2)</f>
        <v>0</v>
      </c>
      <c r="K97" s="195" t="s">
        <v>183</v>
      </c>
      <c r="L97" s="61"/>
      <c r="M97" s="200" t="s">
        <v>21</v>
      </c>
      <c r="N97" s="201" t="s">
        <v>44</v>
      </c>
      <c r="O97" s="42"/>
      <c r="P97" s="202">
        <f>O97*H97</f>
        <v>0</v>
      </c>
      <c r="Q97" s="202">
        <v>0</v>
      </c>
      <c r="R97" s="202">
        <f>Q97*H97</f>
        <v>0</v>
      </c>
      <c r="S97" s="202">
        <v>0</v>
      </c>
      <c r="T97" s="203">
        <f>S97*H97</f>
        <v>0</v>
      </c>
      <c r="AR97" s="24" t="s">
        <v>168</v>
      </c>
      <c r="AT97" s="24" t="s">
        <v>164</v>
      </c>
      <c r="AU97" s="24" t="s">
        <v>83</v>
      </c>
      <c r="AY97" s="24" t="s">
        <v>162</v>
      </c>
      <c r="BE97" s="204">
        <f>IF(N97="základní",J97,0)</f>
        <v>0</v>
      </c>
      <c r="BF97" s="204">
        <f>IF(N97="snížená",J97,0)</f>
        <v>0</v>
      </c>
      <c r="BG97" s="204">
        <f>IF(N97="zákl. přenesená",J97,0)</f>
        <v>0</v>
      </c>
      <c r="BH97" s="204">
        <f>IF(N97="sníž. přenesená",J97,0)</f>
        <v>0</v>
      </c>
      <c r="BI97" s="204">
        <f>IF(N97="nulová",J97,0)</f>
        <v>0</v>
      </c>
      <c r="BJ97" s="24" t="s">
        <v>81</v>
      </c>
      <c r="BK97" s="204">
        <f>ROUND(I97*H97,2)</f>
        <v>0</v>
      </c>
      <c r="BL97" s="24" t="s">
        <v>168</v>
      </c>
      <c r="BM97" s="24" t="s">
        <v>664</v>
      </c>
    </row>
    <row r="98" spans="2:65" s="1" customFormat="1" ht="324">
      <c r="B98" s="41"/>
      <c r="C98" s="63"/>
      <c r="D98" s="217" t="s">
        <v>185</v>
      </c>
      <c r="E98" s="63"/>
      <c r="F98" s="232" t="s">
        <v>319</v>
      </c>
      <c r="G98" s="63"/>
      <c r="H98" s="63"/>
      <c r="I98" s="163"/>
      <c r="J98" s="63"/>
      <c r="K98" s="63"/>
      <c r="L98" s="61"/>
      <c r="M98" s="233"/>
      <c r="N98" s="42"/>
      <c r="O98" s="42"/>
      <c r="P98" s="42"/>
      <c r="Q98" s="42"/>
      <c r="R98" s="42"/>
      <c r="S98" s="42"/>
      <c r="T98" s="78"/>
      <c r="AT98" s="24" t="s">
        <v>185</v>
      </c>
      <c r="AU98" s="24" t="s">
        <v>83</v>
      </c>
    </row>
    <row r="99" spans="2:65" s="13" customFormat="1" ht="12">
      <c r="B99" s="234"/>
      <c r="C99" s="235"/>
      <c r="D99" s="217" t="s">
        <v>170</v>
      </c>
      <c r="E99" s="236" t="s">
        <v>21</v>
      </c>
      <c r="F99" s="237" t="s">
        <v>312</v>
      </c>
      <c r="G99" s="235"/>
      <c r="H99" s="238" t="s">
        <v>21</v>
      </c>
      <c r="I99" s="239"/>
      <c r="J99" s="235"/>
      <c r="K99" s="235"/>
      <c r="L99" s="240"/>
      <c r="M99" s="241"/>
      <c r="N99" s="242"/>
      <c r="O99" s="242"/>
      <c r="P99" s="242"/>
      <c r="Q99" s="242"/>
      <c r="R99" s="242"/>
      <c r="S99" s="242"/>
      <c r="T99" s="243"/>
      <c r="AT99" s="244" t="s">
        <v>170</v>
      </c>
      <c r="AU99" s="244" t="s">
        <v>83</v>
      </c>
      <c r="AV99" s="13" t="s">
        <v>81</v>
      </c>
      <c r="AW99" s="13" t="s">
        <v>37</v>
      </c>
      <c r="AX99" s="13" t="s">
        <v>73</v>
      </c>
      <c r="AY99" s="244" t="s">
        <v>162</v>
      </c>
    </row>
    <row r="100" spans="2:65" s="11" customFormat="1" ht="12">
      <c r="B100" s="205"/>
      <c r="C100" s="206"/>
      <c r="D100" s="217" t="s">
        <v>170</v>
      </c>
      <c r="E100" s="218" t="s">
        <v>21</v>
      </c>
      <c r="F100" s="219" t="s">
        <v>665</v>
      </c>
      <c r="G100" s="206"/>
      <c r="H100" s="220">
        <v>19.440000000000001</v>
      </c>
      <c r="I100" s="211"/>
      <c r="J100" s="206"/>
      <c r="K100" s="206"/>
      <c r="L100" s="212"/>
      <c r="M100" s="213"/>
      <c r="N100" s="214"/>
      <c r="O100" s="214"/>
      <c r="P100" s="214"/>
      <c r="Q100" s="214"/>
      <c r="R100" s="214"/>
      <c r="S100" s="214"/>
      <c r="T100" s="215"/>
      <c r="AT100" s="216" t="s">
        <v>170</v>
      </c>
      <c r="AU100" s="216" t="s">
        <v>83</v>
      </c>
      <c r="AV100" s="11" t="s">
        <v>83</v>
      </c>
      <c r="AW100" s="11" t="s">
        <v>37</v>
      </c>
      <c r="AX100" s="11" t="s">
        <v>73</v>
      </c>
      <c r="AY100" s="216" t="s">
        <v>162</v>
      </c>
    </row>
    <row r="101" spans="2:65" s="12" customFormat="1" ht="12">
      <c r="B101" s="221"/>
      <c r="C101" s="222"/>
      <c r="D101" s="207" t="s">
        <v>170</v>
      </c>
      <c r="E101" s="223" t="s">
        <v>21</v>
      </c>
      <c r="F101" s="224" t="s">
        <v>176</v>
      </c>
      <c r="G101" s="222"/>
      <c r="H101" s="225">
        <v>19.440000000000001</v>
      </c>
      <c r="I101" s="226"/>
      <c r="J101" s="222"/>
      <c r="K101" s="222"/>
      <c r="L101" s="227"/>
      <c r="M101" s="228"/>
      <c r="N101" s="229"/>
      <c r="O101" s="229"/>
      <c r="P101" s="229"/>
      <c r="Q101" s="229"/>
      <c r="R101" s="229"/>
      <c r="S101" s="229"/>
      <c r="T101" s="230"/>
      <c r="AT101" s="231" t="s">
        <v>170</v>
      </c>
      <c r="AU101" s="231" t="s">
        <v>83</v>
      </c>
      <c r="AV101" s="12" t="s">
        <v>168</v>
      </c>
      <c r="AW101" s="12" t="s">
        <v>37</v>
      </c>
      <c r="AX101" s="12" t="s">
        <v>81</v>
      </c>
      <c r="AY101" s="231" t="s">
        <v>162</v>
      </c>
    </row>
    <row r="102" spans="2:65" s="1" customFormat="1" ht="20.399999999999999" customHeight="1">
      <c r="B102" s="41"/>
      <c r="C102" s="193" t="s">
        <v>188</v>
      </c>
      <c r="D102" s="193" t="s">
        <v>164</v>
      </c>
      <c r="E102" s="194" t="s">
        <v>666</v>
      </c>
      <c r="F102" s="195" t="s">
        <v>667</v>
      </c>
      <c r="G102" s="196" t="s">
        <v>257</v>
      </c>
      <c r="H102" s="197">
        <v>4.5</v>
      </c>
      <c r="I102" s="198"/>
      <c r="J102" s="199">
        <f>ROUND(I102*H102,2)</f>
        <v>0</v>
      </c>
      <c r="K102" s="195" t="s">
        <v>183</v>
      </c>
      <c r="L102" s="61"/>
      <c r="M102" s="200" t="s">
        <v>21</v>
      </c>
      <c r="N102" s="201" t="s">
        <v>44</v>
      </c>
      <c r="O102" s="42"/>
      <c r="P102" s="202">
        <f>O102*H102</f>
        <v>0</v>
      </c>
      <c r="Q102" s="202">
        <v>0</v>
      </c>
      <c r="R102" s="202">
        <f>Q102*H102</f>
        <v>0</v>
      </c>
      <c r="S102" s="202">
        <v>0</v>
      </c>
      <c r="T102" s="203">
        <f>S102*H102</f>
        <v>0</v>
      </c>
      <c r="AR102" s="24" t="s">
        <v>168</v>
      </c>
      <c r="AT102" s="24" t="s">
        <v>164</v>
      </c>
      <c r="AU102" s="24" t="s">
        <v>83</v>
      </c>
      <c r="AY102" s="24" t="s">
        <v>162</v>
      </c>
      <c r="BE102" s="204">
        <f>IF(N102="základní",J102,0)</f>
        <v>0</v>
      </c>
      <c r="BF102" s="204">
        <f>IF(N102="snížená",J102,0)</f>
        <v>0</v>
      </c>
      <c r="BG102" s="204">
        <f>IF(N102="zákl. přenesená",J102,0)</f>
        <v>0</v>
      </c>
      <c r="BH102" s="204">
        <f>IF(N102="sníž. přenesená",J102,0)</f>
        <v>0</v>
      </c>
      <c r="BI102" s="204">
        <f>IF(N102="nulová",J102,0)</f>
        <v>0</v>
      </c>
      <c r="BJ102" s="24" t="s">
        <v>81</v>
      </c>
      <c r="BK102" s="204">
        <f>ROUND(I102*H102,2)</f>
        <v>0</v>
      </c>
      <c r="BL102" s="24" t="s">
        <v>168</v>
      </c>
      <c r="BM102" s="24" t="s">
        <v>668</v>
      </c>
    </row>
    <row r="103" spans="2:65" s="13" customFormat="1" ht="12">
      <c r="B103" s="234"/>
      <c r="C103" s="235"/>
      <c r="D103" s="217" t="s">
        <v>170</v>
      </c>
      <c r="E103" s="236" t="s">
        <v>21</v>
      </c>
      <c r="F103" s="237" t="s">
        <v>669</v>
      </c>
      <c r="G103" s="235"/>
      <c r="H103" s="238" t="s">
        <v>21</v>
      </c>
      <c r="I103" s="239"/>
      <c r="J103" s="235"/>
      <c r="K103" s="235"/>
      <c r="L103" s="240"/>
      <c r="M103" s="241"/>
      <c r="N103" s="242"/>
      <c r="O103" s="242"/>
      <c r="P103" s="242"/>
      <c r="Q103" s="242"/>
      <c r="R103" s="242"/>
      <c r="S103" s="242"/>
      <c r="T103" s="243"/>
      <c r="AT103" s="244" t="s">
        <v>170</v>
      </c>
      <c r="AU103" s="244" t="s">
        <v>83</v>
      </c>
      <c r="AV103" s="13" t="s">
        <v>81</v>
      </c>
      <c r="AW103" s="13" t="s">
        <v>37</v>
      </c>
      <c r="AX103" s="13" t="s">
        <v>73</v>
      </c>
      <c r="AY103" s="244" t="s">
        <v>162</v>
      </c>
    </row>
    <row r="104" spans="2:65" s="11" customFormat="1" ht="12">
      <c r="B104" s="205"/>
      <c r="C104" s="206"/>
      <c r="D104" s="217" t="s">
        <v>170</v>
      </c>
      <c r="E104" s="218" t="s">
        <v>21</v>
      </c>
      <c r="F104" s="219" t="s">
        <v>670</v>
      </c>
      <c r="G104" s="206"/>
      <c r="H104" s="220">
        <v>4.5</v>
      </c>
      <c r="I104" s="211"/>
      <c r="J104" s="206"/>
      <c r="K104" s="206"/>
      <c r="L104" s="212"/>
      <c r="M104" s="213"/>
      <c r="N104" s="214"/>
      <c r="O104" s="214"/>
      <c r="P104" s="214"/>
      <c r="Q104" s="214"/>
      <c r="R104" s="214"/>
      <c r="S104" s="214"/>
      <c r="T104" s="215"/>
      <c r="AT104" s="216" t="s">
        <v>170</v>
      </c>
      <c r="AU104" s="216" t="s">
        <v>83</v>
      </c>
      <c r="AV104" s="11" t="s">
        <v>83</v>
      </c>
      <c r="AW104" s="11" t="s">
        <v>37</v>
      </c>
      <c r="AX104" s="11" t="s">
        <v>73</v>
      </c>
      <c r="AY104" s="216" t="s">
        <v>162</v>
      </c>
    </row>
    <row r="105" spans="2:65" s="12" customFormat="1" ht="12">
      <c r="B105" s="221"/>
      <c r="C105" s="222"/>
      <c r="D105" s="207" t="s">
        <v>170</v>
      </c>
      <c r="E105" s="223" t="s">
        <v>21</v>
      </c>
      <c r="F105" s="224" t="s">
        <v>176</v>
      </c>
      <c r="G105" s="222"/>
      <c r="H105" s="225">
        <v>4.5</v>
      </c>
      <c r="I105" s="226"/>
      <c r="J105" s="222"/>
      <c r="K105" s="222"/>
      <c r="L105" s="227"/>
      <c r="M105" s="228"/>
      <c r="N105" s="229"/>
      <c r="O105" s="229"/>
      <c r="P105" s="229"/>
      <c r="Q105" s="229"/>
      <c r="R105" s="229"/>
      <c r="S105" s="229"/>
      <c r="T105" s="230"/>
      <c r="AT105" s="231" t="s">
        <v>170</v>
      </c>
      <c r="AU105" s="231" t="s">
        <v>83</v>
      </c>
      <c r="AV105" s="12" t="s">
        <v>168</v>
      </c>
      <c r="AW105" s="12" t="s">
        <v>37</v>
      </c>
      <c r="AX105" s="12" t="s">
        <v>81</v>
      </c>
      <c r="AY105" s="231" t="s">
        <v>162</v>
      </c>
    </row>
    <row r="106" spans="2:65" s="1" customFormat="1" ht="20.399999999999999" customHeight="1">
      <c r="B106" s="41"/>
      <c r="C106" s="263" t="s">
        <v>195</v>
      </c>
      <c r="D106" s="263" t="s">
        <v>393</v>
      </c>
      <c r="E106" s="264" t="s">
        <v>671</v>
      </c>
      <c r="F106" s="265" t="s">
        <v>672</v>
      </c>
      <c r="G106" s="266" t="s">
        <v>317</v>
      </c>
      <c r="H106" s="267">
        <v>8.82</v>
      </c>
      <c r="I106" s="268"/>
      <c r="J106" s="269">
        <f>ROUND(I106*H106,2)</f>
        <v>0</v>
      </c>
      <c r="K106" s="265" t="s">
        <v>183</v>
      </c>
      <c r="L106" s="270"/>
      <c r="M106" s="271" t="s">
        <v>21</v>
      </c>
      <c r="N106" s="272" t="s">
        <v>44</v>
      </c>
      <c r="O106" s="42"/>
      <c r="P106" s="202">
        <f>O106*H106</f>
        <v>0</v>
      </c>
      <c r="Q106" s="202">
        <v>1</v>
      </c>
      <c r="R106" s="202">
        <f>Q106*H106</f>
        <v>8.82</v>
      </c>
      <c r="S106" s="202">
        <v>0</v>
      </c>
      <c r="T106" s="203">
        <f>S106*H106</f>
        <v>0</v>
      </c>
      <c r="AR106" s="24" t="s">
        <v>205</v>
      </c>
      <c r="AT106" s="24" t="s">
        <v>393</v>
      </c>
      <c r="AU106" s="24" t="s">
        <v>83</v>
      </c>
      <c r="AY106" s="24" t="s">
        <v>162</v>
      </c>
      <c r="BE106" s="204">
        <f>IF(N106="základní",J106,0)</f>
        <v>0</v>
      </c>
      <c r="BF106" s="204">
        <f>IF(N106="snížená",J106,0)</f>
        <v>0</v>
      </c>
      <c r="BG106" s="204">
        <f>IF(N106="zákl. přenesená",J106,0)</f>
        <v>0</v>
      </c>
      <c r="BH106" s="204">
        <f>IF(N106="sníž. přenesená",J106,0)</f>
        <v>0</v>
      </c>
      <c r="BI106" s="204">
        <f>IF(N106="nulová",J106,0)</f>
        <v>0</v>
      </c>
      <c r="BJ106" s="24" t="s">
        <v>81</v>
      </c>
      <c r="BK106" s="204">
        <f>ROUND(I106*H106,2)</f>
        <v>0</v>
      </c>
      <c r="BL106" s="24" t="s">
        <v>168</v>
      </c>
      <c r="BM106" s="24" t="s">
        <v>673</v>
      </c>
    </row>
    <row r="107" spans="2:65" s="13" customFormat="1" ht="12">
      <c r="B107" s="234"/>
      <c r="C107" s="235"/>
      <c r="D107" s="217" t="s">
        <v>170</v>
      </c>
      <c r="E107" s="236" t="s">
        <v>21</v>
      </c>
      <c r="F107" s="237" t="s">
        <v>669</v>
      </c>
      <c r="G107" s="235"/>
      <c r="H107" s="238" t="s">
        <v>21</v>
      </c>
      <c r="I107" s="239"/>
      <c r="J107" s="235"/>
      <c r="K107" s="235"/>
      <c r="L107" s="240"/>
      <c r="M107" s="241"/>
      <c r="N107" s="242"/>
      <c r="O107" s="242"/>
      <c r="P107" s="242"/>
      <c r="Q107" s="242"/>
      <c r="R107" s="242"/>
      <c r="S107" s="242"/>
      <c r="T107" s="243"/>
      <c r="AT107" s="244" t="s">
        <v>170</v>
      </c>
      <c r="AU107" s="244" t="s">
        <v>83</v>
      </c>
      <c r="AV107" s="13" t="s">
        <v>81</v>
      </c>
      <c r="AW107" s="13" t="s">
        <v>37</v>
      </c>
      <c r="AX107" s="13" t="s">
        <v>73</v>
      </c>
      <c r="AY107" s="244" t="s">
        <v>162</v>
      </c>
    </row>
    <row r="108" spans="2:65" s="11" customFormat="1" ht="12">
      <c r="B108" s="205"/>
      <c r="C108" s="206"/>
      <c r="D108" s="217" t="s">
        <v>170</v>
      </c>
      <c r="E108" s="218" t="s">
        <v>21</v>
      </c>
      <c r="F108" s="219" t="s">
        <v>674</v>
      </c>
      <c r="G108" s="206"/>
      <c r="H108" s="220">
        <v>8.82</v>
      </c>
      <c r="I108" s="211"/>
      <c r="J108" s="206"/>
      <c r="K108" s="206"/>
      <c r="L108" s="212"/>
      <c r="M108" s="213"/>
      <c r="N108" s="214"/>
      <c r="O108" s="214"/>
      <c r="P108" s="214"/>
      <c r="Q108" s="214"/>
      <c r="R108" s="214"/>
      <c r="S108" s="214"/>
      <c r="T108" s="215"/>
      <c r="AT108" s="216" t="s">
        <v>170</v>
      </c>
      <c r="AU108" s="216" t="s">
        <v>83</v>
      </c>
      <c r="AV108" s="11" t="s">
        <v>83</v>
      </c>
      <c r="AW108" s="11" t="s">
        <v>37</v>
      </c>
      <c r="AX108" s="11" t="s">
        <v>73</v>
      </c>
      <c r="AY108" s="216" t="s">
        <v>162</v>
      </c>
    </row>
    <row r="109" spans="2:65" s="12" customFormat="1" ht="12">
      <c r="B109" s="221"/>
      <c r="C109" s="222"/>
      <c r="D109" s="207" t="s">
        <v>170</v>
      </c>
      <c r="E109" s="223" t="s">
        <v>21</v>
      </c>
      <c r="F109" s="224" t="s">
        <v>176</v>
      </c>
      <c r="G109" s="222"/>
      <c r="H109" s="225">
        <v>8.82</v>
      </c>
      <c r="I109" s="226"/>
      <c r="J109" s="222"/>
      <c r="K109" s="222"/>
      <c r="L109" s="227"/>
      <c r="M109" s="228"/>
      <c r="N109" s="229"/>
      <c r="O109" s="229"/>
      <c r="P109" s="229"/>
      <c r="Q109" s="229"/>
      <c r="R109" s="229"/>
      <c r="S109" s="229"/>
      <c r="T109" s="230"/>
      <c r="AT109" s="231" t="s">
        <v>170</v>
      </c>
      <c r="AU109" s="231" t="s">
        <v>83</v>
      </c>
      <c r="AV109" s="12" t="s">
        <v>168</v>
      </c>
      <c r="AW109" s="12" t="s">
        <v>37</v>
      </c>
      <c r="AX109" s="12" t="s">
        <v>81</v>
      </c>
      <c r="AY109" s="231" t="s">
        <v>162</v>
      </c>
    </row>
    <row r="110" spans="2:65" s="1" customFormat="1" ht="40.200000000000003" customHeight="1">
      <c r="B110" s="41"/>
      <c r="C110" s="193" t="s">
        <v>171</v>
      </c>
      <c r="D110" s="193" t="s">
        <v>164</v>
      </c>
      <c r="E110" s="194" t="s">
        <v>675</v>
      </c>
      <c r="F110" s="195" t="s">
        <v>676</v>
      </c>
      <c r="G110" s="196" t="s">
        <v>257</v>
      </c>
      <c r="H110" s="197">
        <v>3.7850000000000001</v>
      </c>
      <c r="I110" s="198"/>
      <c r="J110" s="199">
        <f>ROUND(I110*H110,2)</f>
        <v>0</v>
      </c>
      <c r="K110" s="195" t="s">
        <v>183</v>
      </c>
      <c r="L110" s="61"/>
      <c r="M110" s="200" t="s">
        <v>21</v>
      </c>
      <c r="N110" s="201" t="s">
        <v>44</v>
      </c>
      <c r="O110" s="42"/>
      <c r="P110" s="202">
        <f>O110*H110</f>
        <v>0</v>
      </c>
      <c r="Q110" s="202">
        <v>0</v>
      </c>
      <c r="R110" s="202">
        <f>Q110*H110</f>
        <v>0</v>
      </c>
      <c r="S110" s="202">
        <v>0</v>
      </c>
      <c r="T110" s="203">
        <f>S110*H110</f>
        <v>0</v>
      </c>
      <c r="AR110" s="24" t="s">
        <v>168</v>
      </c>
      <c r="AT110" s="24" t="s">
        <v>164</v>
      </c>
      <c r="AU110" s="24" t="s">
        <v>83</v>
      </c>
      <c r="AY110" s="24" t="s">
        <v>162</v>
      </c>
      <c r="BE110" s="204">
        <f>IF(N110="základní",J110,0)</f>
        <v>0</v>
      </c>
      <c r="BF110" s="204">
        <f>IF(N110="snížená",J110,0)</f>
        <v>0</v>
      </c>
      <c r="BG110" s="204">
        <f>IF(N110="zákl. přenesená",J110,0)</f>
        <v>0</v>
      </c>
      <c r="BH110" s="204">
        <f>IF(N110="sníž. přenesená",J110,0)</f>
        <v>0</v>
      </c>
      <c r="BI110" s="204">
        <f>IF(N110="nulová",J110,0)</f>
        <v>0</v>
      </c>
      <c r="BJ110" s="24" t="s">
        <v>81</v>
      </c>
      <c r="BK110" s="204">
        <f>ROUND(I110*H110,2)</f>
        <v>0</v>
      </c>
      <c r="BL110" s="24" t="s">
        <v>168</v>
      </c>
      <c r="BM110" s="24" t="s">
        <v>677</v>
      </c>
    </row>
    <row r="111" spans="2:65" s="13" customFormat="1" ht="12">
      <c r="B111" s="234"/>
      <c r="C111" s="235"/>
      <c r="D111" s="217" t="s">
        <v>170</v>
      </c>
      <c r="E111" s="236" t="s">
        <v>21</v>
      </c>
      <c r="F111" s="237" t="s">
        <v>678</v>
      </c>
      <c r="G111" s="235"/>
      <c r="H111" s="238" t="s">
        <v>21</v>
      </c>
      <c r="I111" s="239"/>
      <c r="J111" s="235"/>
      <c r="K111" s="235"/>
      <c r="L111" s="240"/>
      <c r="M111" s="241"/>
      <c r="N111" s="242"/>
      <c r="O111" s="242"/>
      <c r="P111" s="242"/>
      <c r="Q111" s="242"/>
      <c r="R111" s="242"/>
      <c r="S111" s="242"/>
      <c r="T111" s="243"/>
      <c r="AT111" s="244" t="s">
        <v>170</v>
      </c>
      <c r="AU111" s="244" t="s">
        <v>83</v>
      </c>
      <c r="AV111" s="13" t="s">
        <v>81</v>
      </c>
      <c r="AW111" s="13" t="s">
        <v>37</v>
      </c>
      <c r="AX111" s="13" t="s">
        <v>73</v>
      </c>
      <c r="AY111" s="244" t="s">
        <v>162</v>
      </c>
    </row>
    <row r="112" spans="2:65" s="11" customFormat="1" ht="12">
      <c r="B112" s="205"/>
      <c r="C112" s="206"/>
      <c r="D112" s="217" t="s">
        <v>170</v>
      </c>
      <c r="E112" s="218" t="s">
        <v>21</v>
      </c>
      <c r="F112" s="219" t="s">
        <v>679</v>
      </c>
      <c r="G112" s="206"/>
      <c r="H112" s="220">
        <v>4.05</v>
      </c>
      <c r="I112" s="211"/>
      <c r="J112" s="206"/>
      <c r="K112" s="206"/>
      <c r="L112" s="212"/>
      <c r="M112" s="213"/>
      <c r="N112" s="214"/>
      <c r="O112" s="214"/>
      <c r="P112" s="214"/>
      <c r="Q112" s="214"/>
      <c r="R112" s="214"/>
      <c r="S112" s="214"/>
      <c r="T112" s="215"/>
      <c r="AT112" s="216" t="s">
        <v>170</v>
      </c>
      <c r="AU112" s="216" t="s">
        <v>83</v>
      </c>
      <c r="AV112" s="11" t="s">
        <v>83</v>
      </c>
      <c r="AW112" s="11" t="s">
        <v>37</v>
      </c>
      <c r="AX112" s="11" t="s">
        <v>73</v>
      </c>
      <c r="AY112" s="216" t="s">
        <v>162</v>
      </c>
    </row>
    <row r="113" spans="2:65" s="11" customFormat="1" ht="12">
      <c r="B113" s="205"/>
      <c r="C113" s="206"/>
      <c r="D113" s="217" t="s">
        <v>170</v>
      </c>
      <c r="E113" s="218" t="s">
        <v>21</v>
      </c>
      <c r="F113" s="219" t="s">
        <v>680</v>
      </c>
      <c r="G113" s="206"/>
      <c r="H113" s="220">
        <v>-0.26500000000000001</v>
      </c>
      <c r="I113" s="211"/>
      <c r="J113" s="206"/>
      <c r="K113" s="206"/>
      <c r="L113" s="212"/>
      <c r="M113" s="213"/>
      <c r="N113" s="214"/>
      <c r="O113" s="214"/>
      <c r="P113" s="214"/>
      <c r="Q113" s="214"/>
      <c r="R113" s="214"/>
      <c r="S113" s="214"/>
      <c r="T113" s="215"/>
      <c r="AT113" s="216" t="s">
        <v>170</v>
      </c>
      <c r="AU113" s="216" t="s">
        <v>83</v>
      </c>
      <c r="AV113" s="11" t="s">
        <v>83</v>
      </c>
      <c r="AW113" s="11" t="s">
        <v>37</v>
      </c>
      <c r="AX113" s="11" t="s">
        <v>73</v>
      </c>
      <c r="AY113" s="216" t="s">
        <v>162</v>
      </c>
    </row>
    <row r="114" spans="2:65" s="12" customFormat="1" ht="12">
      <c r="B114" s="221"/>
      <c r="C114" s="222"/>
      <c r="D114" s="207" t="s">
        <v>170</v>
      </c>
      <c r="E114" s="223" t="s">
        <v>21</v>
      </c>
      <c r="F114" s="224" t="s">
        <v>176</v>
      </c>
      <c r="G114" s="222"/>
      <c r="H114" s="225">
        <v>3.7850000000000001</v>
      </c>
      <c r="I114" s="226"/>
      <c r="J114" s="222"/>
      <c r="K114" s="222"/>
      <c r="L114" s="227"/>
      <c r="M114" s="228"/>
      <c r="N114" s="229"/>
      <c r="O114" s="229"/>
      <c r="P114" s="229"/>
      <c r="Q114" s="229"/>
      <c r="R114" s="229"/>
      <c r="S114" s="229"/>
      <c r="T114" s="230"/>
      <c r="AT114" s="231" t="s">
        <v>170</v>
      </c>
      <c r="AU114" s="231" t="s">
        <v>83</v>
      </c>
      <c r="AV114" s="12" t="s">
        <v>168</v>
      </c>
      <c r="AW114" s="12" t="s">
        <v>37</v>
      </c>
      <c r="AX114" s="12" t="s">
        <v>81</v>
      </c>
      <c r="AY114" s="231" t="s">
        <v>162</v>
      </c>
    </row>
    <row r="115" spans="2:65" s="1" customFormat="1" ht="28.8" customHeight="1">
      <c r="B115" s="41"/>
      <c r="C115" s="263" t="s">
        <v>205</v>
      </c>
      <c r="D115" s="263" t="s">
        <v>393</v>
      </c>
      <c r="E115" s="264" t="s">
        <v>681</v>
      </c>
      <c r="F115" s="265" t="s">
        <v>682</v>
      </c>
      <c r="G115" s="266" t="s">
        <v>317</v>
      </c>
      <c r="H115" s="267">
        <v>7.6459999999999999</v>
      </c>
      <c r="I115" s="268"/>
      <c r="J115" s="269">
        <f>ROUND(I115*H115,2)</f>
        <v>0</v>
      </c>
      <c r="K115" s="265" t="s">
        <v>183</v>
      </c>
      <c r="L115" s="270"/>
      <c r="M115" s="271" t="s">
        <v>21</v>
      </c>
      <c r="N115" s="272" t="s">
        <v>44</v>
      </c>
      <c r="O115" s="42"/>
      <c r="P115" s="202">
        <f>O115*H115</f>
        <v>0</v>
      </c>
      <c r="Q115" s="202">
        <v>1</v>
      </c>
      <c r="R115" s="202">
        <f>Q115*H115</f>
        <v>7.6459999999999999</v>
      </c>
      <c r="S115" s="202">
        <v>0</v>
      </c>
      <c r="T115" s="203">
        <f>S115*H115</f>
        <v>0</v>
      </c>
      <c r="AR115" s="24" t="s">
        <v>205</v>
      </c>
      <c r="AT115" s="24" t="s">
        <v>393</v>
      </c>
      <c r="AU115" s="24" t="s">
        <v>83</v>
      </c>
      <c r="AY115" s="24" t="s">
        <v>162</v>
      </c>
      <c r="BE115" s="204">
        <f>IF(N115="základní",J115,0)</f>
        <v>0</v>
      </c>
      <c r="BF115" s="204">
        <f>IF(N115="snížená",J115,0)</f>
        <v>0</v>
      </c>
      <c r="BG115" s="204">
        <f>IF(N115="zákl. přenesená",J115,0)</f>
        <v>0</v>
      </c>
      <c r="BH115" s="204">
        <f>IF(N115="sníž. přenesená",J115,0)</f>
        <v>0</v>
      </c>
      <c r="BI115" s="204">
        <f>IF(N115="nulová",J115,0)</f>
        <v>0</v>
      </c>
      <c r="BJ115" s="24" t="s">
        <v>81</v>
      </c>
      <c r="BK115" s="204">
        <f>ROUND(I115*H115,2)</f>
        <v>0</v>
      </c>
      <c r="BL115" s="24" t="s">
        <v>168</v>
      </c>
      <c r="BM115" s="24" t="s">
        <v>683</v>
      </c>
    </row>
    <row r="116" spans="2:65" s="13" customFormat="1" ht="12">
      <c r="B116" s="234"/>
      <c r="C116" s="235"/>
      <c r="D116" s="217" t="s">
        <v>170</v>
      </c>
      <c r="E116" s="236" t="s">
        <v>21</v>
      </c>
      <c r="F116" s="237" t="s">
        <v>678</v>
      </c>
      <c r="G116" s="235"/>
      <c r="H116" s="238" t="s">
        <v>21</v>
      </c>
      <c r="I116" s="239"/>
      <c r="J116" s="235"/>
      <c r="K116" s="235"/>
      <c r="L116" s="240"/>
      <c r="M116" s="241"/>
      <c r="N116" s="242"/>
      <c r="O116" s="242"/>
      <c r="P116" s="242"/>
      <c r="Q116" s="242"/>
      <c r="R116" s="242"/>
      <c r="S116" s="242"/>
      <c r="T116" s="243"/>
      <c r="AT116" s="244" t="s">
        <v>170</v>
      </c>
      <c r="AU116" s="244" t="s">
        <v>83</v>
      </c>
      <c r="AV116" s="13" t="s">
        <v>81</v>
      </c>
      <c r="AW116" s="13" t="s">
        <v>37</v>
      </c>
      <c r="AX116" s="13" t="s">
        <v>73</v>
      </c>
      <c r="AY116" s="244" t="s">
        <v>162</v>
      </c>
    </row>
    <row r="117" spans="2:65" s="11" customFormat="1" ht="12">
      <c r="B117" s="205"/>
      <c r="C117" s="206"/>
      <c r="D117" s="217" t="s">
        <v>170</v>
      </c>
      <c r="E117" s="218" t="s">
        <v>21</v>
      </c>
      <c r="F117" s="219" t="s">
        <v>684</v>
      </c>
      <c r="G117" s="206"/>
      <c r="H117" s="220">
        <v>8.1809999999999992</v>
      </c>
      <c r="I117" s="211"/>
      <c r="J117" s="206"/>
      <c r="K117" s="206"/>
      <c r="L117" s="212"/>
      <c r="M117" s="213"/>
      <c r="N117" s="214"/>
      <c r="O117" s="214"/>
      <c r="P117" s="214"/>
      <c r="Q117" s="214"/>
      <c r="R117" s="214"/>
      <c r="S117" s="214"/>
      <c r="T117" s="215"/>
      <c r="AT117" s="216" t="s">
        <v>170</v>
      </c>
      <c r="AU117" s="216" t="s">
        <v>83</v>
      </c>
      <c r="AV117" s="11" t="s">
        <v>83</v>
      </c>
      <c r="AW117" s="11" t="s">
        <v>37</v>
      </c>
      <c r="AX117" s="11" t="s">
        <v>73</v>
      </c>
      <c r="AY117" s="216" t="s">
        <v>162</v>
      </c>
    </row>
    <row r="118" spans="2:65" s="11" customFormat="1" ht="12">
      <c r="B118" s="205"/>
      <c r="C118" s="206"/>
      <c r="D118" s="217" t="s">
        <v>170</v>
      </c>
      <c r="E118" s="218" t="s">
        <v>21</v>
      </c>
      <c r="F118" s="219" t="s">
        <v>685</v>
      </c>
      <c r="G118" s="206"/>
      <c r="H118" s="220">
        <v>-0.53500000000000003</v>
      </c>
      <c r="I118" s="211"/>
      <c r="J118" s="206"/>
      <c r="K118" s="206"/>
      <c r="L118" s="212"/>
      <c r="M118" s="213"/>
      <c r="N118" s="214"/>
      <c r="O118" s="214"/>
      <c r="P118" s="214"/>
      <c r="Q118" s="214"/>
      <c r="R118" s="214"/>
      <c r="S118" s="214"/>
      <c r="T118" s="215"/>
      <c r="AT118" s="216" t="s">
        <v>170</v>
      </c>
      <c r="AU118" s="216" t="s">
        <v>83</v>
      </c>
      <c r="AV118" s="11" t="s">
        <v>83</v>
      </c>
      <c r="AW118" s="11" t="s">
        <v>37</v>
      </c>
      <c r="AX118" s="11" t="s">
        <v>73</v>
      </c>
      <c r="AY118" s="216" t="s">
        <v>162</v>
      </c>
    </row>
    <row r="119" spans="2:65" s="12" customFormat="1" ht="12">
      <c r="B119" s="221"/>
      <c r="C119" s="222"/>
      <c r="D119" s="217" t="s">
        <v>170</v>
      </c>
      <c r="E119" s="257" t="s">
        <v>21</v>
      </c>
      <c r="F119" s="258" t="s">
        <v>176</v>
      </c>
      <c r="G119" s="222"/>
      <c r="H119" s="259">
        <v>7.6459999999999999</v>
      </c>
      <c r="I119" s="226"/>
      <c r="J119" s="222"/>
      <c r="K119" s="222"/>
      <c r="L119" s="227"/>
      <c r="M119" s="228"/>
      <c r="N119" s="229"/>
      <c r="O119" s="229"/>
      <c r="P119" s="229"/>
      <c r="Q119" s="229"/>
      <c r="R119" s="229"/>
      <c r="S119" s="229"/>
      <c r="T119" s="230"/>
      <c r="AT119" s="231" t="s">
        <v>170</v>
      </c>
      <c r="AU119" s="231" t="s">
        <v>83</v>
      </c>
      <c r="AV119" s="12" t="s">
        <v>168</v>
      </c>
      <c r="AW119" s="12" t="s">
        <v>37</v>
      </c>
      <c r="AX119" s="12" t="s">
        <v>81</v>
      </c>
      <c r="AY119" s="231" t="s">
        <v>162</v>
      </c>
    </row>
    <row r="120" spans="2:65" s="10" customFormat="1" ht="29.85" customHeight="1">
      <c r="B120" s="176"/>
      <c r="C120" s="177"/>
      <c r="D120" s="190" t="s">
        <v>72</v>
      </c>
      <c r="E120" s="191" t="s">
        <v>83</v>
      </c>
      <c r="F120" s="191" t="s">
        <v>399</v>
      </c>
      <c r="G120" s="177"/>
      <c r="H120" s="177"/>
      <c r="I120" s="180"/>
      <c r="J120" s="192">
        <f>BK120</f>
        <v>0</v>
      </c>
      <c r="K120" s="177"/>
      <c r="L120" s="182"/>
      <c r="M120" s="183"/>
      <c r="N120" s="184"/>
      <c r="O120" s="184"/>
      <c r="P120" s="185">
        <f>SUM(P121:P124)</f>
        <v>0</v>
      </c>
      <c r="Q120" s="184"/>
      <c r="R120" s="185">
        <f>SUM(R121:R124)</f>
        <v>0</v>
      </c>
      <c r="S120" s="184"/>
      <c r="T120" s="186">
        <f>SUM(T121:T124)</f>
        <v>0</v>
      </c>
      <c r="AR120" s="187" t="s">
        <v>81</v>
      </c>
      <c r="AT120" s="188" t="s">
        <v>72</v>
      </c>
      <c r="AU120" s="188" t="s">
        <v>81</v>
      </c>
      <c r="AY120" s="187" t="s">
        <v>162</v>
      </c>
      <c r="BK120" s="189">
        <f>SUM(BK121:BK124)</f>
        <v>0</v>
      </c>
    </row>
    <row r="121" spans="2:65" s="1" customFormat="1" ht="28.8" customHeight="1">
      <c r="B121" s="41"/>
      <c r="C121" s="193" t="s">
        <v>212</v>
      </c>
      <c r="D121" s="193" t="s">
        <v>164</v>
      </c>
      <c r="E121" s="194" t="s">
        <v>400</v>
      </c>
      <c r="F121" s="195" t="s">
        <v>401</v>
      </c>
      <c r="G121" s="196" t="s">
        <v>167</v>
      </c>
      <c r="H121" s="197">
        <v>9</v>
      </c>
      <c r="I121" s="198"/>
      <c r="J121" s="199">
        <f>ROUND(I121*H121,2)</f>
        <v>0</v>
      </c>
      <c r="K121" s="195" t="s">
        <v>183</v>
      </c>
      <c r="L121" s="61"/>
      <c r="M121" s="200" t="s">
        <v>21</v>
      </c>
      <c r="N121" s="201" t="s">
        <v>44</v>
      </c>
      <c r="O121" s="42"/>
      <c r="P121" s="202">
        <f>O121*H121</f>
        <v>0</v>
      </c>
      <c r="Q121" s="202">
        <v>0</v>
      </c>
      <c r="R121" s="202">
        <f>Q121*H121</f>
        <v>0</v>
      </c>
      <c r="S121" s="202">
        <v>0</v>
      </c>
      <c r="T121" s="203">
        <f>S121*H121</f>
        <v>0</v>
      </c>
      <c r="AR121" s="24" t="s">
        <v>168</v>
      </c>
      <c r="AT121" s="24" t="s">
        <v>164</v>
      </c>
      <c r="AU121" s="24" t="s">
        <v>83</v>
      </c>
      <c r="AY121" s="24" t="s">
        <v>162</v>
      </c>
      <c r="BE121" s="204">
        <f>IF(N121="základní",J121,0)</f>
        <v>0</v>
      </c>
      <c r="BF121" s="204">
        <f>IF(N121="snížená",J121,0)</f>
        <v>0</v>
      </c>
      <c r="BG121" s="204">
        <f>IF(N121="zákl. přenesená",J121,0)</f>
        <v>0</v>
      </c>
      <c r="BH121" s="204">
        <f>IF(N121="sníž. přenesená",J121,0)</f>
        <v>0</v>
      </c>
      <c r="BI121" s="204">
        <f>IF(N121="nulová",J121,0)</f>
        <v>0</v>
      </c>
      <c r="BJ121" s="24" t="s">
        <v>81</v>
      </c>
      <c r="BK121" s="204">
        <f>ROUND(I121*H121,2)</f>
        <v>0</v>
      </c>
      <c r="BL121" s="24" t="s">
        <v>168</v>
      </c>
      <c r="BM121" s="24" t="s">
        <v>686</v>
      </c>
    </row>
    <row r="122" spans="2:65" s="13" customFormat="1" ht="12">
      <c r="B122" s="234"/>
      <c r="C122" s="235"/>
      <c r="D122" s="217" t="s">
        <v>170</v>
      </c>
      <c r="E122" s="236" t="s">
        <v>21</v>
      </c>
      <c r="F122" s="237" t="s">
        <v>687</v>
      </c>
      <c r="G122" s="235"/>
      <c r="H122" s="238" t="s">
        <v>21</v>
      </c>
      <c r="I122" s="239"/>
      <c r="J122" s="235"/>
      <c r="K122" s="235"/>
      <c r="L122" s="240"/>
      <c r="M122" s="241"/>
      <c r="N122" s="242"/>
      <c r="O122" s="242"/>
      <c r="P122" s="242"/>
      <c r="Q122" s="242"/>
      <c r="R122" s="242"/>
      <c r="S122" s="242"/>
      <c r="T122" s="243"/>
      <c r="AT122" s="244" t="s">
        <v>170</v>
      </c>
      <c r="AU122" s="244" t="s">
        <v>83</v>
      </c>
      <c r="AV122" s="13" t="s">
        <v>81</v>
      </c>
      <c r="AW122" s="13" t="s">
        <v>37</v>
      </c>
      <c r="AX122" s="13" t="s">
        <v>73</v>
      </c>
      <c r="AY122" s="244" t="s">
        <v>162</v>
      </c>
    </row>
    <row r="123" spans="2:65" s="11" customFormat="1" ht="12">
      <c r="B123" s="205"/>
      <c r="C123" s="206"/>
      <c r="D123" s="217" t="s">
        <v>170</v>
      </c>
      <c r="E123" s="218" t="s">
        <v>21</v>
      </c>
      <c r="F123" s="219" t="s">
        <v>688</v>
      </c>
      <c r="G123" s="206"/>
      <c r="H123" s="220">
        <v>9</v>
      </c>
      <c r="I123" s="211"/>
      <c r="J123" s="206"/>
      <c r="K123" s="206"/>
      <c r="L123" s="212"/>
      <c r="M123" s="213"/>
      <c r="N123" s="214"/>
      <c r="O123" s="214"/>
      <c r="P123" s="214"/>
      <c r="Q123" s="214"/>
      <c r="R123" s="214"/>
      <c r="S123" s="214"/>
      <c r="T123" s="215"/>
      <c r="AT123" s="216" t="s">
        <v>170</v>
      </c>
      <c r="AU123" s="216" t="s">
        <v>83</v>
      </c>
      <c r="AV123" s="11" t="s">
        <v>83</v>
      </c>
      <c r="AW123" s="11" t="s">
        <v>37</v>
      </c>
      <c r="AX123" s="11" t="s">
        <v>73</v>
      </c>
      <c r="AY123" s="216" t="s">
        <v>162</v>
      </c>
    </row>
    <row r="124" spans="2:65" s="12" customFormat="1" ht="12">
      <c r="B124" s="221"/>
      <c r="C124" s="222"/>
      <c r="D124" s="217" t="s">
        <v>170</v>
      </c>
      <c r="E124" s="257" t="s">
        <v>21</v>
      </c>
      <c r="F124" s="258" t="s">
        <v>176</v>
      </c>
      <c r="G124" s="222"/>
      <c r="H124" s="259">
        <v>9</v>
      </c>
      <c r="I124" s="226"/>
      <c r="J124" s="222"/>
      <c r="K124" s="222"/>
      <c r="L124" s="227"/>
      <c r="M124" s="228"/>
      <c r="N124" s="229"/>
      <c r="O124" s="229"/>
      <c r="P124" s="229"/>
      <c r="Q124" s="229"/>
      <c r="R124" s="229"/>
      <c r="S124" s="229"/>
      <c r="T124" s="230"/>
      <c r="AT124" s="231" t="s">
        <v>170</v>
      </c>
      <c r="AU124" s="231" t="s">
        <v>83</v>
      </c>
      <c r="AV124" s="12" t="s">
        <v>168</v>
      </c>
      <c r="AW124" s="12" t="s">
        <v>37</v>
      </c>
      <c r="AX124" s="12" t="s">
        <v>81</v>
      </c>
      <c r="AY124" s="231" t="s">
        <v>162</v>
      </c>
    </row>
    <row r="125" spans="2:65" s="10" customFormat="1" ht="29.85" customHeight="1">
      <c r="B125" s="176"/>
      <c r="C125" s="177"/>
      <c r="D125" s="190" t="s">
        <v>72</v>
      </c>
      <c r="E125" s="191" t="s">
        <v>168</v>
      </c>
      <c r="F125" s="191" t="s">
        <v>689</v>
      </c>
      <c r="G125" s="177"/>
      <c r="H125" s="177"/>
      <c r="I125" s="180"/>
      <c r="J125" s="192">
        <f>BK125</f>
        <v>0</v>
      </c>
      <c r="K125" s="177"/>
      <c r="L125" s="182"/>
      <c r="M125" s="183"/>
      <c r="N125" s="184"/>
      <c r="O125" s="184"/>
      <c r="P125" s="185">
        <f>SUM(P126:P129)</f>
        <v>0</v>
      </c>
      <c r="Q125" s="184"/>
      <c r="R125" s="185">
        <f>SUM(R126:R129)</f>
        <v>1.7016930000000001</v>
      </c>
      <c r="S125" s="184"/>
      <c r="T125" s="186">
        <f>SUM(T126:T129)</f>
        <v>0</v>
      </c>
      <c r="AR125" s="187" t="s">
        <v>81</v>
      </c>
      <c r="AT125" s="188" t="s">
        <v>72</v>
      </c>
      <c r="AU125" s="188" t="s">
        <v>81</v>
      </c>
      <c r="AY125" s="187" t="s">
        <v>162</v>
      </c>
      <c r="BK125" s="189">
        <f>SUM(BK126:BK129)</f>
        <v>0</v>
      </c>
    </row>
    <row r="126" spans="2:65" s="1" customFormat="1" ht="20.399999999999999" customHeight="1">
      <c r="B126" s="41"/>
      <c r="C126" s="193" t="s">
        <v>219</v>
      </c>
      <c r="D126" s="193" t="s">
        <v>164</v>
      </c>
      <c r="E126" s="194" t="s">
        <v>690</v>
      </c>
      <c r="F126" s="195" t="s">
        <v>691</v>
      </c>
      <c r="G126" s="196" t="s">
        <v>257</v>
      </c>
      <c r="H126" s="197">
        <v>0.9</v>
      </c>
      <c r="I126" s="198"/>
      <c r="J126" s="199">
        <f>ROUND(I126*H126,2)</f>
        <v>0</v>
      </c>
      <c r="K126" s="195" t="s">
        <v>183</v>
      </c>
      <c r="L126" s="61"/>
      <c r="M126" s="200" t="s">
        <v>21</v>
      </c>
      <c r="N126" s="201" t="s">
        <v>44</v>
      </c>
      <c r="O126" s="42"/>
      <c r="P126" s="202">
        <f>O126*H126</f>
        <v>0</v>
      </c>
      <c r="Q126" s="202">
        <v>1.8907700000000001</v>
      </c>
      <c r="R126" s="202">
        <f>Q126*H126</f>
        <v>1.7016930000000001</v>
      </c>
      <c r="S126" s="202">
        <v>0</v>
      </c>
      <c r="T126" s="203">
        <f>S126*H126</f>
        <v>0</v>
      </c>
      <c r="AR126" s="24" t="s">
        <v>168</v>
      </c>
      <c r="AT126" s="24" t="s">
        <v>164</v>
      </c>
      <c r="AU126" s="24" t="s">
        <v>83</v>
      </c>
      <c r="AY126" s="24" t="s">
        <v>162</v>
      </c>
      <c r="BE126" s="204">
        <f>IF(N126="základní",J126,0)</f>
        <v>0</v>
      </c>
      <c r="BF126" s="204">
        <f>IF(N126="snížená",J126,0)</f>
        <v>0</v>
      </c>
      <c r="BG126" s="204">
        <f>IF(N126="zákl. přenesená",J126,0)</f>
        <v>0</v>
      </c>
      <c r="BH126" s="204">
        <f>IF(N126="sníž. přenesená",J126,0)</f>
        <v>0</v>
      </c>
      <c r="BI126" s="204">
        <f>IF(N126="nulová",J126,0)</f>
        <v>0</v>
      </c>
      <c r="BJ126" s="24" t="s">
        <v>81</v>
      </c>
      <c r="BK126" s="204">
        <f>ROUND(I126*H126,2)</f>
        <v>0</v>
      </c>
      <c r="BL126" s="24" t="s">
        <v>168</v>
      </c>
      <c r="BM126" s="24" t="s">
        <v>692</v>
      </c>
    </row>
    <row r="127" spans="2:65" s="13" customFormat="1" ht="12">
      <c r="B127" s="234"/>
      <c r="C127" s="235"/>
      <c r="D127" s="217" t="s">
        <v>170</v>
      </c>
      <c r="E127" s="236" t="s">
        <v>21</v>
      </c>
      <c r="F127" s="237" t="s">
        <v>693</v>
      </c>
      <c r="G127" s="235"/>
      <c r="H127" s="238" t="s">
        <v>21</v>
      </c>
      <c r="I127" s="239"/>
      <c r="J127" s="235"/>
      <c r="K127" s="235"/>
      <c r="L127" s="240"/>
      <c r="M127" s="241"/>
      <c r="N127" s="242"/>
      <c r="O127" s="242"/>
      <c r="P127" s="242"/>
      <c r="Q127" s="242"/>
      <c r="R127" s="242"/>
      <c r="S127" s="242"/>
      <c r="T127" s="243"/>
      <c r="AT127" s="244" t="s">
        <v>170</v>
      </c>
      <c r="AU127" s="244" t="s">
        <v>83</v>
      </c>
      <c r="AV127" s="13" t="s">
        <v>81</v>
      </c>
      <c r="AW127" s="13" t="s">
        <v>37</v>
      </c>
      <c r="AX127" s="13" t="s">
        <v>73</v>
      </c>
      <c r="AY127" s="244" t="s">
        <v>162</v>
      </c>
    </row>
    <row r="128" spans="2:65" s="11" customFormat="1" ht="12">
      <c r="B128" s="205"/>
      <c r="C128" s="206"/>
      <c r="D128" s="217" t="s">
        <v>170</v>
      </c>
      <c r="E128" s="218" t="s">
        <v>21</v>
      </c>
      <c r="F128" s="219" t="s">
        <v>694</v>
      </c>
      <c r="G128" s="206"/>
      <c r="H128" s="220">
        <v>0.9</v>
      </c>
      <c r="I128" s="211"/>
      <c r="J128" s="206"/>
      <c r="K128" s="206"/>
      <c r="L128" s="212"/>
      <c r="M128" s="213"/>
      <c r="N128" s="214"/>
      <c r="O128" s="214"/>
      <c r="P128" s="214"/>
      <c r="Q128" s="214"/>
      <c r="R128" s="214"/>
      <c r="S128" s="214"/>
      <c r="T128" s="215"/>
      <c r="AT128" s="216" t="s">
        <v>170</v>
      </c>
      <c r="AU128" s="216" t="s">
        <v>83</v>
      </c>
      <c r="AV128" s="11" t="s">
        <v>83</v>
      </c>
      <c r="AW128" s="11" t="s">
        <v>37</v>
      </c>
      <c r="AX128" s="11" t="s">
        <v>73</v>
      </c>
      <c r="AY128" s="216" t="s">
        <v>162</v>
      </c>
    </row>
    <row r="129" spans="2:65" s="12" customFormat="1" ht="12">
      <c r="B129" s="221"/>
      <c r="C129" s="222"/>
      <c r="D129" s="217" t="s">
        <v>170</v>
      </c>
      <c r="E129" s="257" t="s">
        <v>21</v>
      </c>
      <c r="F129" s="258" t="s">
        <v>176</v>
      </c>
      <c r="G129" s="222"/>
      <c r="H129" s="259">
        <v>0.9</v>
      </c>
      <c r="I129" s="226"/>
      <c r="J129" s="222"/>
      <c r="K129" s="222"/>
      <c r="L129" s="227"/>
      <c r="M129" s="228"/>
      <c r="N129" s="229"/>
      <c r="O129" s="229"/>
      <c r="P129" s="229"/>
      <c r="Q129" s="229"/>
      <c r="R129" s="229"/>
      <c r="S129" s="229"/>
      <c r="T129" s="230"/>
      <c r="AT129" s="231" t="s">
        <v>170</v>
      </c>
      <c r="AU129" s="231" t="s">
        <v>83</v>
      </c>
      <c r="AV129" s="12" t="s">
        <v>168</v>
      </c>
      <c r="AW129" s="12" t="s">
        <v>37</v>
      </c>
      <c r="AX129" s="12" t="s">
        <v>81</v>
      </c>
      <c r="AY129" s="231" t="s">
        <v>162</v>
      </c>
    </row>
    <row r="130" spans="2:65" s="10" customFormat="1" ht="29.85" customHeight="1">
      <c r="B130" s="176"/>
      <c r="C130" s="177"/>
      <c r="D130" s="190" t="s">
        <v>72</v>
      </c>
      <c r="E130" s="191" t="s">
        <v>205</v>
      </c>
      <c r="F130" s="191" t="s">
        <v>563</v>
      </c>
      <c r="G130" s="177"/>
      <c r="H130" s="177"/>
      <c r="I130" s="180"/>
      <c r="J130" s="192">
        <f>BK130</f>
        <v>0</v>
      </c>
      <c r="K130" s="177"/>
      <c r="L130" s="182"/>
      <c r="M130" s="183"/>
      <c r="N130" s="184"/>
      <c r="O130" s="184"/>
      <c r="P130" s="185">
        <f>SUM(P131:P162)</f>
        <v>0</v>
      </c>
      <c r="Q130" s="184"/>
      <c r="R130" s="185">
        <f>SUM(R131:R162)</f>
        <v>0.99564000000000008</v>
      </c>
      <c r="S130" s="184"/>
      <c r="T130" s="186">
        <f>SUM(T131:T162)</f>
        <v>0</v>
      </c>
      <c r="AR130" s="187" t="s">
        <v>81</v>
      </c>
      <c r="AT130" s="188" t="s">
        <v>72</v>
      </c>
      <c r="AU130" s="188" t="s">
        <v>81</v>
      </c>
      <c r="AY130" s="187" t="s">
        <v>162</v>
      </c>
      <c r="BK130" s="189">
        <f>SUM(BK131:BK162)</f>
        <v>0</v>
      </c>
    </row>
    <row r="131" spans="2:65" s="1" customFormat="1" ht="28.8" customHeight="1">
      <c r="B131" s="41"/>
      <c r="C131" s="193" t="s">
        <v>224</v>
      </c>
      <c r="D131" s="193" t="s">
        <v>164</v>
      </c>
      <c r="E131" s="194" t="s">
        <v>695</v>
      </c>
      <c r="F131" s="195" t="s">
        <v>696</v>
      </c>
      <c r="G131" s="196" t="s">
        <v>249</v>
      </c>
      <c r="H131" s="197">
        <v>15</v>
      </c>
      <c r="I131" s="198"/>
      <c r="J131" s="199">
        <f>ROUND(I131*H131,2)</f>
        <v>0</v>
      </c>
      <c r="K131" s="195" t="s">
        <v>183</v>
      </c>
      <c r="L131" s="61"/>
      <c r="M131" s="200" t="s">
        <v>21</v>
      </c>
      <c r="N131" s="201" t="s">
        <v>44</v>
      </c>
      <c r="O131" s="42"/>
      <c r="P131" s="202">
        <f>O131*H131</f>
        <v>0</v>
      </c>
      <c r="Q131" s="202">
        <v>1.0000000000000001E-5</v>
      </c>
      <c r="R131" s="202">
        <f>Q131*H131</f>
        <v>1.5000000000000001E-4</v>
      </c>
      <c r="S131" s="202">
        <v>0</v>
      </c>
      <c r="T131" s="203">
        <f>S131*H131</f>
        <v>0</v>
      </c>
      <c r="AR131" s="24" t="s">
        <v>168</v>
      </c>
      <c r="AT131" s="24" t="s">
        <v>164</v>
      </c>
      <c r="AU131" s="24" t="s">
        <v>83</v>
      </c>
      <c r="AY131" s="24" t="s">
        <v>162</v>
      </c>
      <c r="BE131" s="204">
        <f>IF(N131="základní",J131,0)</f>
        <v>0</v>
      </c>
      <c r="BF131" s="204">
        <f>IF(N131="snížená",J131,0)</f>
        <v>0</v>
      </c>
      <c r="BG131" s="204">
        <f>IF(N131="zákl. přenesená",J131,0)</f>
        <v>0</v>
      </c>
      <c r="BH131" s="204">
        <f>IF(N131="sníž. přenesená",J131,0)</f>
        <v>0</v>
      </c>
      <c r="BI131" s="204">
        <f>IF(N131="nulová",J131,0)</f>
        <v>0</v>
      </c>
      <c r="BJ131" s="24" t="s">
        <v>81</v>
      </c>
      <c r="BK131" s="204">
        <f>ROUND(I131*H131,2)</f>
        <v>0</v>
      </c>
      <c r="BL131" s="24" t="s">
        <v>168</v>
      </c>
      <c r="BM131" s="24" t="s">
        <v>697</v>
      </c>
    </row>
    <row r="132" spans="2:65" s="13" customFormat="1" ht="12">
      <c r="B132" s="234"/>
      <c r="C132" s="235"/>
      <c r="D132" s="217" t="s">
        <v>170</v>
      </c>
      <c r="E132" s="236" t="s">
        <v>21</v>
      </c>
      <c r="F132" s="237" t="s">
        <v>693</v>
      </c>
      <c r="G132" s="235"/>
      <c r="H132" s="238" t="s">
        <v>21</v>
      </c>
      <c r="I132" s="239"/>
      <c r="J132" s="235"/>
      <c r="K132" s="235"/>
      <c r="L132" s="240"/>
      <c r="M132" s="241"/>
      <c r="N132" s="242"/>
      <c r="O132" s="242"/>
      <c r="P132" s="242"/>
      <c r="Q132" s="242"/>
      <c r="R132" s="242"/>
      <c r="S132" s="242"/>
      <c r="T132" s="243"/>
      <c r="AT132" s="244" t="s">
        <v>170</v>
      </c>
      <c r="AU132" s="244" t="s">
        <v>83</v>
      </c>
      <c r="AV132" s="13" t="s">
        <v>81</v>
      </c>
      <c r="AW132" s="13" t="s">
        <v>37</v>
      </c>
      <c r="AX132" s="13" t="s">
        <v>73</v>
      </c>
      <c r="AY132" s="244" t="s">
        <v>162</v>
      </c>
    </row>
    <row r="133" spans="2:65" s="11" customFormat="1" ht="12">
      <c r="B133" s="205"/>
      <c r="C133" s="206"/>
      <c r="D133" s="217" t="s">
        <v>170</v>
      </c>
      <c r="E133" s="218" t="s">
        <v>21</v>
      </c>
      <c r="F133" s="219" t="s">
        <v>10</v>
      </c>
      <c r="G133" s="206"/>
      <c r="H133" s="220">
        <v>15</v>
      </c>
      <c r="I133" s="211"/>
      <c r="J133" s="206"/>
      <c r="K133" s="206"/>
      <c r="L133" s="212"/>
      <c r="M133" s="213"/>
      <c r="N133" s="214"/>
      <c r="O133" s="214"/>
      <c r="P133" s="214"/>
      <c r="Q133" s="214"/>
      <c r="R133" s="214"/>
      <c r="S133" s="214"/>
      <c r="T133" s="215"/>
      <c r="AT133" s="216" t="s">
        <v>170</v>
      </c>
      <c r="AU133" s="216" t="s">
        <v>83</v>
      </c>
      <c r="AV133" s="11" t="s">
        <v>83</v>
      </c>
      <c r="AW133" s="11" t="s">
        <v>37</v>
      </c>
      <c r="AX133" s="11" t="s">
        <v>73</v>
      </c>
      <c r="AY133" s="216" t="s">
        <v>162</v>
      </c>
    </row>
    <row r="134" spans="2:65" s="12" customFormat="1" ht="12">
      <c r="B134" s="221"/>
      <c r="C134" s="222"/>
      <c r="D134" s="207" t="s">
        <v>170</v>
      </c>
      <c r="E134" s="223" t="s">
        <v>21</v>
      </c>
      <c r="F134" s="224" t="s">
        <v>176</v>
      </c>
      <c r="G134" s="222"/>
      <c r="H134" s="225">
        <v>15</v>
      </c>
      <c r="I134" s="226"/>
      <c r="J134" s="222"/>
      <c r="K134" s="222"/>
      <c r="L134" s="227"/>
      <c r="M134" s="228"/>
      <c r="N134" s="229"/>
      <c r="O134" s="229"/>
      <c r="P134" s="229"/>
      <c r="Q134" s="229"/>
      <c r="R134" s="229"/>
      <c r="S134" s="229"/>
      <c r="T134" s="230"/>
      <c r="AT134" s="231" t="s">
        <v>170</v>
      </c>
      <c r="AU134" s="231" t="s">
        <v>83</v>
      </c>
      <c r="AV134" s="12" t="s">
        <v>168</v>
      </c>
      <c r="AW134" s="12" t="s">
        <v>37</v>
      </c>
      <c r="AX134" s="12" t="s">
        <v>81</v>
      </c>
      <c r="AY134" s="231" t="s">
        <v>162</v>
      </c>
    </row>
    <row r="135" spans="2:65" s="1" customFormat="1" ht="20.399999999999999" customHeight="1">
      <c r="B135" s="41"/>
      <c r="C135" s="263" t="s">
        <v>230</v>
      </c>
      <c r="D135" s="263" t="s">
        <v>393</v>
      </c>
      <c r="E135" s="264" t="s">
        <v>698</v>
      </c>
      <c r="F135" s="265" t="s">
        <v>699</v>
      </c>
      <c r="G135" s="266" t="s">
        <v>191</v>
      </c>
      <c r="H135" s="267">
        <v>3.15</v>
      </c>
      <c r="I135" s="268"/>
      <c r="J135" s="269">
        <f>ROUND(I135*H135,2)</f>
        <v>0</v>
      </c>
      <c r="K135" s="265" t="s">
        <v>183</v>
      </c>
      <c r="L135" s="270"/>
      <c r="M135" s="271" t="s">
        <v>21</v>
      </c>
      <c r="N135" s="272" t="s">
        <v>44</v>
      </c>
      <c r="O135" s="42"/>
      <c r="P135" s="202">
        <f>O135*H135</f>
        <v>0</v>
      </c>
      <c r="Q135" s="202">
        <v>1.2999999999999999E-2</v>
      </c>
      <c r="R135" s="202">
        <f>Q135*H135</f>
        <v>4.095E-2</v>
      </c>
      <c r="S135" s="202">
        <v>0</v>
      </c>
      <c r="T135" s="203">
        <f>S135*H135</f>
        <v>0</v>
      </c>
      <c r="AR135" s="24" t="s">
        <v>205</v>
      </c>
      <c r="AT135" s="24" t="s">
        <v>393</v>
      </c>
      <c r="AU135" s="24" t="s">
        <v>83</v>
      </c>
      <c r="AY135" s="24" t="s">
        <v>162</v>
      </c>
      <c r="BE135" s="204">
        <f>IF(N135="základní",J135,0)</f>
        <v>0</v>
      </c>
      <c r="BF135" s="204">
        <f>IF(N135="snížená",J135,0)</f>
        <v>0</v>
      </c>
      <c r="BG135" s="204">
        <f>IF(N135="zákl. přenesená",J135,0)</f>
        <v>0</v>
      </c>
      <c r="BH135" s="204">
        <f>IF(N135="sníž. přenesená",J135,0)</f>
        <v>0</v>
      </c>
      <c r="BI135" s="204">
        <f>IF(N135="nulová",J135,0)</f>
        <v>0</v>
      </c>
      <c r="BJ135" s="24" t="s">
        <v>81</v>
      </c>
      <c r="BK135" s="204">
        <f>ROUND(I135*H135,2)</f>
        <v>0</v>
      </c>
      <c r="BL135" s="24" t="s">
        <v>168</v>
      </c>
      <c r="BM135" s="24" t="s">
        <v>700</v>
      </c>
    </row>
    <row r="136" spans="2:65" s="13" customFormat="1" ht="12">
      <c r="B136" s="234"/>
      <c r="C136" s="235"/>
      <c r="D136" s="217" t="s">
        <v>170</v>
      </c>
      <c r="E136" s="236" t="s">
        <v>21</v>
      </c>
      <c r="F136" s="237" t="s">
        <v>693</v>
      </c>
      <c r="G136" s="235"/>
      <c r="H136" s="238" t="s">
        <v>21</v>
      </c>
      <c r="I136" s="239"/>
      <c r="J136" s="235"/>
      <c r="K136" s="235"/>
      <c r="L136" s="240"/>
      <c r="M136" s="241"/>
      <c r="N136" s="242"/>
      <c r="O136" s="242"/>
      <c r="P136" s="242"/>
      <c r="Q136" s="242"/>
      <c r="R136" s="242"/>
      <c r="S136" s="242"/>
      <c r="T136" s="243"/>
      <c r="AT136" s="244" t="s">
        <v>170</v>
      </c>
      <c r="AU136" s="244" t="s">
        <v>83</v>
      </c>
      <c r="AV136" s="13" t="s">
        <v>81</v>
      </c>
      <c r="AW136" s="13" t="s">
        <v>37</v>
      </c>
      <c r="AX136" s="13" t="s">
        <v>73</v>
      </c>
      <c r="AY136" s="244" t="s">
        <v>162</v>
      </c>
    </row>
    <row r="137" spans="2:65" s="11" customFormat="1" ht="12">
      <c r="B137" s="205"/>
      <c r="C137" s="206"/>
      <c r="D137" s="217" t="s">
        <v>170</v>
      </c>
      <c r="E137" s="218" t="s">
        <v>21</v>
      </c>
      <c r="F137" s="219" t="s">
        <v>701</v>
      </c>
      <c r="G137" s="206"/>
      <c r="H137" s="220">
        <v>3.15</v>
      </c>
      <c r="I137" s="211"/>
      <c r="J137" s="206"/>
      <c r="K137" s="206"/>
      <c r="L137" s="212"/>
      <c r="M137" s="213"/>
      <c r="N137" s="214"/>
      <c r="O137" s="214"/>
      <c r="P137" s="214"/>
      <c r="Q137" s="214"/>
      <c r="R137" s="214"/>
      <c r="S137" s="214"/>
      <c r="T137" s="215"/>
      <c r="AT137" s="216" t="s">
        <v>170</v>
      </c>
      <c r="AU137" s="216" t="s">
        <v>83</v>
      </c>
      <c r="AV137" s="11" t="s">
        <v>83</v>
      </c>
      <c r="AW137" s="11" t="s">
        <v>37</v>
      </c>
      <c r="AX137" s="11" t="s">
        <v>73</v>
      </c>
      <c r="AY137" s="216" t="s">
        <v>162</v>
      </c>
    </row>
    <row r="138" spans="2:65" s="12" customFormat="1" ht="12">
      <c r="B138" s="221"/>
      <c r="C138" s="222"/>
      <c r="D138" s="207" t="s">
        <v>170</v>
      </c>
      <c r="E138" s="223" t="s">
        <v>21</v>
      </c>
      <c r="F138" s="224" t="s">
        <v>176</v>
      </c>
      <c r="G138" s="222"/>
      <c r="H138" s="225">
        <v>3.15</v>
      </c>
      <c r="I138" s="226"/>
      <c r="J138" s="222"/>
      <c r="K138" s="222"/>
      <c r="L138" s="227"/>
      <c r="M138" s="228"/>
      <c r="N138" s="229"/>
      <c r="O138" s="229"/>
      <c r="P138" s="229"/>
      <c r="Q138" s="229"/>
      <c r="R138" s="229"/>
      <c r="S138" s="229"/>
      <c r="T138" s="230"/>
      <c r="AT138" s="231" t="s">
        <v>170</v>
      </c>
      <c r="AU138" s="231" t="s">
        <v>83</v>
      </c>
      <c r="AV138" s="12" t="s">
        <v>168</v>
      </c>
      <c r="AW138" s="12" t="s">
        <v>37</v>
      </c>
      <c r="AX138" s="12" t="s">
        <v>81</v>
      </c>
      <c r="AY138" s="231" t="s">
        <v>162</v>
      </c>
    </row>
    <row r="139" spans="2:65" s="1" customFormat="1" ht="28.8" customHeight="1">
      <c r="B139" s="41"/>
      <c r="C139" s="193" t="s">
        <v>237</v>
      </c>
      <c r="D139" s="193" t="s">
        <v>164</v>
      </c>
      <c r="E139" s="194" t="s">
        <v>702</v>
      </c>
      <c r="F139" s="195" t="s">
        <v>703</v>
      </c>
      <c r="G139" s="196" t="s">
        <v>704</v>
      </c>
      <c r="H139" s="197">
        <v>2</v>
      </c>
      <c r="I139" s="198"/>
      <c r="J139" s="199">
        <f>ROUND(I139*H139,2)</f>
        <v>0</v>
      </c>
      <c r="K139" s="195" t="s">
        <v>21</v>
      </c>
      <c r="L139" s="61"/>
      <c r="M139" s="200" t="s">
        <v>21</v>
      </c>
      <c r="N139" s="201" t="s">
        <v>44</v>
      </c>
      <c r="O139" s="42"/>
      <c r="P139" s="202">
        <f>O139*H139</f>
        <v>0</v>
      </c>
      <c r="Q139" s="202">
        <v>0</v>
      </c>
      <c r="R139" s="202">
        <f>Q139*H139</f>
        <v>0</v>
      </c>
      <c r="S139" s="202">
        <v>0</v>
      </c>
      <c r="T139" s="203">
        <f>S139*H139</f>
        <v>0</v>
      </c>
      <c r="AR139" s="24" t="s">
        <v>168</v>
      </c>
      <c r="AT139" s="24" t="s">
        <v>164</v>
      </c>
      <c r="AU139" s="24" t="s">
        <v>83</v>
      </c>
      <c r="AY139" s="24" t="s">
        <v>162</v>
      </c>
      <c r="BE139" s="204">
        <f>IF(N139="základní",J139,0)</f>
        <v>0</v>
      </c>
      <c r="BF139" s="204">
        <f>IF(N139="snížená",J139,0)</f>
        <v>0</v>
      </c>
      <c r="BG139" s="204">
        <f>IF(N139="zákl. přenesená",J139,0)</f>
        <v>0</v>
      </c>
      <c r="BH139" s="204">
        <f>IF(N139="sníž. přenesená",J139,0)</f>
        <v>0</v>
      </c>
      <c r="BI139" s="204">
        <f>IF(N139="nulová",J139,0)</f>
        <v>0</v>
      </c>
      <c r="BJ139" s="24" t="s">
        <v>81</v>
      </c>
      <c r="BK139" s="204">
        <f>ROUND(I139*H139,2)</f>
        <v>0</v>
      </c>
      <c r="BL139" s="24" t="s">
        <v>168</v>
      </c>
      <c r="BM139" s="24" t="s">
        <v>705</v>
      </c>
    </row>
    <row r="140" spans="2:65" s="11" customFormat="1" ht="12">
      <c r="B140" s="205"/>
      <c r="C140" s="206"/>
      <c r="D140" s="217" t="s">
        <v>170</v>
      </c>
      <c r="E140" s="218" t="s">
        <v>21</v>
      </c>
      <c r="F140" s="219" t="s">
        <v>83</v>
      </c>
      <c r="G140" s="206"/>
      <c r="H140" s="220">
        <v>2</v>
      </c>
      <c r="I140" s="211"/>
      <c r="J140" s="206"/>
      <c r="K140" s="206"/>
      <c r="L140" s="212"/>
      <c r="M140" s="213"/>
      <c r="N140" s="214"/>
      <c r="O140" s="214"/>
      <c r="P140" s="214"/>
      <c r="Q140" s="214"/>
      <c r="R140" s="214"/>
      <c r="S140" s="214"/>
      <c r="T140" s="215"/>
      <c r="AT140" s="216" t="s">
        <v>170</v>
      </c>
      <c r="AU140" s="216" t="s">
        <v>83</v>
      </c>
      <c r="AV140" s="11" t="s">
        <v>83</v>
      </c>
      <c r="AW140" s="11" t="s">
        <v>37</v>
      </c>
      <c r="AX140" s="11" t="s">
        <v>73</v>
      </c>
      <c r="AY140" s="216" t="s">
        <v>162</v>
      </c>
    </row>
    <row r="141" spans="2:65" s="12" customFormat="1" ht="12">
      <c r="B141" s="221"/>
      <c r="C141" s="222"/>
      <c r="D141" s="207" t="s">
        <v>170</v>
      </c>
      <c r="E141" s="223" t="s">
        <v>21</v>
      </c>
      <c r="F141" s="224" t="s">
        <v>176</v>
      </c>
      <c r="G141" s="222"/>
      <c r="H141" s="225">
        <v>2</v>
      </c>
      <c r="I141" s="226"/>
      <c r="J141" s="222"/>
      <c r="K141" s="222"/>
      <c r="L141" s="227"/>
      <c r="M141" s="228"/>
      <c r="N141" s="229"/>
      <c r="O141" s="229"/>
      <c r="P141" s="229"/>
      <c r="Q141" s="229"/>
      <c r="R141" s="229"/>
      <c r="S141" s="229"/>
      <c r="T141" s="230"/>
      <c r="AT141" s="231" t="s">
        <v>170</v>
      </c>
      <c r="AU141" s="231" t="s">
        <v>83</v>
      </c>
      <c r="AV141" s="12" t="s">
        <v>168</v>
      </c>
      <c r="AW141" s="12" t="s">
        <v>37</v>
      </c>
      <c r="AX141" s="12" t="s">
        <v>81</v>
      </c>
      <c r="AY141" s="231" t="s">
        <v>162</v>
      </c>
    </row>
    <row r="142" spans="2:65" s="1" customFormat="1" ht="20.399999999999999" customHeight="1">
      <c r="B142" s="41"/>
      <c r="C142" s="193" t="s">
        <v>246</v>
      </c>
      <c r="D142" s="193" t="s">
        <v>164</v>
      </c>
      <c r="E142" s="194" t="s">
        <v>706</v>
      </c>
      <c r="F142" s="195" t="s">
        <v>707</v>
      </c>
      <c r="G142" s="196" t="s">
        <v>191</v>
      </c>
      <c r="H142" s="197">
        <v>2</v>
      </c>
      <c r="I142" s="198"/>
      <c r="J142" s="199">
        <f>ROUND(I142*H142,2)</f>
        <v>0</v>
      </c>
      <c r="K142" s="195" t="s">
        <v>183</v>
      </c>
      <c r="L142" s="61"/>
      <c r="M142" s="200" t="s">
        <v>21</v>
      </c>
      <c r="N142" s="201" t="s">
        <v>44</v>
      </c>
      <c r="O142" s="42"/>
      <c r="P142" s="202">
        <f>O142*H142</f>
        <v>0</v>
      </c>
      <c r="Q142" s="202">
        <v>0.14494000000000001</v>
      </c>
      <c r="R142" s="202">
        <f>Q142*H142</f>
        <v>0.28988000000000003</v>
      </c>
      <c r="S142" s="202">
        <v>0</v>
      </c>
      <c r="T142" s="203">
        <f>S142*H142</f>
        <v>0</v>
      </c>
      <c r="AR142" s="24" t="s">
        <v>168</v>
      </c>
      <c r="AT142" s="24" t="s">
        <v>164</v>
      </c>
      <c r="AU142" s="24" t="s">
        <v>83</v>
      </c>
      <c r="AY142" s="24" t="s">
        <v>162</v>
      </c>
      <c r="BE142" s="204">
        <f>IF(N142="základní",J142,0)</f>
        <v>0</v>
      </c>
      <c r="BF142" s="204">
        <f>IF(N142="snížená",J142,0)</f>
        <v>0</v>
      </c>
      <c r="BG142" s="204">
        <f>IF(N142="zákl. přenesená",J142,0)</f>
        <v>0</v>
      </c>
      <c r="BH142" s="204">
        <f>IF(N142="sníž. přenesená",J142,0)</f>
        <v>0</v>
      </c>
      <c r="BI142" s="204">
        <f>IF(N142="nulová",J142,0)</f>
        <v>0</v>
      </c>
      <c r="BJ142" s="24" t="s">
        <v>81</v>
      </c>
      <c r="BK142" s="204">
        <f>ROUND(I142*H142,2)</f>
        <v>0</v>
      </c>
      <c r="BL142" s="24" t="s">
        <v>168</v>
      </c>
      <c r="BM142" s="24" t="s">
        <v>708</v>
      </c>
    </row>
    <row r="143" spans="2:65" s="11" customFormat="1" ht="12">
      <c r="B143" s="205"/>
      <c r="C143" s="206"/>
      <c r="D143" s="217" t="s">
        <v>170</v>
      </c>
      <c r="E143" s="218" t="s">
        <v>21</v>
      </c>
      <c r="F143" s="219" t="s">
        <v>83</v>
      </c>
      <c r="G143" s="206"/>
      <c r="H143" s="220">
        <v>2</v>
      </c>
      <c r="I143" s="211"/>
      <c r="J143" s="206"/>
      <c r="K143" s="206"/>
      <c r="L143" s="212"/>
      <c r="M143" s="213"/>
      <c r="N143" s="214"/>
      <c r="O143" s="214"/>
      <c r="P143" s="214"/>
      <c r="Q143" s="214"/>
      <c r="R143" s="214"/>
      <c r="S143" s="214"/>
      <c r="T143" s="215"/>
      <c r="AT143" s="216" t="s">
        <v>170</v>
      </c>
      <c r="AU143" s="216" t="s">
        <v>83</v>
      </c>
      <c r="AV143" s="11" t="s">
        <v>83</v>
      </c>
      <c r="AW143" s="11" t="s">
        <v>37</v>
      </c>
      <c r="AX143" s="11" t="s">
        <v>73</v>
      </c>
      <c r="AY143" s="216" t="s">
        <v>162</v>
      </c>
    </row>
    <row r="144" spans="2:65" s="12" customFormat="1" ht="12">
      <c r="B144" s="221"/>
      <c r="C144" s="222"/>
      <c r="D144" s="207" t="s">
        <v>170</v>
      </c>
      <c r="E144" s="223" t="s">
        <v>21</v>
      </c>
      <c r="F144" s="224" t="s">
        <v>176</v>
      </c>
      <c r="G144" s="222"/>
      <c r="H144" s="225">
        <v>2</v>
      </c>
      <c r="I144" s="226"/>
      <c r="J144" s="222"/>
      <c r="K144" s="222"/>
      <c r="L144" s="227"/>
      <c r="M144" s="228"/>
      <c r="N144" s="229"/>
      <c r="O144" s="229"/>
      <c r="P144" s="229"/>
      <c r="Q144" s="229"/>
      <c r="R144" s="229"/>
      <c r="S144" s="229"/>
      <c r="T144" s="230"/>
      <c r="AT144" s="231" t="s">
        <v>170</v>
      </c>
      <c r="AU144" s="231" t="s">
        <v>83</v>
      </c>
      <c r="AV144" s="12" t="s">
        <v>168</v>
      </c>
      <c r="AW144" s="12" t="s">
        <v>37</v>
      </c>
      <c r="AX144" s="12" t="s">
        <v>81</v>
      </c>
      <c r="AY144" s="231" t="s">
        <v>162</v>
      </c>
    </row>
    <row r="145" spans="2:65" s="1" customFormat="1" ht="20.399999999999999" customHeight="1">
      <c r="B145" s="41"/>
      <c r="C145" s="263" t="s">
        <v>10</v>
      </c>
      <c r="D145" s="263" t="s">
        <v>393</v>
      </c>
      <c r="E145" s="264" t="s">
        <v>709</v>
      </c>
      <c r="F145" s="265" t="s">
        <v>710</v>
      </c>
      <c r="G145" s="266" t="s">
        <v>191</v>
      </c>
      <c r="H145" s="267">
        <v>2</v>
      </c>
      <c r="I145" s="268"/>
      <c r="J145" s="269">
        <f>ROUND(I145*H145,2)</f>
        <v>0</v>
      </c>
      <c r="K145" s="265" t="s">
        <v>183</v>
      </c>
      <c r="L145" s="270"/>
      <c r="M145" s="271" t="s">
        <v>21</v>
      </c>
      <c r="N145" s="272" t="s">
        <v>44</v>
      </c>
      <c r="O145" s="42"/>
      <c r="P145" s="202">
        <f>O145*H145</f>
        <v>0</v>
      </c>
      <c r="Q145" s="202">
        <v>5.0599999999999999E-2</v>
      </c>
      <c r="R145" s="202">
        <f>Q145*H145</f>
        <v>0.1012</v>
      </c>
      <c r="S145" s="202">
        <v>0</v>
      </c>
      <c r="T145" s="203">
        <f>S145*H145</f>
        <v>0</v>
      </c>
      <c r="AR145" s="24" t="s">
        <v>205</v>
      </c>
      <c r="AT145" s="24" t="s">
        <v>393</v>
      </c>
      <c r="AU145" s="24" t="s">
        <v>83</v>
      </c>
      <c r="AY145" s="24" t="s">
        <v>162</v>
      </c>
      <c r="BE145" s="204">
        <f>IF(N145="základní",J145,0)</f>
        <v>0</v>
      </c>
      <c r="BF145" s="204">
        <f>IF(N145="snížená",J145,0)</f>
        <v>0</v>
      </c>
      <c r="BG145" s="204">
        <f>IF(N145="zákl. přenesená",J145,0)</f>
        <v>0</v>
      </c>
      <c r="BH145" s="204">
        <f>IF(N145="sníž. přenesená",J145,0)</f>
        <v>0</v>
      </c>
      <c r="BI145" s="204">
        <f>IF(N145="nulová",J145,0)</f>
        <v>0</v>
      </c>
      <c r="BJ145" s="24" t="s">
        <v>81</v>
      </c>
      <c r="BK145" s="204">
        <f>ROUND(I145*H145,2)</f>
        <v>0</v>
      </c>
      <c r="BL145" s="24" t="s">
        <v>168</v>
      </c>
      <c r="BM145" s="24" t="s">
        <v>711</v>
      </c>
    </row>
    <row r="146" spans="2:65" s="11" customFormat="1" ht="12">
      <c r="B146" s="205"/>
      <c r="C146" s="206"/>
      <c r="D146" s="217" t="s">
        <v>170</v>
      </c>
      <c r="E146" s="218" t="s">
        <v>21</v>
      </c>
      <c r="F146" s="219" t="s">
        <v>83</v>
      </c>
      <c r="G146" s="206"/>
      <c r="H146" s="220">
        <v>2</v>
      </c>
      <c r="I146" s="211"/>
      <c r="J146" s="206"/>
      <c r="K146" s="206"/>
      <c r="L146" s="212"/>
      <c r="M146" s="213"/>
      <c r="N146" s="214"/>
      <c r="O146" s="214"/>
      <c r="P146" s="214"/>
      <c r="Q146" s="214"/>
      <c r="R146" s="214"/>
      <c r="S146" s="214"/>
      <c r="T146" s="215"/>
      <c r="AT146" s="216" t="s">
        <v>170</v>
      </c>
      <c r="AU146" s="216" t="s">
        <v>83</v>
      </c>
      <c r="AV146" s="11" t="s">
        <v>83</v>
      </c>
      <c r="AW146" s="11" t="s">
        <v>37</v>
      </c>
      <c r="AX146" s="11" t="s">
        <v>73</v>
      </c>
      <c r="AY146" s="216" t="s">
        <v>162</v>
      </c>
    </row>
    <row r="147" spans="2:65" s="12" customFormat="1" ht="12">
      <c r="B147" s="221"/>
      <c r="C147" s="222"/>
      <c r="D147" s="207" t="s">
        <v>170</v>
      </c>
      <c r="E147" s="223" t="s">
        <v>21</v>
      </c>
      <c r="F147" s="224" t="s">
        <v>176</v>
      </c>
      <c r="G147" s="222"/>
      <c r="H147" s="225">
        <v>2</v>
      </c>
      <c r="I147" s="226"/>
      <c r="J147" s="222"/>
      <c r="K147" s="222"/>
      <c r="L147" s="227"/>
      <c r="M147" s="228"/>
      <c r="N147" s="229"/>
      <c r="O147" s="229"/>
      <c r="P147" s="229"/>
      <c r="Q147" s="229"/>
      <c r="R147" s="229"/>
      <c r="S147" s="229"/>
      <c r="T147" s="230"/>
      <c r="AT147" s="231" t="s">
        <v>170</v>
      </c>
      <c r="AU147" s="231" t="s">
        <v>83</v>
      </c>
      <c r="AV147" s="12" t="s">
        <v>168</v>
      </c>
      <c r="AW147" s="12" t="s">
        <v>37</v>
      </c>
      <c r="AX147" s="12" t="s">
        <v>81</v>
      </c>
      <c r="AY147" s="231" t="s">
        <v>162</v>
      </c>
    </row>
    <row r="148" spans="2:65" s="1" customFormat="1" ht="28.8" customHeight="1">
      <c r="B148" s="41"/>
      <c r="C148" s="263" t="s">
        <v>262</v>
      </c>
      <c r="D148" s="263" t="s">
        <v>393</v>
      </c>
      <c r="E148" s="264" t="s">
        <v>712</v>
      </c>
      <c r="F148" s="265" t="s">
        <v>713</v>
      </c>
      <c r="G148" s="266" t="s">
        <v>191</v>
      </c>
      <c r="H148" s="267">
        <v>2.02</v>
      </c>
      <c r="I148" s="268"/>
      <c r="J148" s="269">
        <f>ROUND(I148*H148,2)</f>
        <v>0</v>
      </c>
      <c r="K148" s="265" t="s">
        <v>183</v>
      </c>
      <c r="L148" s="270"/>
      <c r="M148" s="271" t="s">
        <v>21</v>
      </c>
      <c r="N148" s="272" t="s">
        <v>44</v>
      </c>
      <c r="O148" s="42"/>
      <c r="P148" s="202">
        <f>O148*H148</f>
        <v>0</v>
      </c>
      <c r="Q148" s="202">
        <v>9.7000000000000003E-2</v>
      </c>
      <c r="R148" s="202">
        <f>Q148*H148</f>
        <v>0.19594</v>
      </c>
      <c r="S148" s="202">
        <v>0</v>
      </c>
      <c r="T148" s="203">
        <f>S148*H148</f>
        <v>0</v>
      </c>
      <c r="AR148" s="24" t="s">
        <v>205</v>
      </c>
      <c r="AT148" s="24" t="s">
        <v>393</v>
      </c>
      <c r="AU148" s="24" t="s">
        <v>83</v>
      </c>
      <c r="AY148" s="24" t="s">
        <v>162</v>
      </c>
      <c r="BE148" s="204">
        <f>IF(N148="základní",J148,0)</f>
        <v>0</v>
      </c>
      <c r="BF148" s="204">
        <f>IF(N148="snížená",J148,0)</f>
        <v>0</v>
      </c>
      <c r="BG148" s="204">
        <f>IF(N148="zákl. přenesená",J148,0)</f>
        <v>0</v>
      </c>
      <c r="BH148" s="204">
        <f>IF(N148="sníž. přenesená",J148,0)</f>
        <v>0</v>
      </c>
      <c r="BI148" s="204">
        <f>IF(N148="nulová",J148,0)</f>
        <v>0</v>
      </c>
      <c r="BJ148" s="24" t="s">
        <v>81</v>
      </c>
      <c r="BK148" s="204">
        <f>ROUND(I148*H148,2)</f>
        <v>0</v>
      </c>
      <c r="BL148" s="24" t="s">
        <v>168</v>
      </c>
      <c r="BM148" s="24" t="s">
        <v>714</v>
      </c>
    </row>
    <row r="149" spans="2:65" s="11" customFormat="1" ht="12">
      <c r="B149" s="205"/>
      <c r="C149" s="206"/>
      <c r="D149" s="217" t="s">
        <v>170</v>
      </c>
      <c r="E149" s="218" t="s">
        <v>21</v>
      </c>
      <c r="F149" s="219" t="s">
        <v>715</v>
      </c>
      <c r="G149" s="206"/>
      <c r="H149" s="220">
        <v>2.02</v>
      </c>
      <c r="I149" s="211"/>
      <c r="J149" s="206"/>
      <c r="K149" s="206"/>
      <c r="L149" s="212"/>
      <c r="M149" s="213"/>
      <c r="N149" s="214"/>
      <c r="O149" s="214"/>
      <c r="P149" s="214"/>
      <c r="Q149" s="214"/>
      <c r="R149" s="214"/>
      <c r="S149" s="214"/>
      <c r="T149" s="215"/>
      <c r="AT149" s="216" t="s">
        <v>170</v>
      </c>
      <c r="AU149" s="216" t="s">
        <v>83</v>
      </c>
      <c r="AV149" s="11" t="s">
        <v>83</v>
      </c>
      <c r="AW149" s="11" t="s">
        <v>37</v>
      </c>
      <c r="AX149" s="11" t="s">
        <v>73</v>
      </c>
      <c r="AY149" s="216" t="s">
        <v>162</v>
      </c>
    </row>
    <row r="150" spans="2:65" s="12" customFormat="1" ht="12">
      <c r="B150" s="221"/>
      <c r="C150" s="222"/>
      <c r="D150" s="207" t="s">
        <v>170</v>
      </c>
      <c r="E150" s="223" t="s">
        <v>21</v>
      </c>
      <c r="F150" s="224" t="s">
        <v>176</v>
      </c>
      <c r="G150" s="222"/>
      <c r="H150" s="225">
        <v>2.02</v>
      </c>
      <c r="I150" s="226"/>
      <c r="J150" s="222"/>
      <c r="K150" s="222"/>
      <c r="L150" s="227"/>
      <c r="M150" s="228"/>
      <c r="N150" s="229"/>
      <c r="O150" s="229"/>
      <c r="P150" s="229"/>
      <c r="Q150" s="229"/>
      <c r="R150" s="229"/>
      <c r="S150" s="229"/>
      <c r="T150" s="230"/>
      <c r="AT150" s="231" t="s">
        <v>170</v>
      </c>
      <c r="AU150" s="231" t="s">
        <v>83</v>
      </c>
      <c r="AV150" s="12" t="s">
        <v>168</v>
      </c>
      <c r="AW150" s="12" t="s">
        <v>37</v>
      </c>
      <c r="AX150" s="12" t="s">
        <v>81</v>
      </c>
      <c r="AY150" s="231" t="s">
        <v>162</v>
      </c>
    </row>
    <row r="151" spans="2:65" s="1" customFormat="1" ht="20.399999999999999" customHeight="1">
      <c r="B151" s="41"/>
      <c r="C151" s="263" t="s">
        <v>290</v>
      </c>
      <c r="D151" s="263" t="s">
        <v>393</v>
      </c>
      <c r="E151" s="264" t="s">
        <v>716</v>
      </c>
      <c r="F151" s="265" t="s">
        <v>717</v>
      </c>
      <c r="G151" s="266" t="s">
        <v>191</v>
      </c>
      <c r="H151" s="267">
        <v>2.02</v>
      </c>
      <c r="I151" s="268"/>
      <c r="J151" s="269">
        <f>ROUND(I151*H151,2)</f>
        <v>0</v>
      </c>
      <c r="K151" s="265" t="s">
        <v>183</v>
      </c>
      <c r="L151" s="270"/>
      <c r="M151" s="271" t="s">
        <v>21</v>
      </c>
      <c r="N151" s="272" t="s">
        <v>44</v>
      </c>
      <c r="O151" s="42"/>
      <c r="P151" s="202">
        <f>O151*H151</f>
        <v>0</v>
      </c>
      <c r="Q151" s="202">
        <v>5.8000000000000003E-2</v>
      </c>
      <c r="R151" s="202">
        <f>Q151*H151</f>
        <v>0.11716</v>
      </c>
      <c r="S151" s="202">
        <v>0</v>
      </c>
      <c r="T151" s="203">
        <f>S151*H151</f>
        <v>0</v>
      </c>
      <c r="AR151" s="24" t="s">
        <v>205</v>
      </c>
      <c r="AT151" s="24" t="s">
        <v>393</v>
      </c>
      <c r="AU151" s="24" t="s">
        <v>83</v>
      </c>
      <c r="AY151" s="24" t="s">
        <v>162</v>
      </c>
      <c r="BE151" s="204">
        <f>IF(N151="základní",J151,0)</f>
        <v>0</v>
      </c>
      <c r="BF151" s="204">
        <f>IF(N151="snížená",J151,0)</f>
        <v>0</v>
      </c>
      <c r="BG151" s="204">
        <f>IF(N151="zákl. přenesená",J151,0)</f>
        <v>0</v>
      </c>
      <c r="BH151" s="204">
        <f>IF(N151="sníž. přenesená",J151,0)</f>
        <v>0</v>
      </c>
      <c r="BI151" s="204">
        <f>IF(N151="nulová",J151,0)</f>
        <v>0</v>
      </c>
      <c r="BJ151" s="24" t="s">
        <v>81</v>
      </c>
      <c r="BK151" s="204">
        <f>ROUND(I151*H151,2)</f>
        <v>0</v>
      </c>
      <c r="BL151" s="24" t="s">
        <v>168</v>
      </c>
      <c r="BM151" s="24" t="s">
        <v>718</v>
      </c>
    </row>
    <row r="152" spans="2:65" s="11" customFormat="1" ht="12">
      <c r="B152" s="205"/>
      <c r="C152" s="206"/>
      <c r="D152" s="217" t="s">
        <v>170</v>
      </c>
      <c r="E152" s="218" t="s">
        <v>21</v>
      </c>
      <c r="F152" s="219" t="s">
        <v>715</v>
      </c>
      <c r="G152" s="206"/>
      <c r="H152" s="220">
        <v>2.02</v>
      </c>
      <c r="I152" s="211"/>
      <c r="J152" s="206"/>
      <c r="K152" s="206"/>
      <c r="L152" s="212"/>
      <c r="M152" s="213"/>
      <c r="N152" s="214"/>
      <c r="O152" s="214"/>
      <c r="P152" s="214"/>
      <c r="Q152" s="214"/>
      <c r="R152" s="214"/>
      <c r="S152" s="214"/>
      <c r="T152" s="215"/>
      <c r="AT152" s="216" t="s">
        <v>170</v>
      </c>
      <c r="AU152" s="216" t="s">
        <v>83</v>
      </c>
      <c r="AV152" s="11" t="s">
        <v>83</v>
      </c>
      <c r="AW152" s="11" t="s">
        <v>37</v>
      </c>
      <c r="AX152" s="11" t="s">
        <v>73</v>
      </c>
      <c r="AY152" s="216" t="s">
        <v>162</v>
      </c>
    </row>
    <row r="153" spans="2:65" s="12" customFormat="1" ht="12">
      <c r="B153" s="221"/>
      <c r="C153" s="222"/>
      <c r="D153" s="207" t="s">
        <v>170</v>
      </c>
      <c r="E153" s="223" t="s">
        <v>21</v>
      </c>
      <c r="F153" s="224" t="s">
        <v>176</v>
      </c>
      <c r="G153" s="222"/>
      <c r="H153" s="225">
        <v>2.02</v>
      </c>
      <c r="I153" s="226"/>
      <c r="J153" s="222"/>
      <c r="K153" s="222"/>
      <c r="L153" s="227"/>
      <c r="M153" s="228"/>
      <c r="N153" s="229"/>
      <c r="O153" s="229"/>
      <c r="P153" s="229"/>
      <c r="Q153" s="229"/>
      <c r="R153" s="229"/>
      <c r="S153" s="229"/>
      <c r="T153" s="230"/>
      <c r="AT153" s="231" t="s">
        <v>170</v>
      </c>
      <c r="AU153" s="231" t="s">
        <v>83</v>
      </c>
      <c r="AV153" s="12" t="s">
        <v>168</v>
      </c>
      <c r="AW153" s="12" t="s">
        <v>37</v>
      </c>
      <c r="AX153" s="12" t="s">
        <v>81</v>
      </c>
      <c r="AY153" s="231" t="s">
        <v>162</v>
      </c>
    </row>
    <row r="154" spans="2:65" s="1" customFormat="1" ht="20.399999999999999" customHeight="1">
      <c r="B154" s="41"/>
      <c r="C154" s="263" t="s">
        <v>295</v>
      </c>
      <c r="D154" s="263" t="s">
        <v>393</v>
      </c>
      <c r="E154" s="264" t="s">
        <v>719</v>
      </c>
      <c r="F154" s="265" t="s">
        <v>720</v>
      </c>
      <c r="G154" s="266" t="s">
        <v>191</v>
      </c>
      <c r="H154" s="267">
        <v>2.02</v>
      </c>
      <c r="I154" s="268"/>
      <c r="J154" s="269">
        <f>ROUND(I154*H154,2)</f>
        <v>0</v>
      </c>
      <c r="K154" s="265" t="s">
        <v>183</v>
      </c>
      <c r="L154" s="270"/>
      <c r="M154" s="271" t="s">
        <v>21</v>
      </c>
      <c r="N154" s="272" t="s">
        <v>44</v>
      </c>
      <c r="O154" s="42"/>
      <c r="P154" s="202">
        <f>O154*H154</f>
        <v>0</v>
      </c>
      <c r="Q154" s="202">
        <v>5.7000000000000002E-2</v>
      </c>
      <c r="R154" s="202">
        <f>Q154*H154</f>
        <v>0.11514000000000001</v>
      </c>
      <c r="S154" s="202">
        <v>0</v>
      </c>
      <c r="T154" s="203">
        <f>S154*H154</f>
        <v>0</v>
      </c>
      <c r="AR154" s="24" t="s">
        <v>205</v>
      </c>
      <c r="AT154" s="24" t="s">
        <v>393</v>
      </c>
      <c r="AU154" s="24" t="s">
        <v>83</v>
      </c>
      <c r="AY154" s="24" t="s">
        <v>162</v>
      </c>
      <c r="BE154" s="204">
        <f>IF(N154="základní",J154,0)</f>
        <v>0</v>
      </c>
      <c r="BF154" s="204">
        <f>IF(N154="snížená",J154,0)</f>
        <v>0</v>
      </c>
      <c r="BG154" s="204">
        <f>IF(N154="zákl. přenesená",J154,0)</f>
        <v>0</v>
      </c>
      <c r="BH154" s="204">
        <f>IF(N154="sníž. přenesená",J154,0)</f>
        <v>0</v>
      </c>
      <c r="BI154" s="204">
        <f>IF(N154="nulová",J154,0)</f>
        <v>0</v>
      </c>
      <c r="BJ154" s="24" t="s">
        <v>81</v>
      </c>
      <c r="BK154" s="204">
        <f>ROUND(I154*H154,2)</f>
        <v>0</v>
      </c>
      <c r="BL154" s="24" t="s">
        <v>168</v>
      </c>
      <c r="BM154" s="24" t="s">
        <v>721</v>
      </c>
    </row>
    <row r="155" spans="2:65" s="11" customFormat="1" ht="12">
      <c r="B155" s="205"/>
      <c r="C155" s="206"/>
      <c r="D155" s="217" t="s">
        <v>170</v>
      </c>
      <c r="E155" s="218" t="s">
        <v>21</v>
      </c>
      <c r="F155" s="219" t="s">
        <v>715</v>
      </c>
      <c r="G155" s="206"/>
      <c r="H155" s="220">
        <v>2.02</v>
      </c>
      <c r="I155" s="211"/>
      <c r="J155" s="206"/>
      <c r="K155" s="206"/>
      <c r="L155" s="212"/>
      <c r="M155" s="213"/>
      <c r="N155" s="214"/>
      <c r="O155" s="214"/>
      <c r="P155" s="214"/>
      <c r="Q155" s="214"/>
      <c r="R155" s="214"/>
      <c r="S155" s="214"/>
      <c r="T155" s="215"/>
      <c r="AT155" s="216" t="s">
        <v>170</v>
      </c>
      <c r="AU155" s="216" t="s">
        <v>83</v>
      </c>
      <c r="AV155" s="11" t="s">
        <v>83</v>
      </c>
      <c r="AW155" s="11" t="s">
        <v>37</v>
      </c>
      <c r="AX155" s="11" t="s">
        <v>73</v>
      </c>
      <c r="AY155" s="216" t="s">
        <v>162</v>
      </c>
    </row>
    <row r="156" spans="2:65" s="12" customFormat="1" ht="12">
      <c r="B156" s="221"/>
      <c r="C156" s="222"/>
      <c r="D156" s="207" t="s">
        <v>170</v>
      </c>
      <c r="E156" s="223" t="s">
        <v>21</v>
      </c>
      <c r="F156" s="224" t="s">
        <v>176</v>
      </c>
      <c r="G156" s="222"/>
      <c r="H156" s="225">
        <v>2.02</v>
      </c>
      <c r="I156" s="226"/>
      <c r="J156" s="222"/>
      <c r="K156" s="222"/>
      <c r="L156" s="227"/>
      <c r="M156" s="228"/>
      <c r="N156" s="229"/>
      <c r="O156" s="229"/>
      <c r="P156" s="229"/>
      <c r="Q156" s="229"/>
      <c r="R156" s="229"/>
      <c r="S156" s="229"/>
      <c r="T156" s="230"/>
      <c r="AT156" s="231" t="s">
        <v>170</v>
      </c>
      <c r="AU156" s="231" t="s">
        <v>83</v>
      </c>
      <c r="AV156" s="12" t="s">
        <v>168</v>
      </c>
      <c r="AW156" s="12" t="s">
        <v>37</v>
      </c>
      <c r="AX156" s="12" t="s">
        <v>81</v>
      </c>
      <c r="AY156" s="231" t="s">
        <v>162</v>
      </c>
    </row>
    <row r="157" spans="2:65" s="1" customFormat="1" ht="28.8" customHeight="1">
      <c r="B157" s="41"/>
      <c r="C157" s="263" t="s">
        <v>300</v>
      </c>
      <c r="D157" s="263" t="s">
        <v>393</v>
      </c>
      <c r="E157" s="264" t="s">
        <v>722</v>
      </c>
      <c r="F157" s="265" t="s">
        <v>723</v>
      </c>
      <c r="G157" s="266" t="s">
        <v>191</v>
      </c>
      <c r="H157" s="267">
        <v>2.02</v>
      </c>
      <c r="I157" s="268"/>
      <c r="J157" s="269">
        <f>ROUND(I157*H157,2)</f>
        <v>0</v>
      </c>
      <c r="K157" s="265" t="s">
        <v>183</v>
      </c>
      <c r="L157" s="270"/>
      <c r="M157" s="271" t="s">
        <v>21</v>
      </c>
      <c r="N157" s="272" t="s">
        <v>44</v>
      </c>
      <c r="O157" s="42"/>
      <c r="P157" s="202">
        <f>O157*H157</f>
        <v>0</v>
      </c>
      <c r="Q157" s="202">
        <v>6.0999999999999999E-2</v>
      </c>
      <c r="R157" s="202">
        <f>Q157*H157</f>
        <v>0.12322</v>
      </c>
      <c r="S157" s="202">
        <v>0</v>
      </c>
      <c r="T157" s="203">
        <f>S157*H157</f>
        <v>0</v>
      </c>
      <c r="AR157" s="24" t="s">
        <v>205</v>
      </c>
      <c r="AT157" s="24" t="s">
        <v>393</v>
      </c>
      <c r="AU157" s="24" t="s">
        <v>83</v>
      </c>
      <c r="AY157" s="24" t="s">
        <v>162</v>
      </c>
      <c r="BE157" s="204">
        <f>IF(N157="základní",J157,0)</f>
        <v>0</v>
      </c>
      <c r="BF157" s="204">
        <f>IF(N157="snížená",J157,0)</f>
        <v>0</v>
      </c>
      <c r="BG157" s="204">
        <f>IF(N157="zákl. přenesená",J157,0)</f>
        <v>0</v>
      </c>
      <c r="BH157" s="204">
        <f>IF(N157="sníž. přenesená",J157,0)</f>
        <v>0</v>
      </c>
      <c r="BI157" s="204">
        <f>IF(N157="nulová",J157,0)</f>
        <v>0</v>
      </c>
      <c r="BJ157" s="24" t="s">
        <v>81</v>
      </c>
      <c r="BK157" s="204">
        <f>ROUND(I157*H157,2)</f>
        <v>0</v>
      </c>
      <c r="BL157" s="24" t="s">
        <v>168</v>
      </c>
      <c r="BM157" s="24" t="s">
        <v>724</v>
      </c>
    </row>
    <row r="158" spans="2:65" s="11" customFormat="1" ht="12">
      <c r="B158" s="205"/>
      <c r="C158" s="206"/>
      <c r="D158" s="217" t="s">
        <v>170</v>
      </c>
      <c r="E158" s="218" t="s">
        <v>21</v>
      </c>
      <c r="F158" s="219" t="s">
        <v>715</v>
      </c>
      <c r="G158" s="206"/>
      <c r="H158" s="220">
        <v>2.02</v>
      </c>
      <c r="I158" s="211"/>
      <c r="J158" s="206"/>
      <c r="K158" s="206"/>
      <c r="L158" s="212"/>
      <c r="M158" s="213"/>
      <c r="N158" s="214"/>
      <c r="O158" s="214"/>
      <c r="P158" s="214"/>
      <c r="Q158" s="214"/>
      <c r="R158" s="214"/>
      <c r="S158" s="214"/>
      <c r="T158" s="215"/>
      <c r="AT158" s="216" t="s">
        <v>170</v>
      </c>
      <c r="AU158" s="216" t="s">
        <v>83</v>
      </c>
      <c r="AV158" s="11" t="s">
        <v>83</v>
      </c>
      <c r="AW158" s="11" t="s">
        <v>37</v>
      </c>
      <c r="AX158" s="11" t="s">
        <v>73</v>
      </c>
      <c r="AY158" s="216" t="s">
        <v>162</v>
      </c>
    </row>
    <row r="159" spans="2:65" s="12" customFormat="1" ht="12">
      <c r="B159" s="221"/>
      <c r="C159" s="222"/>
      <c r="D159" s="207" t="s">
        <v>170</v>
      </c>
      <c r="E159" s="223" t="s">
        <v>21</v>
      </c>
      <c r="F159" s="224" t="s">
        <v>176</v>
      </c>
      <c r="G159" s="222"/>
      <c r="H159" s="225">
        <v>2.02</v>
      </c>
      <c r="I159" s="226"/>
      <c r="J159" s="222"/>
      <c r="K159" s="222"/>
      <c r="L159" s="227"/>
      <c r="M159" s="228"/>
      <c r="N159" s="229"/>
      <c r="O159" s="229"/>
      <c r="P159" s="229"/>
      <c r="Q159" s="229"/>
      <c r="R159" s="229"/>
      <c r="S159" s="229"/>
      <c r="T159" s="230"/>
      <c r="AT159" s="231" t="s">
        <v>170</v>
      </c>
      <c r="AU159" s="231" t="s">
        <v>83</v>
      </c>
      <c r="AV159" s="12" t="s">
        <v>168</v>
      </c>
      <c r="AW159" s="12" t="s">
        <v>37</v>
      </c>
      <c r="AX159" s="12" t="s">
        <v>81</v>
      </c>
      <c r="AY159" s="231" t="s">
        <v>162</v>
      </c>
    </row>
    <row r="160" spans="2:65" s="1" customFormat="1" ht="28.8" customHeight="1">
      <c r="B160" s="41"/>
      <c r="C160" s="263" t="s">
        <v>304</v>
      </c>
      <c r="D160" s="263" t="s">
        <v>393</v>
      </c>
      <c r="E160" s="264" t="s">
        <v>725</v>
      </c>
      <c r="F160" s="265" t="s">
        <v>726</v>
      </c>
      <c r="G160" s="266" t="s">
        <v>191</v>
      </c>
      <c r="H160" s="267">
        <v>2</v>
      </c>
      <c r="I160" s="268"/>
      <c r="J160" s="269">
        <f>ROUND(I160*H160,2)</f>
        <v>0</v>
      </c>
      <c r="K160" s="265" t="s">
        <v>183</v>
      </c>
      <c r="L160" s="270"/>
      <c r="M160" s="271" t="s">
        <v>21</v>
      </c>
      <c r="N160" s="272" t="s">
        <v>44</v>
      </c>
      <c r="O160" s="42"/>
      <c r="P160" s="202">
        <f>O160*H160</f>
        <v>0</v>
      </c>
      <c r="Q160" s="202">
        <v>6.0000000000000001E-3</v>
      </c>
      <c r="R160" s="202">
        <f>Q160*H160</f>
        <v>1.2E-2</v>
      </c>
      <c r="S160" s="202">
        <v>0</v>
      </c>
      <c r="T160" s="203">
        <f>S160*H160</f>
        <v>0</v>
      </c>
      <c r="AR160" s="24" t="s">
        <v>205</v>
      </c>
      <c r="AT160" s="24" t="s">
        <v>393</v>
      </c>
      <c r="AU160" s="24" t="s">
        <v>83</v>
      </c>
      <c r="AY160" s="24" t="s">
        <v>162</v>
      </c>
      <c r="BE160" s="204">
        <f>IF(N160="základní",J160,0)</f>
        <v>0</v>
      </c>
      <c r="BF160" s="204">
        <f>IF(N160="snížená",J160,0)</f>
        <v>0</v>
      </c>
      <c r="BG160" s="204">
        <f>IF(N160="zákl. přenesená",J160,0)</f>
        <v>0</v>
      </c>
      <c r="BH160" s="204">
        <f>IF(N160="sníž. přenesená",J160,0)</f>
        <v>0</v>
      </c>
      <c r="BI160" s="204">
        <f>IF(N160="nulová",J160,0)</f>
        <v>0</v>
      </c>
      <c r="BJ160" s="24" t="s">
        <v>81</v>
      </c>
      <c r="BK160" s="204">
        <f>ROUND(I160*H160,2)</f>
        <v>0</v>
      </c>
      <c r="BL160" s="24" t="s">
        <v>168</v>
      </c>
      <c r="BM160" s="24" t="s">
        <v>727</v>
      </c>
    </row>
    <row r="161" spans="2:65" s="11" customFormat="1" ht="12">
      <c r="B161" s="205"/>
      <c r="C161" s="206"/>
      <c r="D161" s="217" t="s">
        <v>170</v>
      </c>
      <c r="E161" s="218" t="s">
        <v>21</v>
      </c>
      <c r="F161" s="219" t="s">
        <v>83</v>
      </c>
      <c r="G161" s="206"/>
      <c r="H161" s="220">
        <v>2</v>
      </c>
      <c r="I161" s="211"/>
      <c r="J161" s="206"/>
      <c r="K161" s="206"/>
      <c r="L161" s="212"/>
      <c r="M161" s="213"/>
      <c r="N161" s="214"/>
      <c r="O161" s="214"/>
      <c r="P161" s="214"/>
      <c r="Q161" s="214"/>
      <c r="R161" s="214"/>
      <c r="S161" s="214"/>
      <c r="T161" s="215"/>
      <c r="AT161" s="216" t="s">
        <v>170</v>
      </c>
      <c r="AU161" s="216" t="s">
        <v>83</v>
      </c>
      <c r="AV161" s="11" t="s">
        <v>83</v>
      </c>
      <c r="AW161" s="11" t="s">
        <v>37</v>
      </c>
      <c r="AX161" s="11" t="s">
        <v>73</v>
      </c>
      <c r="AY161" s="216" t="s">
        <v>162</v>
      </c>
    </row>
    <row r="162" spans="2:65" s="12" customFormat="1" ht="12">
      <c r="B162" s="221"/>
      <c r="C162" s="222"/>
      <c r="D162" s="217" t="s">
        <v>170</v>
      </c>
      <c r="E162" s="257" t="s">
        <v>21</v>
      </c>
      <c r="F162" s="258" t="s">
        <v>176</v>
      </c>
      <c r="G162" s="222"/>
      <c r="H162" s="259">
        <v>2</v>
      </c>
      <c r="I162" s="226"/>
      <c r="J162" s="222"/>
      <c r="K162" s="222"/>
      <c r="L162" s="227"/>
      <c r="M162" s="228"/>
      <c r="N162" s="229"/>
      <c r="O162" s="229"/>
      <c r="P162" s="229"/>
      <c r="Q162" s="229"/>
      <c r="R162" s="229"/>
      <c r="S162" s="229"/>
      <c r="T162" s="230"/>
      <c r="AT162" s="231" t="s">
        <v>170</v>
      </c>
      <c r="AU162" s="231" t="s">
        <v>83</v>
      </c>
      <c r="AV162" s="12" t="s">
        <v>168</v>
      </c>
      <c r="AW162" s="12" t="s">
        <v>37</v>
      </c>
      <c r="AX162" s="12" t="s">
        <v>81</v>
      </c>
      <c r="AY162" s="231" t="s">
        <v>162</v>
      </c>
    </row>
    <row r="163" spans="2:65" s="10" customFormat="1" ht="29.85" customHeight="1">
      <c r="B163" s="176"/>
      <c r="C163" s="177"/>
      <c r="D163" s="190" t="s">
        <v>72</v>
      </c>
      <c r="E163" s="191" t="s">
        <v>444</v>
      </c>
      <c r="F163" s="191" t="s">
        <v>445</v>
      </c>
      <c r="G163" s="177"/>
      <c r="H163" s="177"/>
      <c r="I163" s="180"/>
      <c r="J163" s="192">
        <f>BK163</f>
        <v>0</v>
      </c>
      <c r="K163" s="177"/>
      <c r="L163" s="182"/>
      <c r="M163" s="183"/>
      <c r="N163" s="184"/>
      <c r="O163" s="184"/>
      <c r="P163" s="185">
        <f>SUM(P164:P165)</f>
        <v>0</v>
      </c>
      <c r="Q163" s="184"/>
      <c r="R163" s="185">
        <f>SUM(R164:R165)</f>
        <v>0</v>
      </c>
      <c r="S163" s="184"/>
      <c r="T163" s="186">
        <f>SUM(T164:T165)</f>
        <v>0</v>
      </c>
      <c r="AR163" s="187" t="s">
        <v>81</v>
      </c>
      <c r="AT163" s="188" t="s">
        <v>72</v>
      </c>
      <c r="AU163" s="188" t="s">
        <v>81</v>
      </c>
      <c r="AY163" s="187" t="s">
        <v>162</v>
      </c>
      <c r="BK163" s="189">
        <f>SUM(BK164:BK165)</f>
        <v>0</v>
      </c>
    </row>
    <row r="164" spans="2:65" s="1" customFormat="1" ht="40.200000000000003" customHeight="1">
      <c r="B164" s="41"/>
      <c r="C164" s="193" t="s">
        <v>9</v>
      </c>
      <c r="D164" s="193" t="s">
        <v>164</v>
      </c>
      <c r="E164" s="194" t="s">
        <v>728</v>
      </c>
      <c r="F164" s="195" t="s">
        <v>729</v>
      </c>
      <c r="G164" s="196" t="s">
        <v>317</v>
      </c>
      <c r="H164" s="197">
        <v>19.163</v>
      </c>
      <c r="I164" s="198"/>
      <c r="J164" s="199">
        <f>ROUND(I164*H164,2)</f>
        <v>0</v>
      </c>
      <c r="K164" s="195" t="s">
        <v>183</v>
      </c>
      <c r="L164" s="61"/>
      <c r="M164" s="200" t="s">
        <v>21</v>
      </c>
      <c r="N164" s="201" t="s">
        <v>44</v>
      </c>
      <c r="O164" s="42"/>
      <c r="P164" s="202">
        <f>O164*H164</f>
        <v>0</v>
      </c>
      <c r="Q164" s="202">
        <v>0</v>
      </c>
      <c r="R164" s="202">
        <f>Q164*H164</f>
        <v>0</v>
      </c>
      <c r="S164" s="202">
        <v>0</v>
      </c>
      <c r="T164" s="203">
        <f>S164*H164</f>
        <v>0</v>
      </c>
      <c r="AR164" s="24" t="s">
        <v>168</v>
      </c>
      <c r="AT164" s="24" t="s">
        <v>164</v>
      </c>
      <c r="AU164" s="24" t="s">
        <v>83</v>
      </c>
      <c r="AY164" s="24" t="s">
        <v>162</v>
      </c>
      <c r="BE164" s="204">
        <f>IF(N164="základní",J164,0)</f>
        <v>0</v>
      </c>
      <c r="BF164" s="204">
        <f>IF(N164="snížená",J164,0)</f>
        <v>0</v>
      </c>
      <c r="BG164" s="204">
        <f>IF(N164="zákl. přenesená",J164,0)</f>
        <v>0</v>
      </c>
      <c r="BH164" s="204">
        <f>IF(N164="sníž. přenesená",J164,0)</f>
        <v>0</v>
      </c>
      <c r="BI164" s="204">
        <f>IF(N164="nulová",J164,0)</f>
        <v>0</v>
      </c>
      <c r="BJ164" s="24" t="s">
        <v>81</v>
      </c>
      <c r="BK164" s="204">
        <f>ROUND(I164*H164,2)</f>
        <v>0</v>
      </c>
      <c r="BL164" s="24" t="s">
        <v>168</v>
      </c>
      <c r="BM164" s="24" t="s">
        <v>730</v>
      </c>
    </row>
    <row r="165" spans="2:65" s="1" customFormat="1" ht="60">
      <c r="B165" s="41"/>
      <c r="C165" s="63"/>
      <c r="D165" s="217" t="s">
        <v>185</v>
      </c>
      <c r="E165" s="63"/>
      <c r="F165" s="232" t="s">
        <v>731</v>
      </c>
      <c r="G165" s="63"/>
      <c r="H165" s="63"/>
      <c r="I165" s="163"/>
      <c r="J165" s="63"/>
      <c r="K165" s="63"/>
      <c r="L165" s="61"/>
      <c r="M165" s="277"/>
      <c r="N165" s="274"/>
      <c r="O165" s="274"/>
      <c r="P165" s="274"/>
      <c r="Q165" s="274"/>
      <c r="R165" s="274"/>
      <c r="S165" s="274"/>
      <c r="T165" s="278"/>
      <c r="AT165" s="24" t="s">
        <v>185</v>
      </c>
      <c r="AU165" s="24" t="s">
        <v>83</v>
      </c>
    </row>
    <row r="166" spans="2:65" s="1" customFormat="1" ht="6.9" customHeight="1">
      <c r="B166" s="56"/>
      <c r="C166" s="57"/>
      <c r="D166" s="57"/>
      <c r="E166" s="57"/>
      <c r="F166" s="57"/>
      <c r="G166" s="57"/>
      <c r="H166" s="57"/>
      <c r="I166" s="139"/>
      <c r="J166" s="57"/>
      <c r="K166" s="57"/>
      <c r="L166" s="61"/>
    </row>
  </sheetData>
  <sheetProtection algorithmName="SHA-512" hashValue="gzY80Sjvaf3zxJuA4AQSQsEBEn9FI2YIF7/QEGA1eERPL7uKaR2n1AHaPy10ST77HhnwMPLKVQ3NS5Bt4LaeIg==" saltValue="eR+Te+nfPLk1q/a67iwh3A==" spinCount="100000" sheet="1" objects="1" scenarios="1" formatCells="0" formatColumns="0" formatRows="0" sort="0" autoFilter="0"/>
  <autoFilter ref="C81:K165" xr:uid="{00000000-0009-0000-0000-000006000000}"/>
  <mergeCells count="9">
    <mergeCell ref="E72:H72"/>
    <mergeCell ref="E74:H74"/>
    <mergeCell ref="G1:H1"/>
    <mergeCell ref="L2:V2"/>
    <mergeCell ref="E7:H7"/>
    <mergeCell ref="E9:H9"/>
    <mergeCell ref="E24:H24"/>
    <mergeCell ref="E45:H45"/>
    <mergeCell ref="E47:H47"/>
  </mergeCells>
  <hyperlinks>
    <hyperlink ref="F1:G1" location="C2" display="1) Krycí list soupisu" xr:uid="{00000000-0004-0000-0600-000000000000}"/>
    <hyperlink ref="G1:H1" location="C54" display="2) Rekapitulace" xr:uid="{00000000-0004-0000-0600-000001000000}"/>
    <hyperlink ref="J1" location="C81" display="3) Soupis prací" xr:uid="{00000000-0004-0000-0600-000002000000}"/>
    <hyperlink ref="L1:V1" location="'Rekapitulace stavby'!C2" display="Rekapitulace stavby" xr:uid="{00000000-0004-0000-0600-000003000000}"/>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BR150"/>
  <sheetViews>
    <sheetView showGridLines="0" workbookViewId="0">
      <pane ySplit="1" topLeftCell="A2" activePane="bottomLeft" state="frozen"/>
      <selection pane="bottomLeft"/>
    </sheetView>
  </sheetViews>
  <sheetFormatPr defaultRowHeight="14.4"/>
  <cols>
    <col min="1" max="1" width="7.140625" customWidth="1"/>
    <col min="2" max="2" width="1.42578125" customWidth="1"/>
    <col min="3" max="3" width="3.5703125" customWidth="1"/>
    <col min="4" max="4" width="3.7109375" customWidth="1"/>
    <col min="5" max="5" width="14.7109375" customWidth="1"/>
    <col min="6" max="6" width="64.28515625" customWidth="1"/>
    <col min="7" max="7" width="7.42578125" customWidth="1"/>
    <col min="8" max="8" width="9.5703125" customWidth="1"/>
    <col min="9" max="9" width="10.85546875" style="111" customWidth="1"/>
    <col min="10" max="10" width="20.140625" customWidth="1"/>
    <col min="11" max="11" width="13.28515625" customWidth="1"/>
    <col min="13" max="18" width="9.140625" hidden="1"/>
    <col min="19" max="19" width="7" hidden="1" customWidth="1"/>
    <col min="20" max="20" width="25.42578125" hidden="1" customWidth="1"/>
    <col min="21" max="21" width="14" hidden="1" customWidth="1"/>
    <col min="22" max="22" width="10.5703125" customWidth="1"/>
    <col min="23" max="23" width="14" customWidth="1"/>
    <col min="24" max="24" width="10.5703125" customWidth="1"/>
    <col min="25" max="25" width="12.85546875" customWidth="1"/>
    <col min="26" max="26" width="9.42578125" customWidth="1"/>
    <col min="27" max="27" width="12.85546875" customWidth="1"/>
    <col min="28" max="28" width="14" customWidth="1"/>
    <col min="29" max="29" width="9.42578125" customWidth="1"/>
    <col min="30" max="30" width="12.85546875" customWidth="1"/>
    <col min="31" max="31" width="14" customWidth="1"/>
    <col min="44" max="65" width="9.140625" hidden="1"/>
  </cols>
  <sheetData>
    <row r="1" spans="1:70" ht="21.75" customHeight="1">
      <c r="A1" s="21"/>
      <c r="B1" s="112"/>
      <c r="C1" s="112"/>
      <c r="D1" s="113" t="s">
        <v>1</v>
      </c>
      <c r="E1" s="112"/>
      <c r="F1" s="114" t="s">
        <v>129</v>
      </c>
      <c r="G1" s="408" t="s">
        <v>130</v>
      </c>
      <c r="H1" s="408"/>
      <c r="I1" s="115"/>
      <c r="J1" s="114" t="s">
        <v>131</v>
      </c>
      <c r="K1" s="113" t="s">
        <v>132</v>
      </c>
      <c r="L1" s="114" t="s">
        <v>133</v>
      </c>
      <c r="M1" s="114"/>
      <c r="N1" s="114"/>
      <c r="O1" s="114"/>
      <c r="P1" s="114"/>
      <c r="Q1" s="114"/>
      <c r="R1" s="114"/>
      <c r="S1" s="114"/>
      <c r="T1" s="114"/>
      <c r="U1" s="20"/>
      <c r="V1" s="20"/>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row>
    <row r="2" spans="1:70" ht="36.9" customHeight="1">
      <c r="L2" s="400"/>
      <c r="M2" s="400"/>
      <c r="N2" s="400"/>
      <c r="O2" s="400"/>
      <c r="P2" s="400"/>
      <c r="Q2" s="400"/>
      <c r="R2" s="400"/>
      <c r="S2" s="400"/>
      <c r="T2" s="400"/>
      <c r="U2" s="400"/>
      <c r="V2" s="400"/>
      <c r="AT2" s="24" t="s">
        <v>101</v>
      </c>
    </row>
    <row r="3" spans="1:70" ht="6.9" customHeight="1">
      <c r="B3" s="25"/>
      <c r="C3" s="26"/>
      <c r="D3" s="26"/>
      <c r="E3" s="26"/>
      <c r="F3" s="26"/>
      <c r="G3" s="26"/>
      <c r="H3" s="26"/>
      <c r="I3" s="116"/>
      <c r="J3" s="26"/>
      <c r="K3" s="27"/>
      <c r="AT3" s="24" t="s">
        <v>83</v>
      </c>
    </row>
    <row r="4" spans="1:70" ht="36.9" customHeight="1">
      <c r="B4" s="28"/>
      <c r="C4" s="29"/>
      <c r="D4" s="30" t="s">
        <v>134</v>
      </c>
      <c r="E4" s="29"/>
      <c r="F4" s="29"/>
      <c r="G4" s="29"/>
      <c r="H4" s="29"/>
      <c r="I4" s="117"/>
      <c r="J4" s="29"/>
      <c r="K4" s="31"/>
      <c r="M4" s="32" t="s">
        <v>12</v>
      </c>
      <c r="AT4" s="24" t="s">
        <v>6</v>
      </c>
    </row>
    <row r="5" spans="1:70" ht="6.9" customHeight="1">
      <c r="B5" s="28"/>
      <c r="C5" s="29"/>
      <c r="D5" s="29"/>
      <c r="E5" s="29"/>
      <c r="F5" s="29"/>
      <c r="G5" s="29"/>
      <c r="H5" s="29"/>
      <c r="I5" s="117"/>
      <c r="J5" s="29"/>
      <c r="K5" s="31"/>
    </row>
    <row r="6" spans="1:70" ht="13.2">
      <c r="B6" s="28"/>
      <c r="C6" s="29"/>
      <c r="D6" s="37" t="s">
        <v>18</v>
      </c>
      <c r="E6" s="29"/>
      <c r="F6" s="29"/>
      <c r="G6" s="29"/>
      <c r="H6" s="29"/>
      <c r="I6" s="117"/>
      <c r="J6" s="29"/>
      <c r="K6" s="31"/>
    </row>
    <row r="7" spans="1:70" ht="20.399999999999999" customHeight="1">
      <c r="B7" s="28"/>
      <c r="C7" s="29"/>
      <c r="D7" s="29"/>
      <c r="E7" s="401" t="str">
        <f>'Rekapitulace stavby'!K6</f>
        <v>Revitalizace centra obce Vikýřovice</v>
      </c>
      <c r="F7" s="402"/>
      <c r="G7" s="402"/>
      <c r="H7" s="402"/>
      <c r="I7" s="117"/>
      <c r="J7" s="29"/>
      <c r="K7" s="31"/>
    </row>
    <row r="8" spans="1:70" s="1" customFormat="1" ht="13.2">
      <c r="B8" s="41"/>
      <c r="C8" s="42"/>
      <c r="D8" s="37" t="s">
        <v>135</v>
      </c>
      <c r="E8" s="42"/>
      <c r="F8" s="42"/>
      <c r="G8" s="42"/>
      <c r="H8" s="42"/>
      <c r="I8" s="118"/>
      <c r="J8" s="42"/>
      <c r="K8" s="45"/>
    </row>
    <row r="9" spans="1:70" s="1" customFormat="1" ht="36.9" customHeight="1">
      <c r="B9" s="41"/>
      <c r="C9" s="42"/>
      <c r="D9" s="42"/>
      <c r="E9" s="403" t="s">
        <v>732</v>
      </c>
      <c r="F9" s="404"/>
      <c r="G9" s="404"/>
      <c r="H9" s="404"/>
      <c r="I9" s="118"/>
      <c r="J9" s="42"/>
      <c r="K9" s="45"/>
    </row>
    <row r="10" spans="1:70" s="1" customFormat="1" ht="12">
      <c r="B10" s="41"/>
      <c r="C10" s="42"/>
      <c r="D10" s="42"/>
      <c r="E10" s="42"/>
      <c r="F10" s="42"/>
      <c r="G10" s="42"/>
      <c r="H10" s="42"/>
      <c r="I10" s="118"/>
      <c r="J10" s="42"/>
      <c r="K10" s="45"/>
    </row>
    <row r="11" spans="1:70" s="1" customFormat="1" ht="14.4" customHeight="1">
      <c r="B11" s="41"/>
      <c r="C11" s="42"/>
      <c r="D11" s="37" t="s">
        <v>20</v>
      </c>
      <c r="E11" s="42"/>
      <c r="F11" s="35" t="s">
        <v>21</v>
      </c>
      <c r="G11" s="42"/>
      <c r="H11" s="42"/>
      <c r="I11" s="119" t="s">
        <v>22</v>
      </c>
      <c r="J11" s="35" t="s">
        <v>21</v>
      </c>
      <c r="K11" s="45"/>
    </row>
    <row r="12" spans="1:70" s="1" customFormat="1" ht="14.4" customHeight="1">
      <c r="B12" s="41"/>
      <c r="C12" s="42"/>
      <c r="D12" s="37" t="s">
        <v>23</v>
      </c>
      <c r="E12" s="42"/>
      <c r="F12" s="35" t="s">
        <v>24</v>
      </c>
      <c r="G12" s="42"/>
      <c r="H12" s="42"/>
      <c r="I12" s="119" t="s">
        <v>25</v>
      </c>
      <c r="J12" s="120" t="str">
        <f>'Rekapitulace stavby'!AN8</f>
        <v>20. 7. 2017</v>
      </c>
      <c r="K12" s="45"/>
    </row>
    <row r="13" spans="1:70" s="1" customFormat="1" ht="10.8" customHeight="1">
      <c r="B13" s="41"/>
      <c r="C13" s="42"/>
      <c r="D13" s="42"/>
      <c r="E13" s="42"/>
      <c r="F13" s="42"/>
      <c r="G13" s="42"/>
      <c r="H13" s="42"/>
      <c r="I13" s="118"/>
      <c r="J13" s="42"/>
      <c r="K13" s="45"/>
    </row>
    <row r="14" spans="1:70" s="1" customFormat="1" ht="14.4" customHeight="1">
      <c r="B14" s="41"/>
      <c r="C14" s="42"/>
      <c r="D14" s="37" t="s">
        <v>27</v>
      </c>
      <c r="E14" s="42"/>
      <c r="F14" s="42"/>
      <c r="G14" s="42"/>
      <c r="H14" s="42"/>
      <c r="I14" s="119" t="s">
        <v>28</v>
      </c>
      <c r="J14" s="35" t="s">
        <v>29</v>
      </c>
      <c r="K14" s="45"/>
    </row>
    <row r="15" spans="1:70" s="1" customFormat="1" ht="18" customHeight="1">
      <c r="B15" s="41"/>
      <c r="C15" s="42"/>
      <c r="D15" s="42"/>
      <c r="E15" s="35" t="s">
        <v>30</v>
      </c>
      <c r="F15" s="42"/>
      <c r="G15" s="42"/>
      <c r="H15" s="42"/>
      <c r="I15" s="119" t="s">
        <v>31</v>
      </c>
      <c r="J15" s="35" t="s">
        <v>21</v>
      </c>
      <c r="K15" s="45"/>
    </row>
    <row r="16" spans="1:70" s="1" customFormat="1" ht="6.9" customHeight="1">
      <c r="B16" s="41"/>
      <c r="C16" s="42"/>
      <c r="D16" s="42"/>
      <c r="E16" s="42"/>
      <c r="F16" s="42"/>
      <c r="G16" s="42"/>
      <c r="H16" s="42"/>
      <c r="I16" s="118"/>
      <c r="J16" s="42"/>
      <c r="K16" s="45"/>
    </row>
    <row r="17" spans="2:11" s="1" customFormat="1" ht="14.4" customHeight="1">
      <c r="B17" s="41"/>
      <c r="C17" s="42"/>
      <c r="D17" s="37" t="s">
        <v>32</v>
      </c>
      <c r="E17" s="42"/>
      <c r="F17" s="42"/>
      <c r="G17" s="42"/>
      <c r="H17" s="42"/>
      <c r="I17" s="119" t="s">
        <v>28</v>
      </c>
      <c r="J17" s="35" t="str">
        <f>IF('Rekapitulace stavby'!AN13="Vyplň údaj","",IF('Rekapitulace stavby'!AN13="","",'Rekapitulace stavby'!AN13))</f>
        <v/>
      </c>
      <c r="K17" s="45"/>
    </row>
    <row r="18" spans="2:11" s="1" customFormat="1" ht="18" customHeight="1">
      <c r="B18" s="41"/>
      <c r="C18" s="42"/>
      <c r="D18" s="42"/>
      <c r="E18" s="35" t="str">
        <f>IF('Rekapitulace stavby'!E14="Vyplň údaj","",IF('Rekapitulace stavby'!E14="","",'Rekapitulace stavby'!E14))</f>
        <v/>
      </c>
      <c r="F18" s="42"/>
      <c r="G18" s="42"/>
      <c r="H18" s="42"/>
      <c r="I18" s="119" t="s">
        <v>31</v>
      </c>
      <c r="J18" s="35" t="str">
        <f>IF('Rekapitulace stavby'!AN14="Vyplň údaj","",IF('Rekapitulace stavby'!AN14="","",'Rekapitulace stavby'!AN14))</f>
        <v/>
      </c>
      <c r="K18" s="45"/>
    </row>
    <row r="19" spans="2:11" s="1" customFormat="1" ht="6.9" customHeight="1">
      <c r="B19" s="41"/>
      <c r="C19" s="42"/>
      <c r="D19" s="42"/>
      <c r="E19" s="42"/>
      <c r="F19" s="42"/>
      <c r="G19" s="42"/>
      <c r="H19" s="42"/>
      <c r="I19" s="118"/>
      <c r="J19" s="42"/>
      <c r="K19" s="45"/>
    </row>
    <row r="20" spans="2:11" s="1" customFormat="1" ht="14.4" customHeight="1">
      <c r="B20" s="41"/>
      <c r="C20" s="42"/>
      <c r="D20" s="37" t="s">
        <v>34</v>
      </c>
      <c r="E20" s="42"/>
      <c r="F20" s="42"/>
      <c r="G20" s="42"/>
      <c r="H20" s="42"/>
      <c r="I20" s="119" t="s">
        <v>28</v>
      </c>
      <c r="J20" s="35" t="s">
        <v>35</v>
      </c>
      <c r="K20" s="45"/>
    </row>
    <row r="21" spans="2:11" s="1" customFormat="1" ht="18" customHeight="1">
      <c r="B21" s="41"/>
      <c r="C21" s="42"/>
      <c r="D21" s="42"/>
      <c r="E21" s="35" t="s">
        <v>36</v>
      </c>
      <c r="F21" s="42"/>
      <c r="G21" s="42"/>
      <c r="H21" s="42"/>
      <c r="I21" s="119" t="s">
        <v>31</v>
      </c>
      <c r="J21" s="35" t="s">
        <v>21</v>
      </c>
      <c r="K21" s="45"/>
    </row>
    <row r="22" spans="2:11" s="1" customFormat="1" ht="6.9" customHeight="1">
      <c r="B22" s="41"/>
      <c r="C22" s="42"/>
      <c r="D22" s="42"/>
      <c r="E22" s="42"/>
      <c r="F22" s="42"/>
      <c r="G22" s="42"/>
      <c r="H22" s="42"/>
      <c r="I22" s="118"/>
      <c r="J22" s="42"/>
      <c r="K22" s="45"/>
    </row>
    <row r="23" spans="2:11" s="1" customFormat="1" ht="14.4" customHeight="1">
      <c r="B23" s="41"/>
      <c r="C23" s="42"/>
      <c r="D23" s="37" t="s">
        <v>38</v>
      </c>
      <c r="E23" s="42"/>
      <c r="F23" s="42"/>
      <c r="G23" s="42"/>
      <c r="H23" s="42"/>
      <c r="I23" s="118"/>
      <c r="J23" s="42"/>
      <c r="K23" s="45"/>
    </row>
    <row r="24" spans="2:11" s="6" customFormat="1" ht="20.399999999999999" customHeight="1">
      <c r="B24" s="121"/>
      <c r="C24" s="122"/>
      <c r="D24" s="122"/>
      <c r="E24" s="370" t="s">
        <v>21</v>
      </c>
      <c r="F24" s="370"/>
      <c r="G24" s="370"/>
      <c r="H24" s="370"/>
      <c r="I24" s="123"/>
      <c r="J24" s="122"/>
      <c r="K24" s="124"/>
    </row>
    <row r="25" spans="2:11" s="1" customFormat="1" ht="6.9" customHeight="1">
      <c r="B25" s="41"/>
      <c r="C25" s="42"/>
      <c r="D25" s="42"/>
      <c r="E25" s="42"/>
      <c r="F25" s="42"/>
      <c r="G25" s="42"/>
      <c r="H25" s="42"/>
      <c r="I25" s="118"/>
      <c r="J25" s="42"/>
      <c r="K25" s="45"/>
    </row>
    <row r="26" spans="2:11" s="1" customFormat="1" ht="6.9" customHeight="1">
      <c r="B26" s="41"/>
      <c r="C26" s="42"/>
      <c r="D26" s="85"/>
      <c r="E26" s="85"/>
      <c r="F26" s="85"/>
      <c r="G26" s="85"/>
      <c r="H26" s="85"/>
      <c r="I26" s="125"/>
      <c r="J26" s="85"/>
      <c r="K26" s="126"/>
    </row>
    <row r="27" spans="2:11" s="1" customFormat="1" ht="25.35" customHeight="1">
      <c r="B27" s="41"/>
      <c r="C27" s="42"/>
      <c r="D27" s="127" t="s">
        <v>39</v>
      </c>
      <c r="E27" s="42"/>
      <c r="F27" s="42"/>
      <c r="G27" s="42"/>
      <c r="H27" s="42"/>
      <c r="I27" s="118"/>
      <c r="J27" s="128">
        <f>ROUND(J82,2)</f>
        <v>0</v>
      </c>
      <c r="K27" s="45"/>
    </row>
    <row r="28" spans="2:11" s="1" customFormat="1" ht="6.9" customHeight="1">
      <c r="B28" s="41"/>
      <c r="C28" s="42"/>
      <c r="D28" s="85"/>
      <c r="E28" s="85"/>
      <c r="F28" s="85"/>
      <c r="G28" s="85"/>
      <c r="H28" s="85"/>
      <c r="I28" s="125"/>
      <c r="J28" s="85"/>
      <c r="K28" s="126"/>
    </row>
    <row r="29" spans="2:11" s="1" customFormat="1" ht="14.4" customHeight="1">
      <c r="B29" s="41"/>
      <c r="C29" s="42"/>
      <c r="D29" s="42"/>
      <c r="E29" s="42"/>
      <c r="F29" s="46" t="s">
        <v>41</v>
      </c>
      <c r="G29" s="42"/>
      <c r="H29" s="42"/>
      <c r="I29" s="129" t="s">
        <v>40</v>
      </c>
      <c r="J29" s="46" t="s">
        <v>42</v>
      </c>
      <c r="K29" s="45"/>
    </row>
    <row r="30" spans="2:11" s="1" customFormat="1" ht="14.4" customHeight="1">
      <c r="B30" s="41"/>
      <c r="C30" s="42"/>
      <c r="D30" s="49" t="s">
        <v>43</v>
      </c>
      <c r="E30" s="49" t="s">
        <v>44</v>
      </c>
      <c r="F30" s="130">
        <f>ROUND(SUM(BE82:BE149), 2)</f>
        <v>0</v>
      </c>
      <c r="G30" s="42"/>
      <c r="H30" s="42"/>
      <c r="I30" s="131">
        <v>0.21</v>
      </c>
      <c r="J30" s="130">
        <f>ROUND(ROUND((SUM(BE82:BE149)), 2)*I30, 2)</f>
        <v>0</v>
      </c>
      <c r="K30" s="45"/>
    </row>
    <row r="31" spans="2:11" s="1" customFormat="1" ht="14.4" customHeight="1">
      <c r="B31" s="41"/>
      <c r="C31" s="42"/>
      <c r="D31" s="42"/>
      <c r="E31" s="49" t="s">
        <v>45</v>
      </c>
      <c r="F31" s="130">
        <f>ROUND(SUM(BF82:BF149), 2)</f>
        <v>0</v>
      </c>
      <c r="G31" s="42"/>
      <c r="H31" s="42"/>
      <c r="I31" s="131">
        <v>0.15</v>
      </c>
      <c r="J31" s="130">
        <f>ROUND(ROUND((SUM(BF82:BF149)), 2)*I31, 2)</f>
        <v>0</v>
      </c>
      <c r="K31" s="45"/>
    </row>
    <row r="32" spans="2:11" s="1" customFormat="1" ht="14.4" hidden="1" customHeight="1">
      <c r="B32" s="41"/>
      <c r="C32" s="42"/>
      <c r="D32" s="42"/>
      <c r="E32" s="49" t="s">
        <v>46</v>
      </c>
      <c r="F32" s="130">
        <f>ROUND(SUM(BG82:BG149), 2)</f>
        <v>0</v>
      </c>
      <c r="G32" s="42"/>
      <c r="H32" s="42"/>
      <c r="I32" s="131">
        <v>0.21</v>
      </c>
      <c r="J32" s="130">
        <v>0</v>
      </c>
      <c r="K32" s="45"/>
    </row>
    <row r="33" spans="2:11" s="1" customFormat="1" ht="14.4" hidden="1" customHeight="1">
      <c r="B33" s="41"/>
      <c r="C33" s="42"/>
      <c r="D33" s="42"/>
      <c r="E33" s="49" t="s">
        <v>47</v>
      </c>
      <c r="F33" s="130">
        <f>ROUND(SUM(BH82:BH149), 2)</f>
        <v>0</v>
      </c>
      <c r="G33" s="42"/>
      <c r="H33" s="42"/>
      <c r="I33" s="131">
        <v>0.15</v>
      </c>
      <c r="J33" s="130">
        <v>0</v>
      </c>
      <c r="K33" s="45"/>
    </row>
    <row r="34" spans="2:11" s="1" customFormat="1" ht="14.4" hidden="1" customHeight="1">
      <c r="B34" s="41"/>
      <c r="C34" s="42"/>
      <c r="D34" s="42"/>
      <c r="E34" s="49" t="s">
        <v>48</v>
      </c>
      <c r="F34" s="130">
        <f>ROUND(SUM(BI82:BI149), 2)</f>
        <v>0</v>
      </c>
      <c r="G34" s="42"/>
      <c r="H34" s="42"/>
      <c r="I34" s="131">
        <v>0</v>
      </c>
      <c r="J34" s="130">
        <v>0</v>
      </c>
      <c r="K34" s="45"/>
    </row>
    <row r="35" spans="2:11" s="1" customFormat="1" ht="6.9" customHeight="1">
      <c r="B35" s="41"/>
      <c r="C35" s="42"/>
      <c r="D35" s="42"/>
      <c r="E35" s="42"/>
      <c r="F35" s="42"/>
      <c r="G35" s="42"/>
      <c r="H35" s="42"/>
      <c r="I35" s="118"/>
      <c r="J35" s="42"/>
      <c r="K35" s="45"/>
    </row>
    <row r="36" spans="2:11" s="1" customFormat="1" ht="25.35" customHeight="1">
      <c r="B36" s="41"/>
      <c r="C36" s="132"/>
      <c r="D36" s="133" t="s">
        <v>49</v>
      </c>
      <c r="E36" s="79"/>
      <c r="F36" s="79"/>
      <c r="G36" s="134" t="s">
        <v>50</v>
      </c>
      <c r="H36" s="135" t="s">
        <v>51</v>
      </c>
      <c r="I36" s="136"/>
      <c r="J36" s="137">
        <f>SUM(J27:J34)</f>
        <v>0</v>
      </c>
      <c r="K36" s="138"/>
    </row>
    <row r="37" spans="2:11" s="1" customFormat="1" ht="14.4" customHeight="1">
      <c r="B37" s="56"/>
      <c r="C37" s="57"/>
      <c r="D37" s="57"/>
      <c r="E37" s="57"/>
      <c r="F37" s="57"/>
      <c r="G37" s="57"/>
      <c r="H37" s="57"/>
      <c r="I37" s="139"/>
      <c r="J37" s="57"/>
      <c r="K37" s="58"/>
    </row>
    <row r="41" spans="2:11" s="1" customFormat="1" ht="6.9" customHeight="1">
      <c r="B41" s="140"/>
      <c r="C41" s="141"/>
      <c r="D41" s="141"/>
      <c r="E41" s="141"/>
      <c r="F41" s="141"/>
      <c r="G41" s="141"/>
      <c r="H41" s="141"/>
      <c r="I41" s="142"/>
      <c r="J41" s="141"/>
      <c r="K41" s="143"/>
    </row>
    <row r="42" spans="2:11" s="1" customFormat="1" ht="36.9" customHeight="1">
      <c r="B42" s="41"/>
      <c r="C42" s="30" t="s">
        <v>137</v>
      </c>
      <c r="D42" s="42"/>
      <c r="E42" s="42"/>
      <c r="F42" s="42"/>
      <c r="G42" s="42"/>
      <c r="H42" s="42"/>
      <c r="I42" s="118"/>
      <c r="J42" s="42"/>
      <c r="K42" s="45"/>
    </row>
    <row r="43" spans="2:11" s="1" customFormat="1" ht="6.9" customHeight="1">
      <c r="B43" s="41"/>
      <c r="C43" s="42"/>
      <c r="D43" s="42"/>
      <c r="E43" s="42"/>
      <c r="F43" s="42"/>
      <c r="G43" s="42"/>
      <c r="H43" s="42"/>
      <c r="I43" s="118"/>
      <c r="J43" s="42"/>
      <c r="K43" s="45"/>
    </row>
    <row r="44" spans="2:11" s="1" customFormat="1" ht="14.4" customHeight="1">
      <c r="B44" s="41"/>
      <c r="C44" s="37" t="s">
        <v>18</v>
      </c>
      <c r="D44" s="42"/>
      <c r="E44" s="42"/>
      <c r="F44" s="42"/>
      <c r="G44" s="42"/>
      <c r="H44" s="42"/>
      <c r="I44" s="118"/>
      <c r="J44" s="42"/>
      <c r="K44" s="45"/>
    </row>
    <row r="45" spans="2:11" s="1" customFormat="1" ht="20.399999999999999" customHeight="1">
      <c r="B45" s="41"/>
      <c r="C45" s="42"/>
      <c r="D45" s="42"/>
      <c r="E45" s="401" t="str">
        <f>E7</f>
        <v>Revitalizace centra obce Vikýřovice</v>
      </c>
      <c r="F45" s="402"/>
      <c r="G45" s="402"/>
      <c r="H45" s="402"/>
      <c r="I45" s="118"/>
      <c r="J45" s="42"/>
      <c r="K45" s="45"/>
    </row>
    <row r="46" spans="2:11" s="1" customFormat="1" ht="14.4" customHeight="1">
      <c r="B46" s="41"/>
      <c r="C46" s="37" t="s">
        <v>135</v>
      </c>
      <c r="D46" s="42"/>
      <c r="E46" s="42"/>
      <c r="F46" s="42"/>
      <c r="G46" s="42"/>
      <c r="H46" s="42"/>
      <c r="I46" s="118"/>
      <c r="J46" s="42"/>
      <c r="K46" s="45"/>
    </row>
    <row r="47" spans="2:11" s="1" customFormat="1" ht="22.2" customHeight="1">
      <c r="B47" s="41"/>
      <c r="C47" s="42"/>
      <c r="D47" s="42"/>
      <c r="E47" s="403" t="str">
        <f>E9</f>
        <v>SO 105 - Parkoviště</v>
      </c>
      <c r="F47" s="404"/>
      <c r="G47" s="404"/>
      <c r="H47" s="404"/>
      <c r="I47" s="118"/>
      <c r="J47" s="42"/>
      <c r="K47" s="45"/>
    </row>
    <row r="48" spans="2:11" s="1" customFormat="1" ht="6.9" customHeight="1">
      <c r="B48" s="41"/>
      <c r="C48" s="42"/>
      <c r="D48" s="42"/>
      <c r="E48" s="42"/>
      <c r="F48" s="42"/>
      <c r="G48" s="42"/>
      <c r="H48" s="42"/>
      <c r="I48" s="118"/>
      <c r="J48" s="42"/>
      <c r="K48" s="45"/>
    </row>
    <row r="49" spans="2:47" s="1" customFormat="1" ht="18" customHeight="1">
      <c r="B49" s="41"/>
      <c r="C49" s="37" t="s">
        <v>23</v>
      </c>
      <c r="D49" s="42"/>
      <c r="E49" s="42"/>
      <c r="F49" s="35" t="str">
        <f>F12</f>
        <v>Vikýřovice</v>
      </c>
      <c r="G49" s="42"/>
      <c r="H49" s="42"/>
      <c r="I49" s="119" t="s">
        <v>25</v>
      </c>
      <c r="J49" s="120" t="str">
        <f>IF(J12="","",J12)</f>
        <v>20. 7. 2017</v>
      </c>
      <c r="K49" s="45"/>
    </row>
    <row r="50" spans="2:47" s="1" customFormat="1" ht="6.9" customHeight="1">
      <c r="B50" s="41"/>
      <c r="C50" s="42"/>
      <c r="D50" s="42"/>
      <c r="E50" s="42"/>
      <c r="F50" s="42"/>
      <c r="G50" s="42"/>
      <c r="H50" s="42"/>
      <c r="I50" s="118"/>
      <c r="J50" s="42"/>
      <c r="K50" s="45"/>
    </row>
    <row r="51" spans="2:47" s="1" customFormat="1" ht="13.2">
      <c r="B51" s="41"/>
      <c r="C51" s="37" t="s">
        <v>27</v>
      </c>
      <c r="D51" s="42"/>
      <c r="E51" s="42"/>
      <c r="F51" s="35" t="str">
        <f>E15</f>
        <v>Obec Vikýřovice, Petrovská č. 168</v>
      </c>
      <c r="G51" s="42"/>
      <c r="H51" s="42"/>
      <c r="I51" s="119" t="s">
        <v>34</v>
      </c>
      <c r="J51" s="35" t="str">
        <f>E21</f>
        <v>Ing. Vitásek, U tenisu 2625/1, Šumperk</v>
      </c>
      <c r="K51" s="45"/>
    </row>
    <row r="52" spans="2:47" s="1" customFormat="1" ht="14.4" customHeight="1">
      <c r="B52" s="41"/>
      <c r="C52" s="37" t="s">
        <v>32</v>
      </c>
      <c r="D52" s="42"/>
      <c r="E52" s="42"/>
      <c r="F52" s="35" t="str">
        <f>IF(E18="","",E18)</f>
        <v/>
      </c>
      <c r="G52" s="42"/>
      <c r="H52" s="42"/>
      <c r="I52" s="118"/>
      <c r="J52" s="42"/>
      <c r="K52" s="45"/>
    </row>
    <row r="53" spans="2:47" s="1" customFormat="1" ht="10.35" customHeight="1">
      <c r="B53" s="41"/>
      <c r="C53" s="42"/>
      <c r="D53" s="42"/>
      <c r="E53" s="42"/>
      <c r="F53" s="42"/>
      <c r="G53" s="42"/>
      <c r="H53" s="42"/>
      <c r="I53" s="118"/>
      <c r="J53" s="42"/>
      <c r="K53" s="45"/>
    </row>
    <row r="54" spans="2:47" s="1" customFormat="1" ht="29.25" customHeight="1">
      <c r="B54" s="41"/>
      <c r="C54" s="144" t="s">
        <v>138</v>
      </c>
      <c r="D54" s="132"/>
      <c r="E54" s="132"/>
      <c r="F54" s="132"/>
      <c r="G54" s="132"/>
      <c r="H54" s="132"/>
      <c r="I54" s="145"/>
      <c r="J54" s="146" t="s">
        <v>139</v>
      </c>
      <c r="K54" s="147"/>
    </row>
    <row r="55" spans="2:47" s="1" customFormat="1" ht="10.35" customHeight="1">
      <c r="B55" s="41"/>
      <c r="C55" s="42"/>
      <c r="D55" s="42"/>
      <c r="E55" s="42"/>
      <c r="F55" s="42"/>
      <c r="G55" s="42"/>
      <c r="H55" s="42"/>
      <c r="I55" s="118"/>
      <c r="J55" s="42"/>
      <c r="K55" s="45"/>
    </row>
    <row r="56" spans="2:47" s="1" customFormat="1" ht="29.25" customHeight="1">
      <c r="B56" s="41"/>
      <c r="C56" s="148" t="s">
        <v>140</v>
      </c>
      <c r="D56" s="42"/>
      <c r="E56" s="42"/>
      <c r="F56" s="42"/>
      <c r="G56" s="42"/>
      <c r="H56" s="42"/>
      <c r="I56" s="118"/>
      <c r="J56" s="128">
        <f>J82</f>
        <v>0</v>
      </c>
      <c r="K56" s="45"/>
      <c r="AU56" s="24" t="s">
        <v>141</v>
      </c>
    </row>
    <row r="57" spans="2:47" s="7" customFormat="1" ht="24.9" customHeight="1">
      <c r="B57" s="149"/>
      <c r="C57" s="150"/>
      <c r="D57" s="151" t="s">
        <v>142</v>
      </c>
      <c r="E57" s="152"/>
      <c r="F57" s="152"/>
      <c r="G57" s="152"/>
      <c r="H57" s="152"/>
      <c r="I57" s="153"/>
      <c r="J57" s="154">
        <f>J83</f>
        <v>0</v>
      </c>
      <c r="K57" s="155"/>
    </row>
    <row r="58" spans="2:47" s="8" customFormat="1" ht="19.95" customHeight="1">
      <c r="B58" s="156"/>
      <c r="C58" s="157"/>
      <c r="D58" s="158" t="s">
        <v>143</v>
      </c>
      <c r="E58" s="159"/>
      <c r="F58" s="159"/>
      <c r="G58" s="159"/>
      <c r="H58" s="159"/>
      <c r="I58" s="160"/>
      <c r="J58" s="161">
        <f>J84</f>
        <v>0</v>
      </c>
      <c r="K58" s="162"/>
    </row>
    <row r="59" spans="2:47" s="8" customFormat="1" ht="19.95" customHeight="1">
      <c r="B59" s="156"/>
      <c r="C59" s="157"/>
      <c r="D59" s="158" t="s">
        <v>385</v>
      </c>
      <c r="E59" s="159"/>
      <c r="F59" s="159"/>
      <c r="G59" s="159"/>
      <c r="H59" s="159"/>
      <c r="I59" s="160"/>
      <c r="J59" s="161">
        <f>J93</f>
        <v>0</v>
      </c>
      <c r="K59" s="162"/>
    </row>
    <row r="60" spans="2:47" s="8" customFormat="1" ht="19.95" customHeight="1">
      <c r="B60" s="156"/>
      <c r="C60" s="157"/>
      <c r="D60" s="158" t="s">
        <v>386</v>
      </c>
      <c r="E60" s="159"/>
      <c r="F60" s="159"/>
      <c r="G60" s="159"/>
      <c r="H60" s="159"/>
      <c r="I60" s="160"/>
      <c r="J60" s="161">
        <f>J99</f>
        <v>0</v>
      </c>
      <c r="K60" s="162"/>
    </row>
    <row r="61" spans="2:47" s="8" customFormat="1" ht="19.95" customHeight="1">
      <c r="B61" s="156"/>
      <c r="C61" s="157"/>
      <c r="D61" s="158" t="s">
        <v>144</v>
      </c>
      <c r="E61" s="159"/>
      <c r="F61" s="159"/>
      <c r="G61" s="159"/>
      <c r="H61" s="159"/>
      <c r="I61" s="160"/>
      <c r="J61" s="161">
        <f>J127</f>
        <v>0</v>
      </c>
      <c r="K61" s="162"/>
    </row>
    <row r="62" spans="2:47" s="8" customFormat="1" ht="19.95" customHeight="1">
      <c r="B62" s="156"/>
      <c r="C62" s="157"/>
      <c r="D62" s="158" t="s">
        <v>387</v>
      </c>
      <c r="E62" s="159"/>
      <c r="F62" s="159"/>
      <c r="G62" s="159"/>
      <c r="H62" s="159"/>
      <c r="I62" s="160"/>
      <c r="J62" s="161">
        <f>J148</f>
        <v>0</v>
      </c>
      <c r="K62" s="162"/>
    </row>
    <row r="63" spans="2:47" s="1" customFormat="1" ht="21.75" customHeight="1">
      <c r="B63" s="41"/>
      <c r="C63" s="42"/>
      <c r="D63" s="42"/>
      <c r="E63" s="42"/>
      <c r="F63" s="42"/>
      <c r="G63" s="42"/>
      <c r="H63" s="42"/>
      <c r="I63" s="118"/>
      <c r="J63" s="42"/>
      <c r="K63" s="45"/>
    </row>
    <row r="64" spans="2:47" s="1" customFormat="1" ht="6.9" customHeight="1">
      <c r="B64" s="56"/>
      <c r="C64" s="57"/>
      <c r="D64" s="57"/>
      <c r="E64" s="57"/>
      <c r="F64" s="57"/>
      <c r="G64" s="57"/>
      <c r="H64" s="57"/>
      <c r="I64" s="139"/>
      <c r="J64" s="57"/>
      <c r="K64" s="58"/>
    </row>
    <row r="68" spans="2:12" s="1" customFormat="1" ht="6.9" customHeight="1">
      <c r="B68" s="59"/>
      <c r="C68" s="60"/>
      <c r="D68" s="60"/>
      <c r="E68" s="60"/>
      <c r="F68" s="60"/>
      <c r="G68" s="60"/>
      <c r="H68" s="60"/>
      <c r="I68" s="142"/>
      <c r="J68" s="60"/>
      <c r="K68" s="60"/>
      <c r="L68" s="61"/>
    </row>
    <row r="69" spans="2:12" s="1" customFormat="1" ht="36.9" customHeight="1">
      <c r="B69" s="41"/>
      <c r="C69" s="62" t="s">
        <v>146</v>
      </c>
      <c r="D69" s="63"/>
      <c r="E69" s="63"/>
      <c r="F69" s="63"/>
      <c r="G69" s="63"/>
      <c r="H69" s="63"/>
      <c r="I69" s="163"/>
      <c r="J69" s="63"/>
      <c r="K69" s="63"/>
      <c r="L69" s="61"/>
    </row>
    <row r="70" spans="2:12" s="1" customFormat="1" ht="6.9" customHeight="1">
      <c r="B70" s="41"/>
      <c r="C70" s="63"/>
      <c r="D70" s="63"/>
      <c r="E70" s="63"/>
      <c r="F70" s="63"/>
      <c r="G70" s="63"/>
      <c r="H70" s="63"/>
      <c r="I70" s="163"/>
      <c r="J70" s="63"/>
      <c r="K70" s="63"/>
      <c r="L70" s="61"/>
    </row>
    <row r="71" spans="2:12" s="1" customFormat="1" ht="14.4" customHeight="1">
      <c r="B71" s="41"/>
      <c r="C71" s="65" t="s">
        <v>18</v>
      </c>
      <c r="D71" s="63"/>
      <c r="E71" s="63"/>
      <c r="F71" s="63"/>
      <c r="G71" s="63"/>
      <c r="H71" s="63"/>
      <c r="I71" s="163"/>
      <c r="J71" s="63"/>
      <c r="K71" s="63"/>
      <c r="L71" s="61"/>
    </row>
    <row r="72" spans="2:12" s="1" customFormat="1" ht="20.399999999999999" customHeight="1">
      <c r="B72" s="41"/>
      <c r="C72" s="63"/>
      <c r="D72" s="63"/>
      <c r="E72" s="405" t="str">
        <f>E7</f>
        <v>Revitalizace centra obce Vikýřovice</v>
      </c>
      <c r="F72" s="406"/>
      <c r="G72" s="406"/>
      <c r="H72" s="406"/>
      <c r="I72" s="163"/>
      <c r="J72" s="63"/>
      <c r="K72" s="63"/>
      <c r="L72" s="61"/>
    </row>
    <row r="73" spans="2:12" s="1" customFormat="1" ht="14.4" customHeight="1">
      <c r="B73" s="41"/>
      <c r="C73" s="65" t="s">
        <v>135</v>
      </c>
      <c r="D73" s="63"/>
      <c r="E73" s="63"/>
      <c r="F73" s="63"/>
      <c r="G73" s="63"/>
      <c r="H73" s="63"/>
      <c r="I73" s="163"/>
      <c r="J73" s="63"/>
      <c r="K73" s="63"/>
      <c r="L73" s="61"/>
    </row>
    <row r="74" spans="2:12" s="1" customFormat="1" ht="22.2" customHeight="1">
      <c r="B74" s="41"/>
      <c r="C74" s="63"/>
      <c r="D74" s="63"/>
      <c r="E74" s="381" t="str">
        <f>E9</f>
        <v>SO 105 - Parkoviště</v>
      </c>
      <c r="F74" s="407"/>
      <c r="G74" s="407"/>
      <c r="H74" s="407"/>
      <c r="I74" s="163"/>
      <c r="J74" s="63"/>
      <c r="K74" s="63"/>
      <c r="L74" s="61"/>
    </row>
    <row r="75" spans="2:12" s="1" customFormat="1" ht="6.9" customHeight="1">
      <c r="B75" s="41"/>
      <c r="C75" s="63"/>
      <c r="D75" s="63"/>
      <c r="E75" s="63"/>
      <c r="F75" s="63"/>
      <c r="G75" s="63"/>
      <c r="H75" s="63"/>
      <c r="I75" s="163"/>
      <c r="J75" s="63"/>
      <c r="K75" s="63"/>
      <c r="L75" s="61"/>
    </row>
    <row r="76" spans="2:12" s="1" customFormat="1" ht="18" customHeight="1">
      <c r="B76" s="41"/>
      <c r="C76" s="65" t="s">
        <v>23</v>
      </c>
      <c r="D76" s="63"/>
      <c r="E76" s="63"/>
      <c r="F76" s="164" t="str">
        <f>F12</f>
        <v>Vikýřovice</v>
      </c>
      <c r="G76" s="63"/>
      <c r="H76" s="63"/>
      <c r="I76" s="165" t="s">
        <v>25</v>
      </c>
      <c r="J76" s="73" t="str">
        <f>IF(J12="","",J12)</f>
        <v>20. 7. 2017</v>
      </c>
      <c r="K76" s="63"/>
      <c r="L76" s="61"/>
    </row>
    <row r="77" spans="2:12" s="1" customFormat="1" ht="6.9" customHeight="1">
      <c r="B77" s="41"/>
      <c r="C77" s="63"/>
      <c r="D77" s="63"/>
      <c r="E77" s="63"/>
      <c r="F77" s="63"/>
      <c r="G77" s="63"/>
      <c r="H77" s="63"/>
      <c r="I77" s="163"/>
      <c r="J77" s="63"/>
      <c r="K77" s="63"/>
      <c r="L77" s="61"/>
    </row>
    <row r="78" spans="2:12" s="1" customFormat="1" ht="13.2">
      <c r="B78" s="41"/>
      <c r="C78" s="65" t="s">
        <v>27</v>
      </c>
      <c r="D78" s="63"/>
      <c r="E78" s="63"/>
      <c r="F78" s="164" t="str">
        <f>E15</f>
        <v>Obec Vikýřovice, Petrovská č. 168</v>
      </c>
      <c r="G78" s="63"/>
      <c r="H78" s="63"/>
      <c r="I78" s="165" t="s">
        <v>34</v>
      </c>
      <c r="J78" s="164" t="str">
        <f>E21</f>
        <v>Ing. Vitásek, U tenisu 2625/1, Šumperk</v>
      </c>
      <c r="K78" s="63"/>
      <c r="L78" s="61"/>
    </row>
    <row r="79" spans="2:12" s="1" customFormat="1" ht="14.4" customHeight="1">
      <c r="B79" s="41"/>
      <c r="C79" s="65" t="s">
        <v>32</v>
      </c>
      <c r="D79" s="63"/>
      <c r="E79" s="63"/>
      <c r="F79" s="164" t="str">
        <f>IF(E18="","",E18)</f>
        <v/>
      </c>
      <c r="G79" s="63"/>
      <c r="H79" s="63"/>
      <c r="I79" s="163"/>
      <c r="J79" s="63"/>
      <c r="K79" s="63"/>
      <c r="L79" s="61"/>
    </row>
    <row r="80" spans="2:12" s="1" customFormat="1" ht="10.35" customHeight="1">
      <c r="B80" s="41"/>
      <c r="C80" s="63"/>
      <c r="D80" s="63"/>
      <c r="E80" s="63"/>
      <c r="F80" s="63"/>
      <c r="G80" s="63"/>
      <c r="H80" s="63"/>
      <c r="I80" s="163"/>
      <c r="J80" s="63"/>
      <c r="K80" s="63"/>
      <c r="L80" s="61"/>
    </row>
    <row r="81" spans="2:65" s="9" customFormat="1" ht="29.25" customHeight="1">
      <c r="B81" s="166"/>
      <c r="C81" s="167" t="s">
        <v>147</v>
      </c>
      <c r="D81" s="168" t="s">
        <v>58</v>
      </c>
      <c r="E81" s="168" t="s">
        <v>54</v>
      </c>
      <c r="F81" s="168" t="s">
        <v>148</v>
      </c>
      <c r="G81" s="168" t="s">
        <v>149</v>
      </c>
      <c r="H81" s="168" t="s">
        <v>150</v>
      </c>
      <c r="I81" s="169" t="s">
        <v>151</v>
      </c>
      <c r="J81" s="168" t="s">
        <v>139</v>
      </c>
      <c r="K81" s="170" t="s">
        <v>152</v>
      </c>
      <c r="L81" s="171"/>
      <c r="M81" s="81" t="s">
        <v>153</v>
      </c>
      <c r="N81" s="82" t="s">
        <v>43</v>
      </c>
      <c r="O81" s="82" t="s">
        <v>154</v>
      </c>
      <c r="P81" s="82" t="s">
        <v>155</v>
      </c>
      <c r="Q81" s="82" t="s">
        <v>156</v>
      </c>
      <c r="R81" s="82" t="s">
        <v>157</v>
      </c>
      <c r="S81" s="82" t="s">
        <v>158</v>
      </c>
      <c r="T81" s="83" t="s">
        <v>159</v>
      </c>
    </row>
    <row r="82" spans="2:65" s="1" customFormat="1" ht="29.25" customHeight="1">
      <c r="B82" s="41"/>
      <c r="C82" s="87" t="s">
        <v>140</v>
      </c>
      <c r="D82" s="63"/>
      <c r="E82" s="63"/>
      <c r="F82" s="63"/>
      <c r="G82" s="63"/>
      <c r="H82" s="63"/>
      <c r="I82" s="163"/>
      <c r="J82" s="172">
        <f>BK82</f>
        <v>0</v>
      </c>
      <c r="K82" s="63"/>
      <c r="L82" s="61"/>
      <c r="M82" s="84"/>
      <c r="N82" s="85"/>
      <c r="O82" s="85"/>
      <c r="P82" s="173">
        <f>P83</f>
        <v>0</v>
      </c>
      <c r="Q82" s="85"/>
      <c r="R82" s="173">
        <f>R83</f>
        <v>891.36842239999999</v>
      </c>
      <c r="S82" s="85"/>
      <c r="T82" s="174">
        <f>T83</f>
        <v>0</v>
      </c>
      <c r="AT82" s="24" t="s">
        <v>72</v>
      </c>
      <c r="AU82" s="24" t="s">
        <v>141</v>
      </c>
      <c r="BK82" s="175">
        <f>BK83</f>
        <v>0</v>
      </c>
    </row>
    <row r="83" spans="2:65" s="10" customFormat="1" ht="37.35" customHeight="1">
      <c r="B83" s="176"/>
      <c r="C83" s="177"/>
      <c r="D83" s="178" t="s">
        <v>72</v>
      </c>
      <c r="E83" s="179" t="s">
        <v>160</v>
      </c>
      <c r="F83" s="179" t="s">
        <v>161</v>
      </c>
      <c r="G83" s="177"/>
      <c r="H83" s="177"/>
      <c r="I83" s="180"/>
      <c r="J83" s="181">
        <f>BK83</f>
        <v>0</v>
      </c>
      <c r="K83" s="177"/>
      <c r="L83" s="182"/>
      <c r="M83" s="183"/>
      <c r="N83" s="184"/>
      <c r="O83" s="184"/>
      <c r="P83" s="185">
        <f>P84+P93+P99+P127+P148</f>
        <v>0</v>
      </c>
      <c r="Q83" s="184"/>
      <c r="R83" s="185">
        <f>R84+R93+R99+R127+R148</f>
        <v>891.36842239999999</v>
      </c>
      <c r="S83" s="184"/>
      <c r="T83" s="186">
        <f>T84+T93+T99+T127+T148</f>
        <v>0</v>
      </c>
      <c r="AR83" s="187" t="s">
        <v>81</v>
      </c>
      <c r="AT83" s="188" t="s">
        <v>72</v>
      </c>
      <c r="AU83" s="188" t="s">
        <v>73</v>
      </c>
      <c r="AY83" s="187" t="s">
        <v>162</v>
      </c>
      <c r="BK83" s="189">
        <f>BK84+BK93+BK99+BK127+BK148</f>
        <v>0</v>
      </c>
    </row>
    <row r="84" spans="2:65" s="10" customFormat="1" ht="19.95" customHeight="1">
      <c r="B84" s="176"/>
      <c r="C84" s="177"/>
      <c r="D84" s="190" t="s">
        <v>72</v>
      </c>
      <c r="E84" s="191" t="s">
        <v>81</v>
      </c>
      <c r="F84" s="191" t="s">
        <v>163</v>
      </c>
      <c r="G84" s="177"/>
      <c r="H84" s="177"/>
      <c r="I84" s="180"/>
      <c r="J84" s="192">
        <f>BK84</f>
        <v>0</v>
      </c>
      <c r="K84" s="177"/>
      <c r="L84" s="182"/>
      <c r="M84" s="183"/>
      <c r="N84" s="184"/>
      <c r="O84" s="184"/>
      <c r="P84" s="185">
        <f>SUM(P85:P92)</f>
        <v>0</v>
      </c>
      <c r="Q84" s="184"/>
      <c r="R84" s="185">
        <f>SUM(R85:R92)</f>
        <v>705.6</v>
      </c>
      <c r="S84" s="184"/>
      <c r="T84" s="186">
        <f>SUM(T85:T92)</f>
        <v>0</v>
      </c>
      <c r="AR84" s="187" t="s">
        <v>81</v>
      </c>
      <c r="AT84" s="188" t="s">
        <v>72</v>
      </c>
      <c r="AU84" s="188" t="s">
        <v>81</v>
      </c>
      <c r="AY84" s="187" t="s">
        <v>162</v>
      </c>
      <c r="BK84" s="189">
        <f>SUM(BK85:BK92)</f>
        <v>0</v>
      </c>
    </row>
    <row r="85" spans="2:65" s="1" customFormat="1" ht="20.399999999999999" customHeight="1">
      <c r="B85" s="41"/>
      <c r="C85" s="193" t="s">
        <v>81</v>
      </c>
      <c r="D85" s="193" t="s">
        <v>164</v>
      </c>
      <c r="E85" s="194" t="s">
        <v>388</v>
      </c>
      <c r="F85" s="195" t="s">
        <v>389</v>
      </c>
      <c r="G85" s="196" t="s">
        <v>257</v>
      </c>
      <c r="H85" s="197">
        <v>360</v>
      </c>
      <c r="I85" s="198"/>
      <c r="J85" s="199">
        <f>ROUND(I85*H85,2)</f>
        <v>0</v>
      </c>
      <c r="K85" s="195" t="s">
        <v>21</v>
      </c>
      <c r="L85" s="61"/>
      <c r="M85" s="200" t="s">
        <v>21</v>
      </c>
      <c r="N85" s="201" t="s">
        <v>44</v>
      </c>
      <c r="O85" s="42"/>
      <c r="P85" s="202">
        <f>O85*H85</f>
        <v>0</v>
      </c>
      <c r="Q85" s="202">
        <v>0</v>
      </c>
      <c r="R85" s="202">
        <f>Q85*H85</f>
        <v>0</v>
      </c>
      <c r="S85" s="202">
        <v>0</v>
      </c>
      <c r="T85" s="203">
        <f>S85*H85</f>
        <v>0</v>
      </c>
      <c r="AR85" s="24" t="s">
        <v>168</v>
      </c>
      <c r="AT85" s="24" t="s">
        <v>164</v>
      </c>
      <c r="AU85" s="24" t="s">
        <v>83</v>
      </c>
      <c r="AY85" s="24" t="s">
        <v>162</v>
      </c>
      <c r="BE85" s="204">
        <f>IF(N85="základní",J85,0)</f>
        <v>0</v>
      </c>
      <c r="BF85" s="204">
        <f>IF(N85="snížená",J85,0)</f>
        <v>0</v>
      </c>
      <c r="BG85" s="204">
        <f>IF(N85="zákl. přenesená",J85,0)</f>
        <v>0</v>
      </c>
      <c r="BH85" s="204">
        <f>IF(N85="sníž. přenesená",J85,0)</f>
        <v>0</v>
      </c>
      <c r="BI85" s="204">
        <f>IF(N85="nulová",J85,0)</f>
        <v>0</v>
      </c>
      <c r="BJ85" s="24" t="s">
        <v>81</v>
      </c>
      <c r="BK85" s="204">
        <f>ROUND(I85*H85,2)</f>
        <v>0</v>
      </c>
      <c r="BL85" s="24" t="s">
        <v>168</v>
      </c>
      <c r="BM85" s="24" t="s">
        <v>733</v>
      </c>
    </row>
    <row r="86" spans="2:65" s="13" customFormat="1" ht="12">
      <c r="B86" s="234"/>
      <c r="C86" s="235"/>
      <c r="D86" s="217" t="s">
        <v>170</v>
      </c>
      <c r="E86" s="236" t="s">
        <v>21</v>
      </c>
      <c r="F86" s="237" t="s">
        <v>734</v>
      </c>
      <c r="G86" s="235"/>
      <c r="H86" s="238" t="s">
        <v>21</v>
      </c>
      <c r="I86" s="239"/>
      <c r="J86" s="235"/>
      <c r="K86" s="235"/>
      <c r="L86" s="240"/>
      <c r="M86" s="241"/>
      <c r="N86" s="242"/>
      <c r="O86" s="242"/>
      <c r="P86" s="242"/>
      <c r="Q86" s="242"/>
      <c r="R86" s="242"/>
      <c r="S86" s="242"/>
      <c r="T86" s="243"/>
      <c r="AT86" s="244" t="s">
        <v>170</v>
      </c>
      <c r="AU86" s="244" t="s">
        <v>83</v>
      </c>
      <c r="AV86" s="13" t="s">
        <v>81</v>
      </c>
      <c r="AW86" s="13" t="s">
        <v>37</v>
      </c>
      <c r="AX86" s="13" t="s">
        <v>73</v>
      </c>
      <c r="AY86" s="244" t="s">
        <v>162</v>
      </c>
    </row>
    <row r="87" spans="2:65" s="11" customFormat="1" ht="12">
      <c r="B87" s="205"/>
      <c r="C87" s="206"/>
      <c r="D87" s="217" t="s">
        <v>170</v>
      </c>
      <c r="E87" s="218" t="s">
        <v>21</v>
      </c>
      <c r="F87" s="219" t="s">
        <v>735</v>
      </c>
      <c r="G87" s="206"/>
      <c r="H87" s="220">
        <v>360</v>
      </c>
      <c r="I87" s="211"/>
      <c r="J87" s="206"/>
      <c r="K87" s="206"/>
      <c r="L87" s="212"/>
      <c r="M87" s="213"/>
      <c r="N87" s="214"/>
      <c r="O87" s="214"/>
      <c r="P87" s="214"/>
      <c r="Q87" s="214"/>
      <c r="R87" s="214"/>
      <c r="S87" s="214"/>
      <c r="T87" s="215"/>
      <c r="AT87" s="216" t="s">
        <v>170</v>
      </c>
      <c r="AU87" s="216" t="s">
        <v>83</v>
      </c>
      <c r="AV87" s="11" t="s">
        <v>83</v>
      </c>
      <c r="AW87" s="11" t="s">
        <v>37</v>
      </c>
      <c r="AX87" s="11" t="s">
        <v>73</v>
      </c>
      <c r="AY87" s="216" t="s">
        <v>162</v>
      </c>
    </row>
    <row r="88" spans="2:65" s="12" customFormat="1" ht="12">
      <c r="B88" s="221"/>
      <c r="C88" s="222"/>
      <c r="D88" s="207" t="s">
        <v>170</v>
      </c>
      <c r="E88" s="223" t="s">
        <v>21</v>
      </c>
      <c r="F88" s="224" t="s">
        <v>176</v>
      </c>
      <c r="G88" s="222"/>
      <c r="H88" s="225">
        <v>360</v>
      </c>
      <c r="I88" s="226"/>
      <c r="J88" s="222"/>
      <c r="K88" s="222"/>
      <c r="L88" s="227"/>
      <c r="M88" s="228"/>
      <c r="N88" s="229"/>
      <c r="O88" s="229"/>
      <c r="P88" s="229"/>
      <c r="Q88" s="229"/>
      <c r="R88" s="229"/>
      <c r="S88" s="229"/>
      <c r="T88" s="230"/>
      <c r="AT88" s="231" t="s">
        <v>170</v>
      </c>
      <c r="AU88" s="231" t="s">
        <v>83</v>
      </c>
      <c r="AV88" s="12" t="s">
        <v>168</v>
      </c>
      <c r="AW88" s="12" t="s">
        <v>37</v>
      </c>
      <c r="AX88" s="12" t="s">
        <v>81</v>
      </c>
      <c r="AY88" s="231" t="s">
        <v>162</v>
      </c>
    </row>
    <row r="89" spans="2:65" s="1" customFormat="1" ht="20.399999999999999" customHeight="1">
      <c r="B89" s="41"/>
      <c r="C89" s="263" t="s">
        <v>83</v>
      </c>
      <c r="D89" s="263" t="s">
        <v>393</v>
      </c>
      <c r="E89" s="264" t="s">
        <v>394</v>
      </c>
      <c r="F89" s="265" t="s">
        <v>395</v>
      </c>
      <c r="G89" s="266" t="s">
        <v>317</v>
      </c>
      <c r="H89" s="267">
        <v>705.6</v>
      </c>
      <c r="I89" s="268"/>
      <c r="J89" s="269">
        <f>ROUND(I89*H89,2)</f>
        <v>0</v>
      </c>
      <c r="K89" s="265" t="s">
        <v>183</v>
      </c>
      <c r="L89" s="270"/>
      <c r="M89" s="271" t="s">
        <v>21</v>
      </c>
      <c r="N89" s="272" t="s">
        <v>44</v>
      </c>
      <c r="O89" s="42"/>
      <c r="P89" s="202">
        <f>O89*H89</f>
        <v>0</v>
      </c>
      <c r="Q89" s="202">
        <v>1</v>
      </c>
      <c r="R89" s="202">
        <f>Q89*H89</f>
        <v>705.6</v>
      </c>
      <c r="S89" s="202">
        <v>0</v>
      </c>
      <c r="T89" s="203">
        <f>S89*H89</f>
        <v>0</v>
      </c>
      <c r="AR89" s="24" t="s">
        <v>205</v>
      </c>
      <c r="AT89" s="24" t="s">
        <v>393</v>
      </c>
      <c r="AU89" s="24" t="s">
        <v>83</v>
      </c>
      <c r="AY89" s="24" t="s">
        <v>162</v>
      </c>
      <c r="BE89" s="204">
        <f>IF(N89="základní",J89,0)</f>
        <v>0</v>
      </c>
      <c r="BF89" s="204">
        <f>IF(N89="snížená",J89,0)</f>
        <v>0</v>
      </c>
      <c r="BG89" s="204">
        <f>IF(N89="zákl. přenesená",J89,0)</f>
        <v>0</v>
      </c>
      <c r="BH89" s="204">
        <f>IF(N89="sníž. přenesená",J89,0)</f>
        <v>0</v>
      </c>
      <c r="BI89" s="204">
        <f>IF(N89="nulová",J89,0)</f>
        <v>0</v>
      </c>
      <c r="BJ89" s="24" t="s">
        <v>81</v>
      </c>
      <c r="BK89" s="204">
        <f>ROUND(I89*H89,2)</f>
        <v>0</v>
      </c>
      <c r="BL89" s="24" t="s">
        <v>168</v>
      </c>
      <c r="BM89" s="24" t="s">
        <v>736</v>
      </c>
    </row>
    <row r="90" spans="2:65" s="13" customFormat="1" ht="12">
      <c r="B90" s="234"/>
      <c r="C90" s="235"/>
      <c r="D90" s="217" t="s">
        <v>170</v>
      </c>
      <c r="E90" s="236" t="s">
        <v>21</v>
      </c>
      <c r="F90" s="237" t="s">
        <v>734</v>
      </c>
      <c r="G90" s="235"/>
      <c r="H90" s="238" t="s">
        <v>21</v>
      </c>
      <c r="I90" s="239"/>
      <c r="J90" s="235"/>
      <c r="K90" s="235"/>
      <c r="L90" s="240"/>
      <c r="M90" s="241"/>
      <c r="N90" s="242"/>
      <c r="O90" s="242"/>
      <c r="P90" s="242"/>
      <c r="Q90" s="242"/>
      <c r="R90" s="242"/>
      <c r="S90" s="242"/>
      <c r="T90" s="243"/>
      <c r="AT90" s="244" t="s">
        <v>170</v>
      </c>
      <c r="AU90" s="244" t="s">
        <v>83</v>
      </c>
      <c r="AV90" s="13" t="s">
        <v>81</v>
      </c>
      <c r="AW90" s="13" t="s">
        <v>37</v>
      </c>
      <c r="AX90" s="13" t="s">
        <v>73</v>
      </c>
      <c r="AY90" s="244" t="s">
        <v>162</v>
      </c>
    </row>
    <row r="91" spans="2:65" s="11" customFormat="1" ht="12">
      <c r="B91" s="205"/>
      <c r="C91" s="206"/>
      <c r="D91" s="217" t="s">
        <v>170</v>
      </c>
      <c r="E91" s="218" t="s">
        <v>21</v>
      </c>
      <c r="F91" s="219" t="s">
        <v>737</v>
      </c>
      <c r="G91" s="206"/>
      <c r="H91" s="220">
        <v>705.6</v>
      </c>
      <c r="I91" s="211"/>
      <c r="J91" s="206"/>
      <c r="K91" s="206"/>
      <c r="L91" s="212"/>
      <c r="M91" s="213"/>
      <c r="N91" s="214"/>
      <c r="O91" s="214"/>
      <c r="P91" s="214"/>
      <c r="Q91" s="214"/>
      <c r="R91" s="214"/>
      <c r="S91" s="214"/>
      <c r="T91" s="215"/>
      <c r="AT91" s="216" t="s">
        <v>170</v>
      </c>
      <c r="AU91" s="216" t="s">
        <v>83</v>
      </c>
      <c r="AV91" s="11" t="s">
        <v>83</v>
      </c>
      <c r="AW91" s="11" t="s">
        <v>37</v>
      </c>
      <c r="AX91" s="11" t="s">
        <v>73</v>
      </c>
      <c r="AY91" s="216" t="s">
        <v>162</v>
      </c>
    </row>
    <row r="92" spans="2:65" s="12" customFormat="1" ht="12">
      <c r="B92" s="221"/>
      <c r="C92" s="222"/>
      <c r="D92" s="217" t="s">
        <v>170</v>
      </c>
      <c r="E92" s="257" t="s">
        <v>21</v>
      </c>
      <c r="F92" s="258" t="s">
        <v>176</v>
      </c>
      <c r="G92" s="222"/>
      <c r="H92" s="259">
        <v>705.6</v>
      </c>
      <c r="I92" s="226"/>
      <c r="J92" s="222"/>
      <c r="K92" s="222"/>
      <c r="L92" s="227"/>
      <c r="M92" s="228"/>
      <c r="N92" s="229"/>
      <c r="O92" s="229"/>
      <c r="P92" s="229"/>
      <c r="Q92" s="229"/>
      <c r="R92" s="229"/>
      <c r="S92" s="229"/>
      <c r="T92" s="230"/>
      <c r="AT92" s="231" t="s">
        <v>170</v>
      </c>
      <c r="AU92" s="231" t="s">
        <v>83</v>
      </c>
      <c r="AV92" s="12" t="s">
        <v>168</v>
      </c>
      <c r="AW92" s="12" t="s">
        <v>37</v>
      </c>
      <c r="AX92" s="12" t="s">
        <v>81</v>
      </c>
      <c r="AY92" s="231" t="s">
        <v>162</v>
      </c>
    </row>
    <row r="93" spans="2:65" s="10" customFormat="1" ht="29.85" customHeight="1">
      <c r="B93" s="176"/>
      <c r="C93" s="177"/>
      <c r="D93" s="190" t="s">
        <v>72</v>
      </c>
      <c r="E93" s="191" t="s">
        <v>83</v>
      </c>
      <c r="F93" s="191" t="s">
        <v>399</v>
      </c>
      <c r="G93" s="177"/>
      <c r="H93" s="177"/>
      <c r="I93" s="180"/>
      <c r="J93" s="192">
        <f>BK93</f>
        <v>0</v>
      </c>
      <c r="K93" s="177"/>
      <c r="L93" s="182"/>
      <c r="M93" s="183"/>
      <c r="N93" s="184"/>
      <c r="O93" s="184"/>
      <c r="P93" s="185">
        <f>SUM(P94:P98)</f>
        <v>0</v>
      </c>
      <c r="Q93" s="184"/>
      <c r="R93" s="185">
        <f>SUM(R94:R98)</f>
        <v>0</v>
      </c>
      <c r="S93" s="184"/>
      <c r="T93" s="186">
        <f>SUM(T94:T98)</f>
        <v>0</v>
      </c>
      <c r="AR93" s="187" t="s">
        <v>81</v>
      </c>
      <c r="AT93" s="188" t="s">
        <v>72</v>
      </c>
      <c r="AU93" s="188" t="s">
        <v>81</v>
      </c>
      <c r="AY93" s="187" t="s">
        <v>162</v>
      </c>
      <c r="BK93" s="189">
        <f>SUM(BK94:BK98)</f>
        <v>0</v>
      </c>
    </row>
    <row r="94" spans="2:65" s="1" customFormat="1" ht="28.8" customHeight="1">
      <c r="B94" s="41"/>
      <c r="C94" s="193" t="s">
        <v>177</v>
      </c>
      <c r="D94" s="193" t="s">
        <v>164</v>
      </c>
      <c r="E94" s="194" t="s">
        <v>400</v>
      </c>
      <c r="F94" s="195" t="s">
        <v>523</v>
      </c>
      <c r="G94" s="196" t="s">
        <v>167</v>
      </c>
      <c r="H94" s="197">
        <v>720</v>
      </c>
      <c r="I94" s="198"/>
      <c r="J94" s="199">
        <f>ROUND(I94*H94,2)</f>
        <v>0</v>
      </c>
      <c r="K94" s="195" t="s">
        <v>183</v>
      </c>
      <c r="L94" s="61"/>
      <c r="M94" s="200" t="s">
        <v>21</v>
      </c>
      <c r="N94" s="201" t="s">
        <v>44</v>
      </c>
      <c r="O94" s="42"/>
      <c r="P94" s="202">
        <f>O94*H94</f>
        <v>0</v>
      </c>
      <c r="Q94" s="202">
        <v>0</v>
      </c>
      <c r="R94" s="202">
        <f>Q94*H94</f>
        <v>0</v>
      </c>
      <c r="S94" s="202">
        <v>0</v>
      </c>
      <c r="T94" s="203">
        <f>S94*H94</f>
        <v>0</v>
      </c>
      <c r="AR94" s="24" t="s">
        <v>168</v>
      </c>
      <c r="AT94" s="24" t="s">
        <v>164</v>
      </c>
      <c r="AU94" s="24" t="s">
        <v>83</v>
      </c>
      <c r="AY94" s="24" t="s">
        <v>162</v>
      </c>
      <c r="BE94" s="204">
        <f>IF(N94="základní",J94,0)</f>
        <v>0</v>
      </c>
      <c r="BF94" s="204">
        <f>IF(N94="snížená",J94,0)</f>
        <v>0</v>
      </c>
      <c r="BG94" s="204">
        <f>IF(N94="zákl. přenesená",J94,0)</f>
        <v>0</v>
      </c>
      <c r="BH94" s="204">
        <f>IF(N94="sníž. přenesená",J94,0)</f>
        <v>0</v>
      </c>
      <c r="BI94" s="204">
        <f>IF(N94="nulová",J94,0)</f>
        <v>0</v>
      </c>
      <c r="BJ94" s="24" t="s">
        <v>81</v>
      </c>
      <c r="BK94" s="204">
        <f>ROUND(I94*H94,2)</f>
        <v>0</v>
      </c>
      <c r="BL94" s="24" t="s">
        <v>168</v>
      </c>
      <c r="BM94" s="24" t="s">
        <v>738</v>
      </c>
    </row>
    <row r="95" spans="2:65" s="1" customFormat="1" ht="72">
      <c r="B95" s="41"/>
      <c r="C95" s="63"/>
      <c r="D95" s="217" t="s">
        <v>185</v>
      </c>
      <c r="E95" s="63"/>
      <c r="F95" s="232" t="s">
        <v>525</v>
      </c>
      <c r="G95" s="63"/>
      <c r="H95" s="63"/>
      <c r="I95" s="163"/>
      <c r="J95" s="63"/>
      <c r="K95" s="63"/>
      <c r="L95" s="61"/>
      <c r="M95" s="233"/>
      <c r="N95" s="42"/>
      <c r="O95" s="42"/>
      <c r="P95" s="42"/>
      <c r="Q95" s="42"/>
      <c r="R95" s="42"/>
      <c r="S95" s="42"/>
      <c r="T95" s="78"/>
      <c r="AT95" s="24" t="s">
        <v>185</v>
      </c>
      <c r="AU95" s="24" t="s">
        <v>83</v>
      </c>
    </row>
    <row r="96" spans="2:65" s="13" customFormat="1" ht="12">
      <c r="B96" s="234"/>
      <c r="C96" s="235"/>
      <c r="D96" s="217" t="s">
        <v>170</v>
      </c>
      <c r="E96" s="236" t="s">
        <v>21</v>
      </c>
      <c r="F96" s="237" t="s">
        <v>739</v>
      </c>
      <c r="G96" s="235"/>
      <c r="H96" s="238" t="s">
        <v>21</v>
      </c>
      <c r="I96" s="239"/>
      <c r="J96" s="235"/>
      <c r="K96" s="235"/>
      <c r="L96" s="240"/>
      <c r="M96" s="241"/>
      <c r="N96" s="242"/>
      <c r="O96" s="242"/>
      <c r="P96" s="242"/>
      <c r="Q96" s="242"/>
      <c r="R96" s="242"/>
      <c r="S96" s="242"/>
      <c r="T96" s="243"/>
      <c r="AT96" s="244" t="s">
        <v>170</v>
      </c>
      <c r="AU96" s="244" t="s">
        <v>83</v>
      </c>
      <c r="AV96" s="13" t="s">
        <v>81</v>
      </c>
      <c r="AW96" s="13" t="s">
        <v>37</v>
      </c>
      <c r="AX96" s="13" t="s">
        <v>73</v>
      </c>
      <c r="AY96" s="244" t="s">
        <v>162</v>
      </c>
    </row>
    <row r="97" spans="2:65" s="11" customFormat="1" ht="12">
      <c r="B97" s="205"/>
      <c r="C97" s="206"/>
      <c r="D97" s="217" t="s">
        <v>170</v>
      </c>
      <c r="E97" s="218" t="s">
        <v>21</v>
      </c>
      <c r="F97" s="219" t="s">
        <v>740</v>
      </c>
      <c r="G97" s="206"/>
      <c r="H97" s="220">
        <v>720</v>
      </c>
      <c r="I97" s="211"/>
      <c r="J97" s="206"/>
      <c r="K97" s="206"/>
      <c r="L97" s="212"/>
      <c r="M97" s="213"/>
      <c r="N97" s="214"/>
      <c r="O97" s="214"/>
      <c r="P97" s="214"/>
      <c r="Q97" s="214"/>
      <c r="R97" s="214"/>
      <c r="S97" s="214"/>
      <c r="T97" s="215"/>
      <c r="AT97" s="216" t="s">
        <v>170</v>
      </c>
      <c r="AU97" s="216" t="s">
        <v>83</v>
      </c>
      <c r="AV97" s="11" t="s">
        <v>83</v>
      </c>
      <c r="AW97" s="11" t="s">
        <v>37</v>
      </c>
      <c r="AX97" s="11" t="s">
        <v>73</v>
      </c>
      <c r="AY97" s="216" t="s">
        <v>162</v>
      </c>
    </row>
    <row r="98" spans="2:65" s="12" customFormat="1" ht="12">
      <c r="B98" s="221"/>
      <c r="C98" s="222"/>
      <c r="D98" s="217" t="s">
        <v>170</v>
      </c>
      <c r="E98" s="257" t="s">
        <v>21</v>
      </c>
      <c r="F98" s="258" t="s">
        <v>176</v>
      </c>
      <c r="G98" s="222"/>
      <c r="H98" s="259">
        <v>720</v>
      </c>
      <c r="I98" s="226"/>
      <c r="J98" s="222"/>
      <c r="K98" s="222"/>
      <c r="L98" s="227"/>
      <c r="M98" s="228"/>
      <c r="N98" s="229"/>
      <c r="O98" s="229"/>
      <c r="P98" s="229"/>
      <c r="Q98" s="229"/>
      <c r="R98" s="229"/>
      <c r="S98" s="229"/>
      <c r="T98" s="230"/>
      <c r="AT98" s="231" t="s">
        <v>170</v>
      </c>
      <c r="AU98" s="231" t="s">
        <v>83</v>
      </c>
      <c r="AV98" s="12" t="s">
        <v>168</v>
      </c>
      <c r="AW98" s="12" t="s">
        <v>37</v>
      </c>
      <c r="AX98" s="12" t="s">
        <v>81</v>
      </c>
      <c r="AY98" s="231" t="s">
        <v>162</v>
      </c>
    </row>
    <row r="99" spans="2:65" s="10" customFormat="1" ht="29.85" customHeight="1">
      <c r="B99" s="176"/>
      <c r="C99" s="177"/>
      <c r="D99" s="190" t="s">
        <v>72</v>
      </c>
      <c r="E99" s="191" t="s">
        <v>188</v>
      </c>
      <c r="F99" s="191" t="s">
        <v>406</v>
      </c>
      <c r="G99" s="177"/>
      <c r="H99" s="177"/>
      <c r="I99" s="180"/>
      <c r="J99" s="192">
        <f>BK99</f>
        <v>0</v>
      </c>
      <c r="K99" s="177"/>
      <c r="L99" s="182"/>
      <c r="M99" s="183"/>
      <c r="N99" s="184"/>
      <c r="O99" s="184"/>
      <c r="P99" s="185">
        <f>SUM(P100:P126)</f>
        <v>0</v>
      </c>
      <c r="Q99" s="184"/>
      <c r="R99" s="185">
        <f>SUM(R100:R126)</f>
        <v>157.11275999999998</v>
      </c>
      <c r="S99" s="184"/>
      <c r="T99" s="186">
        <f>SUM(T100:T126)</f>
        <v>0</v>
      </c>
      <c r="AR99" s="187" t="s">
        <v>81</v>
      </c>
      <c r="AT99" s="188" t="s">
        <v>72</v>
      </c>
      <c r="AU99" s="188" t="s">
        <v>81</v>
      </c>
      <c r="AY99" s="187" t="s">
        <v>162</v>
      </c>
      <c r="BK99" s="189">
        <f>SUM(BK100:BK126)</f>
        <v>0</v>
      </c>
    </row>
    <row r="100" spans="2:65" s="1" customFormat="1" ht="28.8" customHeight="1">
      <c r="B100" s="41"/>
      <c r="C100" s="193" t="s">
        <v>168</v>
      </c>
      <c r="D100" s="193" t="s">
        <v>164</v>
      </c>
      <c r="E100" s="194" t="s">
        <v>407</v>
      </c>
      <c r="F100" s="195" t="s">
        <v>408</v>
      </c>
      <c r="G100" s="196" t="s">
        <v>167</v>
      </c>
      <c r="H100" s="197">
        <v>1350.2</v>
      </c>
      <c r="I100" s="198"/>
      <c r="J100" s="199">
        <f>ROUND(I100*H100,2)</f>
        <v>0</v>
      </c>
      <c r="K100" s="195" t="s">
        <v>183</v>
      </c>
      <c r="L100" s="61"/>
      <c r="M100" s="200" t="s">
        <v>21</v>
      </c>
      <c r="N100" s="201" t="s">
        <v>44</v>
      </c>
      <c r="O100" s="42"/>
      <c r="P100" s="202">
        <f>O100*H100</f>
        <v>0</v>
      </c>
      <c r="Q100" s="202">
        <v>0</v>
      </c>
      <c r="R100" s="202">
        <f>Q100*H100</f>
        <v>0</v>
      </c>
      <c r="S100" s="202">
        <v>0</v>
      </c>
      <c r="T100" s="203">
        <f>S100*H100</f>
        <v>0</v>
      </c>
      <c r="AR100" s="24" t="s">
        <v>168</v>
      </c>
      <c r="AT100" s="24" t="s">
        <v>164</v>
      </c>
      <c r="AU100" s="24" t="s">
        <v>83</v>
      </c>
      <c r="AY100" s="24" t="s">
        <v>162</v>
      </c>
      <c r="BE100" s="204">
        <f>IF(N100="základní",J100,0)</f>
        <v>0</v>
      </c>
      <c r="BF100" s="204">
        <f>IF(N100="snížená",J100,0)</f>
        <v>0</v>
      </c>
      <c r="BG100" s="204">
        <f>IF(N100="zákl. přenesená",J100,0)</f>
        <v>0</v>
      </c>
      <c r="BH100" s="204">
        <f>IF(N100="sníž. přenesená",J100,0)</f>
        <v>0</v>
      </c>
      <c r="BI100" s="204">
        <f>IF(N100="nulová",J100,0)</f>
        <v>0</v>
      </c>
      <c r="BJ100" s="24" t="s">
        <v>81</v>
      </c>
      <c r="BK100" s="204">
        <f>ROUND(I100*H100,2)</f>
        <v>0</v>
      </c>
      <c r="BL100" s="24" t="s">
        <v>168</v>
      </c>
      <c r="BM100" s="24" t="s">
        <v>741</v>
      </c>
    </row>
    <row r="101" spans="2:65" s="13" customFormat="1" ht="12">
      <c r="B101" s="234"/>
      <c r="C101" s="235"/>
      <c r="D101" s="217" t="s">
        <v>170</v>
      </c>
      <c r="E101" s="236" t="s">
        <v>21</v>
      </c>
      <c r="F101" s="237" t="s">
        <v>739</v>
      </c>
      <c r="G101" s="235"/>
      <c r="H101" s="238" t="s">
        <v>21</v>
      </c>
      <c r="I101" s="239"/>
      <c r="J101" s="235"/>
      <c r="K101" s="235"/>
      <c r="L101" s="240"/>
      <c r="M101" s="241"/>
      <c r="N101" s="242"/>
      <c r="O101" s="242"/>
      <c r="P101" s="242"/>
      <c r="Q101" s="242"/>
      <c r="R101" s="242"/>
      <c r="S101" s="242"/>
      <c r="T101" s="243"/>
      <c r="AT101" s="244" t="s">
        <v>170</v>
      </c>
      <c r="AU101" s="244" t="s">
        <v>83</v>
      </c>
      <c r="AV101" s="13" t="s">
        <v>81</v>
      </c>
      <c r="AW101" s="13" t="s">
        <v>37</v>
      </c>
      <c r="AX101" s="13" t="s">
        <v>73</v>
      </c>
      <c r="AY101" s="244" t="s">
        <v>162</v>
      </c>
    </row>
    <row r="102" spans="2:65" s="11" customFormat="1" ht="12">
      <c r="B102" s="205"/>
      <c r="C102" s="206"/>
      <c r="D102" s="217" t="s">
        <v>170</v>
      </c>
      <c r="E102" s="218" t="s">
        <v>21</v>
      </c>
      <c r="F102" s="219" t="s">
        <v>742</v>
      </c>
      <c r="G102" s="206"/>
      <c r="H102" s="220">
        <v>630</v>
      </c>
      <c r="I102" s="211"/>
      <c r="J102" s="206"/>
      <c r="K102" s="206"/>
      <c r="L102" s="212"/>
      <c r="M102" s="213"/>
      <c r="N102" s="214"/>
      <c r="O102" s="214"/>
      <c r="P102" s="214"/>
      <c r="Q102" s="214"/>
      <c r="R102" s="214"/>
      <c r="S102" s="214"/>
      <c r="T102" s="215"/>
      <c r="AT102" s="216" t="s">
        <v>170</v>
      </c>
      <c r="AU102" s="216" t="s">
        <v>83</v>
      </c>
      <c r="AV102" s="11" t="s">
        <v>83</v>
      </c>
      <c r="AW102" s="11" t="s">
        <v>37</v>
      </c>
      <c r="AX102" s="11" t="s">
        <v>73</v>
      </c>
      <c r="AY102" s="216" t="s">
        <v>162</v>
      </c>
    </row>
    <row r="103" spans="2:65" s="11" customFormat="1" ht="12">
      <c r="B103" s="205"/>
      <c r="C103" s="206"/>
      <c r="D103" s="217" t="s">
        <v>170</v>
      </c>
      <c r="E103" s="218" t="s">
        <v>21</v>
      </c>
      <c r="F103" s="219" t="s">
        <v>743</v>
      </c>
      <c r="G103" s="206"/>
      <c r="H103" s="220">
        <v>660</v>
      </c>
      <c r="I103" s="211"/>
      <c r="J103" s="206"/>
      <c r="K103" s="206"/>
      <c r="L103" s="212"/>
      <c r="M103" s="213"/>
      <c r="N103" s="214"/>
      <c r="O103" s="214"/>
      <c r="P103" s="214"/>
      <c r="Q103" s="214"/>
      <c r="R103" s="214"/>
      <c r="S103" s="214"/>
      <c r="T103" s="215"/>
      <c r="AT103" s="216" t="s">
        <v>170</v>
      </c>
      <c r="AU103" s="216" t="s">
        <v>83</v>
      </c>
      <c r="AV103" s="11" t="s">
        <v>83</v>
      </c>
      <c r="AW103" s="11" t="s">
        <v>37</v>
      </c>
      <c r="AX103" s="11" t="s">
        <v>73</v>
      </c>
      <c r="AY103" s="216" t="s">
        <v>162</v>
      </c>
    </row>
    <row r="104" spans="2:65" s="14" customFormat="1" ht="12">
      <c r="B104" s="245"/>
      <c r="C104" s="246"/>
      <c r="D104" s="217" t="s">
        <v>170</v>
      </c>
      <c r="E104" s="247" t="s">
        <v>21</v>
      </c>
      <c r="F104" s="248" t="s">
        <v>274</v>
      </c>
      <c r="G104" s="246"/>
      <c r="H104" s="249">
        <v>1290</v>
      </c>
      <c r="I104" s="250"/>
      <c r="J104" s="246"/>
      <c r="K104" s="246"/>
      <c r="L104" s="251"/>
      <c r="M104" s="252"/>
      <c r="N104" s="253"/>
      <c r="O104" s="253"/>
      <c r="P104" s="253"/>
      <c r="Q104" s="253"/>
      <c r="R104" s="253"/>
      <c r="S104" s="253"/>
      <c r="T104" s="254"/>
      <c r="AT104" s="255" t="s">
        <v>170</v>
      </c>
      <c r="AU104" s="255" t="s">
        <v>83</v>
      </c>
      <c r="AV104" s="14" t="s">
        <v>177</v>
      </c>
      <c r="AW104" s="14" t="s">
        <v>37</v>
      </c>
      <c r="AX104" s="14" t="s">
        <v>73</v>
      </c>
      <c r="AY104" s="255" t="s">
        <v>162</v>
      </c>
    </row>
    <row r="105" spans="2:65" s="13" customFormat="1" ht="12">
      <c r="B105" s="234"/>
      <c r="C105" s="235"/>
      <c r="D105" s="217" t="s">
        <v>170</v>
      </c>
      <c r="E105" s="236" t="s">
        <v>21</v>
      </c>
      <c r="F105" s="237" t="s">
        <v>744</v>
      </c>
      <c r="G105" s="235"/>
      <c r="H105" s="238" t="s">
        <v>21</v>
      </c>
      <c r="I105" s="239"/>
      <c r="J105" s="235"/>
      <c r="K105" s="235"/>
      <c r="L105" s="240"/>
      <c r="M105" s="241"/>
      <c r="N105" s="242"/>
      <c r="O105" s="242"/>
      <c r="P105" s="242"/>
      <c r="Q105" s="242"/>
      <c r="R105" s="242"/>
      <c r="S105" s="242"/>
      <c r="T105" s="243"/>
      <c r="AT105" s="244" t="s">
        <v>170</v>
      </c>
      <c r="AU105" s="244" t="s">
        <v>83</v>
      </c>
      <c r="AV105" s="13" t="s">
        <v>81</v>
      </c>
      <c r="AW105" s="13" t="s">
        <v>37</v>
      </c>
      <c r="AX105" s="13" t="s">
        <v>73</v>
      </c>
      <c r="AY105" s="244" t="s">
        <v>162</v>
      </c>
    </row>
    <row r="106" spans="2:65" s="11" customFormat="1" ht="12">
      <c r="B106" s="205"/>
      <c r="C106" s="206"/>
      <c r="D106" s="217" t="s">
        <v>170</v>
      </c>
      <c r="E106" s="218" t="s">
        <v>21</v>
      </c>
      <c r="F106" s="219" t="s">
        <v>745</v>
      </c>
      <c r="G106" s="206"/>
      <c r="H106" s="220">
        <v>29.4</v>
      </c>
      <c r="I106" s="211"/>
      <c r="J106" s="206"/>
      <c r="K106" s="206"/>
      <c r="L106" s="212"/>
      <c r="M106" s="213"/>
      <c r="N106" s="214"/>
      <c r="O106" s="214"/>
      <c r="P106" s="214"/>
      <c r="Q106" s="214"/>
      <c r="R106" s="214"/>
      <c r="S106" s="214"/>
      <c r="T106" s="215"/>
      <c r="AT106" s="216" t="s">
        <v>170</v>
      </c>
      <c r="AU106" s="216" t="s">
        <v>83</v>
      </c>
      <c r="AV106" s="11" t="s">
        <v>83</v>
      </c>
      <c r="AW106" s="11" t="s">
        <v>37</v>
      </c>
      <c r="AX106" s="11" t="s">
        <v>73</v>
      </c>
      <c r="AY106" s="216" t="s">
        <v>162</v>
      </c>
    </row>
    <row r="107" spans="2:65" s="11" customFormat="1" ht="12">
      <c r="B107" s="205"/>
      <c r="C107" s="206"/>
      <c r="D107" s="217" t="s">
        <v>170</v>
      </c>
      <c r="E107" s="218" t="s">
        <v>21</v>
      </c>
      <c r="F107" s="219" t="s">
        <v>746</v>
      </c>
      <c r="G107" s="206"/>
      <c r="H107" s="220">
        <v>30.8</v>
      </c>
      <c r="I107" s="211"/>
      <c r="J107" s="206"/>
      <c r="K107" s="206"/>
      <c r="L107" s="212"/>
      <c r="M107" s="213"/>
      <c r="N107" s="214"/>
      <c r="O107" s="214"/>
      <c r="P107" s="214"/>
      <c r="Q107" s="214"/>
      <c r="R107" s="214"/>
      <c r="S107" s="214"/>
      <c r="T107" s="215"/>
      <c r="AT107" s="216" t="s">
        <v>170</v>
      </c>
      <c r="AU107" s="216" t="s">
        <v>83</v>
      </c>
      <c r="AV107" s="11" t="s">
        <v>83</v>
      </c>
      <c r="AW107" s="11" t="s">
        <v>37</v>
      </c>
      <c r="AX107" s="11" t="s">
        <v>73</v>
      </c>
      <c r="AY107" s="216" t="s">
        <v>162</v>
      </c>
    </row>
    <row r="108" spans="2:65" s="14" customFormat="1" ht="12">
      <c r="B108" s="245"/>
      <c r="C108" s="246"/>
      <c r="D108" s="217" t="s">
        <v>170</v>
      </c>
      <c r="E108" s="247" t="s">
        <v>21</v>
      </c>
      <c r="F108" s="248" t="s">
        <v>274</v>
      </c>
      <c r="G108" s="246"/>
      <c r="H108" s="249">
        <v>60.2</v>
      </c>
      <c r="I108" s="250"/>
      <c r="J108" s="246"/>
      <c r="K108" s="246"/>
      <c r="L108" s="251"/>
      <c r="M108" s="252"/>
      <c r="N108" s="253"/>
      <c r="O108" s="253"/>
      <c r="P108" s="253"/>
      <c r="Q108" s="253"/>
      <c r="R108" s="253"/>
      <c r="S108" s="253"/>
      <c r="T108" s="254"/>
      <c r="AT108" s="255" t="s">
        <v>170</v>
      </c>
      <c r="AU108" s="255" t="s">
        <v>83</v>
      </c>
      <c r="AV108" s="14" t="s">
        <v>177</v>
      </c>
      <c r="AW108" s="14" t="s">
        <v>37</v>
      </c>
      <c r="AX108" s="14" t="s">
        <v>73</v>
      </c>
      <c r="AY108" s="255" t="s">
        <v>162</v>
      </c>
    </row>
    <row r="109" spans="2:65" s="12" customFormat="1" ht="12">
      <c r="B109" s="221"/>
      <c r="C109" s="222"/>
      <c r="D109" s="207" t="s">
        <v>170</v>
      </c>
      <c r="E109" s="223" t="s">
        <v>21</v>
      </c>
      <c r="F109" s="224" t="s">
        <v>176</v>
      </c>
      <c r="G109" s="222"/>
      <c r="H109" s="225">
        <v>1350.2</v>
      </c>
      <c r="I109" s="226"/>
      <c r="J109" s="222"/>
      <c r="K109" s="222"/>
      <c r="L109" s="227"/>
      <c r="M109" s="228"/>
      <c r="N109" s="229"/>
      <c r="O109" s="229"/>
      <c r="P109" s="229"/>
      <c r="Q109" s="229"/>
      <c r="R109" s="229"/>
      <c r="S109" s="229"/>
      <c r="T109" s="230"/>
      <c r="AT109" s="231" t="s">
        <v>170</v>
      </c>
      <c r="AU109" s="231" t="s">
        <v>83</v>
      </c>
      <c r="AV109" s="12" t="s">
        <v>168</v>
      </c>
      <c r="AW109" s="12" t="s">
        <v>37</v>
      </c>
      <c r="AX109" s="12" t="s">
        <v>81</v>
      </c>
      <c r="AY109" s="231" t="s">
        <v>162</v>
      </c>
    </row>
    <row r="110" spans="2:65" s="1" customFormat="1" ht="51.6" customHeight="1">
      <c r="B110" s="41"/>
      <c r="C110" s="193" t="s">
        <v>188</v>
      </c>
      <c r="D110" s="193" t="s">
        <v>164</v>
      </c>
      <c r="E110" s="194" t="s">
        <v>555</v>
      </c>
      <c r="F110" s="195" t="s">
        <v>556</v>
      </c>
      <c r="G110" s="196" t="s">
        <v>167</v>
      </c>
      <c r="H110" s="197">
        <v>28</v>
      </c>
      <c r="I110" s="198"/>
      <c r="J110" s="199">
        <f>ROUND(I110*H110,2)</f>
        <v>0</v>
      </c>
      <c r="K110" s="195" t="s">
        <v>183</v>
      </c>
      <c r="L110" s="61"/>
      <c r="M110" s="200" t="s">
        <v>21</v>
      </c>
      <c r="N110" s="201" t="s">
        <v>44</v>
      </c>
      <c r="O110" s="42"/>
      <c r="P110" s="202">
        <f>O110*H110</f>
        <v>0</v>
      </c>
      <c r="Q110" s="202">
        <v>8.5650000000000004E-2</v>
      </c>
      <c r="R110" s="202">
        <f>Q110*H110</f>
        <v>2.3982000000000001</v>
      </c>
      <c r="S110" s="202">
        <v>0</v>
      </c>
      <c r="T110" s="203">
        <f>S110*H110</f>
        <v>0</v>
      </c>
      <c r="AR110" s="24" t="s">
        <v>168</v>
      </c>
      <c r="AT110" s="24" t="s">
        <v>164</v>
      </c>
      <c r="AU110" s="24" t="s">
        <v>83</v>
      </c>
      <c r="AY110" s="24" t="s">
        <v>162</v>
      </c>
      <c r="BE110" s="204">
        <f>IF(N110="základní",J110,0)</f>
        <v>0</v>
      </c>
      <c r="BF110" s="204">
        <f>IF(N110="snížená",J110,0)</f>
        <v>0</v>
      </c>
      <c r="BG110" s="204">
        <f>IF(N110="zákl. přenesená",J110,0)</f>
        <v>0</v>
      </c>
      <c r="BH110" s="204">
        <f>IF(N110="sníž. přenesená",J110,0)</f>
        <v>0</v>
      </c>
      <c r="BI110" s="204">
        <f>IF(N110="nulová",J110,0)</f>
        <v>0</v>
      </c>
      <c r="BJ110" s="24" t="s">
        <v>81</v>
      </c>
      <c r="BK110" s="204">
        <f>ROUND(I110*H110,2)</f>
        <v>0</v>
      </c>
      <c r="BL110" s="24" t="s">
        <v>168</v>
      </c>
      <c r="BM110" s="24" t="s">
        <v>747</v>
      </c>
    </row>
    <row r="111" spans="2:65" s="13" customFormat="1" ht="12">
      <c r="B111" s="234"/>
      <c r="C111" s="235"/>
      <c r="D111" s="217" t="s">
        <v>170</v>
      </c>
      <c r="E111" s="236" t="s">
        <v>21</v>
      </c>
      <c r="F111" s="237" t="s">
        <v>748</v>
      </c>
      <c r="G111" s="235"/>
      <c r="H111" s="238" t="s">
        <v>21</v>
      </c>
      <c r="I111" s="239"/>
      <c r="J111" s="235"/>
      <c r="K111" s="235"/>
      <c r="L111" s="240"/>
      <c r="M111" s="241"/>
      <c r="N111" s="242"/>
      <c r="O111" s="242"/>
      <c r="P111" s="242"/>
      <c r="Q111" s="242"/>
      <c r="R111" s="242"/>
      <c r="S111" s="242"/>
      <c r="T111" s="243"/>
      <c r="AT111" s="244" t="s">
        <v>170</v>
      </c>
      <c r="AU111" s="244" t="s">
        <v>83</v>
      </c>
      <c r="AV111" s="13" t="s">
        <v>81</v>
      </c>
      <c r="AW111" s="13" t="s">
        <v>37</v>
      </c>
      <c r="AX111" s="13" t="s">
        <v>73</v>
      </c>
      <c r="AY111" s="244" t="s">
        <v>162</v>
      </c>
    </row>
    <row r="112" spans="2:65" s="11" customFormat="1" ht="12">
      <c r="B112" s="205"/>
      <c r="C112" s="206"/>
      <c r="D112" s="217" t="s">
        <v>170</v>
      </c>
      <c r="E112" s="218" t="s">
        <v>21</v>
      </c>
      <c r="F112" s="219" t="s">
        <v>362</v>
      </c>
      <c r="G112" s="206"/>
      <c r="H112" s="220">
        <v>28</v>
      </c>
      <c r="I112" s="211"/>
      <c r="J112" s="206"/>
      <c r="K112" s="206"/>
      <c r="L112" s="212"/>
      <c r="M112" s="213"/>
      <c r="N112" s="214"/>
      <c r="O112" s="214"/>
      <c r="P112" s="214"/>
      <c r="Q112" s="214"/>
      <c r="R112" s="214"/>
      <c r="S112" s="214"/>
      <c r="T112" s="215"/>
      <c r="AT112" s="216" t="s">
        <v>170</v>
      </c>
      <c r="AU112" s="216" t="s">
        <v>83</v>
      </c>
      <c r="AV112" s="11" t="s">
        <v>83</v>
      </c>
      <c r="AW112" s="11" t="s">
        <v>37</v>
      </c>
      <c r="AX112" s="11" t="s">
        <v>73</v>
      </c>
      <c r="AY112" s="216" t="s">
        <v>162</v>
      </c>
    </row>
    <row r="113" spans="2:65" s="12" customFormat="1" ht="12">
      <c r="B113" s="221"/>
      <c r="C113" s="222"/>
      <c r="D113" s="207" t="s">
        <v>170</v>
      </c>
      <c r="E113" s="223" t="s">
        <v>21</v>
      </c>
      <c r="F113" s="224" t="s">
        <v>176</v>
      </c>
      <c r="G113" s="222"/>
      <c r="H113" s="225">
        <v>28</v>
      </c>
      <c r="I113" s="226"/>
      <c r="J113" s="222"/>
      <c r="K113" s="222"/>
      <c r="L113" s="227"/>
      <c r="M113" s="228"/>
      <c r="N113" s="229"/>
      <c r="O113" s="229"/>
      <c r="P113" s="229"/>
      <c r="Q113" s="229"/>
      <c r="R113" s="229"/>
      <c r="S113" s="229"/>
      <c r="T113" s="230"/>
      <c r="AT113" s="231" t="s">
        <v>170</v>
      </c>
      <c r="AU113" s="231" t="s">
        <v>83</v>
      </c>
      <c r="AV113" s="12" t="s">
        <v>168</v>
      </c>
      <c r="AW113" s="12" t="s">
        <v>37</v>
      </c>
      <c r="AX113" s="12" t="s">
        <v>81</v>
      </c>
      <c r="AY113" s="231" t="s">
        <v>162</v>
      </c>
    </row>
    <row r="114" spans="2:65" s="1" customFormat="1" ht="20.399999999999999" customHeight="1">
      <c r="B114" s="41"/>
      <c r="C114" s="263" t="s">
        <v>195</v>
      </c>
      <c r="D114" s="263" t="s">
        <v>393</v>
      </c>
      <c r="E114" s="264" t="s">
        <v>749</v>
      </c>
      <c r="F114" s="265" t="s">
        <v>750</v>
      </c>
      <c r="G114" s="266" t="s">
        <v>167</v>
      </c>
      <c r="H114" s="267">
        <v>28.56</v>
      </c>
      <c r="I114" s="268"/>
      <c r="J114" s="269">
        <f>ROUND(I114*H114,2)</f>
        <v>0</v>
      </c>
      <c r="K114" s="265" t="s">
        <v>21</v>
      </c>
      <c r="L114" s="270"/>
      <c r="M114" s="271" t="s">
        <v>21</v>
      </c>
      <c r="N114" s="272" t="s">
        <v>44</v>
      </c>
      <c r="O114" s="42"/>
      <c r="P114" s="202">
        <f>O114*H114</f>
        <v>0</v>
      </c>
      <c r="Q114" s="202">
        <v>0.17599999999999999</v>
      </c>
      <c r="R114" s="202">
        <f>Q114*H114</f>
        <v>5.0265599999999999</v>
      </c>
      <c r="S114" s="202">
        <v>0</v>
      </c>
      <c r="T114" s="203">
        <f>S114*H114</f>
        <v>0</v>
      </c>
      <c r="AR114" s="24" t="s">
        <v>205</v>
      </c>
      <c r="AT114" s="24" t="s">
        <v>393</v>
      </c>
      <c r="AU114" s="24" t="s">
        <v>83</v>
      </c>
      <c r="AY114" s="24" t="s">
        <v>162</v>
      </c>
      <c r="BE114" s="204">
        <f>IF(N114="základní",J114,0)</f>
        <v>0</v>
      </c>
      <c r="BF114" s="204">
        <f>IF(N114="snížená",J114,0)</f>
        <v>0</v>
      </c>
      <c r="BG114" s="204">
        <f>IF(N114="zákl. přenesená",J114,0)</f>
        <v>0</v>
      </c>
      <c r="BH114" s="204">
        <f>IF(N114="sníž. přenesená",J114,0)</f>
        <v>0</v>
      </c>
      <c r="BI114" s="204">
        <f>IF(N114="nulová",J114,0)</f>
        <v>0</v>
      </c>
      <c r="BJ114" s="24" t="s">
        <v>81</v>
      </c>
      <c r="BK114" s="204">
        <f>ROUND(I114*H114,2)</f>
        <v>0</v>
      </c>
      <c r="BL114" s="24" t="s">
        <v>168</v>
      </c>
      <c r="BM114" s="24" t="s">
        <v>751</v>
      </c>
    </row>
    <row r="115" spans="2:65" s="13" customFormat="1" ht="12">
      <c r="B115" s="234"/>
      <c r="C115" s="235"/>
      <c r="D115" s="217" t="s">
        <v>170</v>
      </c>
      <c r="E115" s="236" t="s">
        <v>21</v>
      </c>
      <c r="F115" s="237" t="s">
        <v>748</v>
      </c>
      <c r="G115" s="235"/>
      <c r="H115" s="238" t="s">
        <v>21</v>
      </c>
      <c r="I115" s="239"/>
      <c r="J115" s="235"/>
      <c r="K115" s="235"/>
      <c r="L115" s="240"/>
      <c r="M115" s="241"/>
      <c r="N115" s="242"/>
      <c r="O115" s="242"/>
      <c r="P115" s="242"/>
      <c r="Q115" s="242"/>
      <c r="R115" s="242"/>
      <c r="S115" s="242"/>
      <c r="T115" s="243"/>
      <c r="AT115" s="244" t="s">
        <v>170</v>
      </c>
      <c r="AU115" s="244" t="s">
        <v>83</v>
      </c>
      <c r="AV115" s="13" t="s">
        <v>81</v>
      </c>
      <c r="AW115" s="13" t="s">
        <v>37</v>
      </c>
      <c r="AX115" s="13" t="s">
        <v>73</v>
      </c>
      <c r="AY115" s="244" t="s">
        <v>162</v>
      </c>
    </row>
    <row r="116" spans="2:65" s="11" customFormat="1" ht="12">
      <c r="B116" s="205"/>
      <c r="C116" s="206"/>
      <c r="D116" s="217" t="s">
        <v>170</v>
      </c>
      <c r="E116" s="218" t="s">
        <v>21</v>
      </c>
      <c r="F116" s="219" t="s">
        <v>752</v>
      </c>
      <c r="G116" s="206"/>
      <c r="H116" s="220">
        <v>28.56</v>
      </c>
      <c r="I116" s="211"/>
      <c r="J116" s="206"/>
      <c r="K116" s="206"/>
      <c r="L116" s="212"/>
      <c r="M116" s="213"/>
      <c r="N116" s="214"/>
      <c r="O116" s="214"/>
      <c r="P116" s="214"/>
      <c r="Q116" s="214"/>
      <c r="R116" s="214"/>
      <c r="S116" s="214"/>
      <c r="T116" s="215"/>
      <c r="AT116" s="216" t="s">
        <v>170</v>
      </c>
      <c r="AU116" s="216" t="s">
        <v>83</v>
      </c>
      <c r="AV116" s="11" t="s">
        <v>83</v>
      </c>
      <c r="AW116" s="11" t="s">
        <v>37</v>
      </c>
      <c r="AX116" s="11" t="s">
        <v>73</v>
      </c>
      <c r="AY116" s="216" t="s">
        <v>162</v>
      </c>
    </row>
    <row r="117" spans="2:65" s="12" customFormat="1" ht="12">
      <c r="B117" s="221"/>
      <c r="C117" s="222"/>
      <c r="D117" s="207" t="s">
        <v>170</v>
      </c>
      <c r="E117" s="223" t="s">
        <v>21</v>
      </c>
      <c r="F117" s="224" t="s">
        <v>176</v>
      </c>
      <c r="G117" s="222"/>
      <c r="H117" s="225">
        <v>28.56</v>
      </c>
      <c r="I117" s="226"/>
      <c r="J117" s="222"/>
      <c r="K117" s="222"/>
      <c r="L117" s="227"/>
      <c r="M117" s="228"/>
      <c r="N117" s="229"/>
      <c r="O117" s="229"/>
      <c r="P117" s="229"/>
      <c r="Q117" s="229"/>
      <c r="R117" s="229"/>
      <c r="S117" s="229"/>
      <c r="T117" s="230"/>
      <c r="AT117" s="231" t="s">
        <v>170</v>
      </c>
      <c r="AU117" s="231" t="s">
        <v>83</v>
      </c>
      <c r="AV117" s="12" t="s">
        <v>168</v>
      </c>
      <c r="AW117" s="12" t="s">
        <v>37</v>
      </c>
      <c r="AX117" s="12" t="s">
        <v>81</v>
      </c>
      <c r="AY117" s="231" t="s">
        <v>162</v>
      </c>
    </row>
    <row r="118" spans="2:65" s="1" customFormat="1" ht="51.6" customHeight="1">
      <c r="B118" s="41"/>
      <c r="C118" s="193" t="s">
        <v>171</v>
      </c>
      <c r="D118" s="193" t="s">
        <v>164</v>
      </c>
      <c r="E118" s="194" t="s">
        <v>753</v>
      </c>
      <c r="F118" s="195" t="s">
        <v>754</v>
      </c>
      <c r="G118" s="196" t="s">
        <v>167</v>
      </c>
      <c r="H118" s="197">
        <v>600</v>
      </c>
      <c r="I118" s="198"/>
      <c r="J118" s="199">
        <f>ROUND(I118*H118,2)</f>
        <v>0</v>
      </c>
      <c r="K118" s="195" t="s">
        <v>183</v>
      </c>
      <c r="L118" s="61"/>
      <c r="M118" s="200" t="s">
        <v>21</v>
      </c>
      <c r="N118" s="201" t="s">
        <v>44</v>
      </c>
      <c r="O118" s="42"/>
      <c r="P118" s="202">
        <f>O118*H118</f>
        <v>0</v>
      </c>
      <c r="Q118" s="202">
        <v>0.10362</v>
      </c>
      <c r="R118" s="202">
        <f>Q118*H118</f>
        <v>62.172000000000004</v>
      </c>
      <c r="S118" s="202">
        <v>0</v>
      </c>
      <c r="T118" s="203">
        <f>S118*H118</f>
        <v>0</v>
      </c>
      <c r="AR118" s="24" t="s">
        <v>168</v>
      </c>
      <c r="AT118" s="24" t="s">
        <v>164</v>
      </c>
      <c r="AU118" s="24" t="s">
        <v>83</v>
      </c>
      <c r="AY118" s="24" t="s">
        <v>162</v>
      </c>
      <c r="BE118" s="204">
        <f>IF(N118="základní",J118,0)</f>
        <v>0</v>
      </c>
      <c r="BF118" s="204">
        <f>IF(N118="snížená",J118,0)</f>
        <v>0</v>
      </c>
      <c r="BG118" s="204">
        <f>IF(N118="zákl. přenesená",J118,0)</f>
        <v>0</v>
      </c>
      <c r="BH118" s="204">
        <f>IF(N118="sníž. přenesená",J118,0)</f>
        <v>0</v>
      </c>
      <c r="BI118" s="204">
        <f>IF(N118="nulová",J118,0)</f>
        <v>0</v>
      </c>
      <c r="BJ118" s="24" t="s">
        <v>81</v>
      </c>
      <c r="BK118" s="204">
        <f>ROUND(I118*H118,2)</f>
        <v>0</v>
      </c>
      <c r="BL118" s="24" t="s">
        <v>168</v>
      </c>
      <c r="BM118" s="24" t="s">
        <v>755</v>
      </c>
    </row>
    <row r="119" spans="2:65" s="1" customFormat="1" ht="132">
      <c r="B119" s="41"/>
      <c r="C119" s="63"/>
      <c r="D119" s="217" t="s">
        <v>185</v>
      </c>
      <c r="E119" s="63"/>
      <c r="F119" s="232" t="s">
        <v>756</v>
      </c>
      <c r="G119" s="63"/>
      <c r="H119" s="63"/>
      <c r="I119" s="163"/>
      <c r="J119" s="63"/>
      <c r="K119" s="63"/>
      <c r="L119" s="61"/>
      <c r="M119" s="233"/>
      <c r="N119" s="42"/>
      <c r="O119" s="42"/>
      <c r="P119" s="42"/>
      <c r="Q119" s="42"/>
      <c r="R119" s="42"/>
      <c r="S119" s="42"/>
      <c r="T119" s="78"/>
      <c r="AT119" s="24" t="s">
        <v>185</v>
      </c>
      <c r="AU119" s="24" t="s">
        <v>83</v>
      </c>
    </row>
    <row r="120" spans="2:65" s="13" customFormat="1" ht="12">
      <c r="B120" s="234"/>
      <c r="C120" s="235"/>
      <c r="D120" s="217" t="s">
        <v>170</v>
      </c>
      <c r="E120" s="236" t="s">
        <v>21</v>
      </c>
      <c r="F120" s="237" t="s">
        <v>739</v>
      </c>
      <c r="G120" s="235"/>
      <c r="H120" s="238" t="s">
        <v>21</v>
      </c>
      <c r="I120" s="239"/>
      <c r="J120" s="235"/>
      <c r="K120" s="235"/>
      <c r="L120" s="240"/>
      <c r="M120" s="241"/>
      <c r="N120" s="242"/>
      <c r="O120" s="242"/>
      <c r="P120" s="242"/>
      <c r="Q120" s="242"/>
      <c r="R120" s="242"/>
      <c r="S120" s="242"/>
      <c r="T120" s="243"/>
      <c r="AT120" s="244" t="s">
        <v>170</v>
      </c>
      <c r="AU120" s="244" t="s">
        <v>83</v>
      </c>
      <c r="AV120" s="13" t="s">
        <v>81</v>
      </c>
      <c r="AW120" s="13" t="s">
        <v>37</v>
      </c>
      <c r="AX120" s="13" t="s">
        <v>73</v>
      </c>
      <c r="AY120" s="244" t="s">
        <v>162</v>
      </c>
    </row>
    <row r="121" spans="2:65" s="11" customFormat="1" ht="12">
      <c r="B121" s="205"/>
      <c r="C121" s="206"/>
      <c r="D121" s="217" t="s">
        <v>170</v>
      </c>
      <c r="E121" s="218" t="s">
        <v>21</v>
      </c>
      <c r="F121" s="219" t="s">
        <v>757</v>
      </c>
      <c r="G121" s="206"/>
      <c r="H121" s="220">
        <v>600</v>
      </c>
      <c r="I121" s="211"/>
      <c r="J121" s="206"/>
      <c r="K121" s="206"/>
      <c r="L121" s="212"/>
      <c r="M121" s="213"/>
      <c r="N121" s="214"/>
      <c r="O121" s="214"/>
      <c r="P121" s="214"/>
      <c r="Q121" s="214"/>
      <c r="R121" s="214"/>
      <c r="S121" s="214"/>
      <c r="T121" s="215"/>
      <c r="AT121" s="216" t="s">
        <v>170</v>
      </c>
      <c r="AU121" s="216" t="s">
        <v>83</v>
      </c>
      <c r="AV121" s="11" t="s">
        <v>83</v>
      </c>
      <c r="AW121" s="11" t="s">
        <v>37</v>
      </c>
      <c r="AX121" s="11" t="s">
        <v>73</v>
      </c>
      <c r="AY121" s="216" t="s">
        <v>162</v>
      </c>
    </row>
    <row r="122" spans="2:65" s="12" customFormat="1" ht="12">
      <c r="B122" s="221"/>
      <c r="C122" s="222"/>
      <c r="D122" s="207" t="s">
        <v>170</v>
      </c>
      <c r="E122" s="223" t="s">
        <v>21</v>
      </c>
      <c r="F122" s="224" t="s">
        <v>176</v>
      </c>
      <c r="G122" s="222"/>
      <c r="H122" s="225">
        <v>600</v>
      </c>
      <c r="I122" s="226"/>
      <c r="J122" s="222"/>
      <c r="K122" s="222"/>
      <c r="L122" s="227"/>
      <c r="M122" s="228"/>
      <c r="N122" s="229"/>
      <c r="O122" s="229"/>
      <c r="P122" s="229"/>
      <c r="Q122" s="229"/>
      <c r="R122" s="229"/>
      <c r="S122" s="229"/>
      <c r="T122" s="230"/>
      <c r="AT122" s="231" t="s">
        <v>170</v>
      </c>
      <c r="AU122" s="231" t="s">
        <v>83</v>
      </c>
      <c r="AV122" s="12" t="s">
        <v>168</v>
      </c>
      <c r="AW122" s="12" t="s">
        <v>37</v>
      </c>
      <c r="AX122" s="12" t="s">
        <v>81</v>
      </c>
      <c r="AY122" s="231" t="s">
        <v>162</v>
      </c>
    </row>
    <row r="123" spans="2:65" s="1" customFormat="1" ht="20.399999999999999" customHeight="1">
      <c r="B123" s="41"/>
      <c r="C123" s="263" t="s">
        <v>205</v>
      </c>
      <c r="D123" s="263" t="s">
        <v>393</v>
      </c>
      <c r="E123" s="264" t="s">
        <v>636</v>
      </c>
      <c r="F123" s="265" t="s">
        <v>637</v>
      </c>
      <c r="G123" s="266" t="s">
        <v>167</v>
      </c>
      <c r="H123" s="267">
        <v>612</v>
      </c>
      <c r="I123" s="268"/>
      <c r="J123" s="269">
        <f>ROUND(I123*H123,2)</f>
        <v>0</v>
      </c>
      <c r="K123" s="265" t="s">
        <v>21</v>
      </c>
      <c r="L123" s="270"/>
      <c r="M123" s="271" t="s">
        <v>21</v>
      </c>
      <c r="N123" s="272" t="s">
        <v>44</v>
      </c>
      <c r="O123" s="42"/>
      <c r="P123" s="202">
        <f>O123*H123</f>
        <v>0</v>
      </c>
      <c r="Q123" s="202">
        <v>0.14299999999999999</v>
      </c>
      <c r="R123" s="202">
        <f>Q123*H123</f>
        <v>87.515999999999991</v>
      </c>
      <c r="S123" s="202">
        <v>0</v>
      </c>
      <c r="T123" s="203">
        <f>S123*H123</f>
        <v>0</v>
      </c>
      <c r="AR123" s="24" t="s">
        <v>205</v>
      </c>
      <c r="AT123" s="24" t="s">
        <v>393</v>
      </c>
      <c r="AU123" s="24" t="s">
        <v>83</v>
      </c>
      <c r="AY123" s="24" t="s">
        <v>162</v>
      </c>
      <c r="BE123" s="204">
        <f>IF(N123="základní",J123,0)</f>
        <v>0</v>
      </c>
      <c r="BF123" s="204">
        <f>IF(N123="snížená",J123,0)</f>
        <v>0</v>
      </c>
      <c r="BG123" s="204">
        <f>IF(N123="zákl. přenesená",J123,0)</f>
        <v>0</v>
      </c>
      <c r="BH123" s="204">
        <f>IF(N123="sníž. přenesená",J123,0)</f>
        <v>0</v>
      </c>
      <c r="BI123" s="204">
        <f>IF(N123="nulová",J123,0)</f>
        <v>0</v>
      </c>
      <c r="BJ123" s="24" t="s">
        <v>81</v>
      </c>
      <c r="BK123" s="204">
        <f>ROUND(I123*H123,2)</f>
        <v>0</v>
      </c>
      <c r="BL123" s="24" t="s">
        <v>168</v>
      </c>
      <c r="BM123" s="24" t="s">
        <v>758</v>
      </c>
    </row>
    <row r="124" spans="2:65" s="13" customFormat="1" ht="12">
      <c r="B124" s="234"/>
      <c r="C124" s="235"/>
      <c r="D124" s="217" t="s">
        <v>170</v>
      </c>
      <c r="E124" s="236" t="s">
        <v>21</v>
      </c>
      <c r="F124" s="237" t="s">
        <v>739</v>
      </c>
      <c r="G124" s="235"/>
      <c r="H124" s="238" t="s">
        <v>21</v>
      </c>
      <c r="I124" s="239"/>
      <c r="J124" s="235"/>
      <c r="K124" s="235"/>
      <c r="L124" s="240"/>
      <c r="M124" s="241"/>
      <c r="N124" s="242"/>
      <c r="O124" s="242"/>
      <c r="P124" s="242"/>
      <c r="Q124" s="242"/>
      <c r="R124" s="242"/>
      <c r="S124" s="242"/>
      <c r="T124" s="243"/>
      <c r="AT124" s="244" t="s">
        <v>170</v>
      </c>
      <c r="AU124" s="244" t="s">
        <v>83</v>
      </c>
      <c r="AV124" s="13" t="s">
        <v>81</v>
      </c>
      <c r="AW124" s="13" t="s">
        <v>37</v>
      </c>
      <c r="AX124" s="13" t="s">
        <v>73</v>
      </c>
      <c r="AY124" s="244" t="s">
        <v>162</v>
      </c>
    </row>
    <row r="125" spans="2:65" s="11" customFormat="1" ht="12">
      <c r="B125" s="205"/>
      <c r="C125" s="206"/>
      <c r="D125" s="217" t="s">
        <v>170</v>
      </c>
      <c r="E125" s="218" t="s">
        <v>21</v>
      </c>
      <c r="F125" s="219" t="s">
        <v>759</v>
      </c>
      <c r="G125" s="206"/>
      <c r="H125" s="220">
        <v>612</v>
      </c>
      <c r="I125" s="211"/>
      <c r="J125" s="206"/>
      <c r="K125" s="206"/>
      <c r="L125" s="212"/>
      <c r="M125" s="213"/>
      <c r="N125" s="214"/>
      <c r="O125" s="214"/>
      <c r="P125" s="214"/>
      <c r="Q125" s="214"/>
      <c r="R125" s="214"/>
      <c r="S125" s="214"/>
      <c r="T125" s="215"/>
      <c r="AT125" s="216" t="s">
        <v>170</v>
      </c>
      <c r="AU125" s="216" t="s">
        <v>83</v>
      </c>
      <c r="AV125" s="11" t="s">
        <v>83</v>
      </c>
      <c r="AW125" s="11" t="s">
        <v>37</v>
      </c>
      <c r="AX125" s="11" t="s">
        <v>73</v>
      </c>
      <c r="AY125" s="216" t="s">
        <v>162</v>
      </c>
    </row>
    <row r="126" spans="2:65" s="12" customFormat="1" ht="12">
      <c r="B126" s="221"/>
      <c r="C126" s="222"/>
      <c r="D126" s="217" t="s">
        <v>170</v>
      </c>
      <c r="E126" s="257" t="s">
        <v>21</v>
      </c>
      <c r="F126" s="258" t="s">
        <v>176</v>
      </c>
      <c r="G126" s="222"/>
      <c r="H126" s="259">
        <v>612</v>
      </c>
      <c r="I126" s="226"/>
      <c r="J126" s="222"/>
      <c r="K126" s="222"/>
      <c r="L126" s="227"/>
      <c r="M126" s="228"/>
      <c r="N126" s="229"/>
      <c r="O126" s="229"/>
      <c r="P126" s="229"/>
      <c r="Q126" s="229"/>
      <c r="R126" s="229"/>
      <c r="S126" s="229"/>
      <c r="T126" s="230"/>
      <c r="AT126" s="231" t="s">
        <v>170</v>
      </c>
      <c r="AU126" s="231" t="s">
        <v>83</v>
      </c>
      <c r="AV126" s="12" t="s">
        <v>168</v>
      </c>
      <c r="AW126" s="12" t="s">
        <v>37</v>
      </c>
      <c r="AX126" s="12" t="s">
        <v>81</v>
      </c>
      <c r="AY126" s="231" t="s">
        <v>162</v>
      </c>
    </row>
    <row r="127" spans="2:65" s="10" customFormat="1" ht="29.85" customHeight="1">
      <c r="B127" s="176"/>
      <c r="C127" s="177"/>
      <c r="D127" s="190" t="s">
        <v>72</v>
      </c>
      <c r="E127" s="191" t="s">
        <v>212</v>
      </c>
      <c r="F127" s="191" t="s">
        <v>321</v>
      </c>
      <c r="G127" s="177"/>
      <c r="H127" s="177"/>
      <c r="I127" s="180"/>
      <c r="J127" s="192">
        <f>BK127</f>
        <v>0</v>
      </c>
      <c r="K127" s="177"/>
      <c r="L127" s="182"/>
      <c r="M127" s="183"/>
      <c r="N127" s="184"/>
      <c r="O127" s="184"/>
      <c r="P127" s="185">
        <f>SUM(P128:P147)</f>
        <v>0</v>
      </c>
      <c r="Q127" s="184"/>
      <c r="R127" s="185">
        <f>SUM(R128:R147)</f>
        <v>28.655662400000001</v>
      </c>
      <c r="S127" s="184"/>
      <c r="T127" s="186">
        <f>SUM(T128:T147)</f>
        <v>0</v>
      </c>
      <c r="AR127" s="187" t="s">
        <v>81</v>
      </c>
      <c r="AT127" s="188" t="s">
        <v>72</v>
      </c>
      <c r="AU127" s="188" t="s">
        <v>81</v>
      </c>
      <c r="AY127" s="187" t="s">
        <v>162</v>
      </c>
      <c r="BK127" s="189">
        <f>SUM(BK128:BK147)</f>
        <v>0</v>
      </c>
    </row>
    <row r="128" spans="2:65" s="1" customFormat="1" ht="51.6" customHeight="1">
      <c r="B128" s="41"/>
      <c r="C128" s="193" t="s">
        <v>212</v>
      </c>
      <c r="D128" s="193" t="s">
        <v>164</v>
      </c>
      <c r="E128" s="194" t="s">
        <v>435</v>
      </c>
      <c r="F128" s="195" t="s">
        <v>436</v>
      </c>
      <c r="G128" s="196" t="s">
        <v>249</v>
      </c>
      <c r="H128" s="197">
        <v>55</v>
      </c>
      <c r="I128" s="198"/>
      <c r="J128" s="199">
        <f>ROUND(I128*H128,2)</f>
        <v>0</v>
      </c>
      <c r="K128" s="195" t="s">
        <v>183</v>
      </c>
      <c r="L128" s="61"/>
      <c r="M128" s="200" t="s">
        <v>21</v>
      </c>
      <c r="N128" s="201" t="s">
        <v>44</v>
      </c>
      <c r="O128" s="42"/>
      <c r="P128" s="202">
        <f>O128*H128</f>
        <v>0</v>
      </c>
      <c r="Q128" s="202">
        <v>8.0879999999999994E-2</v>
      </c>
      <c r="R128" s="202">
        <f>Q128*H128</f>
        <v>4.4483999999999995</v>
      </c>
      <c r="S128" s="202">
        <v>0</v>
      </c>
      <c r="T128" s="203">
        <f>S128*H128</f>
        <v>0</v>
      </c>
      <c r="AR128" s="24" t="s">
        <v>168</v>
      </c>
      <c r="AT128" s="24" t="s">
        <v>164</v>
      </c>
      <c r="AU128" s="24" t="s">
        <v>83</v>
      </c>
      <c r="AY128" s="24" t="s">
        <v>162</v>
      </c>
      <c r="BE128" s="204">
        <f>IF(N128="základní",J128,0)</f>
        <v>0</v>
      </c>
      <c r="BF128" s="204">
        <f>IF(N128="snížená",J128,0)</f>
        <v>0</v>
      </c>
      <c r="BG128" s="204">
        <f>IF(N128="zákl. přenesená",J128,0)</f>
        <v>0</v>
      </c>
      <c r="BH128" s="204">
        <f>IF(N128="sníž. přenesená",J128,0)</f>
        <v>0</v>
      </c>
      <c r="BI128" s="204">
        <f>IF(N128="nulová",J128,0)</f>
        <v>0</v>
      </c>
      <c r="BJ128" s="24" t="s">
        <v>81</v>
      </c>
      <c r="BK128" s="204">
        <f>ROUND(I128*H128,2)</f>
        <v>0</v>
      </c>
      <c r="BL128" s="24" t="s">
        <v>168</v>
      </c>
      <c r="BM128" s="24" t="s">
        <v>760</v>
      </c>
    </row>
    <row r="129" spans="2:65" s="1" customFormat="1" ht="84">
      <c r="B129" s="41"/>
      <c r="C129" s="63"/>
      <c r="D129" s="217" t="s">
        <v>185</v>
      </c>
      <c r="E129" s="63"/>
      <c r="F129" s="232" t="s">
        <v>438</v>
      </c>
      <c r="G129" s="63"/>
      <c r="H129" s="63"/>
      <c r="I129" s="163"/>
      <c r="J129" s="63"/>
      <c r="K129" s="63"/>
      <c r="L129" s="61"/>
      <c r="M129" s="233"/>
      <c r="N129" s="42"/>
      <c r="O129" s="42"/>
      <c r="P129" s="42"/>
      <c r="Q129" s="42"/>
      <c r="R129" s="42"/>
      <c r="S129" s="42"/>
      <c r="T129" s="78"/>
      <c r="AT129" s="24" t="s">
        <v>185</v>
      </c>
      <c r="AU129" s="24" t="s">
        <v>83</v>
      </c>
    </row>
    <row r="130" spans="2:65" s="13" customFormat="1" ht="12">
      <c r="B130" s="234"/>
      <c r="C130" s="235"/>
      <c r="D130" s="217" t="s">
        <v>170</v>
      </c>
      <c r="E130" s="236" t="s">
        <v>21</v>
      </c>
      <c r="F130" s="237" t="s">
        <v>439</v>
      </c>
      <c r="G130" s="235"/>
      <c r="H130" s="238" t="s">
        <v>21</v>
      </c>
      <c r="I130" s="239"/>
      <c r="J130" s="235"/>
      <c r="K130" s="235"/>
      <c r="L130" s="240"/>
      <c r="M130" s="241"/>
      <c r="N130" s="242"/>
      <c r="O130" s="242"/>
      <c r="P130" s="242"/>
      <c r="Q130" s="242"/>
      <c r="R130" s="242"/>
      <c r="S130" s="242"/>
      <c r="T130" s="243"/>
      <c r="AT130" s="244" t="s">
        <v>170</v>
      </c>
      <c r="AU130" s="244" t="s">
        <v>83</v>
      </c>
      <c r="AV130" s="13" t="s">
        <v>81</v>
      </c>
      <c r="AW130" s="13" t="s">
        <v>37</v>
      </c>
      <c r="AX130" s="13" t="s">
        <v>73</v>
      </c>
      <c r="AY130" s="244" t="s">
        <v>162</v>
      </c>
    </row>
    <row r="131" spans="2:65" s="11" customFormat="1" ht="12">
      <c r="B131" s="205"/>
      <c r="C131" s="206"/>
      <c r="D131" s="217" t="s">
        <v>170</v>
      </c>
      <c r="E131" s="218" t="s">
        <v>21</v>
      </c>
      <c r="F131" s="219" t="s">
        <v>253</v>
      </c>
      <c r="G131" s="206"/>
      <c r="H131" s="220">
        <v>55</v>
      </c>
      <c r="I131" s="211"/>
      <c r="J131" s="206"/>
      <c r="K131" s="206"/>
      <c r="L131" s="212"/>
      <c r="M131" s="213"/>
      <c r="N131" s="214"/>
      <c r="O131" s="214"/>
      <c r="P131" s="214"/>
      <c r="Q131" s="214"/>
      <c r="R131" s="214"/>
      <c r="S131" s="214"/>
      <c r="T131" s="215"/>
      <c r="AT131" s="216" t="s">
        <v>170</v>
      </c>
      <c r="AU131" s="216" t="s">
        <v>83</v>
      </c>
      <c r="AV131" s="11" t="s">
        <v>83</v>
      </c>
      <c r="AW131" s="11" t="s">
        <v>37</v>
      </c>
      <c r="AX131" s="11" t="s">
        <v>73</v>
      </c>
      <c r="AY131" s="216" t="s">
        <v>162</v>
      </c>
    </row>
    <row r="132" spans="2:65" s="12" customFormat="1" ht="12">
      <c r="B132" s="221"/>
      <c r="C132" s="222"/>
      <c r="D132" s="207" t="s">
        <v>170</v>
      </c>
      <c r="E132" s="223" t="s">
        <v>21</v>
      </c>
      <c r="F132" s="224" t="s">
        <v>176</v>
      </c>
      <c r="G132" s="222"/>
      <c r="H132" s="225">
        <v>55</v>
      </c>
      <c r="I132" s="226"/>
      <c r="J132" s="222"/>
      <c r="K132" s="222"/>
      <c r="L132" s="227"/>
      <c r="M132" s="228"/>
      <c r="N132" s="229"/>
      <c r="O132" s="229"/>
      <c r="P132" s="229"/>
      <c r="Q132" s="229"/>
      <c r="R132" s="229"/>
      <c r="S132" s="229"/>
      <c r="T132" s="230"/>
      <c r="AT132" s="231" t="s">
        <v>170</v>
      </c>
      <c r="AU132" s="231" t="s">
        <v>83</v>
      </c>
      <c r="AV132" s="12" t="s">
        <v>168</v>
      </c>
      <c r="AW132" s="12" t="s">
        <v>37</v>
      </c>
      <c r="AX132" s="12" t="s">
        <v>81</v>
      </c>
      <c r="AY132" s="231" t="s">
        <v>162</v>
      </c>
    </row>
    <row r="133" spans="2:65" s="1" customFormat="1" ht="20.399999999999999" customHeight="1">
      <c r="B133" s="41"/>
      <c r="C133" s="263" t="s">
        <v>219</v>
      </c>
      <c r="D133" s="263" t="s">
        <v>393</v>
      </c>
      <c r="E133" s="264" t="s">
        <v>440</v>
      </c>
      <c r="F133" s="265" t="s">
        <v>441</v>
      </c>
      <c r="G133" s="266" t="s">
        <v>191</v>
      </c>
      <c r="H133" s="267">
        <v>111.1</v>
      </c>
      <c r="I133" s="268"/>
      <c r="J133" s="269">
        <f>ROUND(I133*H133,2)</f>
        <v>0</v>
      </c>
      <c r="K133" s="265" t="s">
        <v>183</v>
      </c>
      <c r="L133" s="270"/>
      <c r="M133" s="271" t="s">
        <v>21</v>
      </c>
      <c r="N133" s="272" t="s">
        <v>44</v>
      </c>
      <c r="O133" s="42"/>
      <c r="P133" s="202">
        <f>O133*H133</f>
        <v>0</v>
      </c>
      <c r="Q133" s="202">
        <v>2.4E-2</v>
      </c>
      <c r="R133" s="202">
        <f>Q133*H133</f>
        <v>2.6663999999999999</v>
      </c>
      <c r="S133" s="202">
        <v>0</v>
      </c>
      <c r="T133" s="203">
        <f>S133*H133</f>
        <v>0</v>
      </c>
      <c r="AR133" s="24" t="s">
        <v>205</v>
      </c>
      <c r="AT133" s="24" t="s">
        <v>393</v>
      </c>
      <c r="AU133" s="24" t="s">
        <v>83</v>
      </c>
      <c r="AY133" s="24" t="s">
        <v>162</v>
      </c>
      <c r="BE133" s="204">
        <f>IF(N133="základní",J133,0)</f>
        <v>0</v>
      </c>
      <c r="BF133" s="204">
        <f>IF(N133="snížená",J133,0)</f>
        <v>0</v>
      </c>
      <c r="BG133" s="204">
        <f>IF(N133="zákl. přenesená",J133,0)</f>
        <v>0</v>
      </c>
      <c r="BH133" s="204">
        <f>IF(N133="sníž. přenesená",J133,0)</f>
        <v>0</v>
      </c>
      <c r="BI133" s="204">
        <f>IF(N133="nulová",J133,0)</f>
        <v>0</v>
      </c>
      <c r="BJ133" s="24" t="s">
        <v>81</v>
      </c>
      <c r="BK133" s="204">
        <f>ROUND(I133*H133,2)</f>
        <v>0</v>
      </c>
      <c r="BL133" s="24" t="s">
        <v>168</v>
      </c>
      <c r="BM133" s="24" t="s">
        <v>761</v>
      </c>
    </row>
    <row r="134" spans="2:65" s="13" customFormat="1" ht="12">
      <c r="B134" s="234"/>
      <c r="C134" s="235"/>
      <c r="D134" s="217" t="s">
        <v>170</v>
      </c>
      <c r="E134" s="236" t="s">
        <v>21</v>
      </c>
      <c r="F134" s="237" t="s">
        <v>439</v>
      </c>
      <c r="G134" s="235"/>
      <c r="H134" s="238" t="s">
        <v>21</v>
      </c>
      <c r="I134" s="239"/>
      <c r="J134" s="235"/>
      <c r="K134" s="235"/>
      <c r="L134" s="240"/>
      <c r="M134" s="241"/>
      <c r="N134" s="242"/>
      <c r="O134" s="242"/>
      <c r="P134" s="242"/>
      <c r="Q134" s="242"/>
      <c r="R134" s="242"/>
      <c r="S134" s="242"/>
      <c r="T134" s="243"/>
      <c r="AT134" s="244" t="s">
        <v>170</v>
      </c>
      <c r="AU134" s="244" t="s">
        <v>83</v>
      </c>
      <c r="AV134" s="13" t="s">
        <v>81</v>
      </c>
      <c r="AW134" s="13" t="s">
        <v>37</v>
      </c>
      <c r="AX134" s="13" t="s">
        <v>73</v>
      </c>
      <c r="AY134" s="244" t="s">
        <v>162</v>
      </c>
    </row>
    <row r="135" spans="2:65" s="11" customFormat="1" ht="12">
      <c r="B135" s="205"/>
      <c r="C135" s="206"/>
      <c r="D135" s="217" t="s">
        <v>170</v>
      </c>
      <c r="E135" s="218" t="s">
        <v>21</v>
      </c>
      <c r="F135" s="219" t="s">
        <v>762</v>
      </c>
      <c r="G135" s="206"/>
      <c r="H135" s="220">
        <v>111.1</v>
      </c>
      <c r="I135" s="211"/>
      <c r="J135" s="206"/>
      <c r="K135" s="206"/>
      <c r="L135" s="212"/>
      <c r="M135" s="213"/>
      <c r="N135" s="214"/>
      <c r="O135" s="214"/>
      <c r="P135" s="214"/>
      <c r="Q135" s="214"/>
      <c r="R135" s="214"/>
      <c r="S135" s="214"/>
      <c r="T135" s="215"/>
      <c r="AT135" s="216" t="s">
        <v>170</v>
      </c>
      <c r="AU135" s="216" t="s">
        <v>83</v>
      </c>
      <c r="AV135" s="11" t="s">
        <v>83</v>
      </c>
      <c r="AW135" s="11" t="s">
        <v>37</v>
      </c>
      <c r="AX135" s="11" t="s">
        <v>73</v>
      </c>
      <c r="AY135" s="216" t="s">
        <v>162</v>
      </c>
    </row>
    <row r="136" spans="2:65" s="12" customFormat="1" ht="12">
      <c r="B136" s="221"/>
      <c r="C136" s="222"/>
      <c r="D136" s="207" t="s">
        <v>170</v>
      </c>
      <c r="E136" s="223" t="s">
        <v>21</v>
      </c>
      <c r="F136" s="224" t="s">
        <v>176</v>
      </c>
      <c r="G136" s="222"/>
      <c r="H136" s="225">
        <v>111.1</v>
      </c>
      <c r="I136" s="226"/>
      <c r="J136" s="222"/>
      <c r="K136" s="222"/>
      <c r="L136" s="227"/>
      <c r="M136" s="228"/>
      <c r="N136" s="229"/>
      <c r="O136" s="229"/>
      <c r="P136" s="229"/>
      <c r="Q136" s="229"/>
      <c r="R136" s="229"/>
      <c r="S136" s="229"/>
      <c r="T136" s="230"/>
      <c r="AT136" s="231" t="s">
        <v>170</v>
      </c>
      <c r="AU136" s="231" t="s">
        <v>83</v>
      </c>
      <c r="AV136" s="12" t="s">
        <v>168</v>
      </c>
      <c r="AW136" s="12" t="s">
        <v>37</v>
      </c>
      <c r="AX136" s="12" t="s">
        <v>81</v>
      </c>
      <c r="AY136" s="231" t="s">
        <v>162</v>
      </c>
    </row>
    <row r="137" spans="2:65" s="1" customFormat="1" ht="40.200000000000003" customHeight="1">
      <c r="B137" s="41"/>
      <c r="C137" s="193" t="s">
        <v>224</v>
      </c>
      <c r="D137" s="193" t="s">
        <v>164</v>
      </c>
      <c r="E137" s="194" t="s">
        <v>583</v>
      </c>
      <c r="F137" s="195" t="s">
        <v>584</v>
      </c>
      <c r="G137" s="196" t="s">
        <v>249</v>
      </c>
      <c r="H137" s="197">
        <v>95</v>
      </c>
      <c r="I137" s="198"/>
      <c r="J137" s="199">
        <f>ROUND(I137*H137,2)</f>
        <v>0</v>
      </c>
      <c r="K137" s="195" t="s">
        <v>183</v>
      </c>
      <c r="L137" s="61"/>
      <c r="M137" s="200" t="s">
        <v>21</v>
      </c>
      <c r="N137" s="201" t="s">
        <v>44</v>
      </c>
      <c r="O137" s="42"/>
      <c r="P137" s="202">
        <f>O137*H137</f>
        <v>0</v>
      </c>
      <c r="Q137" s="202">
        <v>0.15539952000000001</v>
      </c>
      <c r="R137" s="202">
        <f>Q137*H137</f>
        <v>14.762954400000002</v>
      </c>
      <c r="S137" s="202">
        <v>0</v>
      </c>
      <c r="T137" s="203">
        <f>S137*H137</f>
        <v>0</v>
      </c>
      <c r="AR137" s="24" t="s">
        <v>168</v>
      </c>
      <c r="AT137" s="24" t="s">
        <v>164</v>
      </c>
      <c r="AU137" s="24" t="s">
        <v>83</v>
      </c>
      <c r="AY137" s="24" t="s">
        <v>162</v>
      </c>
      <c r="BE137" s="204">
        <f>IF(N137="základní",J137,0)</f>
        <v>0</v>
      </c>
      <c r="BF137" s="204">
        <f>IF(N137="snížená",J137,0)</f>
        <v>0</v>
      </c>
      <c r="BG137" s="204">
        <f>IF(N137="zákl. přenesená",J137,0)</f>
        <v>0</v>
      </c>
      <c r="BH137" s="204">
        <f>IF(N137="sníž. přenesená",J137,0)</f>
        <v>0</v>
      </c>
      <c r="BI137" s="204">
        <f>IF(N137="nulová",J137,0)</f>
        <v>0</v>
      </c>
      <c r="BJ137" s="24" t="s">
        <v>81</v>
      </c>
      <c r="BK137" s="204">
        <f>ROUND(I137*H137,2)</f>
        <v>0</v>
      </c>
      <c r="BL137" s="24" t="s">
        <v>168</v>
      </c>
      <c r="BM137" s="24" t="s">
        <v>763</v>
      </c>
    </row>
    <row r="138" spans="2:65" s="13" customFormat="1" ht="12">
      <c r="B138" s="234"/>
      <c r="C138" s="235"/>
      <c r="D138" s="217" t="s">
        <v>170</v>
      </c>
      <c r="E138" s="236" t="s">
        <v>21</v>
      </c>
      <c r="F138" s="237" t="s">
        <v>588</v>
      </c>
      <c r="G138" s="235"/>
      <c r="H138" s="238" t="s">
        <v>21</v>
      </c>
      <c r="I138" s="239"/>
      <c r="J138" s="235"/>
      <c r="K138" s="235"/>
      <c r="L138" s="240"/>
      <c r="M138" s="241"/>
      <c r="N138" s="242"/>
      <c r="O138" s="242"/>
      <c r="P138" s="242"/>
      <c r="Q138" s="242"/>
      <c r="R138" s="242"/>
      <c r="S138" s="242"/>
      <c r="T138" s="243"/>
      <c r="AT138" s="244" t="s">
        <v>170</v>
      </c>
      <c r="AU138" s="244" t="s">
        <v>83</v>
      </c>
      <c r="AV138" s="13" t="s">
        <v>81</v>
      </c>
      <c r="AW138" s="13" t="s">
        <v>37</v>
      </c>
      <c r="AX138" s="13" t="s">
        <v>73</v>
      </c>
      <c r="AY138" s="244" t="s">
        <v>162</v>
      </c>
    </row>
    <row r="139" spans="2:65" s="11" customFormat="1" ht="12">
      <c r="B139" s="205"/>
      <c r="C139" s="206"/>
      <c r="D139" s="217" t="s">
        <v>170</v>
      </c>
      <c r="E139" s="218" t="s">
        <v>21</v>
      </c>
      <c r="F139" s="219" t="s">
        <v>764</v>
      </c>
      <c r="G139" s="206"/>
      <c r="H139" s="220">
        <v>95</v>
      </c>
      <c r="I139" s="211"/>
      <c r="J139" s="206"/>
      <c r="K139" s="206"/>
      <c r="L139" s="212"/>
      <c r="M139" s="213"/>
      <c r="N139" s="214"/>
      <c r="O139" s="214"/>
      <c r="P139" s="214"/>
      <c r="Q139" s="214"/>
      <c r="R139" s="214"/>
      <c r="S139" s="214"/>
      <c r="T139" s="215"/>
      <c r="AT139" s="216" t="s">
        <v>170</v>
      </c>
      <c r="AU139" s="216" t="s">
        <v>83</v>
      </c>
      <c r="AV139" s="11" t="s">
        <v>83</v>
      </c>
      <c r="AW139" s="11" t="s">
        <v>37</v>
      </c>
      <c r="AX139" s="11" t="s">
        <v>73</v>
      </c>
      <c r="AY139" s="216" t="s">
        <v>162</v>
      </c>
    </row>
    <row r="140" spans="2:65" s="12" customFormat="1" ht="12">
      <c r="B140" s="221"/>
      <c r="C140" s="222"/>
      <c r="D140" s="207" t="s">
        <v>170</v>
      </c>
      <c r="E140" s="223" t="s">
        <v>21</v>
      </c>
      <c r="F140" s="224" t="s">
        <v>176</v>
      </c>
      <c r="G140" s="222"/>
      <c r="H140" s="225">
        <v>95</v>
      </c>
      <c r="I140" s="226"/>
      <c r="J140" s="222"/>
      <c r="K140" s="222"/>
      <c r="L140" s="227"/>
      <c r="M140" s="228"/>
      <c r="N140" s="229"/>
      <c r="O140" s="229"/>
      <c r="P140" s="229"/>
      <c r="Q140" s="229"/>
      <c r="R140" s="229"/>
      <c r="S140" s="229"/>
      <c r="T140" s="230"/>
      <c r="AT140" s="231" t="s">
        <v>170</v>
      </c>
      <c r="AU140" s="231" t="s">
        <v>83</v>
      </c>
      <c r="AV140" s="12" t="s">
        <v>168</v>
      </c>
      <c r="AW140" s="12" t="s">
        <v>37</v>
      </c>
      <c r="AX140" s="12" t="s">
        <v>81</v>
      </c>
      <c r="AY140" s="231" t="s">
        <v>162</v>
      </c>
    </row>
    <row r="141" spans="2:65" s="1" customFormat="1" ht="20.399999999999999" customHeight="1">
      <c r="B141" s="41"/>
      <c r="C141" s="263" t="s">
        <v>230</v>
      </c>
      <c r="D141" s="263" t="s">
        <v>393</v>
      </c>
      <c r="E141" s="264" t="s">
        <v>590</v>
      </c>
      <c r="F141" s="265" t="s">
        <v>591</v>
      </c>
      <c r="G141" s="266" t="s">
        <v>191</v>
      </c>
      <c r="H141" s="267">
        <v>95.95</v>
      </c>
      <c r="I141" s="268"/>
      <c r="J141" s="269">
        <f>ROUND(I141*H141,2)</f>
        <v>0</v>
      </c>
      <c r="K141" s="265" t="s">
        <v>183</v>
      </c>
      <c r="L141" s="270"/>
      <c r="M141" s="271" t="s">
        <v>21</v>
      </c>
      <c r="N141" s="272" t="s">
        <v>44</v>
      </c>
      <c r="O141" s="42"/>
      <c r="P141" s="202">
        <f>O141*H141</f>
        <v>0</v>
      </c>
      <c r="Q141" s="202">
        <v>4.8300000000000003E-2</v>
      </c>
      <c r="R141" s="202">
        <f>Q141*H141</f>
        <v>4.634385</v>
      </c>
      <c r="S141" s="202">
        <v>0</v>
      </c>
      <c r="T141" s="203">
        <f>S141*H141</f>
        <v>0</v>
      </c>
      <c r="AR141" s="24" t="s">
        <v>205</v>
      </c>
      <c r="AT141" s="24" t="s">
        <v>393</v>
      </c>
      <c r="AU141" s="24" t="s">
        <v>83</v>
      </c>
      <c r="AY141" s="24" t="s">
        <v>162</v>
      </c>
      <c r="BE141" s="204">
        <f>IF(N141="základní",J141,0)</f>
        <v>0</v>
      </c>
      <c r="BF141" s="204">
        <f>IF(N141="snížená",J141,0)</f>
        <v>0</v>
      </c>
      <c r="BG141" s="204">
        <f>IF(N141="zákl. přenesená",J141,0)</f>
        <v>0</v>
      </c>
      <c r="BH141" s="204">
        <f>IF(N141="sníž. přenesená",J141,0)</f>
        <v>0</v>
      </c>
      <c r="BI141" s="204">
        <f>IF(N141="nulová",J141,0)</f>
        <v>0</v>
      </c>
      <c r="BJ141" s="24" t="s">
        <v>81</v>
      </c>
      <c r="BK141" s="204">
        <f>ROUND(I141*H141,2)</f>
        <v>0</v>
      </c>
      <c r="BL141" s="24" t="s">
        <v>168</v>
      </c>
      <c r="BM141" s="24" t="s">
        <v>765</v>
      </c>
    </row>
    <row r="142" spans="2:65" s="11" customFormat="1" ht="12">
      <c r="B142" s="205"/>
      <c r="C142" s="206"/>
      <c r="D142" s="217" t="s">
        <v>170</v>
      </c>
      <c r="E142" s="218" t="s">
        <v>21</v>
      </c>
      <c r="F142" s="219" t="s">
        <v>766</v>
      </c>
      <c r="G142" s="206"/>
      <c r="H142" s="220">
        <v>95.95</v>
      </c>
      <c r="I142" s="211"/>
      <c r="J142" s="206"/>
      <c r="K142" s="206"/>
      <c r="L142" s="212"/>
      <c r="M142" s="213"/>
      <c r="N142" s="214"/>
      <c r="O142" s="214"/>
      <c r="P142" s="214"/>
      <c r="Q142" s="214"/>
      <c r="R142" s="214"/>
      <c r="S142" s="214"/>
      <c r="T142" s="215"/>
      <c r="AT142" s="216" t="s">
        <v>170</v>
      </c>
      <c r="AU142" s="216" t="s">
        <v>83</v>
      </c>
      <c r="AV142" s="11" t="s">
        <v>83</v>
      </c>
      <c r="AW142" s="11" t="s">
        <v>37</v>
      </c>
      <c r="AX142" s="11" t="s">
        <v>73</v>
      </c>
      <c r="AY142" s="216" t="s">
        <v>162</v>
      </c>
    </row>
    <row r="143" spans="2:65" s="12" customFormat="1" ht="12">
      <c r="B143" s="221"/>
      <c r="C143" s="222"/>
      <c r="D143" s="207" t="s">
        <v>170</v>
      </c>
      <c r="E143" s="223" t="s">
        <v>21</v>
      </c>
      <c r="F143" s="224" t="s">
        <v>176</v>
      </c>
      <c r="G143" s="222"/>
      <c r="H143" s="225">
        <v>95.95</v>
      </c>
      <c r="I143" s="226"/>
      <c r="J143" s="222"/>
      <c r="K143" s="222"/>
      <c r="L143" s="227"/>
      <c r="M143" s="228"/>
      <c r="N143" s="229"/>
      <c r="O143" s="229"/>
      <c r="P143" s="229"/>
      <c r="Q143" s="229"/>
      <c r="R143" s="229"/>
      <c r="S143" s="229"/>
      <c r="T143" s="230"/>
      <c r="AT143" s="231" t="s">
        <v>170</v>
      </c>
      <c r="AU143" s="231" t="s">
        <v>83</v>
      </c>
      <c r="AV143" s="12" t="s">
        <v>168</v>
      </c>
      <c r="AW143" s="12" t="s">
        <v>37</v>
      </c>
      <c r="AX143" s="12" t="s">
        <v>81</v>
      </c>
      <c r="AY143" s="231" t="s">
        <v>162</v>
      </c>
    </row>
    <row r="144" spans="2:65" s="1" customFormat="1" ht="28.8" customHeight="1">
      <c r="B144" s="41"/>
      <c r="C144" s="193" t="s">
        <v>237</v>
      </c>
      <c r="D144" s="193" t="s">
        <v>164</v>
      </c>
      <c r="E144" s="194" t="s">
        <v>612</v>
      </c>
      <c r="F144" s="195" t="s">
        <v>613</v>
      </c>
      <c r="G144" s="196" t="s">
        <v>257</v>
      </c>
      <c r="H144" s="197">
        <v>0.95</v>
      </c>
      <c r="I144" s="198"/>
      <c r="J144" s="199">
        <f>ROUND(I144*H144,2)</f>
        <v>0</v>
      </c>
      <c r="K144" s="195" t="s">
        <v>183</v>
      </c>
      <c r="L144" s="61"/>
      <c r="M144" s="200" t="s">
        <v>21</v>
      </c>
      <c r="N144" s="201" t="s">
        <v>44</v>
      </c>
      <c r="O144" s="42"/>
      <c r="P144" s="202">
        <f>O144*H144</f>
        <v>0</v>
      </c>
      <c r="Q144" s="202">
        <v>2.2563399999999998</v>
      </c>
      <c r="R144" s="202">
        <f>Q144*H144</f>
        <v>2.1435229999999996</v>
      </c>
      <c r="S144" s="202">
        <v>0</v>
      </c>
      <c r="T144" s="203">
        <f>S144*H144</f>
        <v>0</v>
      </c>
      <c r="AR144" s="24" t="s">
        <v>168</v>
      </c>
      <c r="AT144" s="24" t="s">
        <v>164</v>
      </c>
      <c r="AU144" s="24" t="s">
        <v>83</v>
      </c>
      <c r="AY144" s="24" t="s">
        <v>162</v>
      </c>
      <c r="BE144" s="204">
        <f>IF(N144="základní",J144,0)</f>
        <v>0</v>
      </c>
      <c r="BF144" s="204">
        <f>IF(N144="snížená",J144,0)</f>
        <v>0</v>
      </c>
      <c r="BG144" s="204">
        <f>IF(N144="zákl. přenesená",J144,0)</f>
        <v>0</v>
      </c>
      <c r="BH144" s="204">
        <f>IF(N144="sníž. přenesená",J144,0)</f>
        <v>0</v>
      </c>
      <c r="BI144" s="204">
        <f>IF(N144="nulová",J144,0)</f>
        <v>0</v>
      </c>
      <c r="BJ144" s="24" t="s">
        <v>81</v>
      </c>
      <c r="BK144" s="204">
        <f>ROUND(I144*H144,2)</f>
        <v>0</v>
      </c>
      <c r="BL144" s="24" t="s">
        <v>168</v>
      </c>
      <c r="BM144" s="24" t="s">
        <v>767</v>
      </c>
    </row>
    <row r="145" spans="2:65" s="13" customFormat="1" ht="12">
      <c r="B145" s="234"/>
      <c r="C145" s="235"/>
      <c r="D145" s="217" t="s">
        <v>170</v>
      </c>
      <c r="E145" s="236" t="s">
        <v>21</v>
      </c>
      <c r="F145" s="237" t="s">
        <v>588</v>
      </c>
      <c r="G145" s="235"/>
      <c r="H145" s="238" t="s">
        <v>21</v>
      </c>
      <c r="I145" s="239"/>
      <c r="J145" s="235"/>
      <c r="K145" s="235"/>
      <c r="L145" s="240"/>
      <c r="M145" s="241"/>
      <c r="N145" s="242"/>
      <c r="O145" s="242"/>
      <c r="P145" s="242"/>
      <c r="Q145" s="242"/>
      <c r="R145" s="242"/>
      <c r="S145" s="242"/>
      <c r="T145" s="243"/>
      <c r="AT145" s="244" t="s">
        <v>170</v>
      </c>
      <c r="AU145" s="244" t="s">
        <v>83</v>
      </c>
      <c r="AV145" s="13" t="s">
        <v>81</v>
      </c>
      <c r="AW145" s="13" t="s">
        <v>37</v>
      </c>
      <c r="AX145" s="13" t="s">
        <v>73</v>
      </c>
      <c r="AY145" s="244" t="s">
        <v>162</v>
      </c>
    </row>
    <row r="146" spans="2:65" s="11" customFormat="1" ht="12">
      <c r="B146" s="205"/>
      <c r="C146" s="206"/>
      <c r="D146" s="217" t="s">
        <v>170</v>
      </c>
      <c r="E146" s="218" t="s">
        <v>21</v>
      </c>
      <c r="F146" s="219" t="s">
        <v>768</v>
      </c>
      <c r="G146" s="206"/>
      <c r="H146" s="220">
        <v>0.95</v>
      </c>
      <c r="I146" s="211"/>
      <c r="J146" s="206"/>
      <c r="K146" s="206"/>
      <c r="L146" s="212"/>
      <c r="M146" s="213"/>
      <c r="N146" s="214"/>
      <c r="O146" s="214"/>
      <c r="P146" s="214"/>
      <c r="Q146" s="214"/>
      <c r="R146" s="214"/>
      <c r="S146" s="214"/>
      <c r="T146" s="215"/>
      <c r="AT146" s="216" t="s">
        <v>170</v>
      </c>
      <c r="AU146" s="216" t="s">
        <v>83</v>
      </c>
      <c r="AV146" s="11" t="s">
        <v>83</v>
      </c>
      <c r="AW146" s="11" t="s">
        <v>37</v>
      </c>
      <c r="AX146" s="11" t="s">
        <v>73</v>
      </c>
      <c r="AY146" s="216" t="s">
        <v>162</v>
      </c>
    </row>
    <row r="147" spans="2:65" s="12" customFormat="1" ht="12">
      <c r="B147" s="221"/>
      <c r="C147" s="222"/>
      <c r="D147" s="217" t="s">
        <v>170</v>
      </c>
      <c r="E147" s="257" t="s">
        <v>21</v>
      </c>
      <c r="F147" s="258" t="s">
        <v>176</v>
      </c>
      <c r="G147" s="222"/>
      <c r="H147" s="259">
        <v>0.95</v>
      </c>
      <c r="I147" s="226"/>
      <c r="J147" s="222"/>
      <c r="K147" s="222"/>
      <c r="L147" s="227"/>
      <c r="M147" s="228"/>
      <c r="N147" s="229"/>
      <c r="O147" s="229"/>
      <c r="P147" s="229"/>
      <c r="Q147" s="229"/>
      <c r="R147" s="229"/>
      <c r="S147" s="229"/>
      <c r="T147" s="230"/>
      <c r="AT147" s="231" t="s">
        <v>170</v>
      </c>
      <c r="AU147" s="231" t="s">
        <v>83</v>
      </c>
      <c r="AV147" s="12" t="s">
        <v>168</v>
      </c>
      <c r="AW147" s="12" t="s">
        <v>37</v>
      </c>
      <c r="AX147" s="12" t="s">
        <v>81</v>
      </c>
      <c r="AY147" s="231" t="s">
        <v>162</v>
      </c>
    </row>
    <row r="148" spans="2:65" s="10" customFormat="1" ht="29.85" customHeight="1">
      <c r="B148" s="176"/>
      <c r="C148" s="177"/>
      <c r="D148" s="190" t="s">
        <v>72</v>
      </c>
      <c r="E148" s="191" t="s">
        <v>444</v>
      </c>
      <c r="F148" s="191" t="s">
        <v>445</v>
      </c>
      <c r="G148" s="177"/>
      <c r="H148" s="177"/>
      <c r="I148" s="180"/>
      <c r="J148" s="192">
        <f>BK148</f>
        <v>0</v>
      </c>
      <c r="K148" s="177"/>
      <c r="L148" s="182"/>
      <c r="M148" s="183"/>
      <c r="N148" s="184"/>
      <c r="O148" s="184"/>
      <c r="P148" s="185">
        <f>P149</f>
        <v>0</v>
      </c>
      <c r="Q148" s="184"/>
      <c r="R148" s="185">
        <f>R149</f>
        <v>0</v>
      </c>
      <c r="S148" s="184"/>
      <c r="T148" s="186">
        <f>T149</f>
        <v>0</v>
      </c>
      <c r="AR148" s="187" t="s">
        <v>81</v>
      </c>
      <c r="AT148" s="188" t="s">
        <v>72</v>
      </c>
      <c r="AU148" s="188" t="s">
        <v>81</v>
      </c>
      <c r="AY148" s="187" t="s">
        <v>162</v>
      </c>
      <c r="BK148" s="189">
        <f>BK149</f>
        <v>0</v>
      </c>
    </row>
    <row r="149" spans="2:65" s="1" customFormat="1" ht="28.8" customHeight="1">
      <c r="B149" s="41"/>
      <c r="C149" s="193" t="s">
        <v>246</v>
      </c>
      <c r="D149" s="193" t="s">
        <v>164</v>
      </c>
      <c r="E149" s="194" t="s">
        <v>620</v>
      </c>
      <c r="F149" s="195" t="s">
        <v>621</v>
      </c>
      <c r="G149" s="196" t="s">
        <v>317</v>
      </c>
      <c r="H149" s="197">
        <v>891.36800000000005</v>
      </c>
      <c r="I149" s="198"/>
      <c r="J149" s="199">
        <f>ROUND(I149*H149,2)</f>
        <v>0</v>
      </c>
      <c r="K149" s="195" t="s">
        <v>183</v>
      </c>
      <c r="L149" s="61"/>
      <c r="M149" s="200" t="s">
        <v>21</v>
      </c>
      <c r="N149" s="273" t="s">
        <v>44</v>
      </c>
      <c r="O149" s="274"/>
      <c r="P149" s="275">
        <f>O149*H149</f>
        <v>0</v>
      </c>
      <c r="Q149" s="275">
        <v>0</v>
      </c>
      <c r="R149" s="275">
        <f>Q149*H149</f>
        <v>0</v>
      </c>
      <c r="S149" s="275">
        <v>0</v>
      </c>
      <c r="T149" s="276">
        <f>S149*H149</f>
        <v>0</v>
      </c>
      <c r="AR149" s="24" t="s">
        <v>168</v>
      </c>
      <c r="AT149" s="24" t="s">
        <v>164</v>
      </c>
      <c r="AU149" s="24" t="s">
        <v>83</v>
      </c>
      <c r="AY149" s="24" t="s">
        <v>162</v>
      </c>
      <c r="BE149" s="204">
        <f>IF(N149="základní",J149,0)</f>
        <v>0</v>
      </c>
      <c r="BF149" s="204">
        <f>IF(N149="snížená",J149,0)</f>
        <v>0</v>
      </c>
      <c r="BG149" s="204">
        <f>IF(N149="zákl. přenesená",J149,0)</f>
        <v>0</v>
      </c>
      <c r="BH149" s="204">
        <f>IF(N149="sníž. přenesená",J149,0)</f>
        <v>0</v>
      </c>
      <c r="BI149" s="204">
        <f>IF(N149="nulová",J149,0)</f>
        <v>0</v>
      </c>
      <c r="BJ149" s="24" t="s">
        <v>81</v>
      </c>
      <c r="BK149" s="204">
        <f>ROUND(I149*H149,2)</f>
        <v>0</v>
      </c>
      <c r="BL149" s="24" t="s">
        <v>168</v>
      </c>
      <c r="BM149" s="24" t="s">
        <v>769</v>
      </c>
    </row>
    <row r="150" spans="2:65" s="1" customFormat="1" ht="6.9" customHeight="1">
      <c r="B150" s="56"/>
      <c r="C150" s="57"/>
      <c r="D150" s="57"/>
      <c r="E150" s="57"/>
      <c r="F150" s="57"/>
      <c r="G150" s="57"/>
      <c r="H150" s="57"/>
      <c r="I150" s="139"/>
      <c r="J150" s="57"/>
      <c r="K150" s="57"/>
      <c r="L150" s="61"/>
    </row>
  </sheetData>
  <sheetProtection algorithmName="SHA-512" hashValue="gszJW4N+rSfWUgtmy9aGB9uAj5Ca5fOAFakw0FLz7NTpfk8dC1wDDxdDxrIIgcz86KKrDtrSdCDjQZM3q9O1Og==" saltValue="qXM5tNt7QyZVuQs3f6ccWg==" spinCount="100000" sheet="1" objects="1" scenarios="1" formatCells="0" formatColumns="0" formatRows="0" sort="0" autoFilter="0"/>
  <autoFilter ref="C81:K149" xr:uid="{00000000-0009-0000-0000-000007000000}"/>
  <mergeCells count="9">
    <mergeCell ref="E72:H72"/>
    <mergeCell ref="E74:H74"/>
    <mergeCell ref="G1:H1"/>
    <mergeCell ref="L2:V2"/>
    <mergeCell ref="E7:H7"/>
    <mergeCell ref="E9:H9"/>
    <mergeCell ref="E24:H24"/>
    <mergeCell ref="E45:H45"/>
    <mergeCell ref="E47:H47"/>
  </mergeCells>
  <hyperlinks>
    <hyperlink ref="F1:G1" location="C2" display="1) Krycí list soupisu" xr:uid="{00000000-0004-0000-0700-000000000000}"/>
    <hyperlink ref="G1:H1" location="C54" display="2) Rekapitulace" xr:uid="{00000000-0004-0000-0700-000001000000}"/>
    <hyperlink ref="J1" location="C81" display="3) Soupis prací" xr:uid="{00000000-0004-0000-0700-000002000000}"/>
    <hyperlink ref="L1:V1" location="'Rekapitulace stavby'!C2" display="Rekapitulace stavby" xr:uid="{00000000-0004-0000-0700-000003000000}"/>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R128"/>
  <sheetViews>
    <sheetView showGridLines="0" workbookViewId="0">
      <pane ySplit="1" topLeftCell="A2" activePane="bottomLeft" state="frozen"/>
      <selection pane="bottomLeft"/>
    </sheetView>
  </sheetViews>
  <sheetFormatPr defaultRowHeight="14.4"/>
  <cols>
    <col min="1" max="1" width="7.140625" customWidth="1"/>
    <col min="2" max="2" width="1.42578125" customWidth="1"/>
    <col min="3" max="3" width="3.5703125" customWidth="1"/>
    <col min="4" max="4" width="3.7109375" customWidth="1"/>
    <col min="5" max="5" width="14.7109375" customWidth="1"/>
    <col min="6" max="6" width="64.28515625" customWidth="1"/>
    <col min="7" max="7" width="7.42578125" customWidth="1"/>
    <col min="8" max="8" width="9.5703125" customWidth="1"/>
    <col min="9" max="9" width="10.85546875" style="111" customWidth="1"/>
    <col min="10" max="10" width="20.140625" customWidth="1"/>
    <col min="11" max="11" width="13.28515625" customWidth="1"/>
    <col min="13" max="18" width="9.140625" hidden="1"/>
    <col min="19" max="19" width="7" hidden="1" customWidth="1"/>
    <col min="20" max="20" width="25.42578125" hidden="1" customWidth="1"/>
    <col min="21" max="21" width="14" hidden="1" customWidth="1"/>
    <col min="22" max="22" width="10.5703125" customWidth="1"/>
    <col min="23" max="23" width="14" customWidth="1"/>
    <col min="24" max="24" width="10.5703125" customWidth="1"/>
    <col min="25" max="25" width="12.85546875" customWidth="1"/>
    <col min="26" max="26" width="9.42578125" customWidth="1"/>
    <col min="27" max="27" width="12.85546875" customWidth="1"/>
    <col min="28" max="28" width="14" customWidth="1"/>
    <col min="29" max="29" width="9.42578125" customWidth="1"/>
    <col min="30" max="30" width="12.85546875" customWidth="1"/>
    <col min="31" max="31" width="14" customWidth="1"/>
    <col min="44" max="65" width="9.140625" hidden="1"/>
  </cols>
  <sheetData>
    <row r="1" spans="1:70" ht="21.75" customHeight="1">
      <c r="A1" s="21"/>
      <c r="B1" s="112"/>
      <c r="C1" s="112"/>
      <c r="D1" s="113" t="s">
        <v>1</v>
      </c>
      <c r="E1" s="112"/>
      <c r="F1" s="114" t="s">
        <v>129</v>
      </c>
      <c r="G1" s="408" t="s">
        <v>130</v>
      </c>
      <c r="H1" s="408"/>
      <c r="I1" s="115"/>
      <c r="J1" s="114" t="s">
        <v>131</v>
      </c>
      <c r="K1" s="113" t="s">
        <v>132</v>
      </c>
      <c r="L1" s="114" t="s">
        <v>133</v>
      </c>
      <c r="M1" s="114"/>
      <c r="N1" s="114"/>
      <c r="O1" s="114"/>
      <c r="P1" s="114"/>
      <c r="Q1" s="114"/>
      <c r="R1" s="114"/>
      <c r="S1" s="114"/>
      <c r="T1" s="114"/>
      <c r="U1" s="20"/>
      <c r="V1" s="20"/>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row>
    <row r="2" spans="1:70" ht="36.9" customHeight="1">
      <c r="L2" s="400"/>
      <c r="M2" s="400"/>
      <c r="N2" s="400"/>
      <c r="O2" s="400"/>
      <c r="P2" s="400"/>
      <c r="Q2" s="400"/>
      <c r="R2" s="400"/>
      <c r="S2" s="400"/>
      <c r="T2" s="400"/>
      <c r="U2" s="400"/>
      <c r="V2" s="400"/>
      <c r="AT2" s="24" t="s">
        <v>104</v>
      </c>
    </row>
    <row r="3" spans="1:70" ht="6.9" customHeight="1">
      <c r="B3" s="25"/>
      <c r="C3" s="26"/>
      <c r="D3" s="26"/>
      <c r="E3" s="26"/>
      <c r="F3" s="26"/>
      <c r="G3" s="26"/>
      <c r="H3" s="26"/>
      <c r="I3" s="116"/>
      <c r="J3" s="26"/>
      <c r="K3" s="27"/>
      <c r="AT3" s="24" t="s">
        <v>83</v>
      </c>
    </row>
    <row r="4" spans="1:70" ht="36.9" customHeight="1">
      <c r="B4" s="28"/>
      <c r="C4" s="29"/>
      <c r="D4" s="30" t="s">
        <v>134</v>
      </c>
      <c r="E4" s="29"/>
      <c r="F4" s="29"/>
      <c r="G4" s="29"/>
      <c r="H4" s="29"/>
      <c r="I4" s="117"/>
      <c r="J4" s="29"/>
      <c r="K4" s="31"/>
      <c r="M4" s="32" t="s">
        <v>12</v>
      </c>
      <c r="AT4" s="24" t="s">
        <v>6</v>
      </c>
    </row>
    <row r="5" spans="1:70" ht="6.9" customHeight="1">
      <c r="B5" s="28"/>
      <c r="C5" s="29"/>
      <c r="D5" s="29"/>
      <c r="E5" s="29"/>
      <c r="F5" s="29"/>
      <c r="G5" s="29"/>
      <c r="H5" s="29"/>
      <c r="I5" s="117"/>
      <c r="J5" s="29"/>
      <c r="K5" s="31"/>
    </row>
    <row r="6" spans="1:70" ht="13.2">
      <c r="B6" s="28"/>
      <c r="C6" s="29"/>
      <c r="D6" s="37" t="s">
        <v>18</v>
      </c>
      <c r="E6" s="29"/>
      <c r="F6" s="29"/>
      <c r="G6" s="29"/>
      <c r="H6" s="29"/>
      <c r="I6" s="117"/>
      <c r="J6" s="29"/>
      <c r="K6" s="31"/>
    </row>
    <row r="7" spans="1:70" ht="20.399999999999999" customHeight="1">
      <c r="B7" s="28"/>
      <c r="C7" s="29"/>
      <c r="D7" s="29"/>
      <c r="E7" s="401" t="str">
        <f>'Rekapitulace stavby'!K6</f>
        <v>Revitalizace centra obce Vikýřovice</v>
      </c>
      <c r="F7" s="402"/>
      <c r="G7" s="402"/>
      <c r="H7" s="402"/>
      <c r="I7" s="117"/>
      <c r="J7" s="29"/>
      <c r="K7" s="31"/>
    </row>
    <row r="8" spans="1:70" s="1" customFormat="1" ht="13.2">
      <c r="B8" s="41"/>
      <c r="C8" s="42"/>
      <c r="D8" s="37" t="s">
        <v>135</v>
      </c>
      <c r="E8" s="42"/>
      <c r="F8" s="42"/>
      <c r="G8" s="42"/>
      <c r="H8" s="42"/>
      <c r="I8" s="118"/>
      <c r="J8" s="42"/>
      <c r="K8" s="45"/>
    </row>
    <row r="9" spans="1:70" s="1" customFormat="1" ht="36.9" customHeight="1">
      <c r="B9" s="41"/>
      <c r="C9" s="42"/>
      <c r="D9" s="42"/>
      <c r="E9" s="403" t="s">
        <v>770</v>
      </c>
      <c r="F9" s="404"/>
      <c r="G9" s="404"/>
      <c r="H9" s="404"/>
      <c r="I9" s="118"/>
      <c r="J9" s="42"/>
      <c r="K9" s="45"/>
    </row>
    <row r="10" spans="1:70" s="1" customFormat="1" ht="12">
      <c r="B10" s="41"/>
      <c r="C10" s="42"/>
      <c r="D10" s="42"/>
      <c r="E10" s="42"/>
      <c r="F10" s="42"/>
      <c r="G10" s="42"/>
      <c r="H10" s="42"/>
      <c r="I10" s="118"/>
      <c r="J10" s="42"/>
      <c r="K10" s="45"/>
    </row>
    <row r="11" spans="1:70" s="1" customFormat="1" ht="14.4" customHeight="1">
      <c r="B11" s="41"/>
      <c r="C11" s="42"/>
      <c r="D11" s="37" t="s">
        <v>20</v>
      </c>
      <c r="E11" s="42"/>
      <c r="F11" s="35" t="s">
        <v>21</v>
      </c>
      <c r="G11" s="42"/>
      <c r="H11" s="42"/>
      <c r="I11" s="119" t="s">
        <v>22</v>
      </c>
      <c r="J11" s="35" t="s">
        <v>21</v>
      </c>
      <c r="K11" s="45"/>
    </row>
    <row r="12" spans="1:70" s="1" customFormat="1" ht="14.4" customHeight="1">
      <c r="B12" s="41"/>
      <c r="C12" s="42"/>
      <c r="D12" s="37" t="s">
        <v>23</v>
      </c>
      <c r="E12" s="42"/>
      <c r="F12" s="35" t="s">
        <v>24</v>
      </c>
      <c r="G12" s="42"/>
      <c r="H12" s="42"/>
      <c r="I12" s="119" t="s">
        <v>25</v>
      </c>
      <c r="J12" s="120" t="str">
        <f>'Rekapitulace stavby'!AN8</f>
        <v>20. 7. 2017</v>
      </c>
      <c r="K12" s="45"/>
    </row>
    <row r="13" spans="1:70" s="1" customFormat="1" ht="10.8" customHeight="1">
      <c r="B13" s="41"/>
      <c r="C13" s="42"/>
      <c r="D13" s="42"/>
      <c r="E13" s="42"/>
      <c r="F13" s="42"/>
      <c r="G13" s="42"/>
      <c r="H13" s="42"/>
      <c r="I13" s="118"/>
      <c r="J13" s="42"/>
      <c r="K13" s="45"/>
    </row>
    <row r="14" spans="1:70" s="1" customFormat="1" ht="14.4" customHeight="1">
      <c r="B14" s="41"/>
      <c r="C14" s="42"/>
      <c r="D14" s="37" t="s">
        <v>27</v>
      </c>
      <c r="E14" s="42"/>
      <c r="F14" s="42"/>
      <c r="G14" s="42"/>
      <c r="H14" s="42"/>
      <c r="I14" s="119" t="s">
        <v>28</v>
      </c>
      <c r="J14" s="35" t="s">
        <v>29</v>
      </c>
      <c r="K14" s="45"/>
    </row>
    <row r="15" spans="1:70" s="1" customFormat="1" ht="18" customHeight="1">
      <c r="B15" s="41"/>
      <c r="C15" s="42"/>
      <c r="D15" s="42"/>
      <c r="E15" s="35" t="s">
        <v>30</v>
      </c>
      <c r="F15" s="42"/>
      <c r="G15" s="42"/>
      <c r="H15" s="42"/>
      <c r="I15" s="119" t="s">
        <v>31</v>
      </c>
      <c r="J15" s="35" t="s">
        <v>21</v>
      </c>
      <c r="K15" s="45"/>
    </row>
    <row r="16" spans="1:70" s="1" customFormat="1" ht="6.9" customHeight="1">
      <c r="B16" s="41"/>
      <c r="C16" s="42"/>
      <c r="D16" s="42"/>
      <c r="E16" s="42"/>
      <c r="F16" s="42"/>
      <c r="G16" s="42"/>
      <c r="H16" s="42"/>
      <c r="I16" s="118"/>
      <c r="J16" s="42"/>
      <c r="K16" s="45"/>
    </row>
    <row r="17" spans="2:11" s="1" customFormat="1" ht="14.4" customHeight="1">
      <c r="B17" s="41"/>
      <c r="C17" s="42"/>
      <c r="D17" s="37" t="s">
        <v>32</v>
      </c>
      <c r="E17" s="42"/>
      <c r="F17" s="42"/>
      <c r="G17" s="42"/>
      <c r="H17" s="42"/>
      <c r="I17" s="119" t="s">
        <v>28</v>
      </c>
      <c r="J17" s="35" t="str">
        <f>IF('Rekapitulace stavby'!AN13="Vyplň údaj","",IF('Rekapitulace stavby'!AN13="","",'Rekapitulace stavby'!AN13))</f>
        <v/>
      </c>
      <c r="K17" s="45"/>
    </row>
    <row r="18" spans="2:11" s="1" customFormat="1" ht="18" customHeight="1">
      <c r="B18" s="41"/>
      <c r="C18" s="42"/>
      <c r="D18" s="42"/>
      <c r="E18" s="35" t="str">
        <f>IF('Rekapitulace stavby'!E14="Vyplň údaj","",IF('Rekapitulace stavby'!E14="","",'Rekapitulace stavby'!E14))</f>
        <v/>
      </c>
      <c r="F18" s="42"/>
      <c r="G18" s="42"/>
      <c r="H18" s="42"/>
      <c r="I18" s="119" t="s">
        <v>31</v>
      </c>
      <c r="J18" s="35" t="str">
        <f>IF('Rekapitulace stavby'!AN14="Vyplň údaj","",IF('Rekapitulace stavby'!AN14="","",'Rekapitulace stavby'!AN14))</f>
        <v/>
      </c>
      <c r="K18" s="45"/>
    </row>
    <row r="19" spans="2:11" s="1" customFormat="1" ht="6.9" customHeight="1">
      <c r="B19" s="41"/>
      <c r="C19" s="42"/>
      <c r="D19" s="42"/>
      <c r="E19" s="42"/>
      <c r="F19" s="42"/>
      <c r="G19" s="42"/>
      <c r="H19" s="42"/>
      <c r="I19" s="118"/>
      <c r="J19" s="42"/>
      <c r="K19" s="45"/>
    </row>
    <row r="20" spans="2:11" s="1" customFormat="1" ht="14.4" customHeight="1">
      <c r="B20" s="41"/>
      <c r="C20" s="42"/>
      <c r="D20" s="37" t="s">
        <v>34</v>
      </c>
      <c r="E20" s="42"/>
      <c r="F20" s="42"/>
      <c r="G20" s="42"/>
      <c r="H20" s="42"/>
      <c r="I20" s="119" t="s">
        <v>28</v>
      </c>
      <c r="J20" s="35" t="s">
        <v>35</v>
      </c>
      <c r="K20" s="45"/>
    </row>
    <row r="21" spans="2:11" s="1" customFormat="1" ht="18" customHeight="1">
      <c r="B21" s="41"/>
      <c r="C21" s="42"/>
      <c r="D21" s="42"/>
      <c r="E21" s="35" t="s">
        <v>36</v>
      </c>
      <c r="F21" s="42"/>
      <c r="G21" s="42"/>
      <c r="H21" s="42"/>
      <c r="I21" s="119" t="s">
        <v>31</v>
      </c>
      <c r="J21" s="35" t="s">
        <v>21</v>
      </c>
      <c r="K21" s="45"/>
    </row>
    <row r="22" spans="2:11" s="1" customFormat="1" ht="6.9" customHeight="1">
      <c r="B22" s="41"/>
      <c r="C22" s="42"/>
      <c r="D22" s="42"/>
      <c r="E22" s="42"/>
      <c r="F22" s="42"/>
      <c r="G22" s="42"/>
      <c r="H22" s="42"/>
      <c r="I22" s="118"/>
      <c r="J22" s="42"/>
      <c r="K22" s="45"/>
    </row>
    <row r="23" spans="2:11" s="1" customFormat="1" ht="14.4" customHeight="1">
      <c r="B23" s="41"/>
      <c r="C23" s="42"/>
      <c r="D23" s="37" t="s">
        <v>38</v>
      </c>
      <c r="E23" s="42"/>
      <c r="F23" s="42"/>
      <c r="G23" s="42"/>
      <c r="H23" s="42"/>
      <c r="I23" s="118"/>
      <c r="J23" s="42"/>
      <c r="K23" s="45"/>
    </row>
    <row r="24" spans="2:11" s="6" customFormat="1" ht="20.399999999999999" customHeight="1">
      <c r="B24" s="121"/>
      <c r="C24" s="122"/>
      <c r="D24" s="122"/>
      <c r="E24" s="370" t="s">
        <v>21</v>
      </c>
      <c r="F24" s="370"/>
      <c r="G24" s="370"/>
      <c r="H24" s="370"/>
      <c r="I24" s="123"/>
      <c r="J24" s="122"/>
      <c r="K24" s="124"/>
    </row>
    <row r="25" spans="2:11" s="1" customFormat="1" ht="6.9" customHeight="1">
      <c r="B25" s="41"/>
      <c r="C25" s="42"/>
      <c r="D25" s="42"/>
      <c r="E25" s="42"/>
      <c r="F25" s="42"/>
      <c r="G25" s="42"/>
      <c r="H25" s="42"/>
      <c r="I25" s="118"/>
      <c r="J25" s="42"/>
      <c r="K25" s="45"/>
    </row>
    <row r="26" spans="2:11" s="1" customFormat="1" ht="6.9" customHeight="1">
      <c r="B26" s="41"/>
      <c r="C26" s="42"/>
      <c r="D26" s="85"/>
      <c r="E26" s="85"/>
      <c r="F26" s="85"/>
      <c r="G26" s="85"/>
      <c r="H26" s="85"/>
      <c r="I26" s="125"/>
      <c r="J26" s="85"/>
      <c r="K26" s="126"/>
    </row>
    <row r="27" spans="2:11" s="1" customFormat="1" ht="25.35" customHeight="1">
      <c r="B27" s="41"/>
      <c r="C27" s="42"/>
      <c r="D27" s="127" t="s">
        <v>39</v>
      </c>
      <c r="E27" s="42"/>
      <c r="F27" s="42"/>
      <c r="G27" s="42"/>
      <c r="H27" s="42"/>
      <c r="I27" s="118"/>
      <c r="J27" s="128">
        <f>ROUND(J82,2)</f>
        <v>0</v>
      </c>
      <c r="K27" s="45"/>
    </row>
    <row r="28" spans="2:11" s="1" customFormat="1" ht="6.9" customHeight="1">
      <c r="B28" s="41"/>
      <c r="C28" s="42"/>
      <c r="D28" s="85"/>
      <c r="E28" s="85"/>
      <c r="F28" s="85"/>
      <c r="G28" s="85"/>
      <c r="H28" s="85"/>
      <c r="I28" s="125"/>
      <c r="J28" s="85"/>
      <c r="K28" s="126"/>
    </row>
    <row r="29" spans="2:11" s="1" customFormat="1" ht="14.4" customHeight="1">
      <c r="B29" s="41"/>
      <c r="C29" s="42"/>
      <c r="D29" s="42"/>
      <c r="E29" s="42"/>
      <c r="F29" s="46" t="s">
        <v>41</v>
      </c>
      <c r="G29" s="42"/>
      <c r="H29" s="42"/>
      <c r="I29" s="129" t="s">
        <v>40</v>
      </c>
      <c r="J29" s="46" t="s">
        <v>42</v>
      </c>
      <c r="K29" s="45"/>
    </row>
    <row r="30" spans="2:11" s="1" customFormat="1" ht="14.4" customHeight="1">
      <c r="B30" s="41"/>
      <c r="C30" s="42"/>
      <c r="D30" s="49" t="s">
        <v>43</v>
      </c>
      <c r="E30" s="49" t="s">
        <v>44</v>
      </c>
      <c r="F30" s="130">
        <f>ROUND(SUM(BE82:BE127), 2)</f>
        <v>0</v>
      </c>
      <c r="G30" s="42"/>
      <c r="H30" s="42"/>
      <c r="I30" s="131">
        <v>0.21</v>
      </c>
      <c r="J30" s="130">
        <f>ROUND(ROUND((SUM(BE82:BE127)), 2)*I30, 2)</f>
        <v>0</v>
      </c>
      <c r="K30" s="45"/>
    </row>
    <row r="31" spans="2:11" s="1" customFormat="1" ht="14.4" customHeight="1">
      <c r="B31" s="41"/>
      <c r="C31" s="42"/>
      <c r="D31" s="42"/>
      <c r="E31" s="49" t="s">
        <v>45</v>
      </c>
      <c r="F31" s="130">
        <f>ROUND(SUM(BF82:BF127), 2)</f>
        <v>0</v>
      </c>
      <c r="G31" s="42"/>
      <c r="H31" s="42"/>
      <c r="I31" s="131">
        <v>0.15</v>
      </c>
      <c r="J31" s="130">
        <f>ROUND(ROUND((SUM(BF82:BF127)), 2)*I31, 2)</f>
        <v>0</v>
      </c>
      <c r="K31" s="45"/>
    </row>
    <row r="32" spans="2:11" s="1" customFormat="1" ht="14.4" hidden="1" customHeight="1">
      <c r="B32" s="41"/>
      <c r="C32" s="42"/>
      <c r="D32" s="42"/>
      <c r="E32" s="49" t="s">
        <v>46</v>
      </c>
      <c r="F32" s="130">
        <f>ROUND(SUM(BG82:BG127), 2)</f>
        <v>0</v>
      </c>
      <c r="G32" s="42"/>
      <c r="H32" s="42"/>
      <c r="I32" s="131">
        <v>0.21</v>
      </c>
      <c r="J32" s="130">
        <v>0</v>
      </c>
      <c r="K32" s="45"/>
    </row>
    <row r="33" spans="2:11" s="1" customFormat="1" ht="14.4" hidden="1" customHeight="1">
      <c r="B33" s="41"/>
      <c r="C33" s="42"/>
      <c r="D33" s="42"/>
      <c r="E33" s="49" t="s">
        <v>47</v>
      </c>
      <c r="F33" s="130">
        <f>ROUND(SUM(BH82:BH127), 2)</f>
        <v>0</v>
      </c>
      <c r="G33" s="42"/>
      <c r="H33" s="42"/>
      <c r="I33" s="131">
        <v>0.15</v>
      </c>
      <c r="J33" s="130">
        <v>0</v>
      </c>
      <c r="K33" s="45"/>
    </row>
    <row r="34" spans="2:11" s="1" customFormat="1" ht="14.4" hidden="1" customHeight="1">
      <c r="B34" s="41"/>
      <c r="C34" s="42"/>
      <c r="D34" s="42"/>
      <c r="E34" s="49" t="s">
        <v>48</v>
      </c>
      <c r="F34" s="130">
        <f>ROUND(SUM(BI82:BI127), 2)</f>
        <v>0</v>
      </c>
      <c r="G34" s="42"/>
      <c r="H34" s="42"/>
      <c r="I34" s="131">
        <v>0</v>
      </c>
      <c r="J34" s="130">
        <v>0</v>
      </c>
      <c r="K34" s="45"/>
    </row>
    <row r="35" spans="2:11" s="1" customFormat="1" ht="6.9" customHeight="1">
      <c r="B35" s="41"/>
      <c r="C35" s="42"/>
      <c r="D35" s="42"/>
      <c r="E35" s="42"/>
      <c r="F35" s="42"/>
      <c r="G35" s="42"/>
      <c r="H35" s="42"/>
      <c r="I35" s="118"/>
      <c r="J35" s="42"/>
      <c r="K35" s="45"/>
    </row>
    <row r="36" spans="2:11" s="1" customFormat="1" ht="25.35" customHeight="1">
      <c r="B36" s="41"/>
      <c r="C36" s="132"/>
      <c r="D36" s="133" t="s">
        <v>49</v>
      </c>
      <c r="E36" s="79"/>
      <c r="F36" s="79"/>
      <c r="G36" s="134" t="s">
        <v>50</v>
      </c>
      <c r="H36" s="135" t="s">
        <v>51</v>
      </c>
      <c r="I36" s="136"/>
      <c r="J36" s="137">
        <f>SUM(J27:J34)</f>
        <v>0</v>
      </c>
      <c r="K36" s="138"/>
    </row>
    <row r="37" spans="2:11" s="1" customFormat="1" ht="14.4" customHeight="1">
      <c r="B37" s="56"/>
      <c r="C37" s="57"/>
      <c r="D37" s="57"/>
      <c r="E37" s="57"/>
      <c r="F37" s="57"/>
      <c r="G37" s="57"/>
      <c r="H37" s="57"/>
      <c r="I37" s="139"/>
      <c r="J37" s="57"/>
      <c r="K37" s="58"/>
    </row>
    <row r="41" spans="2:11" s="1" customFormat="1" ht="6.9" customHeight="1">
      <c r="B41" s="140"/>
      <c r="C41" s="141"/>
      <c r="D41" s="141"/>
      <c r="E41" s="141"/>
      <c r="F41" s="141"/>
      <c r="G41" s="141"/>
      <c r="H41" s="141"/>
      <c r="I41" s="142"/>
      <c r="J41" s="141"/>
      <c r="K41" s="143"/>
    </row>
    <row r="42" spans="2:11" s="1" customFormat="1" ht="36.9" customHeight="1">
      <c r="B42" s="41"/>
      <c r="C42" s="30" t="s">
        <v>137</v>
      </c>
      <c r="D42" s="42"/>
      <c r="E42" s="42"/>
      <c r="F42" s="42"/>
      <c r="G42" s="42"/>
      <c r="H42" s="42"/>
      <c r="I42" s="118"/>
      <c r="J42" s="42"/>
      <c r="K42" s="45"/>
    </row>
    <row r="43" spans="2:11" s="1" customFormat="1" ht="6.9" customHeight="1">
      <c r="B43" s="41"/>
      <c r="C43" s="42"/>
      <c r="D43" s="42"/>
      <c r="E43" s="42"/>
      <c r="F43" s="42"/>
      <c r="G43" s="42"/>
      <c r="H43" s="42"/>
      <c r="I43" s="118"/>
      <c r="J43" s="42"/>
      <c r="K43" s="45"/>
    </row>
    <row r="44" spans="2:11" s="1" customFormat="1" ht="14.4" customHeight="1">
      <c r="B44" s="41"/>
      <c r="C44" s="37" t="s">
        <v>18</v>
      </c>
      <c r="D44" s="42"/>
      <c r="E44" s="42"/>
      <c r="F44" s="42"/>
      <c r="G44" s="42"/>
      <c r="H44" s="42"/>
      <c r="I44" s="118"/>
      <c r="J44" s="42"/>
      <c r="K44" s="45"/>
    </row>
    <row r="45" spans="2:11" s="1" customFormat="1" ht="20.399999999999999" customHeight="1">
      <c r="B45" s="41"/>
      <c r="C45" s="42"/>
      <c r="D45" s="42"/>
      <c r="E45" s="401" t="str">
        <f>E7</f>
        <v>Revitalizace centra obce Vikýřovice</v>
      </c>
      <c r="F45" s="402"/>
      <c r="G45" s="402"/>
      <c r="H45" s="402"/>
      <c r="I45" s="118"/>
      <c r="J45" s="42"/>
      <c r="K45" s="45"/>
    </row>
    <row r="46" spans="2:11" s="1" customFormat="1" ht="14.4" customHeight="1">
      <c r="B46" s="41"/>
      <c r="C46" s="37" t="s">
        <v>135</v>
      </c>
      <c r="D46" s="42"/>
      <c r="E46" s="42"/>
      <c r="F46" s="42"/>
      <c r="G46" s="42"/>
      <c r="H46" s="42"/>
      <c r="I46" s="118"/>
      <c r="J46" s="42"/>
      <c r="K46" s="45"/>
    </row>
    <row r="47" spans="2:11" s="1" customFormat="1" ht="22.2" customHeight="1">
      <c r="B47" s="41"/>
      <c r="C47" s="42"/>
      <c r="D47" s="42"/>
      <c r="E47" s="403" t="str">
        <f>E9</f>
        <v>SO 106 - Manipulační plocha</v>
      </c>
      <c r="F47" s="404"/>
      <c r="G47" s="404"/>
      <c r="H47" s="404"/>
      <c r="I47" s="118"/>
      <c r="J47" s="42"/>
      <c r="K47" s="45"/>
    </row>
    <row r="48" spans="2:11" s="1" customFormat="1" ht="6.9" customHeight="1">
      <c r="B48" s="41"/>
      <c r="C48" s="42"/>
      <c r="D48" s="42"/>
      <c r="E48" s="42"/>
      <c r="F48" s="42"/>
      <c r="G48" s="42"/>
      <c r="H48" s="42"/>
      <c r="I48" s="118"/>
      <c r="J48" s="42"/>
      <c r="K48" s="45"/>
    </row>
    <row r="49" spans="2:47" s="1" customFormat="1" ht="18" customHeight="1">
      <c r="B49" s="41"/>
      <c r="C49" s="37" t="s">
        <v>23</v>
      </c>
      <c r="D49" s="42"/>
      <c r="E49" s="42"/>
      <c r="F49" s="35" t="str">
        <f>F12</f>
        <v>Vikýřovice</v>
      </c>
      <c r="G49" s="42"/>
      <c r="H49" s="42"/>
      <c r="I49" s="119" t="s">
        <v>25</v>
      </c>
      <c r="J49" s="120" t="str">
        <f>IF(J12="","",J12)</f>
        <v>20. 7. 2017</v>
      </c>
      <c r="K49" s="45"/>
    </row>
    <row r="50" spans="2:47" s="1" customFormat="1" ht="6.9" customHeight="1">
      <c r="B50" s="41"/>
      <c r="C50" s="42"/>
      <c r="D50" s="42"/>
      <c r="E50" s="42"/>
      <c r="F50" s="42"/>
      <c r="G50" s="42"/>
      <c r="H50" s="42"/>
      <c r="I50" s="118"/>
      <c r="J50" s="42"/>
      <c r="K50" s="45"/>
    </row>
    <row r="51" spans="2:47" s="1" customFormat="1" ht="13.2">
      <c r="B51" s="41"/>
      <c r="C51" s="37" t="s">
        <v>27</v>
      </c>
      <c r="D51" s="42"/>
      <c r="E51" s="42"/>
      <c r="F51" s="35" t="str">
        <f>E15</f>
        <v>Obec Vikýřovice, Petrovská č. 168</v>
      </c>
      <c r="G51" s="42"/>
      <c r="H51" s="42"/>
      <c r="I51" s="119" t="s">
        <v>34</v>
      </c>
      <c r="J51" s="35" t="str">
        <f>E21</f>
        <v>Ing. Vitásek, U tenisu 2625/1, Šumperk</v>
      </c>
      <c r="K51" s="45"/>
    </row>
    <row r="52" spans="2:47" s="1" customFormat="1" ht="14.4" customHeight="1">
      <c r="B52" s="41"/>
      <c r="C52" s="37" t="s">
        <v>32</v>
      </c>
      <c r="D52" s="42"/>
      <c r="E52" s="42"/>
      <c r="F52" s="35" t="str">
        <f>IF(E18="","",E18)</f>
        <v/>
      </c>
      <c r="G52" s="42"/>
      <c r="H52" s="42"/>
      <c r="I52" s="118"/>
      <c r="J52" s="42"/>
      <c r="K52" s="45"/>
    </row>
    <row r="53" spans="2:47" s="1" customFormat="1" ht="10.35" customHeight="1">
      <c r="B53" s="41"/>
      <c r="C53" s="42"/>
      <c r="D53" s="42"/>
      <c r="E53" s="42"/>
      <c r="F53" s="42"/>
      <c r="G53" s="42"/>
      <c r="H53" s="42"/>
      <c r="I53" s="118"/>
      <c r="J53" s="42"/>
      <c r="K53" s="45"/>
    </row>
    <row r="54" spans="2:47" s="1" customFormat="1" ht="29.25" customHeight="1">
      <c r="B54" s="41"/>
      <c r="C54" s="144" t="s">
        <v>138</v>
      </c>
      <c r="D54" s="132"/>
      <c r="E54" s="132"/>
      <c r="F54" s="132"/>
      <c r="G54" s="132"/>
      <c r="H54" s="132"/>
      <c r="I54" s="145"/>
      <c r="J54" s="146" t="s">
        <v>139</v>
      </c>
      <c r="K54" s="147"/>
    </row>
    <row r="55" spans="2:47" s="1" customFormat="1" ht="10.35" customHeight="1">
      <c r="B55" s="41"/>
      <c r="C55" s="42"/>
      <c r="D55" s="42"/>
      <c r="E55" s="42"/>
      <c r="F55" s="42"/>
      <c r="G55" s="42"/>
      <c r="H55" s="42"/>
      <c r="I55" s="118"/>
      <c r="J55" s="42"/>
      <c r="K55" s="45"/>
    </row>
    <row r="56" spans="2:47" s="1" customFormat="1" ht="29.25" customHeight="1">
      <c r="B56" s="41"/>
      <c r="C56" s="148" t="s">
        <v>140</v>
      </c>
      <c r="D56" s="42"/>
      <c r="E56" s="42"/>
      <c r="F56" s="42"/>
      <c r="G56" s="42"/>
      <c r="H56" s="42"/>
      <c r="I56" s="118"/>
      <c r="J56" s="128">
        <f>J82</f>
        <v>0</v>
      </c>
      <c r="K56" s="45"/>
      <c r="AU56" s="24" t="s">
        <v>141</v>
      </c>
    </row>
    <row r="57" spans="2:47" s="7" customFormat="1" ht="24.9" customHeight="1">
      <c r="B57" s="149"/>
      <c r="C57" s="150"/>
      <c r="D57" s="151" t="s">
        <v>142</v>
      </c>
      <c r="E57" s="152"/>
      <c r="F57" s="152"/>
      <c r="G57" s="152"/>
      <c r="H57" s="152"/>
      <c r="I57" s="153"/>
      <c r="J57" s="154">
        <f>J83</f>
        <v>0</v>
      </c>
      <c r="K57" s="155"/>
    </row>
    <row r="58" spans="2:47" s="8" customFormat="1" ht="19.95" customHeight="1">
      <c r="B58" s="156"/>
      <c r="C58" s="157"/>
      <c r="D58" s="158" t="s">
        <v>143</v>
      </c>
      <c r="E58" s="159"/>
      <c r="F58" s="159"/>
      <c r="G58" s="159"/>
      <c r="H58" s="159"/>
      <c r="I58" s="160"/>
      <c r="J58" s="161">
        <f>J84</f>
        <v>0</v>
      </c>
      <c r="K58" s="162"/>
    </row>
    <row r="59" spans="2:47" s="8" customFormat="1" ht="19.95" customHeight="1">
      <c r="B59" s="156"/>
      <c r="C59" s="157"/>
      <c r="D59" s="158" t="s">
        <v>385</v>
      </c>
      <c r="E59" s="159"/>
      <c r="F59" s="159"/>
      <c r="G59" s="159"/>
      <c r="H59" s="159"/>
      <c r="I59" s="160"/>
      <c r="J59" s="161">
        <f>J93</f>
        <v>0</v>
      </c>
      <c r="K59" s="162"/>
    </row>
    <row r="60" spans="2:47" s="8" customFormat="1" ht="19.95" customHeight="1">
      <c r="B60" s="156"/>
      <c r="C60" s="157"/>
      <c r="D60" s="158" t="s">
        <v>386</v>
      </c>
      <c r="E60" s="159"/>
      <c r="F60" s="159"/>
      <c r="G60" s="159"/>
      <c r="H60" s="159"/>
      <c r="I60" s="160"/>
      <c r="J60" s="161">
        <f>J99</f>
        <v>0</v>
      </c>
      <c r="K60" s="162"/>
    </row>
    <row r="61" spans="2:47" s="8" customFormat="1" ht="19.95" customHeight="1">
      <c r="B61" s="156"/>
      <c r="C61" s="157"/>
      <c r="D61" s="158" t="s">
        <v>144</v>
      </c>
      <c r="E61" s="159"/>
      <c r="F61" s="159"/>
      <c r="G61" s="159"/>
      <c r="H61" s="159"/>
      <c r="I61" s="160"/>
      <c r="J61" s="161">
        <f>J114</f>
        <v>0</v>
      </c>
      <c r="K61" s="162"/>
    </row>
    <row r="62" spans="2:47" s="8" customFormat="1" ht="19.95" customHeight="1">
      <c r="B62" s="156"/>
      <c r="C62" s="157"/>
      <c r="D62" s="158" t="s">
        <v>387</v>
      </c>
      <c r="E62" s="159"/>
      <c r="F62" s="159"/>
      <c r="G62" s="159"/>
      <c r="H62" s="159"/>
      <c r="I62" s="160"/>
      <c r="J62" s="161">
        <f>J126</f>
        <v>0</v>
      </c>
      <c r="K62" s="162"/>
    </row>
    <row r="63" spans="2:47" s="1" customFormat="1" ht="21.75" customHeight="1">
      <c r="B63" s="41"/>
      <c r="C63" s="42"/>
      <c r="D63" s="42"/>
      <c r="E63" s="42"/>
      <c r="F63" s="42"/>
      <c r="G63" s="42"/>
      <c r="H63" s="42"/>
      <c r="I63" s="118"/>
      <c r="J63" s="42"/>
      <c r="K63" s="45"/>
    </row>
    <row r="64" spans="2:47" s="1" customFormat="1" ht="6.9" customHeight="1">
      <c r="B64" s="56"/>
      <c r="C64" s="57"/>
      <c r="D64" s="57"/>
      <c r="E64" s="57"/>
      <c r="F64" s="57"/>
      <c r="G64" s="57"/>
      <c r="H64" s="57"/>
      <c r="I64" s="139"/>
      <c r="J64" s="57"/>
      <c r="K64" s="58"/>
    </row>
    <row r="68" spans="2:12" s="1" customFormat="1" ht="6.9" customHeight="1">
      <c r="B68" s="59"/>
      <c r="C68" s="60"/>
      <c r="D68" s="60"/>
      <c r="E68" s="60"/>
      <c r="F68" s="60"/>
      <c r="G68" s="60"/>
      <c r="H68" s="60"/>
      <c r="I68" s="142"/>
      <c r="J68" s="60"/>
      <c r="K68" s="60"/>
      <c r="L68" s="61"/>
    </row>
    <row r="69" spans="2:12" s="1" customFormat="1" ht="36.9" customHeight="1">
      <c r="B69" s="41"/>
      <c r="C69" s="62" t="s">
        <v>146</v>
      </c>
      <c r="D69" s="63"/>
      <c r="E69" s="63"/>
      <c r="F69" s="63"/>
      <c r="G69" s="63"/>
      <c r="H69" s="63"/>
      <c r="I69" s="163"/>
      <c r="J69" s="63"/>
      <c r="K69" s="63"/>
      <c r="L69" s="61"/>
    </row>
    <row r="70" spans="2:12" s="1" customFormat="1" ht="6.9" customHeight="1">
      <c r="B70" s="41"/>
      <c r="C70" s="63"/>
      <c r="D70" s="63"/>
      <c r="E70" s="63"/>
      <c r="F70" s="63"/>
      <c r="G70" s="63"/>
      <c r="H70" s="63"/>
      <c r="I70" s="163"/>
      <c r="J70" s="63"/>
      <c r="K70" s="63"/>
      <c r="L70" s="61"/>
    </row>
    <row r="71" spans="2:12" s="1" customFormat="1" ht="14.4" customHeight="1">
      <c r="B71" s="41"/>
      <c r="C71" s="65" t="s">
        <v>18</v>
      </c>
      <c r="D71" s="63"/>
      <c r="E71" s="63"/>
      <c r="F71" s="63"/>
      <c r="G71" s="63"/>
      <c r="H71" s="63"/>
      <c r="I71" s="163"/>
      <c r="J71" s="63"/>
      <c r="K71" s="63"/>
      <c r="L71" s="61"/>
    </row>
    <row r="72" spans="2:12" s="1" customFormat="1" ht="20.399999999999999" customHeight="1">
      <c r="B72" s="41"/>
      <c r="C72" s="63"/>
      <c r="D72" s="63"/>
      <c r="E72" s="405" t="str">
        <f>E7</f>
        <v>Revitalizace centra obce Vikýřovice</v>
      </c>
      <c r="F72" s="406"/>
      <c r="G72" s="406"/>
      <c r="H72" s="406"/>
      <c r="I72" s="163"/>
      <c r="J72" s="63"/>
      <c r="K72" s="63"/>
      <c r="L72" s="61"/>
    </row>
    <row r="73" spans="2:12" s="1" customFormat="1" ht="14.4" customHeight="1">
      <c r="B73" s="41"/>
      <c r="C73" s="65" t="s">
        <v>135</v>
      </c>
      <c r="D73" s="63"/>
      <c r="E73" s="63"/>
      <c r="F73" s="63"/>
      <c r="G73" s="63"/>
      <c r="H73" s="63"/>
      <c r="I73" s="163"/>
      <c r="J73" s="63"/>
      <c r="K73" s="63"/>
      <c r="L73" s="61"/>
    </row>
    <row r="74" spans="2:12" s="1" customFormat="1" ht="22.2" customHeight="1">
      <c r="B74" s="41"/>
      <c r="C74" s="63"/>
      <c r="D74" s="63"/>
      <c r="E74" s="381" t="str">
        <f>E9</f>
        <v>SO 106 - Manipulační plocha</v>
      </c>
      <c r="F74" s="407"/>
      <c r="G74" s="407"/>
      <c r="H74" s="407"/>
      <c r="I74" s="163"/>
      <c r="J74" s="63"/>
      <c r="K74" s="63"/>
      <c r="L74" s="61"/>
    </row>
    <row r="75" spans="2:12" s="1" customFormat="1" ht="6.9" customHeight="1">
      <c r="B75" s="41"/>
      <c r="C75" s="63"/>
      <c r="D75" s="63"/>
      <c r="E75" s="63"/>
      <c r="F75" s="63"/>
      <c r="G75" s="63"/>
      <c r="H75" s="63"/>
      <c r="I75" s="163"/>
      <c r="J75" s="63"/>
      <c r="K75" s="63"/>
      <c r="L75" s="61"/>
    </row>
    <row r="76" spans="2:12" s="1" customFormat="1" ht="18" customHeight="1">
      <c r="B76" s="41"/>
      <c r="C76" s="65" t="s">
        <v>23</v>
      </c>
      <c r="D76" s="63"/>
      <c r="E76" s="63"/>
      <c r="F76" s="164" t="str">
        <f>F12</f>
        <v>Vikýřovice</v>
      </c>
      <c r="G76" s="63"/>
      <c r="H76" s="63"/>
      <c r="I76" s="165" t="s">
        <v>25</v>
      </c>
      <c r="J76" s="73" t="str">
        <f>IF(J12="","",J12)</f>
        <v>20. 7. 2017</v>
      </c>
      <c r="K76" s="63"/>
      <c r="L76" s="61"/>
    </row>
    <row r="77" spans="2:12" s="1" customFormat="1" ht="6.9" customHeight="1">
      <c r="B77" s="41"/>
      <c r="C77" s="63"/>
      <c r="D77" s="63"/>
      <c r="E77" s="63"/>
      <c r="F77" s="63"/>
      <c r="G77" s="63"/>
      <c r="H77" s="63"/>
      <c r="I77" s="163"/>
      <c r="J77" s="63"/>
      <c r="K77" s="63"/>
      <c r="L77" s="61"/>
    </row>
    <row r="78" spans="2:12" s="1" customFormat="1" ht="13.2">
      <c r="B78" s="41"/>
      <c r="C78" s="65" t="s">
        <v>27</v>
      </c>
      <c r="D78" s="63"/>
      <c r="E78" s="63"/>
      <c r="F78" s="164" t="str">
        <f>E15</f>
        <v>Obec Vikýřovice, Petrovská č. 168</v>
      </c>
      <c r="G78" s="63"/>
      <c r="H78" s="63"/>
      <c r="I78" s="165" t="s">
        <v>34</v>
      </c>
      <c r="J78" s="164" t="str">
        <f>E21</f>
        <v>Ing. Vitásek, U tenisu 2625/1, Šumperk</v>
      </c>
      <c r="K78" s="63"/>
      <c r="L78" s="61"/>
    </row>
    <row r="79" spans="2:12" s="1" customFormat="1" ht="14.4" customHeight="1">
      <c r="B79" s="41"/>
      <c r="C79" s="65" t="s">
        <v>32</v>
      </c>
      <c r="D79" s="63"/>
      <c r="E79" s="63"/>
      <c r="F79" s="164" t="str">
        <f>IF(E18="","",E18)</f>
        <v/>
      </c>
      <c r="G79" s="63"/>
      <c r="H79" s="63"/>
      <c r="I79" s="163"/>
      <c r="J79" s="63"/>
      <c r="K79" s="63"/>
      <c r="L79" s="61"/>
    </row>
    <row r="80" spans="2:12" s="1" customFormat="1" ht="10.35" customHeight="1">
      <c r="B80" s="41"/>
      <c r="C80" s="63"/>
      <c r="D80" s="63"/>
      <c r="E80" s="63"/>
      <c r="F80" s="63"/>
      <c r="G80" s="63"/>
      <c r="H80" s="63"/>
      <c r="I80" s="163"/>
      <c r="J80" s="63"/>
      <c r="K80" s="63"/>
      <c r="L80" s="61"/>
    </row>
    <row r="81" spans="2:65" s="9" customFormat="1" ht="29.25" customHeight="1">
      <c r="B81" s="166"/>
      <c r="C81" s="167" t="s">
        <v>147</v>
      </c>
      <c r="D81" s="168" t="s">
        <v>58</v>
      </c>
      <c r="E81" s="168" t="s">
        <v>54</v>
      </c>
      <c r="F81" s="168" t="s">
        <v>148</v>
      </c>
      <c r="G81" s="168" t="s">
        <v>149</v>
      </c>
      <c r="H81" s="168" t="s">
        <v>150</v>
      </c>
      <c r="I81" s="169" t="s">
        <v>151</v>
      </c>
      <c r="J81" s="168" t="s">
        <v>139</v>
      </c>
      <c r="K81" s="170" t="s">
        <v>152</v>
      </c>
      <c r="L81" s="171"/>
      <c r="M81" s="81" t="s">
        <v>153</v>
      </c>
      <c r="N81" s="82" t="s">
        <v>43</v>
      </c>
      <c r="O81" s="82" t="s">
        <v>154</v>
      </c>
      <c r="P81" s="82" t="s">
        <v>155</v>
      </c>
      <c r="Q81" s="82" t="s">
        <v>156</v>
      </c>
      <c r="R81" s="82" t="s">
        <v>157</v>
      </c>
      <c r="S81" s="82" t="s">
        <v>158</v>
      </c>
      <c r="T81" s="83" t="s">
        <v>159</v>
      </c>
    </row>
    <row r="82" spans="2:65" s="1" customFormat="1" ht="29.25" customHeight="1">
      <c r="B82" s="41"/>
      <c r="C82" s="87" t="s">
        <v>140</v>
      </c>
      <c r="D82" s="63"/>
      <c r="E82" s="63"/>
      <c r="F82" s="63"/>
      <c r="G82" s="63"/>
      <c r="H82" s="63"/>
      <c r="I82" s="163"/>
      <c r="J82" s="172">
        <f>BK82</f>
        <v>0</v>
      </c>
      <c r="K82" s="63"/>
      <c r="L82" s="61"/>
      <c r="M82" s="84"/>
      <c r="N82" s="85"/>
      <c r="O82" s="85"/>
      <c r="P82" s="173">
        <f>P83</f>
        <v>0</v>
      </c>
      <c r="Q82" s="85"/>
      <c r="R82" s="173">
        <f>R83</f>
        <v>330.19515519999999</v>
      </c>
      <c r="S82" s="85"/>
      <c r="T82" s="174">
        <f>T83</f>
        <v>0</v>
      </c>
      <c r="AT82" s="24" t="s">
        <v>72</v>
      </c>
      <c r="AU82" s="24" t="s">
        <v>141</v>
      </c>
      <c r="BK82" s="175">
        <f>BK83</f>
        <v>0</v>
      </c>
    </row>
    <row r="83" spans="2:65" s="10" customFormat="1" ht="37.35" customHeight="1">
      <c r="B83" s="176"/>
      <c r="C83" s="177"/>
      <c r="D83" s="178" t="s">
        <v>72</v>
      </c>
      <c r="E83" s="179" t="s">
        <v>160</v>
      </c>
      <c r="F83" s="179" t="s">
        <v>161</v>
      </c>
      <c r="G83" s="177"/>
      <c r="H83" s="177"/>
      <c r="I83" s="180"/>
      <c r="J83" s="181">
        <f>BK83</f>
        <v>0</v>
      </c>
      <c r="K83" s="177"/>
      <c r="L83" s="182"/>
      <c r="M83" s="183"/>
      <c r="N83" s="184"/>
      <c r="O83" s="184"/>
      <c r="P83" s="185">
        <f>P84+P93+P99+P114+P126</f>
        <v>0</v>
      </c>
      <c r="Q83" s="184"/>
      <c r="R83" s="185">
        <f>R84+R93+R99+R114+R126</f>
        <v>330.19515519999999</v>
      </c>
      <c r="S83" s="184"/>
      <c r="T83" s="186">
        <f>T84+T93+T99+T114+T126</f>
        <v>0</v>
      </c>
      <c r="AR83" s="187" t="s">
        <v>81</v>
      </c>
      <c r="AT83" s="188" t="s">
        <v>72</v>
      </c>
      <c r="AU83" s="188" t="s">
        <v>73</v>
      </c>
      <c r="AY83" s="187" t="s">
        <v>162</v>
      </c>
      <c r="BK83" s="189">
        <f>BK84+BK93+BK99+BK114+BK126</f>
        <v>0</v>
      </c>
    </row>
    <row r="84" spans="2:65" s="10" customFormat="1" ht="19.95" customHeight="1">
      <c r="B84" s="176"/>
      <c r="C84" s="177"/>
      <c r="D84" s="190" t="s">
        <v>72</v>
      </c>
      <c r="E84" s="191" t="s">
        <v>81</v>
      </c>
      <c r="F84" s="191" t="s">
        <v>163</v>
      </c>
      <c r="G84" s="177"/>
      <c r="H84" s="177"/>
      <c r="I84" s="180"/>
      <c r="J84" s="192">
        <f>BK84</f>
        <v>0</v>
      </c>
      <c r="K84" s="177"/>
      <c r="L84" s="182"/>
      <c r="M84" s="183"/>
      <c r="N84" s="184"/>
      <c r="O84" s="184"/>
      <c r="P84" s="185">
        <f>SUM(P85:P92)</f>
        <v>0</v>
      </c>
      <c r="Q84" s="184"/>
      <c r="R84" s="185">
        <f>SUM(R85:R92)</f>
        <v>259.20999999999998</v>
      </c>
      <c r="S84" s="184"/>
      <c r="T84" s="186">
        <f>SUM(T85:T92)</f>
        <v>0</v>
      </c>
      <c r="AR84" s="187" t="s">
        <v>81</v>
      </c>
      <c r="AT84" s="188" t="s">
        <v>72</v>
      </c>
      <c r="AU84" s="188" t="s">
        <v>81</v>
      </c>
      <c r="AY84" s="187" t="s">
        <v>162</v>
      </c>
      <c r="BK84" s="189">
        <f>SUM(BK85:BK92)</f>
        <v>0</v>
      </c>
    </row>
    <row r="85" spans="2:65" s="1" customFormat="1" ht="20.399999999999999" customHeight="1">
      <c r="B85" s="41"/>
      <c r="C85" s="193" t="s">
        <v>81</v>
      </c>
      <c r="D85" s="193" t="s">
        <v>164</v>
      </c>
      <c r="E85" s="194" t="s">
        <v>388</v>
      </c>
      <c r="F85" s="195" t="s">
        <v>389</v>
      </c>
      <c r="G85" s="196" t="s">
        <v>257</v>
      </c>
      <c r="H85" s="197">
        <v>132.25</v>
      </c>
      <c r="I85" s="198"/>
      <c r="J85" s="199">
        <f>ROUND(I85*H85,2)</f>
        <v>0</v>
      </c>
      <c r="K85" s="195" t="s">
        <v>21</v>
      </c>
      <c r="L85" s="61"/>
      <c r="M85" s="200" t="s">
        <v>21</v>
      </c>
      <c r="N85" s="201" t="s">
        <v>44</v>
      </c>
      <c r="O85" s="42"/>
      <c r="P85" s="202">
        <f>O85*H85</f>
        <v>0</v>
      </c>
      <c r="Q85" s="202">
        <v>0</v>
      </c>
      <c r="R85" s="202">
        <f>Q85*H85</f>
        <v>0</v>
      </c>
      <c r="S85" s="202">
        <v>0</v>
      </c>
      <c r="T85" s="203">
        <f>S85*H85</f>
        <v>0</v>
      </c>
      <c r="AR85" s="24" t="s">
        <v>168</v>
      </c>
      <c r="AT85" s="24" t="s">
        <v>164</v>
      </c>
      <c r="AU85" s="24" t="s">
        <v>83</v>
      </c>
      <c r="AY85" s="24" t="s">
        <v>162</v>
      </c>
      <c r="BE85" s="204">
        <f>IF(N85="základní",J85,0)</f>
        <v>0</v>
      </c>
      <c r="BF85" s="204">
        <f>IF(N85="snížená",J85,0)</f>
        <v>0</v>
      </c>
      <c r="BG85" s="204">
        <f>IF(N85="zákl. přenesená",J85,0)</f>
        <v>0</v>
      </c>
      <c r="BH85" s="204">
        <f>IF(N85="sníž. přenesená",J85,0)</f>
        <v>0</v>
      </c>
      <c r="BI85" s="204">
        <f>IF(N85="nulová",J85,0)</f>
        <v>0</v>
      </c>
      <c r="BJ85" s="24" t="s">
        <v>81</v>
      </c>
      <c r="BK85" s="204">
        <f>ROUND(I85*H85,2)</f>
        <v>0</v>
      </c>
      <c r="BL85" s="24" t="s">
        <v>168</v>
      </c>
      <c r="BM85" s="24" t="s">
        <v>771</v>
      </c>
    </row>
    <row r="86" spans="2:65" s="13" customFormat="1" ht="12">
      <c r="B86" s="234"/>
      <c r="C86" s="235"/>
      <c r="D86" s="217" t="s">
        <v>170</v>
      </c>
      <c r="E86" s="236" t="s">
        <v>21</v>
      </c>
      <c r="F86" s="237" t="s">
        <v>772</v>
      </c>
      <c r="G86" s="235"/>
      <c r="H86" s="238" t="s">
        <v>21</v>
      </c>
      <c r="I86" s="239"/>
      <c r="J86" s="235"/>
      <c r="K86" s="235"/>
      <c r="L86" s="240"/>
      <c r="M86" s="241"/>
      <c r="N86" s="242"/>
      <c r="O86" s="242"/>
      <c r="P86" s="242"/>
      <c r="Q86" s="242"/>
      <c r="R86" s="242"/>
      <c r="S86" s="242"/>
      <c r="T86" s="243"/>
      <c r="AT86" s="244" t="s">
        <v>170</v>
      </c>
      <c r="AU86" s="244" t="s">
        <v>83</v>
      </c>
      <c r="AV86" s="13" t="s">
        <v>81</v>
      </c>
      <c r="AW86" s="13" t="s">
        <v>37</v>
      </c>
      <c r="AX86" s="13" t="s">
        <v>73</v>
      </c>
      <c r="AY86" s="244" t="s">
        <v>162</v>
      </c>
    </row>
    <row r="87" spans="2:65" s="11" customFormat="1" ht="12">
      <c r="B87" s="205"/>
      <c r="C87" s="206"/>
      <c r="D87" s="217" t="s">
        <v>170</v>
      </c>
      <c r="E87" s="218" t="s">
        <v>21</v>
      </c>
      <c r="F87" s="219" t="s">
        <v>773</v>
      </c>
      <c r="G87" s="206"/>
      <c r="H87" s="220">
        <v>132.25</v>
      </c>
      <c r="I87" s="211"/>
      <c r="J87" s="206"/>
      <c r="K87" s="206"/>
      <c r="L87" s="212"/>
      <c r="M87" s="213"/>
      <c r="N87" s="214"/>
      <c r="O87" s="214"/>
      <c r="P87" s="214"/>
      <c r="Q87" s="214"/>
      <c r="R87" s="214"/>
      <c r="S87" s="214"/>
      <c r="T87" s="215"/>
      <c r="AT87" s="216" t="s">
        <v>170</v>
      </c>
      <c r="AU87" s="216" t="s">
        <v>83</v>
      </c>
      <c r="AV87" s="11" t="s">
        <v>83</v>
      </c>
      <c r="AW87" s="11" t="s">
        <v>37</v>
      </c>
      <c r="AX87" s="11" t="s">
        <v>73</v>
      </c>
      <c r="AY87" s="216" t="s">
        <v>162</v>
      </c>
    </row>
    <row r="88" spans="2:65" s="12" customFormat="1" ht="12">
      <c r="B88" s="221"/>
      <c r="C88" s="222"/>
      <c r="D88" s="207" t="s">
        <v>170</v>
      </c>
      <c r="E88" s="223" t="s">
        <v>21</v>
      </c>
      <c r="F88" s="224" t="s">
        <v>176</v>
      </c>
      <c r="G88" s="222"/>
      <c r="H88" s="225">
        <v>132.25</v>
      </c>
      <c r="I88" s="226"/>
      <c r="J88" s="222"/>
      <c r="K88" s="222"/>
      <c r="L88" s="227"/>
      <c r="M88" s="228"/>
      <c r="N88" s="229"/>
      <c r="O88" s="229"/>
      <c r="P88" s="229"/>
      <c r="Q88" s="229"/>
      <c r="R88" s="229"/>
      <c r="S88" s="229"/>
      <c r="T88" s="230"/>
      <c r="AT88" s="231" t="s">
        <v>170</v>
      </c>
      <c r="AU88" s="231" t="s">
        <v>83</v>
      </c>
      <c r="AV88" s="12" t="s">
        <v>168</v>
      </c>
      <c r="AW88" s="12" t="s">
        <v>37</v>
      </c>
      <c r="AX88" s="12" t="s">
        <v>81</v>
      </c>
      <c r="AY88" s="231" t="s">
        <v>162</v>
      </c>
    </row>
    <row r="89" spans="2:65" s="1" customFormat="1" ht="20.399999999999999" customHeight="1">
      <c r="B89" s="41"/>
      <c r="C89" s="263" t="s">
        <v>83</v>
      </c>
      <c r="D89" s="263" t="s">
        <v>393</v>
      </c>
      <c r="E89" s="264" t="s">
        <v>394</v>
      </c>
      <c r="F89" s="265" t="s">
        <v>395</v>
      </c>
      <c r="G89" s="266" t="s">
        <v>317</v>
      </c>
      <c r="H89" s="267">
        <v>259.20999999999998</v>
      </c>
      <c r="I89" s="268"/>
      <c r="J89" s="269">
        <f>ROUND(I89*H89,2)</f>
        <v>0</v>
      </c>
      <c r="K89" s="265" t="s">
        <v>183</v>
      </c>
      <c r="L89" s="270"/>
      <c r="M89" s="271" t="s">
        <v>21</v>
      </c>
      <c r="N89" s="272" t="s">
        <v>44</v>
      </c>
      <c r="O89" s="42"/>
      <c r="P89" s="202">
        <f>O89*H89</f>
        <v>0</v>
      </c>
      <c r="Q89" s="202">
        <v>1</v>
      </c>
      <c r="R89" s="202">
        <f>Q89*H89</f>
        <v>259.20999999999998</v>
      </c>
      <c r="S89" s="202">
        <v>0</v>
      </c>
      <c r="T89" s="203">
        <f>S89*H89</f>
        <v>0</v>
      </c>
      <c r="AR89" s="24" t="s">
        <v>205</v>
      </c>
      <c r="AT89" s="24" t="s">
        <v>393</v>
      </c>
      <c r="AU89" s="24" t="s">
        <v>83</v>
      </c>
      <c r="AY89" s="24" t="s">
        <v>162</v>
      </c>
      <c r="BE89" s="204">
        <f>IF(N89="základní",J89,0)</f>
        <v>0</v>
      </c>
      <c r="BF89" s="204">
        <f>IF(N89="snížená",J89,0)</f>
        <v>0</v>
      </c>
      <c r="BG89" s="204">
        <f>IF(N89="zákl. přenesená",J89,0)</f>
        <v>0</v>
      </c>
      <c r="BH89" s="204">
        <f>IF(N89="sníž. přenesená",J89,0)</f>
        <v>0</v>
      </c>
      <c r="BI89" s="204">
        <f>IF(N89="nulová",J89,0)</f>
        <v>0</v>
      </c>
      <c r="BJ89" s="24" t="s">
        <v>81</v>
      </c>
      <c r="BK89" s="204">
        <f>ROUND(I89*H89,2)</f>
        <v>0</v>
      </c>
      <c r="BL89" s="24" t="s">
        <v>168</v>
      </c>
      <c r="BM89" s="24" t="s">
        <v>774</v>
      </c>
    </row>
    <row r="90" spans="2:65" s="13" customFormat="1" ht="12">
      <c r="B90" s="234"/>
      <c r="C90" s="235"/>
      <c r="D90" s="217" t="s">
        <v>170</v>
      </c>
      <c r="E90" s="236" t="s">
        <v>21</v>
      </c>
      <c r="F90" s="237" t="s">
        <v>772</v>
      </c>
      <c r="G90" s="235"/>
      <c r="H90" s="238" t="s">
        <v>21</v>
      </c>
      <c r="I90" s="239"/>
      <c r="J90" s="235"/>
      <c r="K90" s="235"/>
      <c r="L90" s="240"/>
      <c r="M90" s="241"/>
      <c r="N90" s="242"/>
      <c r="O90" s="242"/>
      <c r="P90" s="242"/>
      <c r="Q90" s="242"/>
      <c r="R90" s="242"/>
      <c r="S90" s="242"/>
      <c r="T90" s="243"/>
      <c r="AT90" s="244" t="s">
        <v>170</v>
      </c>
      <c r="AU90" s="244" t="s">
        <v>83</v>
      </c>
      <c r="AV90" s="13" t="s">
        <v>81</v>
      </c>
      <c r="AW90" s="13" t="s">
        <v>37</v>
      </c>
      <c r="AX90" s="13" t="s">
        <v>73</v>
      </c>
      <c r="AY90" s="244" t="s">
        <v>162</v>
      </c>
    </row>
    <row r="91" spans="2:65" s="11" customFormat="1" ht="12">
      <c r="B91" s="205"/>
      <c r="C91" s="206"/>
      <c r="D91" s="217" t="s">
        <v>170</v>
      </c>
      <c r="E91" s="218" t="s">
        <v>21</v>
      </c>
      <c r="F91" s="219" t="s">
        <v>775</v>
      </c>
      <c r="G91" s="206"/>
      <c r="H91" s="220">
        <v>259.20999999999998</v>
      </c>
      <c r="I91" s="211"/>
      <c r="J91" s="206"/>
      <c r="K91" s="206"/>
      <c r="L91" s="212"/>
      <c r="M91" s="213"/>
      <c r="N91" s="214"/>
      <c r="O91" s="214"/>
      <c r="P91" s="214"/>
      <c r="Q91" s="214"/>
      <c r="R91" s="214"/>
      <c r="S91" s="214"/>
      <c r="T91" s="215"/>
      <c r="AT91" s="216" t="s">
        <v>170</v>
      </c>
      <c r="AU91" s="216" t="s">
        <v>83</v>
      </c>
      <c r="AV91" s="11" t="s">
        <v>83</v>
      </c>
      <c r="AW91" s="11" t="s">
        <v>37</v>
      </c>
      <c r="AX91" s="11" t="s">
        <v>73</v>
      </c>
      <c r="AY91" s="216" t="s">
        <v>162</v>
      </c>
    </row>
    <row r="92" spans="2:65" s="12" customFormat="1" ht="12">
      <c r="B92" s="221"/>
      <c r="C92" s="222"/>
      <c r="D92" s="217" t="s">
        <v>170</v>
      </c>
      <c r="E92" s="257" t="s">
        <v>21</v>
      </c>
      <c r="F92" s="258" t="s">
        <v>176</v>
      </c>
      <c r="G92" s="222"/>
      <c r="H92" s="259">
        <v>259.20999999999998</v>
      </c>
      <c r="I92" s="226"/>
      <c r="J92" s="222"/>
      <c r="K92" s="222"/>
      <c r="L92" s="227"/>
      <c r="M92" s="228"/>
      <c r="N92" s="229"/>
      <c r="O92" s="229"/>
      <c r="P92" s="229"/>
      <c r="Q92" s="229"/>
      <c r="R92" s="229"/>
      <c r="S92" s="229"/>
      <c r="T92" s="230"/>
      <c r="AT92" s="231" t="s">
        <v>170</v>
      </c>
      <c r="AU92" s="231" t="s">
        <v>83</v>
      </c>
      <c r="AV92" s="12" t="s">
        <v>168</v>
      </c>
      <c r="AW92" s="12" t="s">
        <v>37</v>
      </c>
      <c r="AX92" s="12" t="s">
        <v>81</v>
      </c>
      <c r="AY92" s="231" t="s">
        <v>162</v>
      </c>
    </row>
    <row r="93" spans="2:65" s="10" customFormat="1" ht="29.85" customHeight="1">
      <c r="B93" s="176"/>
      <c r="C93" s="177"/>
      <c r="D93" s="190" t="s">
        <v>72</v>
      </c>
      <c r="E93" s="191" t="s">
        <v>83</v>
      </c>
      <c r="F93" s="191" t="s">
        <v>399</v>
      </c>
      <c r="G93" s="177"/>
      <c r="H93" s="177"/>
      <c r="I93" s="180"/>
      <c r="J93" s="192">
        <f>BK93</f>
        <v>0</v>
      </c>
      <c r="K93" s="177"/>
      <c r="L93" s="182"/>
      <c r="M93" s="183"/>
      <c r="N93" s="184"/>
      <c r="O93" s="184"/>
      <c r="P93" s="185">
        <f>SUM(P94:P98)</f>
        <v>0</v>
      </c>
      <c r="Q93" s="184"/>
      <c r="R93" s="185">
        <f>SUM(R94:R98)</f>
        <v>0</v>
      </c>
      <c r="S93" s="184"/>
      <c r="T93" s="186">
        <f>SUM(T94:T98)</f>
        <v>0</v>
      </c>
      <c r="AR93" s="187" t="s">
        <v>81</v>
      </c>
      <c r="AT93" s="188" t="s">
        <v>72</v>
      </c>
      <c r="AU93" s="188" t="s">
        <v>81</v>
      </c>
      <c r="AY93" s="187" t="s">
        <v>162</v>
      </c>
      <c r="BK93" s="189">
        <f>SUM(BK94:BK98)</f>
        <v>0</v>
      </c>
    </row>
    <row r="94" spans="2:65" s="1" customFormat="1" ht="28.8" customHeight="1">
      <c r="B94" s="41"/>
      <c r="C94" s="193" t="s">
        <v>177</v>
      </c>
      <c r="D94" s="193" t="s">
        <v>164</v>
      </c>
      <c r="E94" s="194" t="s">
        <v>400</v>
      </c>
      <c r="F94" s="195" t="s">
        <v>523</v>
      </c>
      <c r="G94" s="196" t="s">
        <v>167</v>
      </c>
      <c r="H94" s="197">
        <v>264.5</v>
      </c>
      <c r="I94" s="198"/>
      <c r="J94" s="199">
        <f>ROUND(I94*H94,2)</f>
        <v>0</v>
      </c>
      <c r="K94" s="195" t="s">
        <v>183</v>
      </c>
      <c r="L94" s="61"/>
      <c r="M94" s="200" t="s">
        <v>21</v>
      </c>
      <c r="N94" s="201" t="s">
        <v>44</v>
      </c>
      <c r="O94" s="42"/>
      <c r="P94" s="202">
        <f>O94*H94</f>
        <v>0</v>
      </c>
      <c r="Q94" s="202">
        <v>0</v>
      </c>
      <c r="R94" s="202">
        <f>Q94*H94</f>
        <v>0</v>
      </c>
      <c r="S94" s="202">
        <v>0</v>
      </c>
      <c r="T94" s="203">
        <f>S94*H94</f>
        <v>0</v>
      </c>
      <c r="AR94" s="24" t="s">
        <v>168</v>
      </c>
      <c r="AT94" s="24" t="s">
        <v>164</v>
      </c>
      <c r="AU94" s="24" t="s">
        <v>83</v>
      </c>
      <c r="AY94" s="24" t="s">
        <v>162</v>
      </c>
      <c r="BE94" s="204">
        <f>IF(N94="základní",J94,0)</f>
        <v>0</v>
      </c>
      <c r="BF94" s="204">
        <f>IF(N94="snížená",J94,0)</f>
        <v>0</v>
      </c>
      <c r="BG94" s="204">
        <f>IF(N94="zákl. přenesená",J94,0)</f>
        <v>0</v>
      </c>
      <c r="BH94" s="204">
        <f>IF(N94="sníž. přenesená",J94,0)</f>
        <v>0</v>
      </c>
      <c r="BI94" s="204">
        <f>IF(N94="nulová",J94,0)</f>
        <v>0</v>
      </c>
      <c r="BJ94" s="24" t="s">
        <v>81</v>
      </c>
      <c r="BK94" s="204">
        <f>ROUND(I94*H94,2)</f>
        <v>0</v>
      </c>
      <c r="BL94" s="24" t="s">
        <v>168</v>
      </c>
      <c r="BM94" s="24" t="s">
        <v>776</v>
      </c>
    </row>
    <row r="95" spans="2:65" s="1" customFormat="1" ht="72">
      <c r="B95" s="41"/>
      <c r="C95" s="63"/>
      <c r="D95" s="217" t="s">
        <v>185</v>
      </c>
      <c r="E95" s="63"/>
      <c r="F95" s="232" t="s">
        <v>525</v>
      </c>
      <c r="G95" s="63"/>
      <c r="H95" s="63"/>
      <c r="I95" s="163"/>
      <c r="J95" s="63"/>
      <c r="K95" s="63"/>
      <c r="L95" s="61"/>
      <c r="M95" s="233"/>
      <c r="N95" s="42"/>
      <c r="O95" s="42"/>
      <c r="P95" s="42"/>
      <c r="Q95" s="42"/>
      <c r="R95" s="42"/>
      <c r="S95" s="42"/>
      <c r="T95" s="78"/>
      <c r="AT95" s="24" t="s">
        <v>185</v>
      </c>
      <c r="AU95" s="24" t="s">
        <v>83</v>
      </c>
    </row>
    <row r="96" spans="2:65" s="13" customFormat="1" ht="12">
      <c r="B96" s="234"/>
      <c r="C96" s="235"/>
      <c r="D96" s="217" t="s">
        <v>170</v>
      </c>
      <c r="E96" s="236" t="s">
        <v>21</v>
      </c>
      <c r="F96" s="237" t="s">
        <v>777</v>
      </c>
      <c r="G96" s="235"/>
      <c r="H96" s="238" t="s">
        <v>21</v>
      </c>
      <c r="I96" s="239"/>
      <c r="J96" s="235"/>
      <c r="K96" s="235"/>
      <c r="L96" s="240"/>
      <c r="M96" s="241"/>
      <c r="N96" s="242"/>
      <c r="O96" s="242"/>
      <c r="P96" s="242"/>
      <c r="Q96" s="242"/>
      <c r="R96" s="242"/>
      <c r="S96" s="242"/>
      <c r="T96" s="243"/>
      <c r="AT96" s="244" t="s">
        <v>170</v>
      </c>
      <c r="AU96" s="244" t="s">
        <v>83</v>
      </c>
      <c r="AV96" s="13" t="s">
        <v>81</v>
      </c>
      <c r="AW96" s="13" t="s">
        <v>37</v>
      </c>
      <c r="AX96" s="13" t="s">
        <v>73</v>
      </c>
      <c r="AY96" s="244" t="s">
        <v>162</v>
      </c>
    </row>
    <row r="97" spans="2:65" s="11" customFormat="1" ht="12">
      <c r="B97" s="205"/>
      <c r="C97" s="206"/>
      <c r="D97" s="217" t="s">
        <v>170</v>
      </c>
      <c r="E97" s="218" t="s">
        <v>21</v>
      </c>
      <c r="F97" s="219" t="s">
        <v>778</v>
      </c>
      <c r="G97" s="206"/>
      <c r="H97" s="220">
        <v>264.5</v>
      </c>
      <c r="I97" s="211"/>
      <c r="J97" s="206"/>
      <c r="K97" s="206"/>
      <c r="L97" s="212"/>
      <c r="M97" s="213"/>
      <c r="N97" s="214"/>
      <c r="O97" s="214"/>
      <c r="P97" s="214"/>
      <c r="Q97" s="214"/>
      <c r="R97" s="214"/>
      <c r="S97" s="214"/>
      <c r="T97" s="215"/>
      <c r="AT97" s="216" t="s">
        <v>170</v>
      </c>
      <c r="AU97" s="216" t="s">
        <v>83</v>
      </c>
      <c r="AV97" s="11" t="s">
        <v>83</v>
      </c>
      <c r="AW97" s="11" t="s">
        <v>37</v>
      </c>
      <c r="AX97" s="11" t="s">
        <v>73</v>
      </c>
      <c r="AY97" s="216" t="s">
        <v>162</v>
      </c>
    </row>
    <row r="98" spans="2:65" s="12" customFormat="1" ht="12">
      <c r="B98" s="221"/>
      <c r="C98" s="222"/>
      <c r="D98" s="217" t="s">
        <v>170</v>
      </c>
      <c r="E98" s="257" t="s">
        <v>21</v>
      </c>
      <c r="F98" s="258" t="s">
        <v>176</v>
      </c>
      <c r="G98" s="222"/>
      <c r="H98" s="259">
        <v>264.5</v>
      </c>
      <c r="I98" s="226"/>
      <c r="J98" s="222"/>
      <c r="K98" s="222"/>
      <c r="L98" s="227"/>
      <c r="M98" s="228"/>
      <c r="N98" s="229"/>
      <c r="O98" s="229"/>
      <c r="P98" s="229"/>
      <c r="Q98" s="229"/>
      <c r="R98" s="229"/>
      <c r="S98" s="229"/>
      <c r="T98" s="230"/>
      <c r="AT98" s="231" t="s">
        <v>170</v>
      </c>
      <c r="AU98" s="231" t="s">
        <v>83</v>
      </c>
      <c r="AV98" s="12" t="s">
        <v>168</v>
      </c>
      <c r="AW98" s="12" t="s">
        <v>37</v>
      </c>
      <c r="AX98" s="12" t="s">
        <v>81</v>
      </c>
      <c r="AY98" s="231" t="s">
        <v>162</v>
      </c>
    </row>
    <row r="99" spans="2:65" s="10" customFormat="1" ht="29.85" customHeight="1">
      <c r="B99" s="176"/>
      <c r="C99" s="177"/>
      <c r="D99" s="190" t="s">
        <v>72</v>
      </c>
      <c r="E99" s="191" t="s">
        <v>188</v>
      </c>
      <c r="F99" s="191" t="s">
        <v>406</v>
      </c>
      <c r="G99" s="177"/>
      <c r="H99" s="177"/>
      <c r="I99" s="180"/>
      <c r="J99" s="192">
        <f>BK99</f>
        <v>0</v>
      </c>
      <c r="K99" s="177"/>
      <c r="L99" s="182"/>
      <c r="M99" s="183"/>
      <c r="N99" s="184"/>
      <c r="O99" s="184"/>
      <c r="P99" s="185">
        <f>SUM(P100:P113)</f>
        <v>0</v>
      </c>
      <c r="Q99" s="184"/>
      <c r="R99" s="185">
        <f>SUM(R100:R113)</f>
        <v>57.380399999999995</v>
      </c>
      <c r="S99" s="184"/>
      <c r="T99" s="186">
        <f>SUM(T100:T113)</f>
        <v>0</v>
      </c>
      <c r="AR99" s="187" t="s">
        <v>81</v>
      </c>
      <c r="AT99" s="188" t="s">
        <v>72</v>
      </c>
      <c r="AU99" s="188" t="s">
        <v>81</v>
      </c>
      <c r="AY99" s="187" t="s">
        <v>162</v>
      </c>
      <c r="BK99" s="189">
        <f>SUM(BK100:BK113)</f>
        <v>0</v>
      </c>
    </row>
    <row r="100" spans="2:65" s="1" customFormat="1" ht="28.8" customHeight="1">
      <c r="B100" s="41"/>
      <c r="C100" s="193" t="s">
        <v>168</v>
      </c>
      <c r="D100" s="193" t="s">
        <v>164</v>
      </c>
      <c r="E100" s="194" t="s">
        <v>407</v>
      </c>
      <c r="F100" s="195" t="s">
        <v>408</v>
      </c>
      <c r="G100" s="196" t="s">
        <v>167</v>
      </c>
      <c r="H100" s="197">
        <v>494.5</v>
      </c>
      <c r="I100" s="198"/>
      <c r="J100" s="199">
        <f>ROUND(I100*H100,2)</f>
        <v>0</v>
      </c>
      <c r="K100" s="195" t="s">
        <v>183</v>
      </c>
      <c r="L100" s="61"/>
      <c r="M100" s="200" t="s">
        <v>21</v>
      </c>
      <c r="N100" s="201" t="s">
        <v>44</v>
      </c>
      <c r="O100" s="42"/>
      <c r="P100" s="202">
        <f>O100*H100</f>
        <v>0</v>
      </c>
      <c r="Q100" s="202">
        <v>0</v>
      </c>
      <c r="R100" s="202">
        <f>Q100*H100</f>
        <v>0</v>
      </c>
      <c r="S100" s="202">
        <v>0</v>
      </c>
      <c r="T100" s="203">
        <f>S100*H100</f>
        <v>0</v>
      </c>
      <c r="AR100" s="24" t="s">
        <v>168</v>
      </c>
      <c r="AT100" s="24" t="s">
        <v>164</v>
      </c>
      <c r="AU100" s="24" t="s">
        <v>83</v>
      </c>
      <c r="AY100" s="24" t="s">
        <v>162</v>
      </c>
      <c r="BE100" s="204">
        <f>IF(N100="základní",J100,0)</f>
        <v>0</v>
      </c>
      <c r="BF100" s="204">
        <f>IF(N100="snížená",J100,0)</f>
        <v>0</v>
      </c>
      <c r="BG100" s="204">
        <f>IF(N100="zákl. přenesená",J100,0)</f>
        <v>0</v>
      </c>
      <c r="BH100" s="204">
        <f>IF(N100="sníž. přenesená",J100,0)</f>
        <v>0</v>
      </c>
      <c r="BI100" s="204">
        <f>IF(N100="nulová",J100,0)</f>
        <v>0</v>
      </c>
      <c r="BJ100" s="24" t="s">
        <v>81</v>
      </c>
      <c r="BK100" s="204">
        <f>ROUND(I100*H100,2)</f>
        <v>0</v>
      </c>
      <c r="BL100" s="24" t="s">
        <v>168</v>
      </c>
      <c r="BM100" s="24" t="s">
        <v>779</v>
      </c>
    </row>
    <row r="101" spans="2:65" s="13" customFormat="1" ht="12">
      <c r="B101" s="234"/>
      <c r="C101" s="235"/>
      <c r="D101" s="217" t="s">
        <v>170</v>
      </c>
      <c r="E101" s="236" t="s">
        <v>21</v>
      </c>
      <c r="F101" s="237" t="s">
        <v>777</v>
      </c>
      <c r="G101" s="235"/>
      <c r="H101" s="238" t="s">
        <v>21</v>
      </c>
      <c r="I101" s="239"/>
      <c r="J101" s="235"/>
      <c r="K101" s="235"/>
      <c r="L101" s="240"/>
      <c r="M101" s="241"/>
      <c r="N101" s="242"/>
      <c r="O101" s="242"/>
      <c r="P101" s="242"/>
      <c r="Q101" s="242"/>
      <c r="R101" s="242"/>
      <c r="S101" s="242"/>
      <c r="T101" s="243"/>
      <c r="AT101" s="244" t="s">
        <v>170</v>
      </c>
      <c r="AU101" s="244" t="s">
        <v>83</v>
      </c>
      <c r="AV101" s="13" t="s">
        <v>81</v>
      </c>
      <c r="AW101" s="13" t="s">
        <v>37</v>
      </c>
      <c r="AX101" s="13" t="s">
        <v>73</v>
      </c>
      <c r="AY101" s="244" t="s">
        <v>162</v>
      </c>
    </row>
    <row r="102" spans="2:65" s="11" customFormat="1" ht="12">
      <c r="B102" s="205"/>
      <c r="C102" s="206"/>
      <c r="D102" s="217" t="s">
        <v>170</v>
      </c>
      <c r="E102" s="218" t="s">
        <v>21</v>
      </c>
      <c r="F102" s="219" t="s">
        <v>780</v>
      </c>
      <c r="G102" s="206"/>
      <c r="H102" s="220">
        <v>253</v>
      </c>
      <c r="I102" s="211"/>
      <c r="J102" s="206"/>
      <c r="K102" s="206"/>
      <c r="L102" s="212"/>
      <c r="M102" s="213"/>
      <c r="N102" s="214"/>
      <c r="O102" s="214"/>
      <c r="P102" s="214"/>
      <c r="Q102" s="214"/>
      <c r="R102" s="214"/>
      <c r="S102" s="214"/>
      <c r="T102" s="215"/>
      <c r="AT102" s="216" t="s">
        <v>170</v>
      </c>
      <c r="AU102" s="216" t="s">
        <v>83</v>
      </c>
      <c r="AV102" s="11" t="s">
        <v>83</v>
      </c>
      <c r="AW102" s="11" t="s">
        <v>37</v>
      </c>
      <c r="AX102" s="11" t="s">
        <v>73</v>
      </c>
      <c r="AY102" s="216" t="s">
        <v>162</v>
      </c>
    </row>
    <row r="103" spans="2:65" s="11" customFormat="1" ht="12">
      <c r="B103" s="205"/>
      <c r="C103" s="206"/>
      <c r="D103" s="217" t="s">
        <v>170</v>
      </c>
      <c r="E103" s="218" t="s">
        <v>21</v>
      </c>
      <c r="F103" s="219" t="s">
        <v>781</v>
      </c>
      <c r="G103" s="206"/>
      <c r="H103" s="220">
        <v>241.5</v>
      </c>
      <c r="I103" s="211"/>
      <c r="J103" s="206"/>
      <c r="K103" s="206"/>
      <c r="L103" s="212"/>
      <c r="M103" s="213"/>
      <c r="N103" s="214"/>
      <c r="O103" s="214"/>
      <c r="P103" s="214"/>
      <c r="Q103" s="214"/>
      <c r="R103" s="214"/>
      <c r="S103" s="214"/>
      <c r="T103" s="215"/>
      <c r="AT103" s="216" t="s">
        <v>170</v>
      </c>
      <c r="AU103" s="216" t="s">
        <v>83</v>
      </c>
      <c r="AV103" s="11" t="s">
        <v>83</v>
      </c>
      <c r="AW103" s="11" t="s">
        <v>37</v>
      </c>
      <c r="AX103" s="11" t="s">
        <v>73</v>
      </c>
      <c r="AY103" s="216" t="s">
        <v>162</v>
      </c>
    </row>
    <row r="104" spans="2:65" s="12" customFormat="1" ht="12">
      <c r="B104" s="221"/>
      <c r="C104" s="222"/>
      <c r="D104" s="207" t="s">
        <v>170</v>
      </c>
      <c r="E104" s="223" t="s">
        <v>21</v>
      </c>
      <c r="F104" s="224" t="s">
        <v>176</v>
      </c>
      <c r="G104" s="222"/>
      <c r="H104" s="225">
        <v>494.5</v>
      </c>
      <c r="I104" s="226"/>
      <c r="J104" s="222"/>
      <c r="K104" s="222"/>
      <c r="L104" s="227"/>
      <c r="M104" s="228"/>
      <c r="N104" s="229"/>
      <c r="O104" s="229"/>
      <c r="P104" s="229"/>
      <c r="Q104" s="229"/>
      <c r="R104" s="229"/>
      <c r="S104" s="229"/>
      <c r="T104" s="230"/>
      <c r="AT104" s="231" t="s">
        <v>170</v>
      </c>
      <c r="AU104" s="231" t="s">
        <v>83</v>
      </c>
      <c r="AV104" s="12" t="s">
        <v>168</v>
      </c>
      <c r="AW104" s="12" t="s">
        <v>37</v>
      </c>
      <c r="AX104" s="12" t="s">
        <v>81</v>
      </c>
      <c r="AY104" s="231" t="s">
        <v>162</v>
      </c>
    </row>
    <row r="105" spans="2:65" s="1" customFormat="1" ht="51.6" customHeight="1">
      <c r="B105" s="41"/>
      <c r="C105" s="193" t="s">
        <v>188</v>
      </c>
      <c r="D105" s="193" t="s">
        <v>164</v>
      </c>
      <c r="E105" s="194" t="s">
        <v>782</v>
      </c>
      <c r="F105" s="195" t="s">
        <v>783</v>
      </c>
      <c r="G105" s="196" t="s">
        <v>167</v>
      </c>
      <c r="H105" s="197">
        <v>230</v>
      </c>
      <c r="I105" s="198"/>
      <c r="J105" s="199">
        <f>ROUND(I105*H105,2)</f>
        <v>0</v>
      </c>
      <c r="K105" s="195" t="s">
        <v>183</v>
      </c>
      <c r="L105" s="61"/>
      <c r="M105" s="200" t="s">
        <v>21</v>
      </c>
      <c r="N105" s="201" t="s">
        <v>44</v>
      </c>
      <c r="O105" s="42"/>
      <c r="P105" s="202">
        <f>O105*H105</f>
        <v>0</v>
      </c>
      <c r="Q105" s="202">
        <v>0.10362</v>
      </c>
      <c r="R105" s="202">
        <f>Q105*H105</f>
        <v>23.832599999999999</v>
      </c>
      <c r="S105" s="202">
        <v>0</v>
      </c>
      <c r="T105" s="203">
        <f>S105*H105</f>
        <v>0</v>
      </c>
      <c r="AR105" s="24" t="s">
        <v>168</v>
      </c>
      <c r="AT105" s="24" t="s">
        <v>164</v>
      </c>
      <c r="AU105" s="24" t="s">
        <v>83</v>
      </c>
      <c r="AY105" s="24" t="s">
        <v>162</v>
      </c>
      <c r="BE105" s="204">
        <f>IF(N105="základní",J105,0)</f>
        <v>0</v>
      </c>
      <c r="BF105" s="204">
        <f>IF(N105="snížená",J105,0)</f>
        <v>0</v>
      </c>
      <c r="BG105" s="204">
        <f>IF(N105="zákl. přenesená",J105,0)</f>
        <v>0</v>
      </c>
      <c r="BH105" s="204">
        <f>IF(N105="sníž. přenesená",J105,0)</f>
        <v>0</v>
      </c>
      <c r="BI105" s="204">
        <f>IF(N105="nulová",J105,0)</f>
        <v>0</v>
      </c>
      <c r="BJ105" s="24" t="s">
        <v>81</v>
      </c>
      <c r="BK105" s="204">
        <f>ROUND(I105*H105,2)</f>
        <v>0</v>
      </c>
      <c r="BL105" s="24" t="s">
        <v>168</v>
      </c>
      <c r="BM105" s="24" t="s">
        <v>784</v>
      </c>
    </row>
    <row r="106" spans="2:65" s="1" customFormat="1" ht="132">
      <c r="B106" s="41"/>
      <c r="C106" s="63"/>
      <c r="D106" s="217" t="s">
        <v>185</v>
      </c>
      <c r="E106" s="63"/>
      <c r="F106" s="232" t="s">
        <v>756</v>
      </c>
      <c r="G106" s="63"/>
      <c r="H106" s="63"/>
      <c r="I106" s="163"/>
      <c r="J106" s="63"/>
      <c r="K106" s="63"/>
      <c r="L106" s="61"/>
      <c r="M106" s="233"/>
      <c r="N106" s="42"/>
      <c r="O106" s="42"/>
      <c r="P106" s="42"/>
      <c r="Q106" s="42"/>
      <c r="R106" s="42"/>
      <c r="S106" s="42"/>
      <c r="T106" s="78"/>
      <c r="AT106" s="24" t="s">
        <v>185</v>
      </c>
      <c r="AU106" s="24" t="s">
        <v>83</v>
      </c>
    </row>
    <row r="107" spans="2:65" s="13" customFormat="1" ht="12">
      <c r="B107" s="234"/>
      <c r="C107" s="235"/>
      <c r="D107" s="217" t="s">
        <v>170</v>
      </c>
      <c r="E107" s="236" t="s">
        <v>21</v>
      </c>
      <c r="F107" s="237" t="s">
        <v>777</v>
      </c>
      <c r="G107" s="235"/>
      <c r="H107" s="238" t="s">
        <v>21</v>
      </c>
      <c r="I107" s="239"/>
      <c r="J107" s="235"/>
      <c r="K107" s="235"/>
      <c r="L107" s="240"/>
      <c r="M107" s="241"/>
      <c r="N107" s="242"/>
      <c r="O107" s="242"/>
      <c r="P107" s="242"/>
      <c r="Q107" s="242"/>
      <c r="R107" s="242"/>
      <c r="S107" s="242"/>
      <c r="T107" s="243"/>
      <c r="AT107" s="244" t="s">
        <v>170</v>
      </c>
      <c r="AU107" s="244" t="s">
        <v>83</v>
      </c>
      <c r="AV107" s="13" t="s">
        <v>81</v>
      </c>
      <c r="AW107" s="13" t="s">
        <v>37</v>
      </c>
      <c r="AX107" s="13" t="s">
        <v>73</v>
      </c>
      <c r="AY107" s="244" t="s">
        <v>162</v>
      </c>
    </row>
    <row r="108" spans="2:65" s="11" customFormat="1" ht="12">
      <c r="B108" s="205"/>
      <c r="C108" s="206"/>
      <c r="D108" s="217" t="s">
        <v>170</v>
      </c>
      <c r="E108" s="218" t="s">
        <v>21</v>
      </c>
      <c r="F108" s="219" t="s">
        <v>785</v>
      </c>
      <c r="G108" s="206"/>
      <c r="H108" s="220">
        <v>230</v>
      </c>
      <c r="I108" s="211"/>
      <c r="J108" s="206"/>
      <c r="K108" s="206"/>
      <c r="L108" s="212"/>
      <c r="M108" s="213"/>
      <c r="N108" s="214"/>
      <c r="O108" s="214"/>
      <c r="P108" s="214"/>
      <c r="Q108" s="214"/>
      <c r="R108" s="214"/>
      <c r="S108" s="214"/>
      <c r="T108" s="215"/>
      <c r="AT108" s="216" t="s">
        <v>170</v>
      </c>
      <c r="AU108" s="216" t="s">
        <v>83</v>
      </c>
      <c r="AV108" s="11" t="s">
        <v>83</v>
      </c>
      <c r="AW108" s="11" t="s">
        <v>37</v>
      </c>
      <c r="AX108" s="11" t="s">
        <v>73</v>
      </c>
      <c r="AY108" s="216" t="s">
        <v>162</v>
      </c>
    </row>
    <row r="109" spans="2:65" s="12" customFormat="1" ht="12">
      <c r="B109" s="221"/>
      <c r="C109" s="222"/>
      <c r="D109" s="207" t="s">
        <v>170</v>
      </c>
      <c r="E109" s="223" t="s">
        <v>21</v>
      </c>
      <c r="F109" s="224" t="s">
        <v>176</v>
      </c>
      <c r="G109" s="222"/>
      <c r="H109" s="225">
        <v>230</v>
      </c>
      <c r="I109" s="226"/>
      <c r="J109" s="222"/>
      <c r="K109" s="222"/>
      <c r="L109" s="227"/>
      <c r="M109" s="228"/>
      <c r="N109" s="229"/>
      <c r="O109" s="229"/>
      <c r="P109" s="229"/>
      <c r="Q109" s="229"/>
      <c r="R109" s="229"/>
      <c r="S109" s="229"/>
      <c r="T109" s="230"/>
      <c r="AT109" s="231" t="s">
        <v>170</v>
      </c>
      <c r="AU109" s="231" t="s">
        <v>83</v>
      </c>
      <c r="AV109" s="12" t="s">
        <v>168</v>
      </c>
      <c r="AW109" s="12" t="s">
        <v>37</v>
      </c>
      <c r="AX109" s="12" t="s">
        <v>81</v>
      </c>
      <c r="AY109" s="231" t="s">
        <v>162</v>
      </c>
    </row>
    <row r="110" spans="2:65" s="1" customFormat="1" ht="20.399999999999999" customHeight="1">
      <c r="B110" s="41"/>
      <c r="C110" s="263" t="s">
        <v>195</v>
      </c>
      <c r="D110" s="263" t="s">
        <v>393</v>
      </c>
      <c r="E110" s="264" t="s">
        <v>636</v>
      </c>
      <c r="F110" s="265" t="s">
        <v>786</v>
      </c>
      <c r="G110" s="266" t="s">
        <v>167</v>
      </c>
      <c r="H110" s="267">
        <v>234.6</v>
      </c>
      <c r="I110" s="268"/>
      <c r="J110" s="269">
        <f>ROUND(I110*H110,2)</f>
        <v>0</v>
      </c>
      <c r="K110" s="265" t="s">
        <v>21</v>
      </c>
      <c r="L110" s="270"/>
      <c r="M110" s="271" t="s">
        <v>21</v>
      </c>
      <c r="N110" s="272" t="s">
        <v>44</v>
      </c>
      <c r="O110" s="42"/>
      <c r="P110" s="202">
        <f>O110*H110</f>
        <v>0</v>
      </c>
      <c r="Q110" s="202">
        <v>0.14299999999999999</v>
      </c>
      <c r="R110" s="202">
        <f>Q110*H110</f>
        <v>33.547799999999995</v>
      </c>
      <c r="S110" s="202">
        <v>0</v>
      </c>
      <c r="T110" s="203">
        <f>S110*H110</f>
        <v>0</v>
      </c>
      <c r="AR110" s="24" t="s">
        <v>205</v>
      </c>
      <c r="AT110" s="24" t="s">
        <v>393</v>
      </c>
      <c r="AU110" s="24" t="s">
        <v>83</v>
      </c>
      <c r="AY110" s="24" t="s">
        <v>162</v>
      </c>
      <c r="BE110" s="204">
        <f>IF(N110="základní",J110,0)</f>
        <v>0</v>
      </c>
      <c r="BF110" s="204">
        <f>IF(N110="snížená",J110,0)</f>
        <v>0</v>
      </c>
      <c r="BG110" s="204">
        <f>IF(N110="zákl. přenesená",J110,0)</f>
        <v>0</v>
      </c>
      <c r="BH110" s="204">
        <f>IF(N110="sníž. přenesená",J110,0)</f>
        <v>0</v>
      </c>
      <c r="BI110" s="204">
        <f>IF(N110="nulová",J110,0)</f>
        <v>0</v>
      </c>
      <c r="BJ110" s="24" t="s">
        <v>81</v>
      </c>
      <c r="BK110" s="204">
        <f>ROUND(I110*H110,2)</f>
        <v>0</v>
      </c>
      <c r="BL110" s="24" t="s">
        <v>168</v>
      </c>
      <c r="BM110" s="24" t="s">
        <v>787</v>
      </c>
    </row>
    <row r="111" spans="2:65" s="13" customFormat="1" ht="12">
      <c r="B111" s="234"/>
      <c r="C111" s="235"/>
      <c r="D111" s="217" t="s">
        <v>170</v>
      </c>
      <c r="E111" s="236" t="s">
        <v>21</v>
      </c>
      <c r="F111" s="237" t="s">
        <v>777</v>
      </c>
      <c r="G111" s="235"/>
      <c r="H111" s="238" t="s">
        <v>21</v>
      </c>
      <c r="I111" s="239"/>
      <c r="J111" s="235"/>
      <c r="K111" s="235"/>
      <c r="L111" s="240"/>
      <c r="M111" s="241"/>
      <c r="N111" s="242"/>
      <c r="O111" s="242"/>
      <c r="P111" s="242"/>
      <c r="Q111" s="242"/>
      <c r="R111" s="242"/>
      <c r="S111" s="242"/>
      <c r="T111" s="243"/>
      <c r="AT111" s="244" t="s">
        <v>170</v>
      </c>
      <c r="AU111" s="244" t="s">
        <v>83</v>
      </c>
      <c r="AV111" s="13" t="s">
        <v>81</v>
      </c>
      <c r="AW111" s="13" t="s">
        <v>37</v>
      </c>
      <c r="AX111" s="13" t="s">
        <v>73</v>
      </c>
      <c r="AY111" s="244" t="s">
        <v>162</v>
      </c>
    </row>
    <row r="112" spans="2:65" s="11" customFormat="1" ht="12">
      <c r="B112" s="205"/>
      <c r="C112" s="206"/>
      <c r="D112" s="217" t="s">
        <v>170</v>
      </c>
      <c r="E112" s="218" t="s">
        <v>21</v>
      </c>
      <c r="F112" s="219" t="s">
        <v>788</v>
      </c>
      <c r="G112" s="206"/>
      <c r="H112" s="220">
        <v>234.6</v>
      </c>
      <c r="I112" s="211"/>
      <c r="J112" s="206"/>
      <c r="K112" s="206"/>
      <c r="L112" s="212"/>
      <c r="M112" s="213"/>
      <c r="N112" s="214"/>
      <c r="O112" s="214"/>
      <c r="P112" s="214"/>
      <c r="Q112" s="214"/>
      <c r="R112" s="214"/>
      <c r="S112" s="214"/>
      <c r="T112" s="215"/>
      <c r="AT112" s="216" t="s">
        <v>170</v>
      </c>
      <c r="AU112" s="216" t="s">
        <v>83</v>
      </c>
      <c r="AV112" s="11" t="s">
        <v>83</v>
      </c>
      <c r="AW112" s="11" t="s">
        <v>37</v>
      </c>
      <c r="AX112" s="11" t="s">
        <v>73</v>
      </c>
      <c r="AY112" s="216" t="s">
        <v>162</v>
      </c>
    </row>
    <row r="113" spans="2:65" s="12" customFormat="1" ht="12">
      <c r="B113" s="221"/>
      <c r="C113" s="222"/>
      <c r="D113" s="217" t="s">
        <v>170</v>
      </c>
      <c r="E113" s="257" t="s">
        <v>21</v>
      </c>
      <c r="F113" s="258" t="s">
        <v>176</v>
      </c>
      <c r="G113" s="222"/>
      <c r="H113" s="259">
        <v>234.6</v>
      </c>
      <c r="I113" s="226"/>
      <c r="J113" s="222"/>
      <c r="K113" s="222"/>
      <c r="L113" s="227"/>
      <c r="M113" s="228"/>
      <c r="N113" s="229"/>
      <c r="O113" s="229"/>
      <c r="P113" s="229"/>
      <c r="Q113" s="229"/>
      <c r="R113" s="229"/>
      <c r="S113" s="229"/>
      <c r="T113" s="230"/>
      <c r="AT113" s="231" t="s">
        <v>170</v>
      </c>
      <c r="AU113" s="231" t="s">
        <v>83</v>
      </c>
      <c r="AV113" s="12" t="s">
        <v>168</v>
      </c>
      <c r="AW113" s="12" t="s">
        <v>37</v>
      </c>
      <c r="AX113" s="12" t="s">
        <v>81</v>
      </c>
      <c r="AY113" s="231" t="s">
        <v>162</v>
      </c>
    </row>
    <row r="114" spans="2:65" s="10" customFormat="1" ht="29.85" customHeight="1">
      <c r="B114" s="176"/>
      <c r="C114" s="177"/>
      <c r="D114" s="190" t="s">
        <v>72</v>
      </c>
      <c r="E114" s="191" t="s">
        <v>212</v>
      </c>
      <c r="F114" s="191" t="s">
        <v>321</v>
      </c>
      <c r="G114" s="177"/>
      <c r="H114" s="177"/>
      <c r="I114" s="180"/>
      <c r="J114" s="192">
        <f>BK114</f>
        <v>0</v>
      </c>
      <c r="K114" s="177"/>
      <c r="L114" s="182"/>
      <c r="M114" s="183"/>
      <c r="N114" s="184"/>
      <c r="O114" s="184"/>
      <c r="P114" s="185">
        <f>SUM(P115:P125)</f>
        <v>0</v>
      </c>
      <c r="Q114" s="184"/>
      <c r="R114" s="185">
        <f>SUM(R115:R125)</f>
        <v>13.604755200000001</v>
      </c>
      <c r="S114" s="184"/>
      <c r="T114" s="186">
        <f>SUM(T115:T125)</f>
        <v>0</v>
      </c>
      <c r="AR114" s="187" t="s">
        <v>81</v>
      </c>
      <c r="AT114" s="188" t="s">
        <v>72</v>
      </c>
      <c r="AU114" s="188" t="s">
        <v>81</v>
      </c>
      <c r="AY114" s="187" t="s">
        <v>162</v>
      </c>
      <c r="BK114" s="189">
        <f>SUM(BK115:BK125)</f>
        <v>0</v>
      </c>
    </row>
    <row r="115" spans="2:65" s="1" customFormat="1" ht="40.200000000000003" customHeight="1">
      <c r="B115" s="41"/>
      <c r="C115" s="193" t="s">
        <v>171</v>
      </c>
      <c r="D115" s="193" t="s">
        <v>164</v>
      </c>
      <c r="E115" s="194" t="s">
        <v>583</v>
      </c>
      <c r="F115" s="195" t="s">
        <v>584</v>
      </c>
      <c r="G115" s="196" t="s">
        <v>249</v>
      </c>
      <c r="H115" s="197">
        <v>60</v>
      </c>
      <c r="I115" s="198"/>
      <c r="J115" s="199">
        <f>ROUND(I115*H115,2)</f>
        <v>0</v>
      </c>
      <c r="K115" s="195" t="s">
        <v>183</v>
      </c>
      <c r="L115" s="61"/>
      <c r="M115" s="200" t="s">
        <v>21</v>
      </c>
      <c r="N115" s="201" t="s">
        <v>44</v>
      </c>
      <c r="O115" s="42"/>
      <c r="P115" s="202">
        <f>O115*H115</f>
        <v>0</v>
      </c>
      <c r="Q115" s="202">
        <v>0.15539952000000001</v>
      </c>
      <c r="R115" s="202">
        <f>Q115*H115</f>
        <v>9.3239712000000008</v>
      </c>
      <c r="S115" s="202">
        <v>0</v>
      </c>
      <c r="T115" s="203">
        <f>S115*H115</f>
        <v>0</v>
      </c>
      <c r="AR115" s="24" t="s">
        <v>168</v>
      </c>
      <c r="AT115" s="24" t="s">
        <v>164</v>
      </c>
      <c r="AU115" s="24" t="s">
        <v>83</v>
      </c>
      <c r="AY115" s="24" t="s">
        <v>162</v>
      </c>
      <c r="BE115" s="204">
        <f>IF(N115="základní",J115,0)</f>
        <v>0</v>
      </c>
      <c r="BF115" s="204">
        <f>IF(N115="snížená",J115,0)</f>
        <v>0</v>
      </c>
      <c r="BG115" s="204">
        <f>IF(N115="zákl. přenesená",J115,0)</f>
        <v>0</v>
      </c>
      <c r="BH115" s="204">
        <f>IF(N115="sníž. přenesená",J115,0)</f>
        <v>0</v>
      </c>
      <c r="BI115" s="204">
        <f>IF(N115="nulová",J115,0)</f>
        <v>0</v>
      </c>
      <c r="BJ115" s="24" t="s">
        <v>81</v>
      </c>
      <c r="BK115" s="204">
        <f>ROUND(I115*H115,2)</f>
        <v>0</v>
      </c>
      <c r="BL115" s="24" t="s">
        <v>168</v>
      </c>
      <c r="BM115" s="24" t="s">
        <v>789</v>
      </c>
    </row>
    <row r="116" spans="2:65" s="13" customFormat="1" ht="12">
      <c r="B116" s="234"/>
      <c r="C116" s="235"/>
      <c r="D116" s="217" t="s">
        <v>170</v>
      </c>
      <c r="E116" s="236" t="s">
        <v>21</v>
      </c>
      <c r="F116" s="237" t="s">
        <v>588</v>
      </c>
      <c r="G116" s="235"/>
      <c r="H116" s="238" t="s">
        <v>21</v>
      </c>
      <c r="I116" s="239"/>
      <c r="J116" s="235"/>
      <c r="K116" s="235"/>
      <c r="L116" s="240"/>
      <c r="M116" s="241"/>
      <c r="N116" s="242"/>
      <c r="O116" s="242"/>
      <c r="P116" s="242"/>
      <c r="Q116" s="242"/>
      <c r="R116" s="242"/>
      <c r="S116" s="242"/>
      <c r="T116" s="243"/>
      <c r="AT116" s="244" t="s">
        <v>170</v>
      </c>
      <c r="AU116" s="244" t="s">
        <v>83</v>
      </c>
      <c r="AV116" s="13" t="s">
        <v>81</v>
      </c>
      <c r="AW116" s="13" t="s">
        <v>37</v>
      </c>
      <c r="AX116" s="13" t="s">
        <v>73</v>
      </c>
      <c r="AY116" s="244" t="s">
        <v>162</v>
      </c>
    </row>
    <row r="117" spans="2:65" s="11" customFormat="1" ht="12">
      <c r="B117" s="205"/>
      <c r="C117" s="206"/>
      <c r="D117" s="217" t="s">
        <v>170</v>
      </c>
      <c r="E117" s="218" t="s">
        <v>21</v>
      </c>
      <c r="F117" s="219" t="s">
        <v>790</v>
      </c>
      <c r="G117" s="206"/>
      <c r="H117" s="220">
        <v>60</v>
      </c>
      <c r="I117" s="211"/>
      <c r="J117" s="206"/>
      <c r="K117" s="206"/>
      <c r="L117" s="212"/>
      <c r="M117" s="213"/>
      <c r="N117" s="214"/>
      <c r="O117" s="214"/>
      <c r="P117" s="214"/>
      <c r="Q117" s="214"/>
      <c r="R117" s="214"/>
      <c r="S117" s="214"/>
      <c r="T117" s="215"/>
      <c r="AT117" s="216" t="s">
        <v>170</v>
      </c>
      <c r="AU117" s="216" t="s">
        <v>83</v>
      </c>
      <c r="AV117" s="11" t="s">
        <v>83</v>
      </c>
      <c r="AW117" s="11" t="s">
        <v>37</v>
      </c>
      <c r="AX117" s="11" t="s">
        <v>73</v>
      </c>
      <c r="AY117" s="216" t="s">
        <v>162</v>
      </c>
    </row>
    <row r="118" spans="2:65" s="12" customFormat="1" ht="12">
      <c r="B118" s="221"/>
      <c r="C118" s="222"/>
      <c r="D118" s="207" t="s">
        <v>170</v>
      </c>
      <c r="E118" s="223" t="s">
        <v>21</v>
      </c>
      <c r="F118" s="224" t="s">
        <v>176</v>
      </c>
      <c r="G118" s="222"/>
      <c r="H118" s="225">
        <v>60</v>
      </c>
      <c r="I118" s="226"/>
      <c r="J118" s="222"/>
      <c r="K118" s="222"/>
      <c r="L118" s="227"/>
      <c r="M118" s="228"/>
      <c r="N118" s="229"/>
      <c r="O118" s="229"/>
      <c r="P118" s="229"/>
      <c r="Q118" s="229"/>
      <c r="R118" s="229"/>
      <c r="S118" s="229"/>
      <c r="T118" s="230"/>
      <c r="AT118" s="231" t="s">
        <v>170</v>
      </c>
      <c r="AU118" s="231" t="s">
        <v>83</v>
      </c>
      <c r="AV118" s="12" t="s">
        <v>168</v>
      </c>
      <c r="AW118" s="12" t="s">
        <v>37</v>
      </c>
      <c r="AX118" s="12" t="s">
        <v>81</v>
      </c>
      <c r="AY118" s="231" t="s">
        <v>162</v>
      </c>
    </row>
    <row r="119" spans="2:65" s="1" customFormat="1" ht="20.399999999999999" customHeight="1">
      <c r="B119" s="41"/>
      <c r="C119" s="263" t="s">
        <v>205</v>
      </c>
      <c r="D119" s="263" t="s">
        <v>393</v>
      </c>
      <c r="E119" s="264" t="s">
        <v>590</v>
      </c>
      <c r="F119" s="265" t="s">
        <v>591</v>
      </c>
      <c r="G119" s="266" t="s">
        <v>191</v>
      </c>
      <c r="H119" s="267">
        <v>60.6</v>
      </c>
      <c r="I119" s="268"/>
      <c r="J119" s="269">
        <f>ROUND(I119*H119,2)</f>
        <v>0</v>
      </c>
      <c r="K119" s="265" t="s">
        <v>183</v>
      </c>
      <c r="L119" s="270"/>
      <c r="M119" s="271" t="s">
        <v>21</v>
      </c>
      <c r="N119" s="272" t="s">
        <v>44</v>
      </c>
      <c r="O119" s="42"/>
      <c r="P119" s="202">
        <f>O119*H119</f>
        <v>0</v>
      </c>
      <c r="Q119" s="202">
        <v>4.8300000000000003E-2</v>
      </c>
      <c r="R119" s="202">
        <f>Q119*H119</f>
        <v>2.9269800000000004</v>
      </c>
      <c r="S119" s="202">
        <v>0</v>
      </c>
      <c r="T119" s="203">
        <f>S119*H119</f>
        <v>0</v>
      </c>
      <c r="AR119" s="24" t="s">
        <v>205</v>
      </c>
      <c r="AT119" s="24" t="s">
        <v>393</v>
      </c>
      <c r="AU119" s="24" t="s">
        <v>83</v>
      </c>
      <c r="AY119" s="24" t="s">
        <v>162</v>
      </c>
      <c r="BE119" s="204">
        <f>IF(N119="základní",J119,0)</f>
        <v>0</v>
      </c>
      <c r="BF119" s="204">
        <f>IF(N119="snížená",J119,0)</f>
        <v>0</v>
      </c>
      <c r="BG119" s="204">
        <f>IF(N119="zákl. přenesená",J119,0)</f>
        <v>0</v>
      </c>
      <c r="BH119" s="204">
        <f>IF(N119="sníž. přenesená",J119,0)</f>
        <v>0</v>
      </c>
      <c r="BI119" s="204">
        <f>IF(N119="nulová",J119,0)</f>
        <v>0</v>
      </c>
      <c r="BJ119" s="24" t="s">
        <v>81</v>
      </c>
      <c r="BK119" s="204">
        <f>ROUND(I119*H119,2)</f>
        <v>0</v>
      </c>
      <c r="BL119" s="24" t="s">
        <v>168</v>
      </c>
      <c r="BM119" s="24" t="s">
        <v>791</v>
      </c>
    </row>
    <row r="120" spans="2:65" s="11" customFormat="1" ht="12">
      <c r="B120" s="205"/>
      <c r="C120" s="206"/>
      <c r="D120" s="217" t="s">
        <v>170</v>
      </c>
      <c r="E120" s="218" t="s">
        <v>21</v>
      </c>
      <c r="F120" s="219" t="s">
        <v>792</v>
      </c>
      <c r="G120" s="206"/>
      <c r="H120" s="220">
        <v>60.6</v>
      </c>
      <c r="I120" s="211"/>
      <c r="J120" s="206"/>
      <c r="K120" s="206"/>
      <c r="L120" s="212"/>
      <c r="M120" s="213"/>
      <c r="N120" s="214"/>
      <c r="O120" s="214"/>
      <c r="P120" s="214"/>
      <c r="Q120" s="214"/>
      <c r="R120" s="214"/>
      <c r="S120" s="214"/>
      <c r="T120" s="215"/>
      <c r="AT120" s="216" t="s">
        <v>170</v>
      </c>
      <c r="AU120" s="216" t="s">
        <v>83</v>
      </c>
      <c r="AV120" s="11" t="s">
        <v>83</v>
      </c>
      <c r="AW120" s="11" t="s">
        <v>37</v>
      </c>
      <c r="AX120" s="11" t="s">
        <v>73</v>
      </c>
      <c r="AY120" s="216" t="s">
        <v>162</v>
      </c>
    </row>
    <row r="121" spans="2:65" s="12" customFormat="1" ht="12">
      <c r="B121" s="221"/>
      <c r="C121" s="222"/>
      <c r="D121" s="207" t="s">
        <v>170</v>
      </c>
      <c r="E121" s="223" t="s">
        <v>21</v>
      </c>
      <c r="F121" s="224" t="s">
        <v>176</v>
      </c>
      <c r="G121" s="222"/>
      <c r="H121" s="225">
        <v>60.6</v>
      </c>
      <c r="I121" s="226"/>
      <c r="J121" s="222"/>
      <c r="K121" s="222"/>
      <c r="L121" s="227"/>
      <c r="M121" s="228"/>
      <c r="N121" s="229"/>
      <c r="O121" s="229"/>
      <c r="P121" s="229"/>
      <c r="Q121" s="229"/>
      <c r="R121" s="229"/>
      <c r="S121" s="229"/>
      <c r="T121" s="230"/>
      <c r="AT121" s="231" t="s">
        <v>170</v>
      </c>
      <c r="AU121" s="231" t="s">
        <v>83</v>
      </c>
      <c r="AV121" s="12" t="s">
        <v>168</v>
      </c>
      <c r="AW121" s="12" t="s">
        <v>37</v>
      </c>
      <c r="AX121" s="12" t="s">
        <v>81</v>
      </c>
      <c r="AY121" s="231" t="s">
        <v>162</v>
      </c>
    </row>
    <row r="122" spans="2:65" s="1" customFormat="1" ht="28.8" customHeight="1">
      <c r="B122" s="41"/>
      <c r="C122" s="193" t="s">
        <v>212</v>
      </c>
      <c r="D122" s="193" t="s">
        <v>164</v>
      </c>
      <c r="E122" s="194" t="s">
        <v>612</v>
      </c>
      <c r="F122" s="195" t="s">
        <v>613</v>
      </c>
      <c r="G122" s="196" t="s">
        <v>257</v>
      </c>
      <c r="H122" s="197">
        <v>0.6</v>
      </c>
      <c r="I122" s="198"/>
      <c r="J122" s="199">
        <f>ROUND(I122*H122,2)</f>
        <v>0</v>
      </c>
      <c r="K122" s="195" t="s">
        <v>183</v>
      </c>
      <c r="L122" s="61"/>
      <c r="M122" s="200" t="s">
        <v>21</v>
      </c>
      <c r="N122" s="201" t="s">
        <v>44</v>
      </c>
      <c r="O122" s="42"/>
      <c r="P122" s="202">
        <f>O122*H122</f>
        <v>0</v>
      </c>
      <c r="Q122" s="202">
        <v>2.2563399999999998</v>
      </c>
      <c r="R122" s="202">
        <f>Q122*H122</f>
        <v>1.3538039999999998</v>
      </c>
      <c r="S122" s="202">
        <v>0</v>
      </c>
      <c r="T122" s="203">
        <f>S122*H122</f>
        <v>0</v>
      </c>
      <c r="AR122" s="24" t="s">
        <v>168</v>
      </c>
      <c r="AT122" s="24" t="s">
        <v>164</v>
      </c>
      <c r="AU122" s="24" t="s">
        <v>83</v>
      </c>
      <c r="AY122" s="24" t="s">
        <v>162</v>
      </c>
      <c r="BE122" s="204">
        <f>IF(N122="základní",J122,0)</f>
        <v>0</v>
      </c>
      <c r="BF122" s="204">
        <f>IF(N122="snížená",J122,0)</f>
        <v>0</v>
      </c>
      <c r="BG122" s="204">
        <f>IF(N122="zákl. přenesená",J122,0)</f>
        <v>0</v>
      </c>
      <c r="BH122" s="204">
        <f>IF(N122="sníž. přenesená",J122,0)</f>
        <v>0</v>
      </c>
      <c r="BI122" s="204">
        <f>IF(N122="nulová",J122,0)</f>
        <v>0</v>
      </c>
      <c r="BJ122" s="24" t="s">
        <v>81</v>
      </c>
      <c r="BK122" s="204">
        <f>ROUND(I122*H122,2)</f>
        <v>0</v>
      </c>
      <c r="BL122" s="24" t="s">
        <v>168</v>
      </c>
      <c r="BM122" s="24" t="s">
        <v>793</v>
      </c>
    </row>
    <row r="123" spans="2:65" s="13" customFormat="1" ht="12">
      <c r="B123" s="234"/>
      <c r="C123" s="235"/>
      <c r="D123" s="217" t="s">
        <v>170</v>
      </c>
      <c r="E123" s="236" t="s">
        <v>21</v>
      </c>
      <c r="F123" s="237" t="s">
        <v>588</v>
      </c>
      <c r="G123" s="235"/>
      <c r="H123" s="238" t="s">
        <v>21</v>
      </c>
      <c r="I123" s="239"/>
      <c r="J123" s="235"/>
      <c r="K123" s="235"/>
      <c r="L123" s="240"/>
      <c r="M123" s="241"/>
      <c r="N123" s="242"/>
      <c r="O123" s="242"/>
      <c r="P123" s="242"/>
      <c r="Q123" s="242"/>
      <c r="R123" s="242"/>
      <c r="S123" s="242"/>
      <c r="T123" s="243"/>
      <c r="AT123" s="244" t="s">
        <v>170</v>
      </c>
      <c r="AU123" s="244" t="s">
        <v>83</v>
      </c>
      <c r="AV123" s="13" t="s">
        <v>81</v>
      </c>
      <c r="AW123" s="13" t="s">
        <v>37</v>
      </c>
      <c r="AX123" s="13" t="s">
        <v>73</v>
      </c>
      <c r="AY123" s="244" t="s">
        <v>162</v>
      </c>
    </row>
    <row r="124" spans="2:65" s="11" customFormat="1" ht="12">
      <c r="B124" s="205"/>
      <c r="C124" s="206"/>
      <c r="D124" s="217" t="s">
        <v>170</v>
      </c>
      <c r="E124" s="218" t="s">
        <v>21</v>
      </c>
      <c r="F124" s="219" t="s">
        <v>794</v>
      </c>
      <c r="G124" s="206"/>
      <c r="H124" s="220">
        <v>0.6</v>
      </c>
      <c r="I124" s="211"/>
      <c r="J124" s="206"/>
      <c r="K124" s="206"/>
      <c r="L124" s="212"/>
      <c r="M124" s="213"/>
      <c r="N124" s="214"/>
      <c r="O124" s="214"/>
      <c r="P124" s="214"/>
      <c r="Q124" s="214"/>
      <c r="R124" s="214"/>
      <c r="S124" s="214"/>
      <c r="T124" s="215"/>
      <c r="AT124" s="216" t="s">
        <v>170</v>
      </c>
      <c r="AU124" s="216" t="s">
        <v>83</v>
      </c>
      <c r="AV124" s="11" t="s">
        <v>83</v>
      </c>
      <c r="AW124" s="11" t="s">
        <v>37</v>
      </c>
      <c r="AX124" s="11" t="s">
        <v>73</v>
      </c>
      <c r="AY124" s="216" t="s">
        <v>162</v>
      </c>
    </row>
    <row r="125" spans="2:65" s="12" customFormat="1" ht="12">
      <c r="B125" s="221"/>
      <c r="C125" s="222"/>
      <c r="D125" s="217" t="s">
        <v>170</v>
      </c>
      <c r="E125" s="257" t="s">
        <v>21</v>
      </c>
      <c r="F125" s="258" t="s">
        <v>176</v>
      </c>
      <c r="G125" s="222"/>
      <c r="H125" s="259">
        <v>0.6</v>
      </c>
      <c r="I125" s="226"/>
      <c r="J125" s="222"/>
      <c r="K125" s="222"/>
      <c r="L125" s="227"/>
      <c r="M125" s="228"/>
      <c r="N125" s="229"/>
      <c r="O125" s="229"/>
      <c r="P125" s="229"/>
      <c r="Q125" s="229"/>
      <c r="R125" s="229"/>
      <c r="S125" s="229"/>
      <c r="T125" s="230"/>
      <c r="AT125" s="231" t="s">
        <v>170</v>
      </c>
      <c r="AU125" s="231" t="s">
        <v>83</v>
      </c>
      <c r="AV125" s="12" t="s">
        <v>168</v>
      </c>
      <c r="AW125" s="12" t="s">
        <v>37</v>
      </c>
      <c r="AX125" s="12" t="s">
        <v>81</v>
      </c>
      <c r="AY125" s="231" t="s">
        <v>162</v>
      </c>
    </row>
    <row r="126" spans="2:65" s="10" customFormat="1" ht="29.85" customHeight="1">
      <c r="B126" s="176"/>
      <c r="C126" s="177"/>
      <c r="D126" s="190" t="s">
        <v>72</v>
      </c>
      <c r="E126" s="191" t="s">
        <v>444</v>
      </c>
      <c r="F126" s="191" t="s">
        <v>445</v>
      </c>
      <c r="G126" s="177"/>
      <c r="H126" s="177"/>
      <c r="I126" s="180"/>
      <c r="J126" s="192">
        <f>BK126</f>
        <v>0</v>
      </c>
      <c r="K126" s="177"/>
      <c r="L126" s="182"/>
      <c r="M126" s="183"/>
      <c r="N126" s="184"/>
      <c r="O126" s="184"/>
      <c r="P126" s="185">
        <f>P127</f>
        <v>0</v>
      </c>
      <c r="Q126" s="184"/>
      <c r="R126" s="185">
        <f>R127</f>
        <v>0</v>
      </c>
      <c r="S126" s="184"/>
      <c r="T126" s="186">
        <f>T127</f>
        <v>0</v>
      </c>
      <c r="AR126" s="187" t="s">
        <v>81</v>
      </c>
      <c r="AT126" s="188" t="s">
        <v>72</v>
      </c>
      <c r="AU126" s="188" t="s">
        <v>81</v>
      </c>
      <c r="AY126" s="187" t="s">
        <v>162</v>
      </c>
      <c r="BK126" s="189">
        <f>BK127</f>
        <v>0</v>
      </c>
    </row>
    <row r="127" spans="2:65" s="1" customFormat="1" ht="28.8" customHeight="1">
      <c r="B127" s="41"/>
      <c r="C127" s="193" t="s">
        <v>219</v>
      </c>
      <c r="D127" s="193" t="s">
        <v>164</v>
      </c>
      <c r="E127" s="194" t="s">
        <v>620</v>
      </c>
      <c r="F127" s="195" t="s">
        <v>621</v>
      </c>
      <c r="G127" s="196" t="s">
        <v>317</v>
      </c>
      <c r="H127" s="197">
        <v>330.19499999999999</v>
      </c>
      <c r="I127" s="198"/>
      <c r="J127" s="199">
        <f>ROUND(I127*H127,2)</f>
        <v>0</v>
      </c>
      <c r="K127" s="195" t="s">
        <v>183</v>
      </c>
      <c r="L127" s="61"/>
      <c r="M127" s="200" t="s">
        <v>21</v>
      </c>
      <c r="N127" s="273" t="s">
        <v>44</v>
      </c>
      <c r="O127" s="274"/>
      <c r="P127" s="275">
        <f>O127*H127</f>
        <v>0</v>
      </c>
      <c r="Q127" s="275">
        <v>0</v>
      </c>
      <c r="R127" s="275">
        <f>Q127*H127</f>
        <v>0</v>
      </c>
      <c r="S127" s="275">
        <v>0</v>
      </c>
      <c r="T127" s="276">
        <f>S127*H127</f>
        <v>0</v>
      </c>
      <c r="AR127" s="24" t="s">
        <v>168</v>
      </c>
      <c r="AT127" s="24" t="s">
        <v>164</v>
      </c>
      <c r="AU127" s="24" t="s">
        <v>83</v>
      </c>
      <c r="AY127" s="24" t="s">
        <v>162</v>
      </c>
      <c r="BE127" s="204">
        <f>IF(N127="základní",J127,0)</f>
        <v>0</v>
      </c>
      <c r="BF127" s="204">
        <f>IF(N127="snížená",J127,0)</f>
        <v>0</v>
      </c>
      <c r="BG127" s="204">
        <f>IF(N127="zákl. přenesená",J127,0)</f>
        <v>0</v>
      </c>
      <c r="BH127" s="204">
        <f>IF(N127="sníž. přenesená",J127,0)</f>
        <v>0</v>
      </c>
      <c r="BI127" s="204">
        <f>IF(N127="nulová",J127,0)</f>
        <v>0</v>
      </c>
      <c r="BJ127" s="24" t="s">
        <v>81</v>
      </c>
      <c r="BK127" s="204">
        <f>ROUND(I127*H127,2)</f>
        <v>0</v>
      </c>
      <c r="BL127" s="24" t="s">
        <v>168</v>
      </c>
      <c r="BM127" s="24" t="s">
        <v>795</v>
      </c>
    </row>
    <row r="128" spans="2:65" s="1" customFormat="1" ht="6.9" customHeight="1">
      <c r="B128" s="56"/>
      <c r="C128" s="57"/>
      <c r="D128" s="57"/>
      <c r="E128" s="57"/>
      <c r="F128" s="57"/>
      <c r="G128" s="57"/>
      <c r="H128" s="57"/>
      <c r="I128" s="139"/>
      <c r="J128" s="57"/>
      <c r="K128" s="57"/>
      <c r="L128" s="61"/>
    </row>
  </sheetData>
  <sheetProtection algorithmName="SHA-512" hashValue="QC5Ebhwc4T7XAUj0H8No00i2QHzIpifnBJ2Bu7Glks0mxzELukcJ5/hz57LXRevXX7JD9Grb7SIDKFlVLA+i6Q==" saltValue="H6za7LSGabCyvePwujthrA==" spinCount="100000" sheet="1" objects="1" scenarios="1" formatCells="0" formatColumns="0" formatRows="0" sort="0" autoFilter="0"/>
  <autoFilter ref="C81:K127" xr:uid="{00000000-0009-0000-0000-000008000000}"/>
  <mergeCells count="9">
    <mergeCell ref="E72:H72"/>
    <mergeCell ref="E74:H74"/>
    <mergeCell ref="G1:H1"/>
    <mergeCell ref="L2:V2"/>
    <mergeCell ref="E7:H7"/>
    <mergeCell ref="E9:H9"/>
    <mergeCell ref="E24:H24"/>
    <mergeCell ref="E45:H45"/>
    <mergeCell ref="E47:H47"/>
  </mergeCells>
  <hyperlinks>
    <hyperlink ref="F1:G1" location="C2" display="1) Krycí list soupisu" xr:uid="{00000000-0004-0000-0800-000000000000}"/>
    <hyperlink ref="G1:H1" location="C54" display="2) Rekapitulace" xr:uid="{00000000-0004-0000-0800-000001000000}"/>
    <hyperlink ref="J1" location="C81" display="3) Soupis prací" xr:uid="{00000000-0004-0000-0800-000002000000}"/>
    <hyperlink ref="L1:V1" location="'Rekapitulace stavby'!C2" display="Rekapitulace stavby" xr:uid="{00000000-0004-0000-0800-000003000000}"/>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18</vt:i4>
      </vt:variant>
      <vt:variant>
        <vt:lpstr>Pojmenované oblasti</vt:lpstr>
      </vt:variant>
      <vt:variant>
        <vt:i4>35</vt:i4>
      </vt:variant>
    </vt:vector>
  </HeadingPairs>
  <TitlesOfParts>
    <vt:vector size="53" baseType="lpstr">
      <vt:lpstr>Rekapitulace stavby</vt:lpstr>
      <vt:lpstr>SO 001 - Příprava území, ...</vt:lpstr>
      <vt:lpstr>SO 101 - Rozšíření komuni...</vt:lpstr>
      <vt:lpstr>SO 102 - Rozšíření místní...</vt:lpstr>
      <vt:lpstr>SO 103a - Chodníky a rampy</vt:lpstr>
      <vt:lpstr>SO 103b - Sjezd</vt:lpstr>
      <vt:lpstr>SO 104 - Dešťové přípojky...</vt:lpstr>
      <vt:lpstr>SO 105 - Parkoviště</vt:lpstr>
      <vt:lpstr>SO 106 - Manipulační plocha</vt:lpstr>
      <vt:lpstr>SO 107 - Plocha pro podél...</vt:lpstr>
      <vt:lpstr>SO 191 - Dopravní značení...</vt:lpstr>
      <vt:lpstr>SO 192 - Dopravní značení...</vt:lpstr>
      <vt:lpstr>SO 201 - Doplnění stávají...</vt:lpstr>
      <vt:lpstr>SO 401 - Rozvody VO</vt:lpstr>
      <vt:lpstr>SO 701 - Nové drátěné opl...</vt:lpstr>
      <vt:lpstr>SO 1000 - Ostatní náklady</vt:lpstr>
      <vt:lpstr>SO 1020 - VRN</vt:lpstr>
      <vt:lpstr>Pokyny pro vyplnění</vt:lpstr>
      <vt:lpstr>'Rekapitulace stavby'!Názvy_tisku</vt:lpstr>
      <vt:lpstr>'SO 001 - Příprava území, ...'!Názvy_tisku</vt:lpstr>
      <vt:lpstr>'SO 1000 - Ostatní náklady'!Názvy_tisku</vt:lpstr>
      <vt:lpstr>'SO 101 - Rozšíření komuni...'!Názvy_tisku</vt:lpstr>
      <vt:lpstr>'SO 102 - Rozšíření místní...'!Názvy_tisku</vt:lpstr>
      <vt:lpstr>'SO 1020 - VRN'!Názvy_tisku</vt:lpstr>
      <vt:lpstr>'SO 103a - Chodníky a rampy'!Názvy_tisku</vt:lpstr>
      <vt:lpstr>'SO 103b - Sjezd'!Názvy_tisku</vt:lpstr>
      <vt:lpstr>'SO 104 - Dešťové přípojky...'!Názvy_tisku</vt:lpstr>
      <vt:lpstr>'SO 105 - Parkoviště'!Názvy_tisku</vt:lpstr>
      <vt:lpstr>'SO 106 - Manipulační plocha'!Názvy_tisku</vt:lpstr>
      <vt:lpstr>'SO 107 - Plocha pro podél...'!Názvy_tisku</vt:lpstr>
      <vt:lpstr>'SO 191 - Dopravní značení...'!Názvy_tisku</vt:lpstr>
      <vt:lpstr>'SO 192 - Dopravní značení...'!Názvy_tisku</vt:lpstr>
      <vt:lpstr>'SO 201 - Doplnění stávají...'!Názvy_tisku</vt:lpstr>
      <vt:lpstr>'SO 401 - Rozvody VO'!Názvy_tisku</vt:lpstr>
      <vt:lpstr>'SO 701 - Nové drátěné opl...'!Názvy_tisku</vt:lpstr>
      <vt:lpstr>'Pokyny pro vyplnění'!Oblast_tisku</vt:lpstr>
      <vt:lpstr>'Rekapitulace stavby'!Oblast_tisku</vt:lpstr>
      <vt:lpstr>'SO 001 - Příprava území, ...'!Oblast_tisku</vt:lpstr>
      <vt:lpstr>'SO 1000 - Ostatní náklady'!Oblast_tisku</vt:lpstr>
      <vt:lpstr>'SO 101 - Rozšíření komuni...'!Oblast_tisku</vt:lpstr>
      <vt:lpstr>'SO 102 - Rozšíření místní...'!Oblast_tisku</vt:lpstr>
      <vt:lpstr>'SO 1020 - VRN'!Oblast_tisku</vt:lpstr>
      <vt:lpstr>'SO 103a - Chodníky a rampy'!Oblast_tisku</vt:lpstr>
      <vt:lpstr>'SO 103b - Sjezd'!Oblast_tisku</vt:lpstr>
      <vt:lpstr>'SO 104 - Dešťové přípojky...'!Oblast_tisku</vt:lpstr>
      <vt:lpstr>'SO 105 - Parkoviště'!Oblast_tisku</vt:lpstr>
      <vt:lpstr>'SO 106 - Manipulační plocha'!Oblast_tisku</vt:lpstr>
      <vt:lpstr>'SO 107 - Plocha pro podél...'!Oblast_tisku</vt:lpstr>
      <vt:lpstr>'SO 191 - Dopravní značení...'!Oblast_tisku</vt:lpstr>
      <vt:lpstr>'SO 192 - Dopravní značení...'!Oblast_tisku</vt:lpstr>
      <vt:lpstr>'SO 201 - Doplnění stávají...'!Oblast_tisku</vt:lpstr>
      <vt:lpstr>'SO 401 - Rozvody VO'!Oblast_tisku</vt:lpstr>
      <vt:lpstr>'SO 701 - Nové drátěné opl...'!Oblast_tisku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G-PC\Svatopluk</dc:creator>
  <cp:lastModifiedBy>Svatopluk</cp:lastModifiedBy>
  <dcterms:created xsi:type="dcterms:W3CDTF">2018-02-23T13:38:29Z</dcterms:created>
  <dcterms:modified xsi:type="dcterms:W3CDTF">2018-02-23T13:38:44Z</dcterms:modified>
</cp:coreProperties>
</file>