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-01 - Oprava podlahy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'SO-01 - Oprava podlahy'!$C$94:$K$220</definedName>
    <definedName name="_xlnm.Print_Area" localSheetId="1">'SO-01 - Oprava podlahy'!$C$4:$J$39,'SO-01 - Oprava podlahy'!$C$45:$J$76,'SO-01 - Oprava podlahy'!$C$82:$K$220</definedName>
    <definedName name="_xlnm.Print_Titles" localSheetId="1">'SO-01 - Oprava podlahy'!$94:$94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219"/>
  <c r="BH219"/>
  <c r="BG219"/>
  <c r="BF219"/>
  <c r="T219"/>
  <c r="T218"/>
  <c r="R219"/>
  <c r="R218"/>
  <c r="P219"/>
  <c r="P218"/>
  <c r="BI216"/>
  <c r="BH216"/>
  <c r="BG216"/>
  <c r="BF216"/>
  <c r="T216"/>
  <c r="T215"/>
  <c r="R216"/>
  <c r="R215"/>
  <c r="P216"/>
  <c r="P215"/>
  <c r="BI212"/>
  <c r="BH212"/>
  <c r="BG212"/>
  <c r="BF212"/>
  <c r="T212"/>
  <c r="R212"/>
  <c r="P212"/>
  <c r="BI209"/>
  <c r="BH209"/>
  <c r="BG209"/>
  <c r="BF209"/>
  <c r="T209"/>
  <c r="R209"/>
  <c r="P209"/>
  <c r="BI202"/>
  <c r="BH202"/>
  <c r="BG202"/>
  <c r="BF202"/>
  <c r="T202"/>
  <c r="T201"/>
  <c r="R202"/>
  <c r="R201"/>
  <c r="P202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5"/>
  <c r="BH165"/>
  <c r="BG165"/>
  <c r="BF165"/>
  <c r="T165"/>
  <c r="R165"/>
  <c r="P165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T121"/>
  <c r="R122"/>
  <c r="R121"/>
  <c r="P122"/>
  <c r="P121"/>
  <c r="BI116"/>
  <c r="BH116"/>
  <c r="BG116"/>
  <c r="BF116"/>
  <c r="T116"/>
  <c r="R116"/>
  <c r="P116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T98"/>
  <c r="R99"/>
  <c r="R98"/>
  <c r="P99"/>
  <c r="P98"/>
  <c r="J92"/>
  <c r="J91"/>
  <c r="F91"/>
  <c r="F89"/>
  <c r="E87"/>
  <c r="J55"/>
  <c r="J54"/>
  <c r="F54"/>
  <c r="F52"/>
  <c r="E50"/>
  <c r="J18"/>
  <c r="E18"/>
  <c r="F92"/>
  <c r="J17"/>
  <c r="J12"/>
  <c r="J89"/>
  <c r="E7"/>
  <c r="E48"/>
  <c i="1" r="L50"/>
  <c r="AM50"/>
  <c r="AM49"/>
  <c r="L49"/>
  <c r="AM47"/>
  <c r="L47"/>
  <c r="L45"/>
  <c r="L44"/>
  <c i="2" r="BK176"/>
  <c r="J122"/>
  <c r="BK116"/>
  <c r="J99"/>
  <c r="J126"/>
  <c r="BK128"/>
  <c r="J188"/>
  <c r="J142"/>
  <c r="BK184"/>
  <c r="J128"/>
  <c r="BK132"/>
  <c r="J165"/>
  <c r="J202"/>
  <c r="BK219"/>
  <c r="BK104"/>
  <c r="J196"/>
  <c r="J209"/>
  <c r="BK142"/>
  <c r="J212"/>
  <c r="J109"/>
  <c r="BK165"/>
  <c r="J148"/>
  <c r="J173"/>
  <c r="BK122"/>
  <c r="BK180"/>
  <c r="J180"/>
  <c r="BK188"/>
  <c r="J184"/>
  <c r="J198"/>
  <c r="J216"/>
  <c r="J136"/>
  <c r="J104"/>
  <c r="BK173"/>
  <c r="J132"/>
  <c r="BK109"/>
  <c r="BK209"/>
  <c r="BK196"/>
  <c r="BK124"/>
  <c r="J176"/>
  <c r="BK159"/>
  <c r="BK171"/>
  <c i="1" r="AS54"/>
  <c i="2" r="J116"/>
  <c r="J156"/>
  <c r="BK139"/>
  <c r="BK136"/>
  <c r="J124"/>
  <c r="BK114"/>
  <c r="J219"/>
  <c r="BK126"/>
  <c r="BK145"/>
  <c r="BK152"/>
  <c r="J171"/>
  <c r="BK191"/>
  <c r="BK202"/>
  <c r="BK156"/>
  <c r="BK199"/>
  <c r="J114"/>
  <c r="BK99"/>
  <c r="J145"/>
  <c r="J139"/>
  <c r="J152"/>
  <c r="BK216"/>
  <c r="J191"/>
  <c r="BK212"/>
  <c r="J159"/>
  <c r="J199"/>
  <c r="BK148"/>
  <c r="BK198"/>
  <c l="1" r="BK103"/>
  <c r="J103"/>
  <c r="J63"/>
  <c r="T158"/>
  <c r="P103"/>
  <c r="P97"/>
  <c r="R123"/>
  <c r="T135"/>
  <c r="BK190"/>
  <c r="J190"/>
  <c r="J70"/>
  <c r="T123"/>
  <c r="BK158"/>
  <c r="J158"/>
  <c r="J68"/>
  <c r="R175"/>
  <c r="T103"/>
  <c r="T97"/>
  <c r="T96"/>
  <c r="P123"/>
  <c r="R135"/>
  <c r="BK175"/>
  <c r="J175"/>
  <c r="J69"/>
  <c r="R190"/>
  <c r="R208"/>
  <c r="R207"/>
  <c r="BK123"/>
  <c r="J123"/>
  <c r="J65"/>
  <c r="P135"/>
  <c r="R158"/>
  <c r="T175"/>
  <c r="T190"/>
  <c r="BK208"/>
  <c r="J208"/>
  <c r="J73"/>
  <c r="T208"/>
  <c r="T207"/>
  <c r="R103"/>
  <c r="R97"/>
  <c r="R96"/>
  <c r="BK135"/>
  <c r="J135"/>
  <c r="J67"/>
  <c r="P158"/>
  <c r="P175"/>
  <c r="P190"/>
  <c r="P208"/>
  <c r="P207"/>
  <c r="BK121"/>
  <c r="J121"/>
  <c r="J64"/>
  <c r="BK98"/>
  <c r="BK97"/>
  <c r="J97"/>
  <c r="J61"/>
  <c r="BK218"/>
  <c r="J218"/>
  <c r="J75"/>
  <c r="BK201"/>
  <c r="J201"/>
  <c r="J71"/>
  <c r="BK215"/>
  <c r="J215"/>
  <c r="J74"/>
  <c r="BE212"/>
  <c r="BE216"/>
  <c r="BE219"/>
  <c r="J52"/>
  <c r="E85"/>
  <c r="BE109"/>
  <c r="BE116"/>
  <c r="BE122"/>
  <c r="BE124"/>
  <c r="BE128"/>
  <c r="BE132"/>
  <c r="BE171"/>
  <c r="BE184"/>
  <c r="BE188"/>
  <c r="BE196"/>
  <c r="BE209"/>
  <c r="F55"/>
  <c r="BE99"/>
  <c r="BE104"/>
  <c r="BE114"/>
  <c r="BE136"/>
  <c r="BE139"/>
  <c r="BE145"/>
  <c r="BE148"/>
  <c r="BE159"/>
  <c r="BE165"/>
  <c r="BE173"/>
  <c r="BE180"/>
  <c r="BE152"/>
  <c r="BE176"/>
  <c r="BE191"/>
  <c r="BE198"/>
  <c r="BE199"/>
  <c r="BE126"/>
  <c r="BE142"/>
  <c r="BE156"/>
  <c r="BE202"/>
  <c r="F34"/>
  <c i="1" r="BA55"/>
  <c r="BA54"/>
  <c r="AW54"/>
  <c r="AK30"/>
  <c i="2" r="F35"/>
  <c i="1" r="BB55"/>
  <c r="BB54"/>
  <c r="AX54"/>
  <c i="2" r="F36"/>
  <c i="1" r="BC55"/>
  <c r="BC54"/>
  <c r="AY54"/>
  <c i="2" r="F37"/>
  <c i="1" r="BD55"/>
  <c r="BD54"/>
  <c r="W33"/>
  <c i="2" r="J34"/>
  <c i="1" r="AW55"/>
  <c i="2" l="1" r="P134"/>
  <c r="P96"/>
  <c r="P95"/>
  <c i="1" r="AU55"/>
  <c i="2" r="R134"/>
  <c r="R95"/>
  <c r="T134"/>
  <c r="T95"/>
  <c r="BK134"/>
  <c r="J134"/>
  <c r="J66"/>
  <c r="J98"/>
  <c r="J62"/>
  <c r="BK96"/>
  <c r="BK207"/>
  <c r="J207"/>
  <c r="J72"/>
  <c i="1" r="AU54"/>
  <c r="W31"/>
  <c r="W32"/>
  <c i="2" r="F33"/>
  <c i="1" r="AZ55"/>
  <c r="AZ54"/>
  <c r="AV54"/>
  <c r="AK29"/>
  <c r="W30"/>
  <c i="2" r="J33"/>
  <c i="1" r="AV55"/>
  <c r="AT55"/>
  <c i="2" l="1" r="BK95"/>
  <c r="J95"/>
  <c r="J96"/>
  <c r="J60"/>
  <c i="1" r="W29"/>
  <c i="2" r="J30"/>
  <c i="1" r="AG55"/>
  <c r="AG54"/>
  <c r="AK26"/>
  <c r="AT54"/>
  <c r="AN54"/>
  <c i="2" l="1" r="J39"/>
  <c r="J59"/>
  <c i="1" r="AK35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<sst xmlns="http://schemas.openxmlformats.org/spreadsheetml/2006/main">
  <si>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</si>
  <si>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</si>
  <si>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</si>
  <si>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</si>
  <si>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</si>
  <si>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{8a161b94-f9ec-45e7-8e2f-9957e0ab6da5}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</si>
  <si>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</si>
  <si>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</si>
  <si>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</si>
  <si>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</si>
  <si>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</si>
  <si>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</si>
  <si>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</si>
  <si>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</si>
  <si>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20231129/B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</si>
  <si>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</si>
  <si>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</si>
  <si>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podlahy Sportovní haly Stochov</t>
  </si>
  <si>
    <t>KSO:</t>
  </si>
  <si>
    <t/>
  </si>
  <si>
    <t>CC-CZ:</t>
  </si>
  <si>
    <t>Místo:</t>
  </si>
  <si>
    <t>Sportovní hala města Stochov, U Stadionu 531</t>
  </si>
  <si>
    <t>Datum:</t>
  </si>
  <si>
    <t>29. 11. 2023</t>
  </si>
  <si>
    <t>Zadavatel:</t>
  </si>
  <si>
    <t>IČ:</t>
  </si>
  <si>
    <t>00234923</t>
  </si>
  <si>
    <t>Město Stochov</t>
  </si>
  <si>
    <t>DIČ:</t>
  </si>
  <si>
    <t>CZ00234923</t>
  </si>
  <si>
    <t>Uchazeč:</t>
  </si>
  <si>
    <t>Vyplň údaj</t>
  </si>
  <si>
    <t>Projektant:</t>
  </si>
  <si>
    <t>27642411</t>
  </si>
  <si>
    <t>DEKPROJEKT s.r.o.</t>
  </si>
  <si>
    <t>CZ699000797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</si>
  <si>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</si>
  <si>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</si>
  <si>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</si>
  <si>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</si>
  <si>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</si>
  <si>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</si>
  <si>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</si>
  <si>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</si>
  <si>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</si>
  <si>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</si>
  <si>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</si>
  <si>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</si>
  <si>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</si>
  <si>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</si>
  <si>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</si>
  <si>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</si>
  <si>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</si>
  <si>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</si>
  <si>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</si>
  <si>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</si>
  <si>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</si>
  <si>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</si>
  <si>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</si>
  <si>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</si>
  <si>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</si>
  <si>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</si>
  <si>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</si>
  <si>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</si>
  <si>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</si>
  <si>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</si>
  <si>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</si>
  <si>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</si>
  <si>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</si>
  <si>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</si>
  <si>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</si>
  <si>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</si>
  <si>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</si>
  <si>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</si>
  <si>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</si>
  <si>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</si>
  <si>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</si>
  <si>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</si>
  <si>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</si>
  <si>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</si>
  <si>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Oprava podlahy</t>
  </si>
  <si>
    <t>STA</t>
  </si>
  <si>
    <t>1</t>
  </si>
  <si>
    <t>{1ebe335c-4b42-4e11-8b81-6c0f345d0796}</t>
  </si>
  <si>
    <t>2</t>
  </si>
  <si>
    <t>KRYCÍ LIST SOUPISU PRACÍ</t>
  </si>
  <si>
    <t>Objekt:</t>
  </si>
  <si>
    <t>SO-01 - Oprava podlahy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</si>
  <si>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</si>
  <si>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</si>
  <si>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</si>
  <si>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</si>
  <si>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</si>
  <si>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</si>
  <si>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</si>
  <si>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</si>
  <si>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9 - Ostatní konstrukce a práce, bourání</t>
  </si>
  <si>
    <t xml:space="preserve">    997 - Přesun sutě</t>
  </si>
  <si>
    <t>PSV - Práce a dodávky PSV</t>
  </si>
  <si>
    <t xml:space="preserve">    766 - Konstrukce truhlářské</t>
  </si>
  <si>
    <t xml:space="preserve">    775 - Podlahy skládané</t>
  </si>
  <si>
    <t xml:space="preserve">    776 - Podlahy povlakové</t>
  </si>
  <si>
    <t xml:space="preserve">    777 - Podlahy lité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</si>
  <si>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</si>
  <si>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</si>
  <si>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</si>
  <si>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</si>
  <si>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</si>
  <si>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</si>
  <si>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</si>
  <si>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</si>
  <si>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</si>
  <si>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</si>
  <si>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</si>
  <si>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</si>
  <si>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</si>
  <si>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</si>
  <si>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</si>
  <si>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</si>
  <si>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</si>
  <si>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</si>
  <si>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</si>
  <si>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</si>
  <si>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</si>
  <si>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</si>
  <si>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</si>
  <si>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61</t>
  </si>
  <si>
    <t>Úprava povrchů vnitřních</t>
  </si>
  <si>
    <t>K</t>
  </si>
  <si>
    <t>619991011</t>
  </si>
  <si>
    <t>Zakrytí vnitřních ploch před znečištěním včetně pozdějšího odkrytí konstrukcí a prvků obalením fólií a přelepením páskou</t>
  </si>
  <si>
    <t>m2</t>
  </si>
  <si>
    <t>CS ÚRS 2023 02</t>
  </si>
  <si>
    <t>4</t>
  </si>
  <si>
    <t>3</t>
  </si>
  <si>
    <t>294710932</t>
  </si>
  <si>
    <t>Online PSC</t>
  </si>
  <si>
    <t>https://podminky.urs.cz/item/CS_URS_2023_02/619991011</t>
  </si>
  <si>
    <t>VV</t>
  </si>
  <si>
    <t>ochrana tribuny a ostatních ploch nad úrovní řešené podlahy proti prachu - předpoklad</t>
  </si>
  <si>
    <t>500</t>
  </si>
  <si>
    <t>63</t>
  </si>
  <si>
    <t>Podlahy a podlahové konstrukce</t>
  </si>
  <si>
    <t>985312134</t>
  </si>
  <si>
    <t>Stěrka k vyrovnání ploch reprofilovaného betonu rubu kleneb a podlah, tloušťky do 5 mm</t>
  </si>
  <si>
    <t>1547209383</t>
  </si>
  <si>
    <t>https://podminky.urs.cz/item/CS_URS_2023_02/985312134</t>
  </si>
  <si>
    <t>SKLADBA Pd01 ́ - Skladba nového sportovního povrchu podlahy tělocvičny</t>
  </si>
  <si>
    <t>- Vyspravení podkladu vysprávkovou hmotou, cca 40% plochy</t>
  </si>
  <si>
    <t>1043,813*0,4</t>
  </si>
  <si>
    <t>783903150</t>
  </si>
  <si>
    <t>Provedení nátěru betonových podlah penetračního hladkých (z pohledového nebo gletovaného betonu, stěrky apod.)</t>
  </si>
  <si>
    <t>16</t>
  </si>
  <si>
    <t>1323903629</t>
  </si>
  <si>
    <t>https://podminky.urs.cz/item/CS_URS_2023_02/783903150</t>
  </si>
  <si>
    <t>- Penetrace podkladu</t>
  </si>
  <si>
    <t>1043,813</t>
  </si>
  <si>
    <t>M</t>
  </si>
  <si>
    <t>58124181</t>
  </si>
  <si>
    <t>hmota nátěrová akrylátová pro přemostění vlasových trhlin pro omítky a beton</t>
  </si>
  <si>
    <t>kg</t>
  </si>
  <si>
    <t>32</t>
  </si>
  <si>
    <t>1541595202</t>
  </si>
  <si>
    <t>1043,813*0,2 'Přepočtené koeficientem množství</t>
  </si>
  <si>
    <t>5</t>
  </si>
  <si>
    <t>632451103</t>
  </si>
  <si>
    <t>Potěr cementový samonivelační ze suchých směsí tloušťky přes 5 do 10 mm</t>
  </si>
  <si>
    <t>620919546</t>
  </si>
  <si>
    <t>https://podminky.urs.cz/item/CS_URS_2023_02/632451103</t>
  </si>
  <si>
    <t>- Nová vyrovnávací (nivelační) betonová stěrka</t>
  </si>
  <si>
    <t>9</t>
  </si>
  <si>
    <t>Ostatní konstrukce a práce, bourání</t>
  </si>
  <si>
    <t>9.Rpol.001</t>
  </si>
  <si>
    <t>Vybourání a zapravení původních otvorů pro uchycení kůlů</t>
  </si>
  <si>
    <t>kus</t>
  </si>
  <si>
    <t>-1135170236</t>
  </si>
  <si>
    <t>997</t>
  </si>
  <si>
    <t>Přesun sutě</t>
  </si>
  <si>
    <t>7</t>
  </si>
  <si>
    <t>997013154</t>
  </si>
  <si>
    <t>Vnitrostaveništní doprava suti a vybouraných hmot vodorovně do 50 m svisle s omezením mechanizace pro budovy a haly výšky přes 12 do 15 m</t>
  </si>
  <si>
    <t>t</t>
  </si>
  <si>
    <t>1036083480</t>
  </si>
  <si>
    <t>https://podminky.urs.cz/item/CS_URS_2023_02/997013154</t>
  </si>
  <si>
    <t>8</t>
  </si>
  <si>
    <t>997013501</t>
  </si>
  <si>
    <t>Odvoz suti a vybouraných hmot na skládku nebo meziskládku se složením, na vzdálenost do 1 km</t>
  </si>
  <si>
    <t>1981631877</t>
  </si>
  <si>
    <t>https://podminky.urs.cz/item/CS_URS_2023_02/997013501</t>
  </si>
  <si>
    <t>997013509</t>
  </si>
  <si>
    <t>Odvoz suti a vybouraných hmot na skládku nebo meziskládku se složením, na vzdálenost Příplatek k ceně za každý další i započatý 1 km přes 1 km</t>
  </si>
  <si>
    <t>887427695</t>
  </si>
  <si>
    <t>https://podminky.urs.cz/item/CS_URS_2023_02/997013509</t>
  </si>
  <si>
    <t>P</t>
  </si>
  <si>
    <t>Poznámka k položce:_x000d_
předpoklad odvozu do 20 km</t>
  </si>
  <si>
    <t>4,178*19 'Přepočtené koeficientem množství</t>
  </si>
  <si>
    <t>10</t>
  </si>
  <si>
    <t>997013631</t>
  </si>
  <si>
    <t>Poplatek za uložení stavebního odpadu na skládce (skládkovné) směsného stavebního a demoličního zatříděného do Katalogu odpadů pod kódem 17 09 04</t>
  </si>
  <si>
    <t>2026911451</t>
  </si>
  <si>
    <t>https://podminky.urs.cz/item/CS_URS_2023_02/997013631</t>
  </si>
  <si>
    <t>PSV</t>
  </si>
  <si>
    <t>Práce a dodávky PSV</t>
  </si>
  <si>
    <t>766</t>
  </si>
  <si>
    <t>Konstrukce truhlářské</t>
  </si>
  <si>
    <t>11</t>
  </si>
  <si>
    <t>766662811</t>
  </si>
  <si>
    <t>Demontáž dveřních konstrukcí k opětovnému použití prahů dveří jednokřídlových</t>
  </si>
  <si>
    <t>-890550679</t>
  </si>
  <si>
    <t>https://podminky.urs.cz/item/CS_URS_2023_02/766662811</t>
  </si>
  <si>
    <t>Poznámka k položce:_x000d_
dočasná demontáž prahů</t>
  </si>
  <si>
    <t>766695213</t>
  </si>
  <si>
    <t>Montáž ostatních truhlářských konstrukcí prahů dveří jednokřídlových, šířky přes 100 mm</t>
  </si>
  <si>
    <t>-1893854349</t>
  </si>
  <si>
    <t>https://podminky.urs.cz/item/CS_URS_2023_02/766695213</t>
  </si>
  <si>
    <t>Poznámka k položce:_x000d_
zpětná montáž prahů</t>
  </si>
  <si>
    <t>13</t>
  </si>
  <si>
    <t>766662812</t>
  </si>
  <si>
    <t>Demontáž dveřních konstrukcí k opětovnému použití prahů dveří dvoukřídlových</t>
  </si>
  <si>
    <t>-1990372600</t>
  </si>
  <si>
    <t>https://podminky.urs.cz/item/CS_URS_2023_02/766662812</t>
  </si>
  <si>
    <t>14</t>
  </si>
  <si>
    <t>766695233</t>
  </si>
  <si>
    <t>Montáž ostatních truhlářských konstrukcí prahů dveří dvoukřídlových, šířky přes 100 mm</t>
  </si>
  <si>
    <t>321011551</t>
  </si>
  <si>
    <t>https://podminky.urs.cz/item/CS_URS_2023_02/766695233</t>
  </si>
  <si>
    <t>15</t>
  </si>
  <si>
    <t>766411812</t>
  </si>
  <si>
    <t>Demontáž obložení stěn panely, plochy přes 1,5 m2</t>
  </si>
  <si>
    <t>-524008290</t>
  </si>
  <si>
    <t>https://podminky.urs.cz/item/CS_URS_2023_02/766411812</t>
  </si>
  <si>
    <t>dočasná demontáž krytů u topení</t>
  </si>
  <si>
    <t>8*(3*1,5)</t>
  </si>
  <si>
    <t>766699612</t>
  </si>
  <si>
    <t>Montáž ostatních truhlářských konstrukcí krytů topného tělesa dřevěných z tvrdého dřeva</t>
  </si>
  <si>
    <t>-1636886758</t>
  </si>
  <si>
    <t>https://podminky.urs.cz/item/CS_URS_2023_02/766699612</t>
  </si>
  <si>
    <t>zpětná montáž krytů u topení</t>
  </si>
  <si>
    <t>17</t>
  </si>
  <si>
    <t>998766201</t>
  </si>
  <si>
    <t>Přesun hmot pro konstrukce truhlářské stanovený procentní sazbou (%) z ceny vodorovná dopravní vzdálenost do 50 m v objektech výšky do 6 m</t>
  </si>
  <si>
    <t>%</t>
  </si>
  <si>
    <t>-360116343</t>
  </si>
  <si>
    <t>https://podminky.urs.cz/item/CS_URS_2023_02/998766201</t>
  </si>
  <si>
    <t>775</t>
  </si>
  <si>
    <t>Podlahy skládané</t>
  </si>
  <si>
    <t>18</t>
  </si>
  <si>
    <t>775411820</t>
  </si>
  <si>
    <t>Demontáž soklíků nebo lišt dřevěných do suti připevněných vruty</t>
  </si>
  <si>
    <t>m</t>
  </si>
  <si>
    <t>-1422965468</t>
  </si>
  <si>
    <t>https://podminky.urs.cz/item/CS_URS_2023_02/775411820</t>
  </si>
  <si>
    <t>dle půdorysu 1.NP</t>
  </si>
  <si>
    <t>0,07+10,48+2,81+0,75+0,44+0,75+44,025+8,28+0,555+0,555+11,15+0,555+0,555+0,41+37,095+0,47+0,55+0,07+1,25+0,07+0,07+1,25+0,07+0,13+6,275+0,44+4,625</t>
  </si>
  <si>
    <t>2,81+7,38+0,07+(3*(0,44+0,39)*2)</t>
  </si>
  <si>
    <t>Součet</t>
  </si>
  <si>
    <t>19</t>
  </si>
  <si>
    <t>775413411</t>
  </si>
  <si>
    <t>Montáž lišty obvodové připevněné vruty</t>
  </si>
  <si>
    <t>775003846</t>
  </si>
  <si>
    <t>https://podminky.urs.cz/item/CS_URS_2023_02/775413411</t>
  </si>
  <si>
    <t>20</t>
  </si>
  <si>
    <t>61418155</t>
  </si>
  <si>
    <t>lišta soklová dřevěná š 15.0 mm, h 60.0 mm</t>
  </si>
  <si>
    <t>1282772869</t>
  </si>
  <si>
    <t>148,99*1,08 'Přepočtené koeficientem množství</t>
  </si>
  <si>
    <t>998775201</t>
  </si>
  <si>
    <t>Přesun hmot pro podlahy skládané stanovený procentní sazbou (%) z ceny vodorovná dopravní vzdálenost do 50 m v objektech výšky do 6 m</t>
  </si>
  <si>
    <t>984518588</t>
  </si>
  <si>
    <t>https://podminky.urs.cz/item/CS_URS_2023_02/998775201</t>
  </si>
  <si>
    <t>776</t>
  </si>
  <si>
    <t>Podlahy povlakové</t>
  </si>
  <si>
    <t>22</t>
  </si>
  <si>
    <t>776201813</t>
  </si>
  <si>
    <t>Demontáž povlakových podlahovin lepených z velkých ploch strojně</t>
  </si>
  <si>
    <t>695506062</t>
  </si>
  <si>
    <t>https://podminky.urs.cz/item/CS_URS_2023_02/776201813</t>
  </si>
  <si>
    <t>demontáž skladby Pd1</t>
  </si>
  <si>
    <t>23</t>
  </si>
  <si>
    <t>776111116</t>
  </si>
  <si>
    <t>Příprava podkladu broušení podlah stávajícího podkladu pro odstranění lepidla (po starých krytinách)</t>
  </si>
  <si>
    <t>1674479050</t>
  </si>
  <si>
    <t>https://podminky.urs.cz/item/CS_URS_2023_02/776111116</t>
  </si>
  <si>
    <t>24</t>
  </si>
  <si>
    <t>776111311</t>
  </si>
  <si>
    <t>Příprava podkladu vysátí podlah</t>
  </si>
  <si>
    <t>1403730650</t>
  </si>
  <si>
    <t>https://podminky.urs.cz/item/CS_URS_2023_02/776111311</t>
  </si>
  <si>
    <t>25</t>
  </si>
  <si>
    <t>998776201</t>
  </si>
  <si>
    <t>Přesun hmot pro podlahy povlakové stanovený procentní sazbou (%) z ceny vodorovná dopravní vzdálenost do 50 m v objektech výšky do 6 m</t>
  </si>
  <si>
    <t>552988179</t>
  </si>
  <si>
    <t>https://podminky.urs.cz/item/CS_URS_2023_02/998776201</t>
  </si>
  <si>
    <t>777</t>
  </si>
  <si>
    <t>Podlahy lité</t>
  </si>
  <si>
    <t>26</t>
  </si>
  <si>
    <t>777.Rpol.SP</t>
  </si>
  <si>
    <t>D+M sportovní povrch polyuretanový litý do tl. 11 mm</t>
  </si>
  <si>
    <t>-1696431033</t>
  </si>
  <si>
    <t>Poznámka k položce:_x000d_
popis dle technciké zprávy: "celoplošně lepena pružná podložka a jako finální vrstva se pak aplikuje barevná matová polyuretanová stěrka v barevném provedení dle investora. Bezspárová pružná sportovní litá polyuretanová podlaha bude o celkové síle do 11 mm."</t>
  </si>
  <si>
    <t>- Sportovní povrch polyuretanový litý</t>
  </si>
  <si>
    <t>27</t>
  </si>
  <si>
    <t>777.Rpol.LH</t>
  </si>
  <si>
    <t>D+M lajnování lajnovacími polyuretanovými barvami, vždy v barvě určené pro konkrétní sport, v rozsahu dle poznámky, respektive technické zprávy</t>
  </si>
  <si>
    <t>kpl.</t>
  </si>
  <si>
    <t>997353067</t>
  </si>
  <si>
    <t xml:space="preserve">Poznámka k položce:_x000d_
"Velikost jednotlivých hracích ploch:_x000d_
házená 40x20 m, velikosti odpovídá i hřiště pro florbal a futsal_x000d_
florbal 40x20 m_x000d_
futsal 40x20m_x000d_
volejbal 18x9 m, na hrací ploše budou vytvořeny 2 hřiště, tj. i nohejbal 18x9 m – odpovídá hřišti na volejbal, musí obsahovat zadní čáru (2 hřiště)_x000d_
badminton 13,4x6,1 m, na hrací ploše bude vytvořeno celkem 5 hřišť pro badminton_x000d_
tenis 23,77x10,97 m, lajnování pro dvouhru a čtyřhru_x000d_
Všechny hrací plochy budou řádně nalajnované dle účelu jednotlivých sportovních disciplín, budou_x000d_
odpovídat pravidlům dle jednotlivých českých sportovních svazů a to včetně tloušťky lajnovací_x000d_
čáry._x000d_
Návrh lajnování jednotlivých hracích ploch zajistí dodavatel podlahy v rámci své dílenské_x000d_
dokumentace."_x000d_
</t>
  </si>
  <si>
    <t>28</t>
  </si>
  <si>
    <t>777.Rpol.KV</t>
  </si>
  <si>
    <t>D+M nové otvory pro kůly pro tenis a volejbal a krycí víčka na otvory pro kůly, celkem 6 ks s povrchovou úpravou dle zvolené podlahy</t>
  </si>
  <si>
    <t>662453427</t>
  </si>
  <si>
    <t>29</t>
  </si>
  <si>
    <t>998777201</t>
  </si>
  <si>
    <t>Přesun hmot pro podlahy lité stanovený procentní sazbou (%) z ceny vodorovná dopravní vzdálenost do 50 m v objektech výšky do 6 m</t>
  </si>
  <si>
    <t>794327445</t>
  </si>
  <si>
    <t>https://podminky.urs.cz/item/CS_URS_2023_02/998777201</t>
  </si>
  <si>
    <t>783</t>
  </si>
  <si>
    <t>Dokončovací práce - nátěry</t>
  </si>
  <si>
    <t>30</t>
  </si>
  <si>
    <t>783118211</t>
  </si>
  <si>
    <t>Lakovací nátěr truhlářských konstrukcí dvojnásobný s mezibroušením syntetický</t>
  </si>
  <si>
    <t>350061624</t>
  </si>
  <si>
    <t>https://podminky.urs.cz/item/CS_URS_2023_02/783118211</t>
  </si>
  <si>
    <t>2 x nátěr/lak lišty</t>
  </si>
  <si>
    <t>(0,06+0,015)*148,99*2</t>
  </si>
  <si>
    <t>VRN</t>
  </si>
  <si>
    <t>Vedlejší rozpočtové náklady</t>
  </si>
  <si>
    <t>VRN3</t>
  </si>
  <si>
    <t>Zařízení staveniště</t>
  </si>
  <si>
    <t>31</t>
  </si>
  <si>
    <t>030001000</t>
  </si>
  <si>
    <t>1024</t>
  </si>
  <si>
    <t>275464717</t>
  </si>
  <si>
    <t>https://podminky.urs.cz/item/CS_URS_2023_02/030001000</t>
  </si>
  <si>
    <t>Poznámka k položce:_x000d_
dle B. Souhrnná technická zpráva: strana 4: "Kolem lešení bude dvoutyčovým zábradlím opatřeným cedulí „zákaz vstupu“ vymezeno ochranné pásmo šířky min. 2 m. Dále bude při lešení tímto způsobem vymezena ohrazená plocha pro další zařízení staveniště (stavební výtah, dočasná skládka materiálu, kontejner na odpad, mobilní WC)."</t>
  </si>
  <si>
    <t>033103000</t>
  </si>
  <si>
    <t>Připojení energií</t>
  </si>
  <si>
    <t>1119446996</t>
  </si>
  <si>
    <t>https://podminky.urs.cz/item/CS_URS_2023_02/033103000</t>
  </si>
  <si>
    <t>Poznámka k položce:_x000d_
dle B. Souhrnná technická zpráva: strana 13: "Zajištění dodávek a způsob úhrady elektrické energie bude zajištěno po dohodě s investorem. Pro provedení navržených stavebních prací je nutné zajistit dodávky napětí 400 V (připojení z hlavního rozvaděče provede realizační firma) a 230 V. Voda bude odebírána z objektu v odběrném místě určeném investorem. Doporučujeme osazení přes samostatné měřidlo spotřeby vod."</t>
  </si>
  <si>
    <t>VRN4</t>
  </si>
  <si>
    <t>Inženýrská činnost</t>
  </si>
  <si>
    <t>33</t>
  </si>
  <si>
    <t>041103000</t>
  </si>
  <si>
    <t>Autorský dozor projektanta</t>
  </si>
  <si>
    <t>-256345134</t>
  </si>
  <si>
    <t>https://podminky.urs.cz/item/CS_URS_2023_02/041103000</t>
  </si>
  <si>
    <t>VRN6</t>
  </si>
  <si>
    <t>Územní vlivy</t>
  </si>
  <si>
    <t>34</t>
  </si>
  <si>
    <t>065002000</t>
  </si>
  <si>
    <t>Mimostaveništní doprava materiálů</t>
  </si>
  <si>
    <t>-1935483404</t>
  </si>
  <si>
    <t>https://podminky.urs.cz/item/CS_URS_2023_02/065002000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</si>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</sst>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619991011" TargetMode="External" /><Relationship Id="rId2" Type="http://schemas.openxmlformats.org/officeDocument/2006/relationships/hyperlink" Target="https://podminky.urs.cz/item/CS_URS_2023_02/985312134" TargetMode="External" /><Relationship Id="rId3" Type="http://schemas.openxmlformats.org/officeDocument/2006/relationships/hyperlink" Target="https://podminky.urs.cz/item/CS_URS_2023_02/783903150" TargetMode="External" /><Relationship Id="rId4" Type="http://schemas.openxmlformats.org/officeDocument/2006/relationships/hyperlink" Target="https://podminky.urs.cz/item/CS_URS_2023_02/632451103" TargetMode="External" /><Relationship Id="rId5" Type="http://schemas.openxmlformats.org/officeDocument/2006/relationships/hyperlink" Target="https://podminky.urs.cz/item/CS_URS_2023_02/997013154" TargetMode="External" /><Relationship Id="rId6" Type="http://schemas.openxmlformats.org/officeDocument/2006/relationships/hyperlink" Target="https://podminky.urs.cz/item/CS_URS_2023_02/997013501" TargetMode="External" /><Relationship Id="rId7" Type="http://schemas.openxmlformats.org/officeDocument/2006/relationships/hyperlink" Target="https://podminky.urs.cz/item/CS_URS_2023_02/997013509" TargetMode="External" /><Relationship Id="rId8" Type="http://schemas.openxmlformats.org/officeDocument/2006/relationships/hyperlink" Target="https://podminky.urs.cz/item/CS_URS_2023_02/997013631" TargetMode="External" /><Relationship Id="rId9" Type="http://schemas.openxmlformats.org/officeDocument/2006/relationships/hyperlink" Target="https://podminky.urs.cz/item/CS_URS_2023_02/766662811" TargetMode="External" /><Relationship Id="rId10" Type="http://schemas.openxmlformats.org/officeDocument/2006/relationships/hyperlink" Target="https://podminky.urs.cz/item/CS_URS_2023_02/766695213" TargetMode="External" /><Relationship Id="rId11" Type="http://schemas.openxmlformats.org/officeDocument/2006/relationships/hyperlink" Target="https://podminky.urs.cz/item/CS_URS_2023_02/766662812" TargetMode="External" /><Relationship Id="rId12" Type="http://schemas.openxmlformats.org/officeDocument/2006/relationships/hyperlink" Target="https://podminky.urs.cz/item/CS_URS_2023_02/766695233" TargetMode="External" /><Relationship Id="rId13" Type="http://schemas.openxmlformats.org/officeDocument/2006/relationships/hyperlink" Target="https://podminky.urs.cz/item/CS_URS_2023_02/766411812" TargetMode="External" /><Relationship Id="rId14" Type="http://schemas.openxmlformats.org/officeDocument/2006/relationships/hyperlink" Target="https://podminky.urs.cz/item/CS_URS_2023_02/766699612" TargetMode="External" /><Relationship Id="rId15" Type="http://schemas.openxmlformats.org/officeDocument/2006/relationships/hyperlink" Target="https://podminky.urs.cz/item/CS_URS_2023_02/998766201" TargetMode="External" /><Relationship Id="rId16" Type="http://schemas.openxmlformats.org/officeDocument/2006/relationships/hyperlink" Target="https://podminky.urs.cz/item/CS_URS_2023_02/775411820" TargetMode="External" /><Relationship Id="rId17" Type="http://schemas.openxmlformats.org/officeDocument/2006/relationships/hyperlink" Target="https://podminky.urs.cz/item/CS_URS_2023_02/775413411" TargetMode="External" /><Relationship Id="rId18" Type="http://schemas.openxmlformats.org/officeDocument/2006/relationships/hyperlink" Target="https://podminky.urs.cz/item/CS_URS_2023_02/998775201" TargetMode="External" /><Relationship Id="rId19" Type="http://schemas.openxmlformats.org/officeDocument/2006/relationships/hyperlink" Target="https://podminky.urs.cz/item/CS_URS_2023_02/776201813" TargetMode="External" /><Relationship Id="rId20" Type="http://schemas.openxmlformats.org/officeDocument/2006/relationships/hyperlink" Target="https://podminky.urs.cz/item/CS_URS_2023_02/776111116" TargetMode="External" /><Relationship Id="rId21" Type="http://schemas.openxmlformats.org/officeDocument/2006/relationships/hyperlink" Target="https://podminky.urs.cz/item/CS_URS_2023_02/776111311" TargetMode="External" /><Relationship Id="rId22" Type="http://schemas.openxmlformats.org/officeDocument/2006/relationships/hyperlink" Target="https://podminky.urs.cz/item/CS_URS_2023_02/998776201" TargetMode="External" /><Relationship Id="rId23" Type="http://schemas.openxmlformats.org/officeDocument/2006/relationships/hyperlink" Target="https://podminky.urs.cz/item/CS_URS_2023_02/998777201" TargetMode="External" /><Relationship Id="rId24" Type="http://schemas.openxmlformats.org/officeDocument/2006/relationships/hyperlink" Target="https://podminky.urs.cz/item/CS_URS_2023_02/783118211" TargetMode="External" /><Relationship Id="rId25" Type="http://schemas.openxmlformats.org/officeDocument/2006/relationships/hyperlink" Target="https://podminky.urs.cz/item/CS_URS_2023_02/030001000" TargetMode="External" /><Relationship Id="rId26" Type="http://schemas.openxmlformats.org/officeDocument/2006/relationships/hyperlink" Target="https://podminky.urs.cz/item/CS_URS_2023_02/033103000" TargetMode="External" /><Relationship Id="rId27" Type="http://schemas.openxmlformats.org/officeDocument/2006/relationships/hyperlink" Target="https://podminky.urs.cz/item/CS_URS_2023_02/041103000" TargetMode="External" /><Relationship Id="rId28" Type="http://schemas.openxmlformats.org/officeDocument/2006/relationships/hyperlink" Target="https://podminky.urs.cz/item/CS_URS_2023_02/065002000" TargetMode="External" /><Relationship Id="rId2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36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20231129/B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podlahy Sportovní haly Stochov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Sportovní hala města Stochov, U Stadionu 531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29. 11. 2023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Stochov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DEKPROJEKT s.r.o.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DEKPROJEKT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'SO-01 - Oprava podlahy'!J30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'SO-01 - Oprava podlahy'!P95</f>
        <v>0</v>
      </c>
      <c r="AV55" s="122">
        <f>'SO-01 - Oprava podlahy'!J33</f>
        <v>0</v>
      </c>
      <c r="AW55" s="122">
        <f>'SO-01 - Oprava podlahy'!J34</f>
        <v>0</v>
      </c>
      <c r="AX55" s="122">
        <f>'SO-01 - Oprava podlahy'!J35</f>
        <v>0</v>
      </c>
      <c r="AY55" s="122">
        <f>'SO-01 - Oprava podlahy'!J36</f>
        <v>0</v>
      </c>
      <c r="AZ55" s="122">
        <f>'SO-01 - Oprava podlahy'!F33</f>
        <v>0</v>
      </c>
      <c r="BA55" s="122">
        <f>'SO-01 - Oprava podlahy'!F34</f>
        <v>0</v>
      </c>
      <c r="BB55" s="122">
        <f>'SO-01 - Oprava podlahy'!F35</f>
        <v>0</v>
      </c>
      <c r="BC55" s="122">
        <f>'SO-01 - Oprava podlahy'!F36</f>
        <v>0</v>
      </c>
      <c r="BD55" s="124">
        <f>'SO-01 - Oprava podlahy'!F37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+DrD8x/VgRxqLUXRearrWL73RpdAZ2+7evKuccjVr9NFcBqs5+mR7+/NjtmDqIlR9WlBYtrwtXuuZCQ4g2rQIA==" hashValue="T3tpTtKdyt2Aj5RmtT+q7RoswH31S+d6N2CdIHHtyTafqLTXH6NorZG7Kqzs42LnwcI4CGvP++yRKBfgz+Yuj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-01 - Oprava podlah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85</v>
      </c>
    </row>
    <row r="4" s="1" customFormat="1" ht="24.96" customHeight="1">
      <c r="B4" s="22"/>
      <c r="D4" s="128" t="s">
        <v>86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16.5" customHeight="1">
      <c r="B7" s="22"/>
      <c r="E7" s="131" t="str">
        <f>'Rekapitulace stavby'!K6</f>
        <v>Oprava podlahy Sportovní haly Stochov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87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88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19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21</v>
      </c>
      <c r="E12" s="40"/>
      <c r="F12" s="134" t="s">
        <v>22</v>
      </c>
      <c r="G12" s="40"/>
      <c r="H12" s="40"/>
      <c r="I12" s="130" t="s">
        <v>23</v>
      </c>
      <c r="J12" s="135" t="str">
        <f>'Rekapitulace stavby'!AN8</f>
        <v>29. 11. 2023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25</v>
      </c>
      <c r="E14" s="40"/>
      <c r="F14" s="40"/>
      <c r="G14" s="40"/>
      <c r="H14" s="40"/>
      <c r="I14" s="130" t="s">
        <v>26</v>
      </c>
      <c r="J14" s="134" t="s">
        <v>27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28</v>
      </c>
      <c r="F15" s="40"/>
      <c r="G15" s="40"/>
      <c r="H15" s="40"/>
      <c r="I15" s="130" t="s">
        <v>29</v>
      </c>
      <c r="J15" s="134" t="s">
        <v>30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31</v>
      </c>
      <c r="E17" s="40"/>
      <c r="F17" s="40"/>
      <c r="G17" s="40"/>
      <c r="H17" s="40"/>
      <c r="I17" s="130" t="s">
        <v>26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29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33</v>
      </c>
      <c r="E20" s="40"/>
      <c r="F20" s="40"/>
      <c r="G20" s="40"/>
      <c r="H20" s="40"/>
      <c r="I20" s="130" t="s">
        <v>26</v>
      </c>
      <c r="J20" s="134" t="s">
        <v>34</v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">
        <v>35</v>
      </c>
      <c r="F21" s="40"/>
      <c r="G21" s="40"/>
      <c r="H21" s="40"/>
      <c r="I21" s="130" t="s">
        <v>29</v>
      </c>
      <c r="J21" s="134" t="s">
        <v>36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38</v>
      </c>
      <c r="E23" s="40"/>
      <c r="F23" s="40"/>
      <c r="G23" s="40"/>
      <c r="H23" s="40"/>
      <c r="I23" s="130" t="s">
        <v>26</v>
      </c>
      <c r="J23" s="134" t="s">
        <v>34</v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">
        <v>35</v>
      </c>
      <c r="F24" s="40"/>
      <c r="G24" s="40"/>
      <c r="H24" s="40"/>
      <c r="I24" s="130" t="s">
        <v>29</v>
      </c>
      <c r="J24" s="134" t="s">
        <v>36</v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39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41</v>
      </c>
      <c r="E30" s="40"/>
      <c r="F30" s="40"/>
      <c r="G30" s="40"/>
      <c r="H30" s="40"/>
      <c r="I30" s="40"/>
      <c r="J30" s="142">
        <f>ROUND(J95,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43</v>
      </c>
      <c r="G32" s="40"/>
      <c r="H32" s="40"/>
      <c r="I32" s="143" t="s">
        <v>42</v>
      </c>
      <c r="J32" s="143" t="s">
        <v>44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45</v>
      </c>
      <c r="E33" s="130" t="s">
        <v>46</v>
      </c>
      <c r="F33" s="145">
        <f>ROUND((SUM(BE95:BE220)),  2)</f>
        <v>0</v>
      </c>
      <c r="G33" s="40"/>
      <c r="H33" s="40"/>
      <c r="I33" s="146">
        <v>0.20999999999999999</v>
      </c>
      <c r="J33" s="145">
        <f>ROUND(((SUM(BE95:BE220))*I33),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47</v>
      </c>
      <c r="F34" s="145">
        <f>ROUND((SUM(BF95:BF220)),  2)</f>
        <v>0</v>
      </c>
      <c r="G34" s="40"/>
      <c r="H34" s="40"/>
      <c r="I34" s="146">
        <v>0.12</v>
      </c>
      <c r="J34" s="145">
        <f>ROUND(((SUM(BF95:BF220))*I34),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48</v>
      </c>
      <c r="F35" s="145">
        <f>ROUND((SUM(BG95:BG220)),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49</v>
      </c>
      <c r="F36" s="145">
        <f>ROUND((SUM(BH95:BH220)),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50</v>
      </c>
      <c r="F37" s="145">
        <f>ROUND((SUM(BI95:BI220)),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51</v>
      </c>
      <c r="E39" s="149"/>
      <c r="F39" s="149"/>
      <c r="G39" s="150" t="s">
        <v>52</v>
      </c>
      <c r="H39" s="151" t="s">
        <v>53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58" t="str">
        <f>E7</f>
        <v>Oprava podlahy Sportovní haly Stochov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SO-01 - Oprava podlahy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Sportovní hala města Stochov, U Stadionu 531</v>
      </c>
      <c r="G52" s="42"/>
      <c r="H52" s="42"/>
      <c r="I52" s="34" t="s">
        <v>23</v>
      </c>
      <c r="J52" s="74" t="str">
        <f>IF(J12="","",J12)</f>
        <v>29. 11. 2023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Stochov</v>
      </c>
      <c r="G54" s="42"/>
      <c r="H54" s="42"/>
      <c r="I54" s="34" t="s">
        <v>33</v>
      </c>
      <c r="J54" s="38" t="str">
        <f>E21</f>
        <v>DEKPROJEKT s.r.o.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DEKPROJEKT s.r.o.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90</v>
      </c>
      <c r="D57" s="160"/>
      <c r="E57" s="160"/>
      <c r="F57" s="160"/>
      <c r="G57" s="160"/>
      <c r="H57" s="160"/>
      <c r="I57" s="160"/>
      <c r="J57" s="161" t="s">
        <v>91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73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3"/>
      <c r="C60" s="164"/>
      <c r="D60" s="165" t="s">
        <v>93</v>
      </c>
      <c r="E60" s="166"/>
      <c r="F60" s="166"/>
      <c r="G60" s="166"/>
      <c r="H60" s="166"/>
      <c r="I60" s="166"/>
      <c r="J60" s="167">
        <f>J96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94</v>
      </c>
      <c r="E61" s="172"/>
      <c r="F61" s="172"/>
      <c r="G61" s="172"/>
      <c r="H61" s="172"/>
      <c r="I61" s="172"/>
      <c r="J61" s="173">
        <f>J97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69"/>
      <c r="C62" s="170"/>
      <c r="D62" s="171" t="s">
        <v>95</v>
      </c>
      <c r="E62" s="172"/>
      <c r="F62" s="172"/>
      <c r="G62" s="172"/>
      <c r="H62" s="172"/>
      <c r="I62" s="172"/>
      <c r="J62" s="173">
        <f>J98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69"/>
      <c r="C63" s="170"/>
      <c r="D63" s="171" t="s">
        <v>96</v>
      </c>
      <c r="E63" s="172"/>
      <c r="F63" s="172"/>
      <c r="G63" s="172"/>
      <c r="H63" s="172"/>
      <c r="I63" s="172"/>
      <c r="J63" s="173">
        <f>J103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97</v>
      </c>
      <c r="E64" s="172"/>
      <c r="F64" s="172"/>
      <c r="G64" s="172"/>
      <c r="H64" s="172"/>
      <c r="I64" s="172"/>
      <c r="J64" s="173">
        <f>J121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98</v>
      </c>
      <c r="E65" s="172"/>
      <c r="F65" s="172"/>
      <c r="G65" s="172"/>
      <c r="H65" s="172"/>
      <c r="I65" s="172"/>
      <c r="J65" s="173">
        <f>J123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3"/>
      <c r="C66" s="164"/>
      <c r="D66" s="165" t="s">
        <v>99</v>
      </c>
      <c r="E66" s="166"/>
      <c r="F66" s="166"/>
      <c r="G66" s="166"/>
      <c r="H66" s="166"/>
      <c r="I66" s="166"/>
      <c r="J66" s="167">
        <f>J134</f>
        <v>0</v>
      </c>
      <c r="K66" s="164"/>
      <c r="L66" s="16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9"/>
      <c r="C67" s="170"/>
      <c r="D67" s="171" t="s">
        <v>100</v>
      </c>
      <c r="E67" s="172"/>
      <c r="F67" s="172"/>
      <c r="G67" s="172"/>
      <c r="H67" s="172"/>
      <c r="I67" s="172"/>
      <c r="J67" s="173">
        <f>J135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9"/>
      <c r="C68" s="170"/>
      <c r="D68" s="171" t="s">
        <v>101</v>
      </c>
      <c r="E68" s="172"/>
      <c r="F68" s="172"/>
      <c r="G68" s="172"/>
      <c r="H68" s="172"/>
      <c r="I68" s="172"/>
      <c r="J68" s="173">
        <f>J158</f>
        <v>0</v>
      </c>
      <c r="K68" s="170"/>
      <c r="L68" s="17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9"/>
      <c r="C69" s="170"/>
      <c r="D69" s="171" t="s">
        <v>102</v>
      </c>
      <c r="E69" s="172"/>
      <c r="F69" s="172"/>
      <c r="G69" s="172"/>
      <c r="H69" s="172"/>
      <c r="I69" s="172"/>
      <c r="J69" s="173">
        <f>J175</f>
        <v>0</v>
      </c>
      <c r="K69" s="170"/>
      <c r="L69" s="17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9"/>
      <c r="C70" s="170"/>
      <c r="D70" s="171" t="s">
        <v>103</v>
      </c>
      <c r="E70" s="172"/>
      <c r="F70" s="172"/>
      <c r="G70" s="172"/>
      <c r="H70" s="172"/>
      <c r="I70" s="172"/>
      <c r="J70" s="173">
        <f>J190</f>
        <v>0</v>
      </c>
      <c r="K70" s="170"/>
      <c r="L70" s="17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9"/>
      <c r="C71" s="170"/>
      <c r="D71" s="171" t="s">
        <v>104</v>
      </c>
      <c r="E71" s="172"/>
      <c r="F71" s="172"/>
      <c r="G71" s="172"/>
      <c r="H71" s="172"/>
      <c r="I71" s="172"/>
      <c r="J71" s="173">
        <f>J201</f>
        <v>0</v>
      </c>
      <c r="K71" s="170"/>
      <c r="L71" s="17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3"/>
      <c r="C72" s="164"/>
      <c r="D72" s="165" t="s">
        <v>105</v>
      </c>
      <c r="E72" s="166"/>
      <c r="F72" s="166"/>
      <c r="G72" s="166"/>
      <c r="H72" s="166"/>
      <c r="I72" s="166"/>
      <c r="J72" s="167">
        <f>J207</f>
        <v>0</v>
      </c>
      <c r="K72" s="164"/>
      <c r="L72" s="168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69"/>
      <c r="C73" s="170"/>
      <c r="D73" s="171" t="s">
        <v>106</v>
      </c>
      <c r="E73" s="172"/>
      <c r="F73" s="172"/>
      <c r="G73" s="172"/>
      <c r="H73" s="172"/>
      <c r="I73" s="172"/>
      <c r="J73" s="173">
        <f>J208</f>
        <v>0</v>
      </c>
      <c r="K73" s="170"/>
      <c r="L73" s="17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9"/>
      <c r="C74" s="170"/>
      <c r="D74" s="171" t="s">
        <v>107</v>
      </c>
      <c r="E74" s="172"/>
      <c r="F74" s="172"/>
      <c r="G74" s="172"/>
      <c r="H74" s="172"/>
      <c r="I74" s="172"/>
      <c r="J74" s="173">
        <f>J215</f>
        <v>0</v>
      </c>
      <c r="K74" s="170"/>
      <c r="L74" s="17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9"/>
      <c r="C75" s="170"/>
      <c r="D75" s="171" t="s">
        <v>108</v>
      </c>
      <c r="E75" s="172"/>
      <c r="F75" s="172"/>
      <c r="G75" s="172"/>
      <c r="H75" s="172"/>
      <c r="I75" s="172"/>
      <c r="J75" s="173">
        <f>J218</f>
        <v>0</v>
      </c>
      <c r="K75" s="170"/>
      <c r="L75" s="17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2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2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2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109</v>
      </c>
      <c r="D82" s="42"/>
      <c r="E82" s="42"/>
      <c r="F82" s="42"/>
      <c r="G82" s="42"/>
      <c r="H82" s="42"/>
      <c r="I82" s="42"/>
      <c r="J82" s="42"/>
      <c r="K82" s="42"/>
      <c r="L82" s="132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2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32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58" t="str">
        <f>E7</f>
        <v>Oprava podlahy Sportovní haly Stochov</v>
      </c>
      <c r="F85" s="34"/>
      <c r="G85" s="34"/>
      <c r="H85" s="34"/>
      <c r="I85" s="42"/>
      <c r="J85" s="42"/>
      <c r="K85" s="42"/>
      <c r="L85" s="132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87</v>
      </c>
      <c r="D86" s="42"/>
      <c r="E86" s="42"/>
      <c r="F86" s="42"/>
      <c r="G86" s="42"/>
      <c r="H86" s="42"/>
      <c r="I86" s="42"/>
      <c r="J86" s="42"/>
      <c r="K86" s="42"/>
      <c r="L86" s="132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SO-01 - Oprava podlahy</v>
      </c>
      <c r="F87" s="42"/>
      <c r="G87" s="42"/>
      <c r="H87" s="42"/>
      <c r="I87" s="42"/>
      <c r="J87" s="42"/>
      <c r="K87" s="42"/>
      <c r="L87" s="132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2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F12</f>
        <v>Sportovní hala města Stochov, U Stadionu 531</v>
      </c>
      <c r="G89" s="42"/>
      <c r="H89" s="42"/>
      <c r="I89" s="34" t="s">
        <v>23</v>
      </c>
      <c r="J89" s="74" t="str">
        <f>IF(J12="","",J12)</f>
        <v>29. 11. 2023</v>
      </c>
      <c r="K89" s="42"/>
      <c r="L89" s="132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2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E15</f>
        <v>Město Stochov</v>
      </c>
      <c r="G91" s="42"/>
      <c r="H91" s="42"/>
      <c r="I91" s="34" t="s">
        <v>33</v>
      </c>
      <c r="J91" s="38" t="str">
        <f>E21</f>
        <v>DEKPROJEKT s.r.o.</v>
      </c>
      <c r="K91" s="42"/>
      <c r="L91" s="132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31</v>
      </c>
      <c r="D92" s="42"/>
      <c r="E92" s="42"/>
      <c r="F92" s="29" t="str">
        <f>IF(E18="","",E18)</f>
        <v>Vyplň údaj</v>
      </c>
      <c r="G92" s="42"/>
      <c r="H92" s="42"/>
      <c r="I92" s="34" t="s">
        <v>38</v>
      </c>
      <c r="J92" s="38" t="str">
        <f>E24</f>
        <v>DEKPROJEKT s.r.o.</v>
      </c>
      <c r="K92" s="42"/>
      <c r="L92" s="132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2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75"/>
      <c r="B94" s="176"/>
      <c r="C94" s="177" t="s">
        <v>110</v>
      </c>
      <c r="D94" s="178" t="s">
        <v>60</v>
      </c>
      <c r="E94" s="178" t="s">
        <v>56</v>
      </c>
      <c r="F94" s="178" t="s">
        <v>57</v>
      </c>
      <c r="G94" s="178" t="s">
        <v>111</v>
      </c>
      <c r="H94" s="178" t="s">
        <v>112</v>
      </c>
      <c r="I94" s="178" t="s">
        <v>113</v>
      </c>
      <c r="J94" s="178" t="s">
        <v>91</v>
      </c>
      <c r="K94" s="179" t="s">
        <v>114</v>
      </c>
      <c r="L94" s="180"/>
      <c r="M94" s="94" t="s">
        <v>19</v>
      </c>
      <c r="N94" s="95" t="s">
        <v>45</v>
      </c>
      <c r="O94" s="95" t="s">
        <v>115</v>
      </c>
      <c r="P94" s="95" t="s">
        <v>116</v>
      </c>
      <c r="Q94" s="95" t="s">
        <v>117</v>
      </c>
      <c r="R94" s="95" t="s">
        <v>118</v>
      </c>
      <c r="S94" s="95" t="s">
        <v>119</v>
      </c>
      <c r="T94" s="96" t="s">
        <v>120</v>
      </c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</row>
    <row r="95" s="2" customFormat="1" ht="22.8" customHeight="1">
      <c r="A95" s="40"/>
      <c r="B95" s="41"/>
      <c r="C95" s="101" t="s">
        <v>121</v>
      </c>
      <c r="D95" s="42"/>
      <c r="E95" s="42"/>
      <c r="F95" s="42"/>
      <c r="G95" s="42"/>
      <c r="H95" s="42"/>
      <c r="I95" s="42"/>
      <c r="J95" s="181">
        <f>BK95</f>
        <v>0</v>
      </c>
      <c r="K95" s="42"/>
      <c r="L95" s="46"/>
      <c r="M95" s="97"/>
      <c r="N95" s="182"/>
      <c r="O95" s="98"/>
      <c r="P95" s="183">
        <f>P96+P134+P207</f>
        <v>0</v>
      </c>
      <c r="Q95" s="98"/>
      <c r="R95" s="183">
        <f>R96+R134+R207</f>
        <v>25.262848860000002</v>
      </c>
      <c r="S95" s="98"/>
      <c r="T95" s="184">
        <f>T96+T134+T207</f>
        <v>4.177689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74</v>
      </c>
      <c r="AU95" s="19" t="s">
        <v>92</v>
      </c>
      <c r="BK95" s="185">
        <f>BK96+BK134+BK207</f>
        <v>0</v>
      </c>
    </row>
    <row r="96" s="12" customFormat="1" ht="25.92" customHeight="1">
      <c r="A96" s="12"/>
      <c r="B96" s="186"/>
      <c r="C96" s="187"/>
      <c r="D96" s="188" t="s">
        <v>74</v>
      </c>
      <c r="E96" s="189" t="s">
        <v>122</v>
      </c>
      <c r="F96" s="189" t="s">
        <v>123</v>
      </c>
      <c r="G96" s="187"/>
      <c r="H96" s="187"/>
      <c r="I96" s="190"/>
      <c r="J96" s="191">
        <f>BK96</f>
        <v>0</v>
      </c>
      <c r="K96" s="187"/>
      <c r="L96" s="192"/>
      <c r="M96" s="193"/>
      <c r="N96" s="194"/>
      <c r="O96" s="194"/>
      <c r="P96" s="195">
        <f>P97+P121+P123</f>
        <v>0</v>
      </c>
      <c r="Q96" s="194"/>
      <c r="R96" s="195">
        <f>R97+R121+R123</f>
        <v>25.222695950000002</v>
      </c>
      <c r="S96" s="194"/>
      <c r="T96" s="196">
        <f>T97+T121+T123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7" t="s">
        <v>83</v>
      </c>
      <c r="AT96" s="198" t="s">
        <v>74</v>
      </c>
      <c r="AU96" s="198" t="s">
        <v>75</v>
      </c>
      <c r="AY96" s="197" t="s">
        <v>124</v>
      </c>
      <c r="BK96" s="199">
        <f>BK97+BK121+BK123</f>
        <v>0</v>
      </c>
    </row>
    <row r="97" s="12" customFormat="1" ht="22.8" customHeight="1">
      <c r="A97" s="12"/>
      <c r="B97" s="186"/>
      <c r="C97" s="187"/>
      <c r="D97" s="188" t="s">
        <v>74</v>
      </c>
      <c r="E97" s="200" t="s">
        <v>125</v>
      </c>
      <c r="F97" s="200" t="s">
        <v>126</v>
      </c>
      <c r="G97" s="187"/>
      <c r="H97" s="187"/>
      <c r="I97" s="190"/>
      <c r="J97" s="201">
        <f>BK97</f>
        <v>0</v>
      </c>
      <c r="K97" s="187"/>
      <c r="L97" s="192"/>
      <c r="M97" s="193"/>
      <c r="N97" s="194"/>
      <c r="O97" s="194"/>
      <c r="P97" s="195">
        <f>P98+P103</f>
        <v>0</v>
      </c>
      <c r="Q97" s="194"/>
      <c r="R97" s="195">
        <f>R98+R103</f>
        <v>25.222695950000002</v>
      </c>
      <c r="S97" s="194"/>
      <c r="T97" s="196">
        <f>T98+T103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7" t="s">
        <v>83</v>
      </c>
      <c r="AT97" s="198" t="s">
        <v>74</v>
      </c>
      <c r="AU97" s="198" t="s">
        <v>83</v>
      </c>
      <c r="AY97" s="197" t="s">
        <v>124</v>
      </c>
      <c r="BK97" s="199">
        <f>BK98+BK103</f>
        <v>0</v>
      </c>
    </row>
    <row r="98" s="12" customFormat="1" ht="20.88" customHeight="1">
      <c r="A98" s="12"/>
      <c r="B98" s="186"/>
      <c r="C98" s="187"/>
      <c r="D98" s="188" t="s">
        <v>74</v>
      </c>
      <c r="E98" s="200" t="s">
        <v>127</v>
      </c>
      <c r="F98" s="200" t="s">
        <v>128</v>
      </c>
      <c r="G98" s="187"/>
      <c r="H98" s="187"/>
      <c r="I98" s="190"/>
      <c r="J98" s="201">
        <f>BK98</f>
        <v>0</v>
      </c>
      <c r="K98" s="187"/>
      <c r="L98" s="192"/>
      <c r="M98" s="193"/>
      <c r="N98" s="194"/>
      <c r="O98" s="194"/>
      <c r="P98" s="195">
        <f>SUM(P99:P102)</f>
        <v>0</v>
      </c>
      <c r="Q98" s="194"/>
      <c r="R98" s="195">
        <f>SUM(R99:R102)</f>
        <v>0</v>
      </c>
      <c r="S98" s="194"/>
      <c r="T98" s="196">
        <f>SUM(T99:T102)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7" t="s">
        <v>83</v>
      </c>
      <c r="AT98" s="198" t="s">
        <v>74</v>
      </c>
      <c r="AU98" s="198" t="s">
        <v>85</v>
      </c>
      <c r="AY98" s="197" t="s">
        <v>124</v>
      </c>
      <c r="BK98" s="199">
        <f>SUM(BK99:BK102)</f>
        <v>0</v>
      </c>
    </row>
    <row r="99" s="2" customFormat="1" ht="37.8" customHeight="1">
      <c r="A99" s="40"/>
      <c r="B99" s="41"/>
      <c r="C99" s="202" t="s">
        <v>83</v>
      </c>
      <c r="D99" s="202" t="s">
        <v>129</v>
      </c>
      <c r="E99" s="203" t="s">
        <v>130</v>
      </c>
      <c r="F99" s="204" t="s">
        <v>131</v>
      </c>
      <c r="G99" s="205" t="s">
        <v>132</v>
      </c>
      <c r="H99" s="206">
        <v>500</v>
      </c>
      <c r="I99" s="207"/>
      <c r="J99" s="208">
        <f>ROUND(I99*H99,2)</f>
        <v>0</v>
      </c>
      <c r="K99" s="204" t="s">
        <v>133</v>
      </c>
      <c r="L99" s="46"/>
      <c r="M99" s="209" t="s">
        <v>19</v>
      </c>
      <c r="N99" s="210" t="s">
        <v>46</v>
      </c>
      <c r="O99" s="86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3" t="s">
        <v>134</v>
      </c>
      <c r="AT99" s="213" t="s">
        <v>129</v>
      </c>
      <c r="AU99" s="213" t="s">
        <v>135</v>
      </c>
      <c r="AY99" s="19" t="s">
        <v>124</v>
      </c>
      <c r="BE99" s="214">
        <f>IF(N99="základní",J99,0)</f>
        <v>0</v>
      </c>
      <c r="BF99" s="214">
        <f>IF(N99="snížená",J99,0)</f>
        <v>0</v>
      </c>
      <c r="BG99" s="214">
        <f>IF(N99="zákl. přenesená",J99,0)</f>
        <v>0</v>
      </c>
      <c r="BH99" s="214">
        <f>IF(N99="sníž. přenesená",J99,0)</f>
        <v>0</v>
      </c>
      <c r="BI99" s="214">
        <f>IF(N99="nulová",J99,0)</f>
        <v>0</v>
      </c>
      <c r="BJ99" s="19" t="s">
        <v>83</v>
      </c>
      <c r="BK99" s="214">
        <f>ROUND(I99*H99,2)</f>
        <v>0</v>
      </c>
      <c r="BL99" s="19" t="s">
        <v>134</v>
      </c>
      <c r="BM99" s="213" t="s">
        <v>136</v>
      </c>
    </row>
    <row r="100" s="2" customFormat="1">
      <c r="A100" s="40"/>
      <c r="B100" s="41"/>
      <c r="C100" s="42"/>
      <c r="D100" s="215" t="s">
        <v>137</v>
      </c>
      <c r="E100" s="42"/>
      <c r="F100" s="216" t="s">
        <v>138</v>
      </c>
      <c r="G100" s="42"/>
      <c r="H100" s="42"/>
      <c r="I100" s="217"/>
      <c r="J100" s="42"/>
      <c r="K100" s="42"/>
      <c r="L100" s="46"/>
      <c r="M100" s="218"/>
      <c r="N100" s="219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137</v>
      </c>
      <c r="AU100" s="19" t="s">
        <v>135</v>
      </c>
    </row>
    <row r="101" s="13" customFormat="1">
      <c r="A101" s="13"/>
      <c r="B101" s="220"/>
      <c r="C101" s="221"/>
      <c r="D101" s="222" t="s">
        <v>139</v>
      </c>
      <c r="E101" s="223" t="s">
        <v>19</v>
      </c>
      <c r="F101" s="224" t="s">
        <v>140</v>
      </c>
      <c r="G101" s="221"/>
      <c r="H101" s="223" t="s">
        <v>19</v>
      </c>
      <c r="I101" s="225"/>
      <c r="J101" s="221"/>
      <c r="K101" s="221"/>
      <c r="L101" s="226"/>
      <c r="M101" s="227"/>
      <c r="N101" s="228"/>
      <c r="O101" s="228"/>
      <c r="P101" s="228"/>
      <c r="Q101" s="228"/>
      <c r="R101" s="228"/>
      <c r="S101" s="228"/>
      <c r="T101" s="22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0" t="s">
        <v>139</v>
      </c>
      <c r="AU101" s="230" t="s">
        <v>135</v>
      </c>
      <c r="AV101" s="13" t="s">
        <v>83</v>
      </c>
      <c r="AW101" s="13" t="s">
        <v>37</v>
      </c>
      <c r="AX101" s="13" t="s">
        <v>75</v>
      </c>
      <c r="AY101" s="230" t="s">
        <v>124</v>
      </c>
    </row>
    <row r="102" s="14" customFormat="1">
      <c r="A102" s="14"/>
      <c r="B102" s="231"/>
      <c r="C102" s="232"/>
      <c r="D102" s="222" t="s">
        <v>139</v>
      </c>
      <c r="E102" s="233" t="s">
        <v>19</v>
      </c>
      <c r="F102" s="234" t="s">
        <v>141</v>
      </c>
      <c r="G102" s="232"/>
      <c r="H102" s="235">
        <v>500</v>
      </c>
      <c r="I102" s="236"/>
      <c r="J102" s="232"/>
      <c r="K102" s="232"/>
      <c r="L102" s="237"/>
      <c r="M102" s="238"/>
      <c r="N102" s="239"/>
      <c r="O102" s="239"/>
      <c r="P102" s="239"/>
      <c r="Q102" s="239"/>
      <c r="R102" s="239"/>
      <c r="S102" s="239"/>
      <c r="T102" s="24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1" t="s">
        <v>139</v>
      </c>
      <c r="AU102" s="241" t="s">
        <v>135</v>
      </c>
      <c r="AV102" s="14" t="s">
        <v>85</v>
      </c>
      <c r="AW102" s="14" t="s">
        <v>37</v>
      </c>
      <c r="AX102" s="14" t="s">
        <v>83</v>
      </c>
      <c r="AY102" s="241" t="s">
        <v>124</v>
      </c>
    </row>
    <row r="103" s="12" customFormat="1" ht="20.88" customHeight="1">
      <c r="A103" s="12"/>
      <c r="B103" s="186"/>
      <c r="C103" s="187"/>
      <c r="D103" s="188" t="s">
        <v>74</v>
      </c>
      <c r="E103" s="200" t="s">
        <v>142</v>
      </c>
      <c r="F103" s="200" t="s">
        <v>143</v>
      </c>
      <c r="G103" s="187"/>
      <c r="H103" s="187"/>
      <c r="I103" s="190"/>
      <c r="J103" s="201">
        <f>BK103</f>
        <v>0</v>
      </c>
      <c r="K103" s="187"/>
      <c r="L103" s="192"/>
      <c r="M103" s="193"/>
      <c r="N103" s="194"/>
      <c r="O103" s="194"/>
      <c r="P103" s="195">
        <f>SUM(P104:P120)</f>
        <v>0</v>
      </c>
      <c r="Q103" s="194"/>
      <c r="R103" s="195">
        <f>SUM(R104:R120)</f>
        <v>25.222695950000002</v>
      </c>
      <c r="S103" s="194"/>
      <c r="T103" s="196">
        <f>SUM(T104:T120)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7" t="s">
        <v>83</v>
      </c>
      <c r="AT103" s="198" t="s">
        <v>74</v>
      </c>
      <c r="AU103" s="198" t="s">
        <v>85</v>
      </c>
      <c r="AY103" s="197" t="s">
        <v>124</v>
      </c>
      <c r="BK103" s="199">
        <f>SUM(BK104:BK120)</f>
        <v>0</v>
      </c>
    </row>
    <row r="104" s="2" customFormat="1" ht="24.15" customHeight="1">
      <c r="A104" s="40"/>
      <c r="B104" s="41"/>
      <c r="C104" s="202" t="s">
        <v>85</v>
      </c>
      <c r="D104" s="202" t="s">
        <v>129</v>
      </c>
      <c r="E104" s="203" t="s">
        <v>144</v>
      </c>
      <c r="F104" s="204" t="s">
        <v>145</v>
      </c>
      <c r="G104" s="205" t="s">
        <v>132</v>
      </c>
      <c r="H104" s="206">
        <v>417.52499999999998</v>
      </c>
      <c r="I104" s="207"/>
      <c r="J104" s="208">
        <f>ROUND(I104*H104,2)</f>
        <v>0</v>
      </c>
      <c r="K104" s="204" t="s">
        <v>133</v>
      </c>
      <c r="L104" s="46"/>
      <c r="M104" s="209" t="s">
        <v>19</v>
      </c>
      <c r="N104" s="210" t="s">
        <v>46</v>
      </c>
      <c r="O104" s="86"/>
      <c r="P104" s="211">
        <f>O104*H104</f>
        <v>0</v>
      </c>
      <c r="Q104" s="211">
        <v>0.0089099999999999995</v>
      </c>
      <c r="R104" s="211">
        <f>Q104*H104</f>
        <v>3.7201477499999998</v>
      </c>
      <c r="S104" s="211">
        <v>0</v>
      </c>
      <c r="T104" s="212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3" t="s">
        <v>134</v>
      </c>
      <c r="AT104" s="213" t="s">
        <v>129</v>
      </c>
      <c r="AU104" s="213" t="s">
        <v>135</v>
      </c>
      <c r="AY104" s="19" t="s">
        <v>124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19" t="s">
        <v>83</v>
      </c>
      <c r="BK104" s="214">
        <f>ROUND(I104*H104,2)</f>
        <v>0</v>
      </c>
      <c r="BL104" s="19" t="s">
        <v>134</v>
      </c>
      <c r="BM104" s="213" t="s">
        <v>146</v>
      </c>
    </row>
    <row r="105" s="2" customFormat="1">
      <c r="A105" s="40"/>
      <c r="B105" s="41"/>
      <c r="C105" s="42"/>
      <c r="D105" s="215" t="s">
        <v>137</v>
      </c>
      <c r="E105" s="42"/>
      <c r="F105" s="216" t="s">
        <v>147</v>
      </c>
      <c r="G105" s="42"/>
      <c r="H105" s="42"/>
      <c r="I105" s="217"/>
      <c r="J105" s="42"/>
      <c r="K105" s="42"/>
      <c r="L105" s="46"/>
      <c r="M105" s="218"/>
      <c r="N105" s="219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137</v>
      </c>
      <c r="AU105" s="19" t="s">
        <v>135</v>
      </c>
    </row>
    <row r="106" s="13" customFormat="1">
      <c r="A106" s="13"/>
      <c r="B106" s="220"/>
      <c r="C106" s="221"/>
      <c r="D106" s="222" t="s">
        <v>139</v>
      </c>
      <c r="E106" s="223" t="s">
        <v>19</v>
      </c>
      <c r="F106" s="224" t="s">
        <v>148</v>
      </c>
      <c r="G106" s="221"/>
      <c r="H106" s="223" t="s">
        <v>19</v>
      </c>
      <c r="I106" s="225"/>
      <c r="J106" s="221"/>
      <c r="K106" s="221"/>
      <c r="L106" s="226"/>
      <c r="M106" s="227"/>
      <c r="N106" s="228"/>
      <c r="O106" s="228"/>
      <c r="P106" s="228"/>
      <c r="Q106" s="228"/>
      <c r="R106" s="228"/>
      <c r="S106" s="228"/>
      <c r="T106" s="22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0" t="s">
        <v>139</v>
      </c>
      <c r="AU106" s="230" t="s">
        <v>135</v>
      </c>
      <c r="AV106" s="13" t="s">
        <v>83</v>
      </c>
      <c r="AW106" s="13" t="s">
        <v>37</v>
      </c>
      <c r="AX106" s="13" t="s">
        <v>75</v>
      </c>
      <c r="AY106" s="230" t="s">
        <v>124</v>
      </c>
    </row>
    <row r="107" s="13" customFormat="1">
      <c r="A107" s="13"/>
      <c r="B107" s="220"/>
      <c r="C107" s="221"/>
      <c r="D107" s="222" t="s">
        <v>139</v>
      </c>
      <c r="E107" s="223" t="s">
        <v>19</v>
      </c>
      <c r="F107" s="224" t="s">
        <v>149</v>
      </c>
      <c r="G107" s="221"/>
      <c r="H107" s="223" t="s">
        <v>19</v>
      </c>
      <c r="I107" s="225"/>
      <c r="J107" s="221"/>
      <c r="K107" s="221"/>
      <c r="L107" s="226"/>
      <c r="M107" s="227"/>
      <c r="N107" s="228"/>
      <c r="O107" s="228"/>
      <c r="P107" s="228"/>
      <c r="Q107" s="228"/>
      <c r="R107" s="228"/>
      <c r="S107" s="228"/>
      <c r="T107" s="22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0" t="s">
        <v>139</v>
      </c>
      <c r="AU107" s="230" t="s">
        <v>135</v>
      </c>
      <c r="AV107" s="13" t="s">
        <v>83</v>
      </c>
      <c r="AW107" s="13" t="s">
        <v>37</v>
      </c>
      <c r="AX107" s="13" t="s">
        <v>75</v>
      </c>
      <c r="AY107" s="230" t="s">
        <v>124</v>
      </c>
    </row>
    <row r="108" s="14" customFormat="1">
      <c r="A108" s="14"/>
      <c r="B108" s="231"/>
      <c r="C108" s="232"/>
      <c r="D108" s="222" t="s">
        <v>139</v>
      </c>
      <c r="E108" s="233" t="s">
        <v>19</v>
      </c>
      <c r="F108" s="234" t="s">
        <v>150</v>
      </c>
      <c r="G108" s="232"/>
      <c r="H108" s="235">
        <v>417.52499999999998</v>
      </c>
      <c r="I108" s="236"/>
      <c r="J108" s="232"/>
      <c r="K108" s="232"/>
      <c r="L108" s="237"/>
      <c r="M108" s="238"/>
      <c r="N108" s="239"/>
      <c r="O108" s="239"/>
      <c r="P108" s="239"/>
      <c r="Q108" s="239"/>
      <c r="R108" s="239"/>
      <c r="S108" s="239"/>
      <c r="T108" s="24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1" t="s">
        <v>139</v>
      </c>
      <c r="AU108" s="241" t="s">
        <v>135</v>
      </c>
      <c r="AV108" s="14" t="s">
        <v>85</v>
      </c>
      <c r="AW108" s="14" t="s">
        <v>37</v>
      </c>
      <c r="AX108" s="14" t="s">
        <v>83</v>
      </c>
      <c r="AY108" s="241" t="s">
        <v>124</v>
      </c>
    </row>
    <row r="109" s="2" customFormat="1" ht="37.8" customHeight="1">
      <c r="A109" s="40"/>
      <c r="B109" s="41"/>
      <c r="C109" s="202" t="s">
        <v>135</v>
      </c>
      <c r="D109" s="202" t="s">
        <v>129</v>
      </c>
      <c r="E109" s="203" t="s">
        <v>151</v>
      </c>
      <c r="F109" s="204" t="s">
        <v>152</v>
      </c>
      <c r="G109" s="205" t="s">
        <v>132</v>
      </c>
      <c r="H109" s="206">
        <v>1043.8130000000001</v>
      </c>
      <c r="I109" s="207"/>
      <c r="J109" s="208">
        <f>ROUND(I109*H109,2)</f>
        <v>0</v>
      </c>
      <c r="K109" s="204" t="s">
        <v>133</v>
      </c>
      <c r="L109" s="46"/>
      <c r="M109" s="209" t="s">
        <v>19</v>
      </c>
      <c r="N109" s="210" t="s">
        <v>46</v>
      </c>
      <c r="O109" s="86"/>
      <c r="P109" s="211">
        <f>O109*H109</f>
        <v>0</v>
      </c>
      <c r="Q109" s="211">
        <v>0</v>
      </c>
      <c r="R109" s="211">
        <f>Q109*H109</f>
        <v>0</v>
      </c>
      <c r="S109" s="211">
        <v>0</v>
      </c>
      <c r="T109" s="212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3" t="s">
        <v>153</v>
      </c>
      <c r="AT109" s="213" t="s">
        <v>129</v>
      </c>
      <c r="AU109" s="213" t="s">
        <v>135</v>
      </c>
      <c r="AY109" s="19" t="s">
        <v>124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19" t="s">
        <v>83</v>
      </c>
      <c r="BK109" s="214">
        <f>ROUND(I109*H109,2)</f>
        <v>0</v>
      </c>
      <c r="BL109" s="19" t="s">
        <v>153</v>
      </c>
      <c r="BM109" s="213" t="s">
        <v>154</v>
      </c>
    </row>
    <row r="110" s="2" customFormat="1">
      <c r="A110" s="40"/>
      <c r="B110" s="41"/>
      <c r="C110" s="42"/>
      <c r="D110" s="215" t="s">
        <v>137</v>
      </c>
      <c r="E110" s="42"/>
      <c r="F110" s="216" t="s">
        <v>155</v>
      </c>
      <c r="G110" s="42"/>
      <c r="H110" s="42"/>
      <c r="I110" s="217"/>
      <c r="J110" s="42"/>
      <c r="K110" s="42"/>
      <c r="L110" s="46"/>
      <c r="M110" s="218"/>
      <c r="N110" s="219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137</v>
      </c>
      <c r="AU110" s="19" t="s">
        <v>135</v>
      </c>
    </row>
    <row r="111" s="13" customFormat="1">
      <c r="A111" s="13"/>
      <c r="B111" s="220"/>
      <c r="C111" s="221"/>
      <c r="D111" s="222" t="s">
        <v>139</v>
      </c>
      <c r="E111" s="223" t="s">
        <v>19</v>
      </c>
      <c r="F111" s="224" t="s">
        <v>148</v>
      </c>
      <c r="G111" s="221"/>
      <c r="H111" s="223" t="s">
        <v>19</v>
      </c>
      <c r="I111" s="225"/>
      <c r="J111" s="221"/>
      <c r="K111" s="221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139</v>
      </c>
      <c r="AU111" s="230" t="s">
        <v>135</v>
      </c>
      <c r="AV111" s="13" t="s">
        <v>83</v>
      </c>
      <c r="AW111" s="13" t="s">
        <v>37</v>
      </c>
      <c r="AX111" s="13" t="s">
        <v>75</v>
      </c>
      <c r="AY111" s="230" t="s">
        <v>124</v>
      </c>
    </row>
    <row r="112" s="13" customFormat="1">
      <c r="A112" s="13"/>
      <c r="B112" s="220"/>
      <c r="C112" s="221"/>
      <c r="D112" s="222" t="s">
        <v>139</v>
      </c>
      <c r="E112" s="223" t="s">
        <v>19</v>
      </c>
      <c r="F112" s="224" t="s">
        <v>156</v>
      </c>
      <c r="G112" s="221"/>
      <c r="H112" s="223" t="s">
        <v>19</v>
      </c>
      <c r="I112" s="225"/>
      <c r="J112" s="221"/>
      <c r="K112" s="221"/>
      <c r="L112" s="226"/>
      <c r="M112" s="227"/>
      <c r="N112" s="228"/>
      <c r="O112" s="228"/>
      <c r="P112" s="228"/>
      <c r="Q112" s="228"/>
      <c r="R112" s="228"/>
      <c r="S112" s="228"/>
      <c r="T112" s="22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0" t="s">
        <v>139</v>
      </c>
      <c r="AU112" s="230" t="s">
        <v>135</v>
      </c>
      <c r="AV112" s="13" t="s">
        <v>83</v>
      </c>
      <c r="AW112" s="13" t="s">
        <v>37</v>
      </c>
      <c r="AX112" s="13" t="s">
        <v>75</v>
      </c>
      <c r="AY112" s="230" t="s">
        <v>124</v>
      </c>
    </row>
    <row r="113" s="14" customFormat="1">
      <c r="A113" s="14"/>
      <c r="B113" s="231"/>
      <c r="C113" s="232"/>
      <c r="D113" s="222" t="s">
        <v>139</v>
      </c>
      <c r="E113" s="233" t="s">
        <v>19</v>
      </c>
      <c r="F113" s="234" t="s">
        <v>157</v>
      </c>
      <c r="G113" s="232"/>
      <c r="H113" s="235">
        <v>1043.8130000000001</v>
      </c>
      <c r="I113" s="236"/>
      <c r="J113" s="232"/>
      <c r="K113" s="232"/>
      <c r="L113" s="237"/>
      <c r="M113" s="238"/>
      <c r="N113" s="239"/>
      <c r="O113" s="239"/>
      <c r="P113" s="239"/>
      <c r="Q113" s="239"/>
      <c r="R113" s="239"/>
      <c r="S113" s="239"/>
      <c r="T113" s="24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1" t="s">
        <v>139</v>
      </c>
      <c r="AU113" s="241" t="s">
        <v>135</v>
      </c>
      <c r="AV113" s="14" t="s">
        <v>85</v>
      </c>
      <c r="AW113" s="14" t="s">
        <v>37</v>
      </c>
      <c r="AX113" s="14" t="s">
        <v>83</v>
      </c>
      <c r="AY113" s="241" t="s">
        <v>124</v>
      </c>
    </row>
    <row r="114" s="2" customFormat="1" ht="24.15" customHeight="1">
      <c r="A114" s="40"/>
      <c r="B114" s="41"/>
      <c r="C114" s="242" t="s">
        <v>134</v>
      </c>
      <c r="D114" s="242" t="s">
        <v>158</v>
      </c>
      <c r="E114" s="243" t="s">
        <v>159</v>
      </c>
      <c r="F114" s="244" t="s">
        <v>160</v>
      </c>
      <c r="G114" s="245" t="s">
        <v>161</v>
      </c>
      <c r="H114" s="246">
        <v>208.76300000000001</v>
      </c>
      <c r="I114" s="247"/>
      <c r="J114" s="248">
        <f>ROUND(I114*H114,2)</f>
        <v>0</v>
      </c>
      <c r="K114" s="244" t="s">
        <v>133</v>
      </c>
      <c r="L114" s="249"/>
      <c r="M114" s="250" t="s">
        <v>19</v>
      </c>
      <c r="N114" s="251" t="s">
        <v>46</v>
      </c>
      <c r="O114" s="86"/>
      <c r="P114" s="211">
        <f>O114*H114</f>
        <v>0</v>
      </c>
      <c r="Q114" s="211">
        <v>0.001</v>
      </c>
      <c r="R114" s="211">
        <f>Q114*H114</f>
        <v>0.208763</v>
      </c>
      <c r="S114" s="211">
        <v>0</v>
      </c>
      <c r="T114" s="212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3" t="s">
        <v>162</v>
      </c>
      <c r="AT114" s="213" t="s">
        <v>158</v>
      </c>
      <c r="AU114" s="213" t="s">
        <v>135</v>
      </c>
      <c r="AY114" s="19" t="s">
        <v>124</v>
      </c>
      <c r="BE114" s="214">
        <f>IF(N114="základní",J114,0)</f>
        <v>0</v>
      </c>
      <c r="BF114" s="214">
        <f>IF(N114="snížená",J114,0)</f>
        <v>0</v>
      </c>
      <c r="BG114" s="214">
        <f>IF(N114="zákl. přenesená",J114,0)</f>
        <v>0</v>
      </c>
      <c r="BH114" s="214">
        <f>IF(N114="sníž. přenesená",J114,0)</f>
        <v>0</v>
      </c>
      <c r="BI114" s="214">
        <f>IF(N114="nulová",J114,0)</f>
        <v>0</v>
      </c>
      <c r="BJ114" s="19" t="s">
        <v>83</v>
      </c>
      <c r="BK114" s="214">
        <f>ROUND(I114*H114,2)</f>
        <v>0</v>
      </c>
      <c r="BL114" s="19" t="s">
        <v>153</v>
      </c>
      <c r="BM114" s="213" t="s">
        <v>163</v>
      </c>
    </row>
    <row r="115" s="14" customFormat="1">
      <c r="A115" s="14"/>
      <c r="B115" s="231"/>
      <c r="C115" s="232"/>
      <c r="D115" s="222" t="s">
        <v>139</v>
      </c>
      <c r="E115" s="232"/>
      <c r="F115" s="234" t="s">
        <v>164</v>
      </c>
      <c r="G115" s="232"/>
      <c r="H115" s="235">
        <v>208.76300000000001</v>
      </c>
      <c r="I115" s="236"/>
      <c r="J115" s="232"/>
      <c r="K115" s="232"/>
      <c r="L115" s="237"/>
      <c r="M115" s="238"/>
      <c r="N115" s="239"/>
      <c r="O115" s="239"/>
      <c r="P115" s="239"/>
      <c r="Q115" s="239"/>
      <c r="R115" s="239"/>
      <c r="S115" s="239"/>
      <c r="T115" s="24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1" t="s">
        <v>139</v>
      </c>
      <c r="AU115" s="241" t="s">
        <v>135</v>
      </c>
      <c r="AV115" s="14" t="s">
        <v>85</v>
      </c>
      <c r="AW115" s="14" t="s">
        <v>4</v>
      </c>
      <c r="AX115" s="14" t="s">
        <v>83</v>
      </c>
      <c r="AY115" s="241" t="s">
        <v>124</v>
      </c>
    </row>
    <row r="116" s="2" customFormat="1" ht="24.15" customHeight="1">
      <c r="A116" s="40"/>
      <c r="B116" s="41"/>
      <c r="C116" s="202" t="s">
        <v>165</v>
      </c>
      <c r="D116" s="202" t="s">
        <v>129</v>
      </c>
      <c r="E116" s="203" t="s">
        <v>166</v>
      </c>
      <c r="F116" s="204" t="s">
        <v>167</v>
      </c>
      <c r="G116" s="205" t="s">
        <v>132</v>
      </c>
      <c r="H116" s="206">
        <v>1043.8130000000001</v>
      </c>
      <c r="I116" s="207"/>
      <c r="J116" s="208">
        <f>ROUND(I116*H116,2)</f>
        <v>0</v>
      </c>
      <c r="K116" s="204" t="s">
        <v>133</v>
      </c>
      <c r="L116" s="46"/>
      <c r="M116" s="209" t="s">
        <v>19</v>
      </c>
      <c r="N116" s="210" t="s">
        <v>46</v>
      </c>
      <c r="O116" s="86"/>
      <c r="P116" s="211">
        <f>O116*H116</f>
        <v>0</v>
      </c>
      <c r="Q116" s="211">
        <v>0.020400000000000001</v>
      </c>
      <c r="R116" s="211">
        <f>Q116*H116</f>
        <v>21.293785200000002</v>
      </c>
      <c r="S116" s="211">
        <v>0</v>
      </c>
      <c r="T116" s="212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3" t="s">
        <v>134</v>
      </c>
      <c r="AT116" s="213" t="s">
        <v>129</v>
      </c>
      <c r="AU116" s="213" t="s">
        <v>135</v>
      </c>
      <c r="AY116" s="19" t="s">
        <v>124</v>
      </c>
      <c r="BE116" s="214">
        <f>IF(N116="základní",J116,0)</f>
        <v>0</v>
      </c>
      <c r="BF116" s="214">
        <f>IF(N116="snížená",J116,0)</f>
        <v>0</v>
      </c>
      <c r="BG116" s="214">
        <f>IF(N116="zákl. přenesená",J116,0)</f>
        <v>0</v>
      </c>
      <c r="BH116" s="214">
        <f>IF(N116="sníž. přenesená",J116,0)</f>
        <v>0</v>
      </c>
      <c r="BI116" s="214">
        <f>IF(N116="nulová",J116,0)</f>
        <v>0</v>
      </c>
      <c r="BJ116" s="19" t="s">
        <v>83</v>
      </c>
      <c r="BK116" s="214">
        <f>ROUND(I116*H116,2)</f>
        <v>0</v>
      </c>
      <c r="BL116" s="19" t="s">
        <v>134</v>
      </c>
      <c r="BM116" s="213" t="s">
        <v>168</v>
      </c>
    </row>
    <row r="117" s="2" customFormat="1">
      <c r="A117" s="40"/>
      <c r="B117" s="41"/>
      <c r="C117" s="42"/>
      <c r="D117" s="215" t="s">
        <v>137</v>
      </c>
      <c r="E117" s="42"/>
      <c r="F117" s="216" t="s">
        <v>169</v>
      </c>
      <c r="G117" s="42"/>
      <c r="H117" s="42"/>
      <c r="I117" s="217"/>
      <c r="J117" s="42"/>
      <c r="K117" s="42"/>
      <c r="L117" s="46"/>
      <c r="M117" s="218"/>
      <c r="N117" s="219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137</v>
      </c>
      <c r="AU117" s="19" t="s">
        <v>135</v>
      </c>
    </row>
    <row r="118" s="13" customFormat="1">
      <c r="A118" s="13"/>
      <c r="B118" s="220"/>
      <c r="C118" s="221"/>
      <c r="D118" s="222" t="s">
        <v>139</v>
      </c>
      <c r="E118" s="223" t="s">
        <v>19</v>
      </c>
      <c r="F118" s="224" t="s">
        <v>148</v>
      </c>
      <c r="G118" s="221"/>
      <c r="H118" s="223" t="s">
        <v>19</v>
      </c>
      <c r="I118" s="225"/>
      <c r="J118" s="221"/>
      <c r="K118" s="221"/>
      <c r="L118" s="226"/>
      <c r="M118" s="227"/>
      <c r="N118" s="228"/>
      <c r="O118" s="228"/>
      <c r="P118" s="228"/>
      <c r="Q118" s="228"/>
      <c r="R118" s="228"/>
      <c r="S118" s="228"/>
      <c r="T118" s="22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0" t="s">
        <v>139</v>
      </c>
      <c r="AU118" s="230" t="s">
        <v>135</v>
      </c>
      <c r="AV118" s="13" t="s">
        <v>83</v>
      </c>
      <c r="AW118" s="13" t="s">
        <v>37</v>
      </c>
      <c r="AX118" s="13" t="s">
        <v>75</v>
      </c>
      <c r="AY118" s="230" t="s">
        <v>124</v>
      </c>
    </row>
    <row r="119" s="13" customFormat="1">
      <c r="A119" s="13"/>
      <c r="B119" s="220"/>
      <c r="C119" s="221"/>
      <c r="D119" s="222" t="s">
        <v>139</v>
      </c>
      <c r="E119" s="223" t="s">
        <v>19</v>
      </c>
      <c r="F119" s="224" t="s">
        <v>170</v>
      </c>
      <c r="G119" s="221"/>
      <c r="H119" s="223" t="s">
        <v>19</v>
      </c>
      <c r="I119" s="225"/>
      <c r="J119" s="221"/>
      <c r="K119" s="221"/>
      <c r="L119" s="226"/>
      <c r="M119" s="227"/>
      <c r="N119" s="228"/>
      <c r="O119" s="228"/>
      <c r="P119" s="228"/>
      <c r="Q119" s="228"/>
      <c r="R119" s="228"/>
      <c r="S119" s="228"/>
      <c r="T119" s="22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0" t="s">
        <v>139</v>
      </c>
      <c r="AU119" s="230" t="s">
        <v>135</v>
      </c>
      <c r="AV119" s="13" t="s">
        <v>83</v>
      </c>
      <c r="AW119" s="13" t="s">
        <v>37</v>
      </c>
      <c r="AX119" s="13" t="s">
        <v>75</v>
      </c>
      <c r="AY119" s="230" t="s">
        <v>124</v>
      </c>
    </row>
    <row r="120" s="14" customFormat="1">
      <c r="A120" s="14"/>
      <c r="B120" s="231"/>
      <c r="C120" s="232"/>
      <c r="D120" s="222" t="s">
        <v>139</v>
      </c>
      <c r="E120" s="233" t="s">
        <v>19</v>
      </c>
      <c r="F120" s="234" t="s">
        <v>157</v>
      </c>
      <c r="G120" s="232"/>
      <c r="H120" s="235">
        <v>1043.8130000000001</v>
      </c>
      <c r="I120" s="236"/>
      <c r="J120" s="232"/>
      <c r="K120" s="232"/>
      <c r="L120" s="237"/>
      <c r="M120" s="238"/>
      <c r="N120" s="239"/>
      <c r="O120" s="239"/>
      <c r="P120" s="239"/>
      <c r="Q120" s="239"/>
      <c r="R120" s="239"/>
      <c r="S120" s="239"/>
      <c r="T120" s="24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1" t="s">
        <v>139</v>
      </c>
      <c r="AU120" s="241" t="s">
        <v>135</v>
      </c>
      <c r="AV120" s="14" t="s">
        <v>85</v>
      </c>
      <c r="AW120" s="14" t="s">
        <v>37</v>
      </c>
      <c r="AX120" s="14" t="s">
        <v>83</v>
      </c>
      <c r="AY120" s="241" t="s">
        <v>124</v>
      </c>
    </row>
    <row r="121" s="12" customFormat="1" ht="22.8" customHeight="1">
      <c r="A121" s="12"/>
      <c r="B121" s="186"/>
      <c r="C121" s="187"/>
      <c r="D121" s="188" t="s">
        <v>74</v>
      </c>
      <c r="E121" s="200" t="s">
        <v>171</v>
      </c>
      <c r="F121" s="200" t="s">
        <v>172</v>
      </c>
      <c r="G121" s="187"/>
      <c r="H121" s="187"/>
      <c r="I121" s="190"/>
      <c r="J121" s="201">
        <f>BK121</f>
        <v>0</v>
      </c>
      <c r="K121" s="187"/>
      <c r="L121" s="192"/>
      <c r="M121" s="193"/>
      <c r="N121" s="194"/>
      <c r="O121" s="194"/>
      <c r="P121" s="195">
        <f>P122</f>
        <v>0</v>
      </c>
      <c r="Q121" s="194"/>
      <c r="R121" s="195">
        <f>R122</f>
        <v>0</v>
      </c>
      <c r="S121" s="194"/>
      <c r="T121" s="196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7" t="s">
        <v>83</v>
      </c>
      <c r="AT121" s="198" t="s">
        <v>74</v>
      </c>
      <c r="AU121" s="198" t="s">
        <v>83</v>
      </c>
      <c r="AY121" s="197" t="s">
        <v>124</v>
      </c>
      <c r="BK121" s="199">
        <f>BK122</f>
        <v>0</v>
      </c>
    </row>
    <row r="122" s="2" customFormat="1" ht="24.15" customHeight="1">
      <c r="A122" s="40"/>
      <c r="B122" s="41"/>
      <c r="C122" s="202" t="s">
        <v>125</v>
      </c>
      <c r="D122" s="202" t="s">
        <v>129</v>
      </c>
      <c r="E122" s="203" t="s">
        <v>173</v>
      </c>
      <c r="F122" s="204" t="s">
        <v>174</v>
      </c>
      <c r="G122" s="205" t="s">
        <v>175</v>
      </c>
      <c r="H122" s="206">
        <v>4</v>
      </c>
      <c r="I122" s="207"/>
      <c r="J122" s="208">
        <f>ROUND(I122*H122,2)</f>
        <v>0</v>
      </c>
      <c r="K122" s="204" t="s">
        <v>19</v>
      </c>
      <c r="L122" s="46"/>
      <c r="M122" s="209" t="s">
        <v>19</v>
      </c>
      <c r="N122" s="210" t="s">
        <v>46</v>
      </c>
      <c r="O122" s="86"/>
      <c r="P122" s="211">
        <f>O122*H122</f>
        <v>0</v>
      </c>
      <c r="Q122" s="211">
        <v>0</v>
      </c>
      <c r="R122" s="211">
        <f>Q122*H122</f>
        <v>0</v>
      </c>
      <c r="S122" s="211">
        <v>0</v>
      </c>
      <c r="T122" s="212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3" t="s">
        <v>134</v>
      </c>
      <c r="AT122" s="213" t="s">
        <v>129</v>
      </c>
      <c r="AU122" s="213" t="s">
        <v>85</v>
      </c>
      <c r="AY122" s="19" t="s">
        <v>124</v>
      </c>
      <c r="BE122" s="214">
        <f>IF(N122="základní",J122,0)</f>
        <v>0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19" t="s">
        <v>83</v>
      </c>
      <c r="BK122" s="214">
        <f>ROUND(I122*H122,2)</f>
        <v>0</v>
      </c>
      <c r="BL122" s="19" t="s">
        <v>134</v>
      </c>
      <c r="BM122" s="213" t="s">
        <v>176</v>
      </c>
    </row>
    <row r="123" s="12" customFormat="1" ht="22.8" customHeight="1">
      <c r="A123" s="12"/>
      <c r="B123" s="186"/>
      <c r="C123" s="187"/>
      <c r="D123" s="188" t="s">
        <v>74</v>
      </c>
      <c r="E123" s="200" t="s">
        <v>177</v>
      </c>
      <c r="F123" s="200" t="s">
        <v>178</v>
      </c>
      <c r="G123" s="187"/>
      <c r="H123" s="187"/>
      <c r="I123" s="190"/>
      <c r="J123" s="201">
        <f>BK123</f>
        <v>0</v>
      </c>
      <c r="K123" s="187"/>
      <c r="L123" s="192"/>
      <c r="M123" s="193"/>
      <c r="N123" s="194"/>
      <c r="O123" s="194"/>
      <c r="P123" s="195">
        <f>SUM(P124:P133)</f>
        <v>0</v>
      </c>
      <c r="Q123" s="194"/>
      <c r="R123" s="195">
        <f>SUM(R124:R133)</f>
        <v>0</v>
      </c>
      <c r="S123" s="194"/>
      <c r="T123" s="196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7" t="s">
        <v>83</v>
      </c>
      <c r="AT123" s="198" t="s">
        <v>74</v>
      </c>
      <c r="AU123" s="198" t="s">
        <v>83</v>
      </c>
      <c r="AY123" s="197" t="s">
        <v>124</v>
      </c>
      <c r="BK123" s="199">
        <f>SUM(BK124:BK133)</f>
        <v>0</v>
      </c>
    </row>
    <row r="124" s="2" customFormat="1" ht="44.25" customHeight="1">
      <c r="A124" s="40"/>
      <c r="B124" s="41"/>
      <c r="C124" s="202" t="s">
        <v>179</v>
      </c>
      <c r="D124" s="202" t="s">
        <v>129</v>
      </c>
      <c r="E124" s="203" t="s">
        <v>180</v>
      </c>
      <c r="F124" s="204" t="s">
        <v>181</v>
      </c>
      <c r="G124" s="205" t="s">
        <v>182</v>
      </c>
      <c r="H124" s="206">
        <v>4.1779999999999999</v>
      </c>
      <c r="I124" s="207"/>
      <c r="J124" s="208">
        <f>ROUND(I124*H124,2)</f>
        <v>0</v>
      </c>
      <c r="K124" s="204" t="s">
        <v>133</v>
      </c>
      <c r="L124" s="46"/>
      <c r="M124" s="209" t="s">
        <v>19</v>
      </c>
      <c r="N124" s="210" t="s">
        <v>46</v>
      </c>
      <c r="O124" s="86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3" t="s">
        <v>134</v>
      </c>
      <c r="AT124" s="213" t="s">
        <v>129</v>
      </c>
      <c r="AU124" s="213" t="s">
        <v>85</v>
      </c>
      <c r="AY124" s="19" t="s">
        <v>124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9" t="s">
        <v>83</v>
      </c>
      <c r="BK124" s="214">
        <f>ROUND(I124*H124,2)</f>
        <v>0</v>
      </c>
      <c r="BL124" s="19" t="s">
        <v>134</v>
      </c>
      <c r="BM124" s="213" t="s">
        <v>183</v>
      </c>
    </row>
    <row r="125" s="2" customFormat="1">
      <c r="A125" s="40"/>
      <c r="B125" s="41"/>
      <c r="C125" s="42"/>
      <c r="D125" s="215" t="s">
        <v>137</v>
      </c>
      <c r="E125" s="42"/>
      <c r="F125" s="216" t="s">
        <v>184</v>
      </c>
      <c r="G125" s="42"/>
      <c r="H125" s="42"/>
      <c r="I125" s="217"/>
      <c r="J125" s="42"/>
      <c r="K125" s="42"/>
      <c r="L125" s="46"/>
      <c r="M125" s="218"/>
      <c r="N125" s="219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137</v>
      </c>
      <c r="AU125" s="19" t="s">
        <v>85</v>
      </c>
    </row>
    <row r="126" s="2" customFormat="1" ht="33" customHeight="1">
      <c r="A126" s="40"/>
      <c r="B126" s="41"/>
      <c r="C126" s="202" t="s">
        <v>185</v>
      </c>
      <c r="D126" s="202" t="s">
        <v>129</v>
      </c>
      <c r="E126" s="203" t="s">
        <v>186</v>
      </c>
      <c r="F126" s="204" t="s">
        <v>187</v>
      </c>
      <c r="G126" s="205" t="s">
        <v>182</v>
      </c>
      <c r="H126" s="206">
        <v>4.1779999999999999</v>
      </c>
      <c r="I126" s="207"/>
      <c r="J126" s="208">
        <f>ROUND(I126*H126,2)</f>
        <v>0</v>
      </c>
      <c r="K126" s="204" t="s">
        <v>133</v>
      </c>
      <c r="L126" s="46"/>
      <c r="M126" s="209" t="s">
        <v>19</v>
      </c>
      <c r="N126" s="210" t="s">
        <v>46</v>
      </c>
      <c r="O126" s="86"/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3" t="s">
        <v>134</v>
      </c>
      <c r="AT126" s="213" t="s">
        <v>129</v>
      </c>
      <c r="AU126" s="213" t="s">
        <v>85</v>
      </c>
      <c r="AY126" s="19" t="s">
        <v>124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9" t="s">
        <v>83</v>
      </c>
      <c r="BK126" s="214">
        <f>ROUND(I126*H126,2)</f>
        <v>0</v>
      </c>
      <c r="BL126" s="19" t="s">
        <v>134</v>
      </c>
      <c r="BM126" s="213" t="s">
        <v>188</v>
      </c>
    </row>
    <row r="127" s="2" customFormat="1">
      <c r="A127" s="40"/>
      <c r="B127" s="41"/>
      <c r="C127" s="42"/>
      <c r="D127" s="215" t="s">
        <v>137</v>
      </c>
      <c r="E127" s="42"/>
      <c r="F127" s="216" t="s">
        <v>189</v>
      </c>
      <c r="G127" s="42"/>
      <c r="H127" s="42"/>
      <c r="I127" s="217"/>
      <c r="J127" s="42"/>
      <c r="K127" s="42"/>
      <c r="L127" s="46"/>
      <c r="M127" s="218"/>
      <c r="N127" s="219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137</v>
      </c>
      <c r="AU127" s="19" t="s">
        <v>85</v>
      </c>
    </row>
    <row r="128" s="2" customFormat="1" ht="44.25" customHeight="1">
      <c r="A128" s="40"/>
      <c r="B128" s="41"/>
      <c r="C128" s="202" t="s">
        <v>171</v>
      </c>
      <c r="D128" s="202" t="s">
        <v>129</v>
      </c>
      <c r="E128" s="203" t="s">
        <v>190</v>
      </c>
      <c r="F128" s="204" t="s">
        <v>191</v>
      </c>
      <c r="G128" s="205" t="s">
        <v>182</v>
      </c>
      <c r="H128" s="206">
        <v>79.382000000000005</v>
      </c>
      <c r="I128" s="207"/>
      <c r="J128" s="208">
        <f>ROUND(I128*H128,2)</f>
        <v>0</v>
      </c>
      <c r="K128" s="204" t="s">
        <v>133</v>
      </c>
      <c r="L128" s="46"/>
      <c r="M128" s="209" t="s">
        <v>19</v>
      </c>
      <c r="N128" s="210" t="s">
        <v>46</v>
      </c>
      <c r="O128" s="86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3" t="s">
        <v>134</v>
      </c>
      <c r="AT128" s="213" t="s">
        <v>129</v>
      </c>
      <c r="AU128" s="213" t="s">
        <v>85</v>
      </c>
      <c r="AY128" s="19" t="s">
        <v>124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9" t="s">
        <v>83</v>
      </c>
      <c r="BK128" s="214">
        <f>ROUND(I128*H128,2)</f>
        <v>0</v>
      </c>
      <c r="BL128" s="19" t="s">
        <v>134</v>
      </c>
      <c r="BM128" s="213" t="s">
        <v>192</v>
      </c>
    </row>
    <row r="129" s="2" customFormat="1">
      <c r="A129" s="40"/>
      <c r="B129" s="41"/>
      <c r="C129" s="42"/>
      <c r="D129" s="215" t="s">
        <v>137</v>
      </c>
      <c r="E129" s="42"/>
      <c r="F129" s="216" t="s">
        <v>193</v>
      </c>
      <c r="G129" s="42"/>
      <c r="H129" s="42"/>
      <c r="I129" s="217"/>
      <c r="J129" s="42"/>
      <c r="K129" s="42"/>
      <c r="L129" s="46"/>
      <c r="M129" s="218"/>
      <c r="N129" s="219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137</v>
      </c>
      <c r="AU129" s="19" t="s">
        <v>85</v>
      </c>
    </row>
    <row r="130" s="2" customFormat="1">
      <c r="A130" s="40"/>
      <c r="B130" s="41"/>
      <c r="C130" s="42"/>
      <c r="D130" s="222" t="s">
        <v>194</v>
      </c>
      <c r="E130" s="42"/>
      <c r="F130" s="252" t="s">
        <v>195</v>
      </c>
      <c r="G130" s="42"/>
      <c r="H130" s="42"/>
      <c r="I130" s="217"/>
      <c r="J130" s="42"/>
      <c r="K130" s="42"/>
      <c r="L130" s="46"/>
      <c r="M130" s="218"/>
      <c r="N130" s="219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194</v>
      </c>
      <c r="AU130" s="19" t="s">
        <v>85</v>
      </c>
    </row>
    <row r="131" s="14" customFormat="1">
      <c r="A131" s="14"/>
      <c r="B131" s="231"/>
      <c r="C131" s="232"/>
      <c r="D131" s="222" t="s">
        <v>139</v>
      </c>
      <c r="E131" s="232"/>
      <c r="F131" s="234" t="s">
        <v>196</v>
      </c>
      <c r="G131" s="232"/>
      <c r="H131" s="235">
        <v>79.382000000000005</v>
      </c>
      <c r="I131" s="236"/>
      <c r="J131" s="232"/>
      <c r="K131" s="232"/>
      <c r="L131" s="237"/>
      <c r="M131" s="238"/>
      <c r="N131" s="239"/>
      <c r="O131" s="239"/>
      <c r="P131" s="239"/>
      <c r="Q131" s="239"/>
      <c r="R131" s="239"/>
      <c r="S131" s="239"/>
      <c r="T131" s="24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1" t="s">
        <v>139</v>
      </c>
      <c r="AU131" s="241" t="s">
        <v>85</v>
      </c>
      <c r="AV131" s="14" t="s">
        <v>85</v>
      </c>
      <c r="AW131" s="14" t="s">
        <v>4</v>
      </c>
      <c r="AX131" s="14" t="s">
        <v>83</v>
      </c>
      <c r="AY131" s="241" t="s">
        <v>124</v>
      </c>
    </row>
    <row r="132" s="2" customFormat="1" ht="44.25" customHeight="1">
      <c r="A132" s="40"/>
      <c r="B132" s="41"/>
      <c r="C132" s="202" t="s">
        <v>197</v>
      </c>
      <c r="D132" s="202" t="s">
        <v>129</v>
      </c>
      <c r="E132" s="203" t="s">
        <v>198</v>
      </c>
      <c r="F132" s="204" t="s">
        <v>199</v>
      </c>
      <c r="G132" s="205" t="s">
        <v>182</v>
      </c>
      <c r="H132" s="206">
        <v>4.1779999999999999</v>
      </c>
      <c r="I132" s="207"/>
      <c r="J132" s="208">
        <f>ROUND(I132*H132,2)</f>
        <v>0</v>
      </c>
      <c r="K132" s="204" t="s">
        <v>133</v>
      </c>
      <c r="L132" s="46"/>
      <c r="M132" s="209" t="s">
        <v>19</v>
      </c>
      <c r="N132" s="210" t="s">
        <v>46</v>
      </c>
      <c r="O132" s="86"/>
      <c r="P132" s="211">
        <f>O132*H132</f>
        <v>0</v>
      </c>
      <c r="Q132" s="211">
        <v>0</v>
      </c>
      <c r="R132" s="211">
        <f>Q132*H132</f>
        <v>0</v>
      </c>
      <c r="S132" s="211">
        <v>0</v>
      </c>
      <c r="T132" s="212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3" t="s">
        <v>134</v>
      </c>
      <c r="AT132" s="213" t="s">
        <v>129</v>
      </c>
      <c r="AU132" s="213" t="s">
        <v>85</v>
      </c>
      <c r="AY132" s="19" t="s">
        <v>124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19" t="s">
        <v>83</v>
      </c>
      <c r="BK132" s="214">
        <f>ROUND(I132*H132,2)</f>
        <v>0</v>
      </c>
      <c r="BL132" s="19" t="s">
        <v>134</v>
      </c>
      <c r="BM132" s="213" t="s">
        <v>200</v>
      </c>
    </row>
    <row r="133" s="2" customFormat="1">
      <c r="A133" s="40"/>
      <c r="B133" s="41"/>
      <c r="C133" s="42"/>
      <c r="D133" s="215" t="s">
        <v>137</v>
      </c>
      <c r="E133" s="42"/>
      <c r="F133" s="216" t="s">
        <v>201</v>
      </c>
      <c r="G133" s="42"/>
      <c r="H133" s="42"/>
      <c r="I133" s="217"/>
      <c r="J133" s="42"/>
      <c r="K133" s="42"/>
      <c r="L133" s="46"/>
      <c r="M133" s="218"/>
      <c r="N133" s="219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137</v>
      </c>
      <c r="AU133" s="19" t="s">
        <v>85</v>
      </c>
    </row>
    <row r="134" s="12" customFormat="1" ht="25.92" customHeight="1">
      <c r="A134" s="12"/>
      <c r="B134" s="186"/>
      <c r="C134" s="187"/>
      <c r="D134" s="188" t="s">
        <v>74</v>
      </c>
      <c r="E134" s="189" t="s">
        <v>202</v>
      </c>
      <c r="F134" s="189" t="s">
        <v>203</v>
      </c>
      <c r="G134" s="187"/>
      <c r="H134" s="187"/>
      <c r="I134" s="190"/>
      <c r="J134" s="191">
        <f>BK134</f>
        <v>0</v>
      </c>
      <c r="K134" s="187"/>
      <c r="L134" s="192"/>
      <c r="M134" s="193"/>
      <c r="N134" s="194"/>
      <c r="O134" s="194"/>
      <c r="P134" s="195">
        <f>P135+P158+P175+P190+P201</f>
        <v>0</v>
      </c>
      <c r="Q134" s="194"/>
      <c r="R134" s="195">
        <f>R135+R158+R175+R190+R201</f>
        <v>0.04015291</v>
      </c>
      <c r="S134" s="194"/>
      <c r="T134" s="196">
        <f>T135+T158+T175+T190+T201</f>
        <v>4.177689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7" t="s">
        <v>85</v>
      </c>
      <c r="AT134" s="198" t="s">
        <v>74</v>
      </c>
      <c r="AU134" s="198" t="s">
        <v>75</v>
      </c>
      <c r="AY134" s="197" t="s">
        <v>124</v>
      </c>
      <c r="BK134" s="199">
        <f>BK135+BK158+BK175+BK190+BK201</f>
        <v>0</v>
      </c>
    </row>
    <row r="135" s="12" customFormat="1" ht="22.8" customHeight="1">
      <c r="A135" s="12"/>
      <c r="B135" s="186"/>
      <c r="C135" s="187"/>
      <c r="D135" s="188" t="s">
        <v>74</v>
      </c>
      <c r="E135" s="200" t="s">
        <v>204</v>
      </c>
      <c r="F135" s="200" t="s">
        <v>205</v>
      </c>
      <c r="G135" s="187"/>
      <c r="H135" s="187"/>
      <c r="I135" s="190"/>
      <c r="J135" s="201">
        <f>BK135</f>
        <v>0</v>
      </c>
      <c r="K135" s="187"/>
      <c r="L135" s="192"/>
      <c r="M135" s="193"/>
      <c r="N135" s="194"/>
      <c r="O135" s="194"/>
      <c r="P135" s="195">
        <f>SUM(P136:P157)</f>
        <v>0</v>
      </c>
      <c r="Q135" s="194"/>
      <c r="R135" s="195">
        <f>SUM(R136:R157)</f>
        <v>0</v>
      </c>
      <c r="S135" s="194"/>
      <c r="T135" s="196">
        <f>SUM(T136:T157)</f>
        <v>0.89725999999999995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7" t="s">
        <v>85</v>
      </c>
      <c r="AT135" s="198" t="s">
        <v>74</v>
      </c>
      <c r="AU135" s="198" t="s">
        <v>83</v>
      </c>
      <c r="AY135" s="197" t="s">
        <v>124</v>
      </c>
      <c r="BK135" s="199">
        <f>SUM(BK136:BK157)</f>
        <v>0</v>
      </c>
    </row>
    <row r="136" s="2" customFormat="1" ht="24.15" customHeight="1">
      <c r="A136" s="40"/>
      <c r="B136" s="41"/>
      <c r="C136" s="202" t="s">
        <v>206</v>
      </c>
      <c r="D136" s="202" t="s">
        <v>129</v>
      </c>
      <c r="E136" s="203" t="s">
        <v>207</v>
      </c>
      <c r="F136" s="204" t="s">
        <v>208</v>
      </c>
      <c r="G136" s="205" t="s">
        <v>175</v>
      </c>
      <c r="H136" s="206">
        <v>3</v>
      </c>
      <c r="I136" s="207"/>
      <c r="J136" s="208">
        <f>ROUND(I136*H136,2)</f>
        <v>0</v>
      </c>
      <c r="K136" s="204" t="s">
        <v>133</v>
      </c>
      <c r="L136" s="46"/>
      <c r="M136" s="209" t="s">
        <v>19</v>
      </c>
      <c r="N136" s="210" t="s">
        <v>46</v>
      </c>
      <c r="O136" s="86"/>
      <c r="P136" s="211">
        <f>O136*H136</f>
        <v>0</v>
      </c>
      <c r="Q136" s="211">
        <v>0</v>
      </c>
      <c r="R136" s="211">
        <f>Q136*H136</f>
        <v>0</v>
      </c>
      <c r="S136" s="211">
        <v>0.0018</v>
      </c>
      <c r="T136" s="212">
        <f>S136*H136</f>
        <v>0.0054000000000000003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3" t="s">
        <v>153</v>
      </c>
      <c r="AT136" s="213" t="s">
        <v>129</v>
      </c>
      <c r="AU136" s="213" t="s">
        <v>85</v>
      </c>
      <c r="AY136" s="19" t="s">
        <v>124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9" t="s">
        <v>83</v>
      </c>
      <c r="BK136" s="214">
        <f>ROUND(I136*H136,2)</f>
        <v>0</v>
      </c>
      <c r="BL136" s="19" t="s">
        <v>153</v>
      </c>
      <c r="BM136" s="213" t="s">
        <v>209</v>
      </c>
    </row>
    <row r="137" s="2" customFormat="1">
      <c r="A137" s="40"/>
      <c r="B137" s="41"/>
      <c r="C137" s="42"/>
      <c r="D137" s="215" t="s">
        <v>137</v>
      </c>
      <c r="E137" s="42"/>
      <c r="F137" s="216" t="s">
        <v>210</v>
      </c>
      <c r="G137" s="42"/>
      <c r="H137" s="42"/>
      <c r="I137" s="217"/>
      <c r="J137" s="42"/>
      <c r="K137" s="42"/>
      <c r="L137" s="46"/>
      <c r="M137" s="218"/>
      <c r="N137" s="219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137</v>
      </c>
      <c r="AU137" s="19" t="s">
        <v>85</v>
      </c>
    </row>
    <row r="138" s="2" customFormat="1">
      <c r="A138" s="40"/>
      <c r="B138" s="41"/>
      <c r="C138" s="42"/>
      <c r="D138" s="222" t="s">
        <v>194</v>
      </c>
      <c r="E138" s="42"/>
      <c r="F138" s="252" t="s">
        <v>211</v>
      </c>
      <c r="G138" s="42"/>
      <c r="H138" s="42"/>
      <c r="I138" s="217"/>
      <c r="J138" s="42"/>
      <c r="K138" s="42"/>
      <c r="L138" s="46"/>
      <c r="M138" s="218"/>
      <c r="N138" s="219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194</v>
      </c>
      <c r="AU138" s="19" t="s">
        <v>85</v>
      </c>
    </row>
    <row r="139" s="2" customFormat="1" ht="24.15" customHeight="1">
      <c r="A139" s="40"/>
      <c r="B139" s="41"/>
      <c r="C139" s="202" t="s">
        <v>8</v>
      </c>
      <c r="D139" s="202" t="s">
        <v>129</v>
      </c>
      <c r="E139" s="203" t="s">
        <v>212</v>
      </c>
      <c r="F139" s="204" t="s">
        <v>213</v>
      </c>
      <c r="G139" s="205" t="s">
        <v>175</v>
      </c>
      <c r="H139" s="206">
        <v>3</v>
      </c>
      <c r="I139" s="207"/>
      <c r="J139" s="208">
        <f>ROUND(I139*H139,2)</f>
        <v>0</v>
      </c>
      <c r="K139" s="204" t="s">
        <v>133</v>
      </c>
      <c r="L139" s="46"/>
      <c r="M139" s="209" t="s">
        <v>19</v>
      </c>
      <c r="N139" s="210" t="s">
        <v>46</v>
      </c>
      <c r="O139" s="8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3" t="s">
        <v>153</v>
      </c>
      <c r="AT139" s="213" t="s">
        <v>129</v>
      </c>
      <c r="AU139" s="213" t="s">
        <v>85</v>
      </c>
      <c r="AY139" s="19" t="s">
        <v>124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9" t="s">
        <v>83</v>
      </c>
      <c r="BK139" s="214">
        <f>ROUND(I139*H139,2)</f>
        <v>0</v>
      </c>
      <c r="BL139" s="19" t="s">
        <v>153</v>
      </c>
      <c r="BM139" s="213" t="s">
        <v>214</v>
      </c>
    </row>
    <row r="140" s="2" customFormat="1">
      <c r="A140" s="40"/>
      <c r="B140" s="41"/>
      <c r="C140" s="42"/>
      <c r="D140" s="215" t="s">
        <v>137</v>
      </c>
      <c r="E140" s="42"/>
      <c r="F140" s="216" t="s">
        <v>215</v>
      </c>
      <c r="G140" s="42"/>
      <c r="H140" s="42"/>
      <c r="I140" s="217"/>
      <c r="J140" s="42"/>
      <c r="K140" s="42"/>
      <c r="L140" s="46"/>
      <c r="M140" s="218"/>
      <c r="N140" s="219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137</v>
      </c>
      <c r="AU140" s="19" t="s">
        <v>85</v>
      </c>
    </row>
    <row r="141" s="2" customFormat="1">
      <c r="A141" s="40"/>
      <c r="B141" s="41"/>
      <c r="C141" s="42"/>
      <c r="D141" s="222" t="s">
        <v>194</v>
      </c>
      <c r="E141" s="42"/>
      <c r="F141" s="252" t="s">
        <v>216</v>
      </c>
      <c r="G141" s="42"/>
      <c r="H141" s="42"/>
      <c r="I141" s="217"/>
      <c r="J141" s="42"/>
      <c r="K141" s="42"/>
      <c r="L141" s="46"/>
      <c r="M141" s="218"/>
      <c r="N141" s="219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194</v>
      </c>
      <c r="AU141" s="19" t="s">
        <v>85</v>
      </c>
    </row>
    <row r="142" s="2" customFormat="1" ht="24.15" customHeight="1">
      <c r="A142" s="40"/>
      <c r="B142" s="41"/>
      <c r="C142" s="202" t="s">
        <v>217</v>
      </c>
      <c r="D142" s="202" t="s">
        <v>129</v>
      </c>
      <c r="E142" s="203" t="s">
        <v>218</v>
      </c>
      <c r="F142" s="204" t="s">
        <v>219</v>
      </c>
      <c r="G142" s="205" t="s">
        <v>175</v>
      </c>
      <c r="H142" s="206">
        <v>2</v>
      </c>
      <c r="I142" s="207"/>
      <c r="J142" s="208">
        <f>ROUND(I142*H142,2)</f>
        <v>0</v>
      </c>
      <c r="K142" s="204" t="s">
        <v>133</v>
      </c>
      <c r="L142" s="46"/>
      <c r="M142" s="209" t="s">
        <v>19</v>
      </c>
      <c r="N142" s="210" t="s">
        <v>46</v>
      </c>
      <c r="O142" s="86"/>
      <c r="P142" s="211">
        <f>O142*H142</f>
        <v>0</v>
      </c>
      <c r="Q142" s="211">
        <v>0</v>
      </c>
      <c r="R142" s="211">
        <f>Q142*H142</f>
        <v>0</v>
      </c>
      <c r="S142" s="211">
        <v>0.0022300000000000002</v>
      </c>
      <c r="T142" s="212">
        <f>S142*H142</f>
        <v>0.0044600000000000004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3" t="s">
        <v>153</v>
      </c>
      <c r="AT142" s="213" t="s">
        <v>129</v>
      </c>
      <c r="AU142" s="213" t="s">
        <v>85</v>
      </c>
      <c r="AY142" s="19" t="s">
        <v>124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9" t="s">
        <v>83</v>
      </c>
      <c r="BK142" s="214">
        <f>ROUND(I142*H142,2)</f>
        <v>0</v>
      </c>
      <c r="BL142" s="19" t="s">
        <v>153</v>
      </c>
      <c r="BM142" s="213" t="s">
        <v>220</v>
      </c>
    </row>
    <row r="143" s="2" customFormat="1">
      <c r="A143" s="40"/>
      <c r="B143" s="41"/>
      <c r="C143" s="42"/>
      <c r="D143" s="215" t="s">
        <v>137</v>
      </c>
      <c r="E143" s="42"/>
      <c r="F143" s="216" t="s">
        <v>221</v>
      </c>
      <c r="G143" s="42"/>
      <c r="H143" s="42"/>
      <c r="I143" s="217"/>
      <c r="J143" s="42"/>
      <c r="K143" s="42"/>
      <c r="L143" s="46"/>
      <c r="M143" s="218"/>
      <c r="N143" s="219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137</v>
      </c>
      <c r="AU143" s="19" t="s">
        <v>85</v>
      </c>
    </row>
    <row r="144" s="2" customFormat="1">
      <c r="A144" s="40"/>
      <c r="B144" s="41"/>
      <c r="C144" s="42"/>
      <c r="D144" s="222" t="s">
        <v>194</v>
      </c>
      <c r="E144" s="42"/>
      <c r="F144" s="252" t="s">
        <v>211</v>
      </c>
      <c r="G144" s="42"/>
      <c r="H144" s="42"/>
      <c r="I144" s="217"/>
      <c r="J144" s="42"/>
      <c r="K144" s="42"/>
      <c r="L144" s="46"/>
      <c r="M144" s="218"/>
      <c r="N144" s="219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194</v>
      </c>
      <c r="AU144" s="19" t="s">
        <v>85</v>
      </c>
    </row>
    <row r="145" s="2" customFormat="1" ht="24.15" customHeight="1">
      <c r="A145" s="40"/>
      <c r="B145" s="41"/>
      <c r="C145" s="202" t="s">
        <v>222</v>
      </c>
      <c r="D145" s="202" t="s">
        <v>129</v>
      </c>
      <c r="E145" s="203" t="s">
        <v>223</v>
      </c>
      <c r="F145" s="204" t="s">
        <v>224</v>
      </c>
      <c r="G145" s="205" t="s">
        <v>175</v>
      </c>
      <c r="H145" s="206">
        <v>2</v>
      </c>
      <c r="I145" s="207"/>
      <c r="J145" s="208">
        <f>ROUND(I145*H145,2)</f>
        <v>0</v>
      </c>
      <c r="K145" s="204" t="s">
        <v>133</v>
      </c>
      <c r="L145" s="46"/>
      <c r="M145" s="209" t="s">
        <v>19</v>
      </c>
      <c r="N145" s="210" t="s">
        <v>46</v>
      </c>
      <c r="O145" s="86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3" t="s">
        <v>153</v>
      </c>
      <c r="AT145" s="213" t="s">
        <v>129</v>
      </c>
      <c r="AU145" s="213" t="s">
        <v>85</v>
      </c>
      <c r="AY145" s="19" t="s">
        <v>124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9" t="s">
        <v>83</v>
      </c>
      <c r="BK145" s="214">
        <f>ROUND(I145*H145,2)</f>
        <v>0</v>
      </c>
      <c r="BL145" s="19" t="s">
        <v>153</v>
      </c>
      <c r="BM145" s="213" t="s">
        <v>225</v>
      </c>
    </row>
    <row r="146" s="2" customFormat="1">
      <c r="A146" s="40"/>
      <c r="B146" s="41"/>
      <c r="C146" s="42"/>
      <c r="D146" s="215" t="s">
        <v>137</v>
      </c>
      <c r="E146" s="42"/>
      <c r="F146" s="216" t="s">
        <v>226</v>
      </c>
      <c r="G146" s="42"/>
      <c r="H146" s="42"/>
      <c r="I146" s="217"/>
      <c r="J146" s="42"/>
      <c r="K146" s="42"/>
      <c r="L146" s="46"/>
      <c r="M146" s="218"/>
      <c r="N146" s="219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137</v>
      </c>
      <c r="AU146" s="19" t="s">
        <v>85</v>
      </c>
    </row>
    <row r="147" s="2" customFormat="1">
      <c r="A147" s="40"/>
      <c r="B147" s="41"/>
      <c r="C147" s="42"/>
      <c r="D147" s="222" t="s">
        <v>194</v>
      </c>
      <c r="E147" s="42"/>
      <c r="F147" s="252" t="s">
        <v>216</v>
      </c>
      <c r="G147" s="42"/>
      <c r="H147" s="42"/>
      <c r="I147" s="217"/>
      <c r="J147" s="42"/>
      <c r="K147" s="42"/>
      <c r="L147" s="46"/>
      <c r="M147" s="218"/>
      <c r="N147" s="219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194</v>
      </c>
      <c r="AU147" s="19" t="s">
        <v>85</v>
      </c>
    </row>
    <row r="148" s="2" customFormat="1" ht="21.75" customHeight="1">
      <c r="A148" s="40"/>
      <c r="B148" s="41"/>
      <c r="C148" s="202" t="s">
        <v>227</v>
      </c>
      <c r="D148" s="202" t="s">
        <v>129</v>
      </c>
      <c r="E148" s="203" t="s">
        <v>228</v>
      </c>
      <c r="F148" s="204" t="s">
        <v>229</v>
      </c>
      <c r="G148" s="205" t="s">
        <v>132</v>
      </c>
      <c r="H148" s="206">
        <v>36</v>
      </c>
      <c r="I148" s="207"/>
      <c r="J148" s="208">
        <f>ROUND(I148*H148,2)</f>
        <v>0</v>
      </c>
      <c r="K148" s="204" t="s">
        <v>133</v>
      </c>
      <c r="L148" s="46"/>
      <c r="M148" s="209" t="s">
        <v>19</v>
      </c>
      <c r="N148" s="210" t="s">
        <v>46</v>
      </c>
      <c r="O148" s="86"/>
      <c r="P148" s="211">
        <f>O148*H148</f>
        <v>0</v>
      </c>
      <c r="Q148" s="211">
        <v>0</v>
      </c>
      <c r="R148" s="211">
        <f>Q148*H148</f>
        <v>0</v>
      </c>
      <c r="S148" s="211">
        <v>0.024649999999999998</v>
      </c>
      <c r="T148" s="212">
        <f>S148*H148</f>
        <v>0.88739999999999997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3" t="s">
        <v>153</v>
      </c>
      <c r="AT148" s="213" t="s">
        <v>129</v>
      </c>
      <c r="AU148" s="213" t="s">
        <v>85</v>
      </c>
      <c r="AY148" s="19" t="s">
        <v>124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19" t="s">
        <v>83</v>
      </c>
      <c r="BK148" s="214">
        <f>ROUND(I148*H148,2)</f>
        <v>0</v>
      </c>
      <c r="BL148" s="19" t="s">
        <v>153</v>
      </c>
      <c r="BM148" s="213" t="s">
        <v>230</v>
      </c>
    </row>
    <row r="149" s="2" customFormat="1">
      <c r="A149" s="40"/>
      <c r="B149" s="41"/>
      <c r="C149" s="42"/>
      <c r="D149" s="215" t="s">
        <v>137</v>
      </c>
      <c r="E149" s="42"/>
      <c r="F149" s="216" t="s">
        <v>231</v>
      </c>
      <c r="G149" s="42"/>
      <c r="H149" s="42"/>
      <c r="I149" s="217"/>
      <c r="J149" s="42"/>
      <c r="K149" s="42"/>
      <c r="L149" s="46"/>
      <c r="M149" s="218"/>
      <c r="N149" s="219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137</v>
      </c>
      <c r="AU149" s="19" t="s">
        <v>85</v>
      </c>
    </row>
    <row r="150" s="13" customFormat="1">
      <c r="A150" s="13"/>
      <c r="B150" s="220"/>
      <c r="C150" s="221"/>
      <c r="D150" s="222" t="s">
        <v>139</v>
      </c>
      <c r="E150" s="223" t="s">
        <v>19</v>
      </c>
      <c r="F150" s="224" t="s">
        <v>232</v>
      </c>
      <c r="G150" s="221"/>
      <c r="H150" s="223" t="s">
        <v>19</v>
      </c>
      <c r="I150" s="225"/>
      <c r="J150" s="221"/>
      <c r="K150" s="221"/>
      <c r="L150" s="226"/>
      <c r="M150" s="227"/>
      <c r="N150" s="228"/>
      <c r="O150" s="228"/>
      <c r="P150" s="228"/>
      <c r="Q150" s="228"/>
      <c r="R150" s="228"/>
      <c r="S150" s="228"/>
      <c r="T150" s="22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0" t="s">
        <v>139</v>
      </c>
      <c r="AU150" s="230" t="s">
        <v>85</v>
      </c>
      <c r="AV150" s="13" t="s">
        <v>83</v>
      </c>
      <c r="AW150" s="13" t="s">
        <v>37</v>
      </c>
      <c r="AX150" s="13" t="s">
        <v>75</v>
      </c>
      <c r="AY150" s="230" t="s">
        <v>124</v>
      </c>
    </row>
    <row r="151" s="14" customFormat="1">
      <c r="A151" s="14"/>
      <c r="B151" s="231"/>
      <c r="C151" s="232"/>
      <c r="D151" s="222" t="s">
        <v>139</v>
      </c>
      <c r="E151" s="233" t="s">
        <v>19</v>
      </c>
      <c r="F151" s="234" t="s">
        <v>233</v>
      </c>
      <c r="G151" s="232"/>
      <c r="H151" s="235">
        <v>36</v>
      </c>
      <c r="I151" s="236"/>
      <c r="J151" s="232"/>
      <c r="K151" s="232"/>
      <c r="L151" s="237"/>
      <c r="M151" s="238"/>
      <c r="N151" s="239"/>
      <c r="O151" s="239"/>
      <c r="P151" s="239"/>
      <c r="Q151" s="239"/>
      <c r="R151" s="239"/>
      <c r="S151" s="239"/>
      <c r="T151" s="24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1" t="s">
        <v>139</v>
      </c>
      <c r="AU151" s="241" t="s">
        <v>85</v>
      </c>
      <c r="AV151" s="14" t="s">
        <v>85</v>
      </c>
      <c r="AW151" s="14" t="s">
        <v>37</v>
      </c>
      <c r="AX151" s="14" t="s">
        <v>83</v>
      </c>
      <c r="AY151" s="241" t="s">
        <v>124</v>
      </c>
    </row>
    <row r="152" s="2" customFormat="1" ht="24.15" customHeight="1">
      <c r="A152" s="40"/>
      <c r="B152" s="41"/>
      <c r="C152" s="202" t="s">
        <v>153</v>
      </c>
      <c r="D152" s="202" t="s">
        <v>129</v>
      </c>
      <c r="E152" s="203" t="s">
        <v>234</v>
      </c>
      <c r="F152" s="204" t="s">
        <v>235</v>
      </c>
      <c r="G152" s="205" t="s">
        <v>132</v>
      </c>
      <c r="H152" s="206">
        <v>36</v>
      </c>
      <c r="I152" s="207"/>
      <c r="J152" s="208">
        <f>ROUND(I152*H152,2)</f>
        <v>0</v>
      </c>
      <c r="K152" s="204" t="s">
        <v>133</v>
      </c>
      <c r="L152" s="46"/>
      <c r="M152" s="209" t="s">
        <v>19</v>
      </c>
      <c r="N152" s="210" t="s">
        <v>46</v>
      </c>
      <c r="O152" s="86"/>
      <c r="P152" s="211">
        <f>O152*H152</f>
        <v>0</v>
      </c>
      <c r="Q152" s="211">
        <v>0</v>
      </c>
      <c r="R152" s="211">
        <f>Q152*H152</f>
        <v>0</v>
      </c>
      <c r="S152" s="211">
        <v>0</v>
      </c>
      <c r="T152" s="212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3" t="s">
        <v>153</v>
      </c>
      <c r="AT152" s="213" t="s">
        <v>129</v>
      </c>
      <c r="AU152" s="213" t="s">
        <v>85</v>
      </c>
      <c r="AY152" s="19" t="s">
        <v>124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9" t="s">
        <v>83</v>
      </c>
      <c r="BK152" s="214">
        <f>ROUND(I152*H152,2)</f>
        <v>0</v>
      </c>
      <c r="BL152" s="19" t="s">
        <v>153</v>
      </c>
      <c r="BM152" s="213" t="s">
        <v>236</v>
      </c>
    </row>
    <row r="153" s="2" customFormat="1">
      <c r="A153" s="40"/>
      <c r="B153" s="41"/>
      <c r="C153" s="42"/>
      <c r="D153" s="215" t="s">
        <v>137</v>
      </c>
      <c r="E153" s="42"/>
      <c r="F153" s="216" t="s">
        <v>237</v>
      </c>
      <c r="G153" s="42"/>
      <c r="H153" s="42"/>
      <c r="I153" s="217"/>
      <c r="J153" s="42"/>
      <c r="K153" s="42"/>
      <c r="L153" s="46"/>
      <c r="M153" s="218"/>
      <c r="N153" s="219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137</v>
      </c>
      <c r="AU153" s="19" t="s">
        <v>85</v>
      </c>
    </row>
    <row r="154" s="13" customFormat="1">
      <c r="A154" s="13"/>
      <c r="B154" s="220"/>
      <c r="C154" s="221"/>
      <c r="D154" s="222" t="s">
        <v>139</v>
      </c>
      <c r="E154" s="223" t="s">
        <v>19</v>
      </c>
      <c r="F154" s="224" t="s">
        <v>238</v>
      </c>
      <c r="G154" s="221"/>
      <c r="H154" s="223" t="s">
        <v>19</v>
      </c>
      <c r="I154" s="225"/>
      <c r="J154" s="221"/>
      <c r="K154" s="221"/>
      <c r="L154" s="226"/>
      <c r="M154" s="227"/>
      <c r="N154" s="228"/>
      <c r="O154" s="228"/>
      <c r="P154" s="228"/>
      <c r="Q154" s="228"/>
      <c r="R154" s="228"/>
      <c r="S154" s="228"/>
      <c r="T154" s="22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0" t="s">
        <v>139</v>
      </c>
      <c r="AU154" s="230" t="s">
        <v>85</v>
      </c>
      <c r="AV154" s="13" t="s">
        <v>83</v>
      </c>
      <c r="AW154" s="13" t="s">
        <v>37</v>
      </c>
      <c r="AX154" s="13" t="s">
        <v>75</v>
      </c>
      <c r="AY154" s="230" t="s">
        <v>124</v>
      </c>
    </row>
    <row r="155" s="14" customFormat="1">
      <c r="A155" s="14"/>
      <c r="B155" s="231"/>
      <c r="C155" s="232"/>
      <c r="D155" s="222" t="s">
        <v>139</v>
      </c>
      <c r="E155" s="233" t="s">
        <v>19</v>
      </c>
      <c r="F155" s="234" t="s">
        <v>233</v>
      </c>
      <c r="G155" s="232"/>
      <c r="H155" s="235">
        <v>36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1" t="s">
        <v>139</v>
      </c>
      <c r="AU155" s="241" t="s">
        <v>85</v>
      </c>
      <c r="AV155" s="14" t="s">
        <v>85</v>
      </c>
      <c r="AW155" s="14" t="s">
        <v>37</v>
      </c>
      <c r="AX155" s="14" t="s">
        <v>83</v>
      </c>
      <c r="AY155" s="241" t="s">
        <v>124</v>
      </c>
    </row>
    <row r="156" s="2" customFormat="1" ht="37.8" customHeight="1">
      <c r="A156" s="40"/>
      <c r="B156" s="41"/>
      <c r="C156" s="202" t="s">
        <v>239</v>
      </c>
      <c r="D156" s="202" t="s">
        <v>129</v>
      </c>
      <c r="E156" s="203" t="s">
        <v>240</v>
      </c>
      <c r="F156" s="204" t="s">
        <v>241</v>
      </c>
      <c r="G156" s="205" t="s">
        <v>242</v>
      </c>
      <c r="H156" s="253"/>
      <c r="I156" s="207"/>
      <c r="J156" s="208">
        <f>ROUND(I156*H156,2)</f>
        <v>0</v>
      </c>
      <c r="K156" s="204" t="s">
        <v>133</v>
      </c>
      <c r="L156" s="46"/>
      <c r="M156" s="209" t="s">
        <v>19</v>
      </c>
      <c r="N156" s="210" t="s">
        <v>46</v>
      </c>
      <c r="O156" s="86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3" t="s">
        <v>153</v>
      </c>
      <c r="AT156" s="213" t="s">
        <v>129</v>
      </c>
      <c r="AU156" s="213" t="s">
        <v>85</v>
      </c>
      <c r="AY156" s="19" t="s">
        <v>124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19" t="s">
        <v>83</v>
      </c>
      <c r="BK156" s="214">
        <f>ROUND(I156*H156,2)</f>
        <v>0</v>
      </c>
      <c r="BL156" s="19" t="s">
        <v>153</v>
      </c>
      <c r="BM156" s="213" t="s">
        <v>243</v>
      </c>
    </row>
    <row r="157" s="2" customFormat="1">
      <c r="A157" s="40"/>
      <c r="B157" s="41"/>
      <c r="C157" s="42"/>
      <c r="D157" s="215" t="s">
        <v>137</v>
      </c>
      <c r="E157" s="42"/>
      <c r="F157" s="216" t="s">
        <v>244</v>
      </c>
      <c r="G157" s="42"/>
      <c r="H157" s="42"/>
      <c r="I157" s="217"/>
      <c r="J157" s="42"/>
      <c r="K157" s="42"/>
      <c r="L157" s="46"/>
      <c r="M157" s="218"/>
      <c r="N157" s="219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137</v>
      </c>
      <c r="AU157" s="19" t="s">
        <v>85</v>
      </c>
    </row>
    <row r="158" s="12" customFormat="1" ht="22.8" customHeight="1">
      <c r="A158" s="12"/>
      <c r="B158" s="186"/>
      <c r="C158" s="187"/>
      <c r="D158" s="188" t="s">
        <v>74</v>
      </c>
      <c r="E158" s="200" t="s">
        <v>245</v>
      </c>
      <c r="F158" s="200" t="s">
        <v>246</v>
      </c>
      <c r="G158" s="187"/>
      <c r="H158" s="187"/>
      <c r="I158" s="190"/>
      <c r="J158" s="201">
        <f>BK158</f>
        <v>0</v>
      </c>
      <c r="K158" s="187"/>
      <c r="L158" s="192"/>
      <c r="M158" s="193"/>
      <c r="N158" s="194"/>
      <c r="O158" s="194"/>
      <c r="P158" s="195">
        <f>SUM(P159:P174)</f>
        <v>0</v>
      </c>
      <c r="Q158" s="194"/>
      <c r="R158" s="195">
        <f>SUM(R159:R174)</f>
        <v>0.033671699999999999</v>
      </c>
      <c r="S158" s="194"/>
      <c r="T158" s="196">
        <f>SUM(T159:T174)</f>
        <v>0.14899000000000001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97" t="s">
        <v>85</v>
      </c>
      <c r="AT158" s="198" t="s">
        <v>74</v>
      </c>
      <c r="AU158" s="198" t="s">
        <v>83</v>
      </c>
      <c r="AY158" s="197" t="s">
        <v>124</v>
      </c>
      <c r="BK158" s="199">
        <f>SUM(BK159:BK174)</f>
        <v>0</v>
      </c>
    </row>
    <row r="159" s="2" customFormat="1" ht="24.15" customHeight="1">
      <c r="A159" s="40"/>
      <c r="B159" s="41"/>
      <c r="C159" s="202" t="s">
        <v>247</v>
      </c>
      <c r="D159" s="202" t="s">
        <v>129</v>
      </c>
      <c r="E159" s="203" t="s">
        <v>248</v>
      </c>
      <c r="F159" s="204" t="s">
        <v>249</v>
      </c>
      <c r="G159" s="205" t="s">
        <v>250</v>
      </c>
      <c r="H159" s="206">
        <v>148.99000000000001</v>
      </c>
      <c r="I159" s="207"/>
      <c r="J159" s="208">
        <f>ROUND(I159*H159,2)</f>
        <v>0</v>
      </c>
      <c r="K159" s="204" t="s">
        <v>133</v>
      </c>
      <c r="L159" s="46"/>
      <c r="M159" s="209" t="s">
        <v>19</v>
      </c>
      <c r="N159" s="210" t="s">
        <v>46</v>
      </c>
      <c r="O159" s="86"/>
      <c r="P159" s="211">
        <f>O159*H159</f>
        <v>0</v>
      </c>
      <c r="Q159" s="211">
        <v>0</v>
      </c>
      <c r="R159" s="211">
        <f>Q159*H159</f>
        <v>0</v>
      </c>
      <c r="S159" s="211">
        <v>0.001</v>
      </c>
      <c r="T159" s="212">
        <f>S159*H159</f>
        <v>0.14899000000000001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3" t="s">
        <v>153</v>
      </c>
      <c r="AT159" s="213" t="s">
        <v>129</v>
      </c>
      <c r="AU159" s="213" t="s">
        <v>85</v>
      </c>
      <c r="AY159" s="19" t="s">
        <v>124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9" t="s">
        <v>83</v>
      </c>
      <c r="BK159" s="214">
        <f>ROUND(I159*H159,2)</f>
        <v>0</v>
      </c>
      <c r="BL159" s="19" t="s">
        <v>153</v>
      </c>
      <c r="BM159" s="213" t="s">
        <v>251</v>
      </c>
    </row>
    <row r="160" s="2" customFormat="1">
      <c r="A160" s="40"/>
      <c r="B160" s="41"/>
      <c r="C160" s="42"/>
      <c r="D160" s="215" t="s">
        <v>137</v>
      </c>
      <c r="E160" s="42"/>
      <c r="F160" s="216" t="s">
        <v>252</v>
      </c>
      <c r="G160" s="42"/>
      <c r="H160" s="42"/>
      <c r="I160" s="217"/>
      <c r="J160" s="42"/>
      <c r="K160" s="42"/>
      <c r="L160" s="46"/>
      <c r="M160" s="218"/>
      <c r="N160" s="219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137</v>
      </c>
      <c r="AU160" s="19" t="s">
        <v>85</v>
      </c>
    </row>
    <row r="161" s="13" customFormat="1">
      <c r="A161" s="13"/>
      <c r="B161" s="220"/>
      <c r="C161" s="221"/>
      <c r="D161" s="222" t="s">
        <v>139</v>
      </c>
      <c r="E161" s="223" t="s">
        <v>19</v>
      </c>
      <c r="F161" s="224" t="s">
        <v>253</v>
      </c>
      <c r="G161" s="221"/>
      <c r="H161" s="223" t="s">
        <v>19</v>
      </c>
      <c r="I161" s="225"/>
      <c r="J161" s="221"/>
      <c r="K161" s="221"/>
      <c r="L161" s="226"/>
      <c r="M161" s="227"/>
      <c r="N161" s="228"/>
      <c r="O161" s="228"/>
      <c r="P161" s="228"/>
      <c r="Q161" s="228"/>
      <c r="R161" s="228"/>
      <c r="S161" s="228"/>
      <c r="T161" s="22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0" t="s">
        <v>139</v>
      </c>
      <c r="AU161" s="230" t="s">
        <v>85</v>
      </c>
      <c r="AV161" s="13" t="s">
        <v>83</v>
      </c>
      <c r="AW161" s="13" t="s">
        <v>37</v>
      </c>
      <c r="AX161" s="13" t="s">
        <v>75</v>
      </c>
      <c r="AY161" s="230" t="s">
        <v>124</v>
      </c>
    </row>
    <row r="162" s="14" customFormat="1">
      <c r="A162" s="14"/>
      <c r="B162" s="231"/>
      <c r="C162" s="232"/>
      <c r="D162" s="222" t="s">
        <v>139</v>
      </c>
      <c r="E162" s="233" t="s">
        <v>19</v>
      </c>
      <c r="F162" s="234" t="s">
        <v>254</v>
      </c>
      <c r="G162" s="232"/>
      <c r="H162" s="235">
        <v>133.75</v>
      </c>
      <c r="I162" s="236"/>
      <c r="J162" s="232"/>
      <c r="K162" s="232"/>
      <c r="L162" s="237"/>
      <c r="M162" s="238"/>
      <c r="N162" s="239"/>
      <c r="O162" s="239"/>
      <c r="P162" s="239"/>
      <c r="Q162" s="239"/>
      <c r="R162" s="239"/>
      <c r="S162" s="239"/>
      <c r="T162" s="24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1" t="s">
        <v>139</v>
      </c>
      <c r="AU162" s="241" t="s">
        <v>85</v>
      </c>
      <c r="AV162" s="14" t="s">
        <v>85</v>
      </c>
      <c r="AW162" s="14" t="s">
        <v>37</v>
      </c>
      <c r="AX162" s="14" t="s">
        <v>75</v>
      </c>
      <c r="AY162" s="241" t="s">
        <v>124</v>
      </c>
    </row>
    <row r="163" s="14" customFormat="1">
      <c r="A163" s="14"/>
      <c r="B163" s="231"/>
      <c r="C163" s="232"/>
      <c r="D163" s="222" t="s">
        <v>139</v>
      </c>
      <c r="E163" s="233" t="s">
        <v>19</v>
      </c>
      <c r="F163" s="234" t="s">
        <v>255</v>
      </c>
      <c r="G163" s="232"/>
      <c r="H163" s="235">
        <v>15.24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1" t="s">
        <v>139</v>
      </c>
      <c r="AU163" s="241" t="s">
        <v>85</v>
      </c>
      <c r="AV163" s="14" t="s">
        <v>85</v>
      </c>
      <c r="AW163" s="14" t="s">
        <v>37</v>
      </c>
      <c r="AX163" s="14" t="s">
        <v>75</v>
      </c>
      <c r="AY163" s="241" t="s">
        <v>124</v>
      </c>
    </row>
    <row r="164" s="15" customFormat="1">
      <c r="A164" s="15"/>
      <c r="B164" s="254"/>
      <c r="C164" s="255"/>
      <c r="D164" s="222" t="s">
        <v>139</v>
      </c>
      <c r="E164" s="256" t="s">
        <v>19</v>
      </c>
      <c r="F164" s="257" t="s">
        <v>256</v>
      </c>
      <c r="G164" s="255"/>
      <c r="H164" s="258">
        <v>148.99000000000001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4" t="s">
        <v>139</v>
      </c>
      <c r="AU164" s="264" t="s">
        <v>85</v>
      </c>
      <c r="AV164" s="15" t="s">
        <v>134</v>
      </c>
      <c r="AW164" s="15" t="s">
        <v>37</v>
      </c>
      <c r="AX164" s="15" t="s">
        <v>83</v>
      </c>
      <c r="AY164" s="264" t="s">
        <v>124</v>
      </c>
    </row>
    <row r="165" s="2" customFormat="1" ht="16.5" customHeight="1">
      <c r="A165" s="40"/>
      <c r="B165" s="41"/>
      <c r="C165" s="202" t="s">
        <v>257</v>
      </c>
      <c r="D165" s="202" t="s">
        <v>129</v>
      </c>
      <c r="E165" s="203" t="s">
        <v>258</v>
      </c>
      <c r="F165" s="204" t="s">
        <v>259</v>
      </c>
      <c r="G165" s="205" t="s">
        <v>250</v>
      </c>
      <c r="H165" s="206">
        <v>148.99000000000001</v>
      </c>
      <c r="I165" s="207"/>
      <c r="J165" s="208">
        <f>ROUND(I165*H165,2)</f>
        <v>0</v>
      </c>
      <c r="K165" s="204" t="s">
        <v>133</v>
      </c>
      <c r="L165" s="46"/>
      <c r="M165" s="209" t="s">
        <v>19</v>
      </c>
      <c r="N165" s="210" t="s">
        <v>46</v>
      </c>
      <c r="O165" s="86"/>
      <c r="P165" s="211">
        <f>O165*H165</f>
        <v>0</v>
      </c>
      <c r="Q165" s="211">
        <v>1.0000000000000001E-05</v>
      </c>
      <c r="R165" s="211">
        <f>Q165*H165</f>
        <v>0.0014899000000000002</v>
      </c>
      <c r="S165" s="211">
        <v>0</v>
      </c>
      <c r="T165" s="212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3" t="s">
        <v>153</v>
      </c>
      <c r="AT165" s="213" t="s">
        <v>129</v>
      </c>
      <c r="AU165" s="213" t="s">
        <v>85</v>
      </c>
      <c r="AY165" s="19" t="s">
        <v>124</v>
      </c>
      <c r="BE165" s="214">
        <f>IF(N165="základní",J165,0)</f>
        <v>0</v>
      </c>
      <c r="BF165" s="214">
        <f>IF(N165="snížená",J165,0)</f>
        <v>0</v>
      </c>
      <c r="BG165" s="214">
        <f>IF(N165="zákl. přenesená",J165,0)</f>
        <v>0</v>
      </c>
      <c r="BH165" s="214">
        <f>IF(N165="sníž. přenesená",J165,0)</f>
        <v>0</v>
      </c>
      <c r="BI165" s="214">
        <f>IF(N165="nulová",J165,0)</f>
        <v>0</v>
      </c>
      <c r="BJ165" s="19" t="s">
        <v>83</v>
      </c>
      <c r="BK165" s="214">
        <f>ROUND(I165*H165,2)</f>
        <v>0</v>
      </c>
      <c r="BL165" s="19" t="s">
        <v>153</v>
      </c>
      <c r="BM165" s="213" t="s">
        <v>260</v>
      </c>
    </row>
    <row r="166" s="2" customFormat="1">
      <c r="A166" s="40"/>
      <c r="B166" s="41"/>
      <c r="C166" s="42"/>
      <c r="D166" s="215" t="s">
        <v>137</v>
      </c>
      <c r="E166" s="42"/>
      <c r="F166" s="216" t="s">
        <v>261</v>
      </c>
      <c r="G166" s="42"/>
      <c r="H166" s="42"/>
      <c r="I166" s="217"/>
      <c r="J166" s="42"/>
      <c r="K166" s="42"/>
      <c r="L166" s="46"/>
      <c r="M166" s="218"/>
      <c r="N166" s="219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137</v>
      </c>
      <c r="AU166" s="19" t="s">
        <v>85</v>
      </c>
    </row>
    <row r="167" s="13" customFormat="1">
      <c r="A167" s="13"/>
      <c r="B167" s="220"/>
      <c r="C167" s="221"/>
      <c r="D167" s="222" t="s">
        <v>139</v>
      </c>
      <c r="E167" s="223" t="s">
        <v>19</v>
      </c>
      <c r="F167" s="224" t="s">
        <v>253</v>
      </c>
      <c r="G167" s="221"/>
      <c r="H167" s="223" t="s">
        <v>19</v>
      </c>
      <c r="I167" s="225"/>
      <c r="J167" s="221"/>
      <c r="K167" s="221"/>
      <c r="L167" s="226"/>
      <c r="M167" s="227"/>
      <c r="N167" s="228"/>
      <c r="O167" s="228"/>
      <c r="P167" s="228"/>
      <c r="Q167" s="228"/>
      <c r="R167" s="228"/>
      <c r="S167" s="228"/>
      <c r="T167" s="22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0" t="s">
        <v>139</v>
      </c>
      <c r="AU167" s="230" t="s">
        <v>85</v>
      </c>
      <c r="AV167" s="13" t="s">
        <v>83</v>
      </c>
      <c r="AW167" s="13" t="s">
        <v>37</v>
      </c>
      <c r="AX167" s="13" t="s">
        <v>75</v>
      </c>
      <c r="AY167" s="230" t="s">
        <v>124</v>
      </c>
    </row>
    <row r="168" s="14" customFormat="1">
      <c r="A168" s="14"/>
      <c r="B168" s="231"/>
      <c r="C168" s="232"/>
      <c r="D168" s="222" t="s">
        <v>139</v>
      </c>
      <c r="E168" s="233" t="s">
        <v>19</v>
      </c>
      <c r="F168" s="234" t="s">
        <v>254</v>
      </c>
      <c r="G168" s="232"/>
      <c r="H168" s="235">
        <v>133.75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1" t="s">
        <v>139</v>
      </c>
      <c r="AU168" s="241" t="s">
        <v>85</v>
      </c>
      <c r="AV168" s="14" t="s">
        <v>85</v>
      </c>
      <c r="AW168" s="14" t="s">
        <v>37</v>
      </c>
      <c r="AX168" s="14" t="s">
        <v>75</v>
      </c>
      <c r="AY168" s="241" t="s">
        <v>124</v>
      </c>
    </row>
    <row r="169" s="14" customFormat="1">
      <c r="A169" s="14"/>
      <c r="B169" s="231"/>
      <c r="C169" s="232"/>
      <c r="D169" s="222" t="s">
        <v>139</v>
      </c>
      <c r="E169" s="233" t="s">
        <v>19</v>
      </c>
      <c r="F169" s="234" t="s">
        <v>255</v>
      </c>
      <c r="G169" s="232"/>
      <c r="H169" s="235">
        <v>15.24</v>
      </c>
      <c r="I169" s="236"/>
      <c r="J169" s="232"/>
      <c r="K169" s="232"/>
      <c r="L169" s="237"/>
      <c r="M169" s="238"/>
      <c r="N169" s="239"/>
      <c r="O169" s="239"/>
      <c r="P169" s="239"/>
      <c r="Q169" s="239"/>
      <c r="R169" s="239"/>
      <c r="S169" s="239"/>
      <c r="T169" s="24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1" t="s">
        <v>139</v>
      </c>
      <c r="AU169" s="241" t="s">
        <v>85</v>
      </c>
      <c r="AV169" s="14" t="s">
        <v>85</v>
      </c>
      <c r="AW169" s="14" t="s">
        <v>37</v>
      </c>
      <c r="AX169" s="14" t="s">
        <v>75</v>
      </c>
      <c r="AY169" s="241" t="s">
        <v>124</v>
      </c>
    </row>
    <row r="170" s="15" customFormat="1">
      <c r="A170" s="15"/>
      <c r="B170" s="254"/>
      <c r="C170" s="255"/>
      <c r="D170" s="222" t="s">
        <v>139</v>
      </c>
      <c r="E170" s="256" t="s">
        <v>19</v>
      </c>
      <c r="F170" s="257" t="s">
        <v>256</v>
      </c>
      <c r="G170" s="255"/>
      <c r="H170" s="258">
        <v>148.99000000000001</v>
      </c>
      <c r="I170" s="259"/>
      <c r="J170" s="255"/>
      <c r="K170" s="255"/>
      <c r="L170" s="260"/>
      <c r="M170" s="261"/>
      <c r="N170" s="262"/>
      <c r="O170" s="262"/>
      <c r="P170" s="262"/>
      <c r="Q170" s="262"/>
      <c r="R170" s="262"/>
      <c r="S170" s="262"/>
      <c r="T170" s="26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4" t="s">
        <v>139</v>
      </c>
      <c r="AU170" s="264" t="s">
        <v>85</v>
      </c>
      <c r="AV170" s="15" t="s">
        <v>134</v>
      </c>
      <c r="AW170" s="15" t="s">
        <v>37</v>
      </c>
      <c r="AX170" s="15" t="s">
        <v>83</v>
      </c>
      <c r="AY170" s="264" t="s">
        <v>124</v>
      </c>
    </row>
    <row r="171" s="2" customFormat="1" ht="16.5" customHeight="1">
      <c r="A171" s="40"/>
      <c r="B171" s="41"/>
      <c r="C171" s="242" t="s">
        <v>262</v>
      </c>
      <c r="D171" s="242" t="s">
        <v>158</v>
      </c>
      <c r="E171" s="243" t="s">
        <v>263</v>
      </c>
      <c r="F171" s="244" t="s">
        <v>264</v>
      </c>
      <c r="G171" s="245" t="s">
        <v>250</v>
      </c>
      <c r="H171" s="246">
        <v>160.90899999999999</v>
      </c>
      <c r="I171" s="247"/>
      <c r="J171" s="248">
        <f>ROUND(I171*H171,2)</f>
        <v>0</v>
      </c>
      <c r="K171" s="244" t="s">
        <v>133</v>
      </c>
      <c r="L171" s="249"/>
      <c r="M171" s="250" t="s">
        <v>19</v>
      </c>
      <c r="N171" s="251" t="s">
        <v>46</v>
      </c>
      <c r="O171" s="86"/>
      <c r="P171" s="211">
        <f>O171*H171</f>
        <v>0</v>
      </c>
      <c r="Q171" s="211">
        <v>0.00020000000000000001</v>
      </c>
      <c r="R171" s="211">
        <f>Q171*H171</f>
        <v>0.032181799999999997</v>
      </c>
      <c r="S171" s="211">
        <v>0</v>
      </c>
      <c r="T171" s="212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3" t="s">
        <v>162</v>
      </c>
      <c r="AT171" s="213" t="s">
        <v>158</v>
      </c>
      <c r="AU171" s="213" t="s">
        <v>85</v>
      </c>
      <c r="AY171" s="19" t="s">
        <v>124</v>
      </c>
      <c r="BE171" s="214">
        <f>IF(N171="základní",J171,0)</f>
        <v>0</v>
      </c>
      <c r="BF171" s="214">
        <f>IF(N171="snížená",J171,0)</f>
        <v>0</v>
      </c>
      <c r="BG171" s="214">
        <f>IF(N171="zákl. přenesená",J171,0)</f>
        <v>0</v>
      </c>
      <c r="BH171" s="214">
        <f>IF(N171="sníž. přenesená",J171,0)</f>
        <v>0</v>
      </c>
      <c r="BI171" s="214">
        <f>IF(N171="nulová",J171,0)</f>
        <v>0</v>
      </c>
      <c r="BJ171" s="19" t="s">
        <v>83</v>
      </c>
      <c r="BK171" s="214">
        <f>ROUND(I171*H171,2)</f>
        <v>0</v>
      </c>
      <c r="BL171" s="19" t="s">
        <v>153</v>
      </c>
      <c r="BM171" s="213" t="s">
        <v>265</v>
      </c>
    </row>
    <row r="172" s="14" customFormat="1">
      <c r="A172" s="14"/>
      <c r="B172" s="231"/>
      <c r="C172" s="232"/>
      <c r="D172" s="222" t="s">
        <v>139</v>
      </c>
      <c r="E172" s="232"/>
      <c r="F172" s="234" t="s">
        <v>266</v>
      </c>
      <c r="G172" s="232"/>
      <c r="H172" s="235">
        <v>160.90899999999999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1" t="s">
        <v>139</v>
      </c>
      <c r="AU172" s="241" t="s">
        <v>85</v>
      </c>
      <c r="AV172" s="14" t="s">
        <v>85</v>
      </c>
      <c r="AW172" s="14" t="s">
        <v>4</v>
      </c>
      <c r="AX172" s="14" t="s">
        <v>83</v>
      </c>
      <c r="AY172" s="241" t="s">
        <v>124</v>
      </c>
    </row>
    <row r="173" s="2" customFormat="1" ht="37.8" customHeight="1">
      <c r="A173" s="40"/>
      <c r="B173" s="41"/>
      <c r="C173" s="202" t="s">
        <v>7</v>
      </c>
      <c r="D173" s="202" t="s">
        <v>129</v>
      </c>
      <c r="E173" s="203" t="s">
        <v>267</v>
      </c>
      <c r="F173" s="204" t="s">
        <v>268</v>
      </c>
      <c r="G173" s="205" t="s">
        <v>242</v>
      </c>
      <c r="H173" s="253"/>
      <c r="I173" s="207"/>
      <c r="J173" s="208">
        <f>ROUND(I173*H173,2)</f>
        <v>0</v>
      </c>
      <c r="K173" s="204" t="s">
        <v>133</v>
      </c>
      <c r="L173" s="46"/>
      <c r="M173" s="209" t="s">
        <v>19</v>
      </c>
      <c r="N173" s="210" t="s">
        <v>46</v>
      </c>
      <c r="O173" s="86"/>
      <c r="P173" s="211">
        <f>O173*H173</f>
        <v>0</v>
      </c>
      <c r="Q173" s="211">
        <v>0</v>
      </c>
      <c r="R173" s="211">
        <f>Q173*H173</f>
        <v>0</v>
      </c>
      <c r="S173" s="211">
        <v>0</v>
      </c>
      <c r="T173" s="212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3" t="s">
        <v>153</v>
      </c>
      <c r="AT173" s="213" t="s">
        <v>129</v>
      </c>
      <c r="AU173" s="213" t="s">
        <v>85</v>
      </c>
      <c r="AY173" s="19" t="s">
        <v>124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19" t="s">
        <v>83</v>
      </c>
      <c r="BK173" s="214">
        <f>ROUND(I173*H173,2)</f>
        <v>0</v>
      </c>
      <c r="BL173" s="19" t="s">
        <v>153</v>
      </c>
      <c r="BM173" s="213" t="s">
        <v>269</v>
      </c>
    </row>
    <row r="174" s="2" customFormat="1">
      <c r="A174" s="40"/>
      <c r="B174" s="41"/>
      <c r="C174" s="42"/>
      <c r="D174" s="215" t="s">
        <v>137</v>
      </c>
      <c r="E174" s="42"/>
      <c r="F174" s="216" t="s">
        <v>270</v>
      </c>
      <c r="G174" s="42"/>
      <c r="H174" s="42"/>
      <c r="I174" s="217"/>
      <c r="J174" s="42"/>
      <c r="K174" s="42"/>
      <c r="L174" s="46"/>
      <c r="M174" s="218"/>
      <c r="N174" s="219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137</v>
      </c>
      <c r="AU174" s="19" t="s">
        <v>85</v>
      </c>
    </row>
    <row r="175" s="12" customFormat="1" ht="22.8" customHeight="1">
      <c r="A175" s="12"/>
      <c r="B175" s="186"/>
      <c r="C175" s="187"/>
      <c r="D175" s="188" t="s">
        <v>74</v>
      </c>
      <c r="E175" s="200" t="s">
        <v>271</v>
      </c>
      <c r="F175" s="200" t="s">
        <v>272</v>
      </c>
      <c r="G175" s="187"/>
      <c r="H175" s="187"/>
      <c r="I175" s="190"/>
      <c r="J175" s="201">
        <f>BK175</f>
        <v>0</v>
      </c>
      <c r="K175" s="187"/>
      <c r="L175" s="192"/>
      <c r="M175" s="193"/>
      <c r="N175" s="194"/>
      <c r="O175" s="194"/>
      <c r="P175" s="195">
        <f>SUM(P176:P189)</f>
        <v>0</v>
      </c>
      <c r="Q175" s="194"/>
      <c r="R175" s="195">
        <f>SUM(R176:R189)</f>
        <v>0</v>
      </c>
      <c r="S175" s="194"/>
      <c r="T175" s="196">
        <f>SUM(T176:T189)</f>
        <v>3.1314390000000003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97" t="s">
        <v>85</v>
      </c>
      <c r="AT175" s="198" t="s">
        <v>74</v>
      </c>
      <c r="AU175" s="198" t="s">
        <v>83</v>
      </c>
      <c r="AY175" s="197" t="s">
        <v>124</v>
      </c>
      <c r="BK175" s="199">
        <f>SUM(BK176:BK189)</f>
        <v>0</v>
      </c>
    </row>
    <row r="176" s="2" customFormat="1" ht="24.15" customHeight="1">
      <c r="A176" s="40"/>
      <c r="B176" s="41"/>
      <c r="C176" s="202" t="s">
        <v>273</v>
      </c>
      <c r="D176" s="202" t="s">
        <v>129</v>
      </c>
      <c r="E176" s="203" t="s">
        <v>274</v>
      </c>
      <c r="F176" s="204" t="s">
        <v>275</v>
      </c>
      <c r="G176" s="205" t="s">
        <v>132</v>
      </c>
      <c r="H176" s="206">
        <v>1043.8130000000001</v>
      </c>
      <c r="I176" s="207"/>
      <c r="J176" s="208">
        <f>ROUND(I176*H176,2)</f>
        <v>0</v>
      </c>
      <c r="K176" s="204" t="s">
        <v>133</v>
      </c>
      <c r="L176" s="46"/>
      <c r="M176" s="209" t="s">
        <v>19</v>
      </c>
      <c r="N176" s="210" t="s">
        <v>46</v>
      </c>
      <c r="O176" s="86"/>
      <c r="P176" s="211">
        <f>O176*H176</f>
        <v>0</v>
      </c>
      <c r="Q176" s="211">
        <v>0</v>
      </c>
      <c r="R176" s="211">
        <f>Q176*H176</f>
        <v>0</v>
      </c>
      <c r="S176" s="211">
        <v>0.0030000000000000001</v>
      </c>
      <c r="T176" s="212">
        <f>S176*H176</f>
        <v>3.1314390000000003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3" t="s">
        <v>153</v>
      </c>
      <c r="AT176" s="213" t="s">
        <v>129</v>
      </c>
      <c r="AU176" s="213" t="s">
        <v>85</v>
      </c>
      <c r="AY176" s="19" t="s">
        <v>124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19" t="s">
        <v>83</v>
      </c>
      <c r="BK176" s="214">
        <f>ROUND(I176*H176,2)</f>
        <v>0</v>
      </c>
      <c r="BL176" s="19" t="s">
        <v>153</v>
      </c>
      <c r="BM176" s="213" t="s">
        <v>276</v>
      </c>
    </row>
    <row r="177" s="2" customFormat="1">
      <c r="A177" s="40"/>
      <c r="B177" s="41"/>
      <c r="C177" s="42"/>
      <c r="D177" s="215" t="s">
        <v>137</v>
      </c>
      <c r="E177" s="42"/>
      <c r="F177" s="216" t="s">
        <v>277</v>
      </c>
      <c r="G177" s="42"/>
      <c r="H177" s="42"/>
      <c r="I177" s="217"/>
      <c r="J177" s="42"/>
      <c r="K177" s="42"/>
      <c r="L177" s="46"/>
      <c r="M177" s="218"/>
      <c r="N177" s="219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137</v>
      </c>
      <c r="AU177" s="19" t="s">
        <v>85</v>
      </c>
    </row>
    <row r="178" s="13" customFormat="1">
      <c r="A178" s="13"/>
      <c r="B178" s="220"/>
      <c r="C178" s="221"/>
      <c r="D178" s="222" t="s">
        <v>139</v>
      </c>
      <c r="E178" s="223" t="s">
        <v>19</v>
      </c>
      <c r="F178" s="224" t="s">
        <v>278</v>
      </c>
      <c r="G178" s="221"/>
      <c r="H178" s="223" t="s">
        <v>19</v>
      </c>
      <c r="I178" s="225"/>
      <c r="J178" s="221"/>
      <c r="K178" s="221"/>
      <c r="L178" s="226"/>
      <c r="M178" s="227"/>
      <c r="N178" s="228"/>
      <c r="O178" s="228"/>
      <c r="P178" s="228"/>
      <c r="Q178" s="228"/>
      <c r="R178" s="228"/>
      <c r="S178" s="228"/>
      <c r="T178" s="22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0" t="s">
        <v>139</v>
      </c>
      <c r="AU178" s="230" t="s">
        <v>85</v>
      </c>
      <c r="AV178" s="13" t="s">
        <v>83</v>
      </c>
      <c r="AW178" s="13" t="s">
        <v>37</v>
      </c>
      <c r="AX178" s="13" t="s">
        <v>75</v>
      </c>
      <c r="AY178" s="230" t="s">
        <v>124</v>
      </c>
    </row>
    <row r="179" s="14" customFormat="1">
      <c r="A179" s="14"/>
      <c r="B179" s="231"/>
      <c r="C179" s="232"/>
      <c r="D179" s="222" t="s">
        <v>139</v>
      </c>
      <c r="E179" s="233" t="s">
        <v>19</v>
      </c>
      <c r="F179" s="234" t="s">
        <v>157</v>
      </c>
      <c r="G179" s="232"/>
      <c r="H179" s="235">
        <v>1043.8130000000001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1" t="s">
        <v>139</v>
      </c>
      <c r="AU179" s="241" t="s">
        <v>85</v>
      </c>
      <c r="AV179" s="14" t="s">
        <v>85</v>
      </c>
      <c r="AW179" s="14" t="s">
        <v>37</v>
      </c>
      <c r="AX179" s="14" t="s">
        <v>83</v>
      </c>
      <c r="AY179" s="241" t="s">
        <v>124</v>
      </c>
    </row>
    <row r="180" s="2" customFormat="1" ht="33" customHeight="1">
      <c r="A180" s="40"/>
      <c r="B180" s="41"/>
      <c r="C180" s="202" t="s">
        <v>279</v>
      </c>
      <c r="D180" s="202" t="s">
        <v>129</v>
      </c>
      <c r="E180" s="203" t="s">
        <v>280</v>
      </c>
      <c r="F180" s="204" t="s">
        <v>281</v>
      </c>
      <c r="G180" s="205" t="s">
        <v>132</v>
      </c>
      <c r="H180" s="206">
        <v>1043.8130000000001</v>
      </c>
      <c r="I180" s="207"/>
      <c r="J180" s="208">
        <f>ROUND(I180*H180,2)</f>
        <v>0</v>
      </c>
      <c r="K180" s="204" t="s">
        <v>133</v>
      </c>
      <c r="L180" s="46"/>
      <c r="M180" s="209" t="s">
        <v>19</v>
      </c>
      <c r="N180" s="210" t="s">
        <v>46</v>
      </c>
      <c r="O180" s="86"/>
      <c r="P180" s="211">
        <f>O180*H180</f>
        <v>0</v>
      </c>
      <c r="Q180" s="211">
        <v>0</v>
      </c>
      <c r="R180" s="211">
        <f>Q180*H180</f>
        <v>0</v>
      </c>
      <c r="S180" s="211">
        <v>0</v>
      </c>
      <c r="T180" s="212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3" t="s">
        <v>153</v>
      </c>
      <c r="AT180" s="213" t="s">
        <v>129</v>
      </c>
      <c r="AU180" s="213" t="s">
        <v>85</v>
      </c>
      <c r="AY180" s="19" t="s">
        <v>124</v>
      </c>
      <c r="BE180" s="214">
        <f>IF(N180="základní",J180,0)</f>
        <v>0</v>
      </c>
      <c r="BF180" s="214">
        <f>IF(N180="snížená",J180,0)</f>
        <v>0</v>
      </c>
      <c r="BG180" s="214">
        <f>IF(N180="zákl. přenesená",J180,0)</f>
        <v>0</v>
      </c>
      <c r="BH180" s="214">
        <f>IF(N180="sníž. přenesená",J180,0)</f>
        <v>0</v>
      </c>
      <c r="BI180" s="214">
        <f>IF(N180="nulová",J180,0)</f>
        <v>0</v>
      </c>
      <c r="BJ180" s="19" t="s">
        <v>83</v>
      </c>
      <c r="BK180" s="214">
        <f>ROUND(I180*H180,2)</f>
        <v>0</v>
      </c>
      <c r="BL180" s="19" t="s">
        <v>153</v>
      </c>
      <c r="BM180" s="213" t="s">
        <v>282</v>
      </c>
    </row>
    <row r="181" s="2" customFormat="1">
      <c r="A181" s="40"/>
      <c r="B181" s="41"/>
      <c r="C181" s="42"/>
      <c r="D181" s="215" t="s">
        <v>137</v>
      </c>
      <c r="E181" s="42"/>
      <c r="F181" s="216" t="s">
        <v>283</v>
      </c>
      <c r="G181" s="42"/>
      <c r="H181" s="42"/>
      <c r="I181" s="217"/>
      <c r="J181" s="42"/>
      <c r="K181" s="42"/>
      <c r="L181" s="46"/>
      <c r="M181" s="218"/>
      <c r="N181" s="219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137</v>
      </c>
      <c r="AU181" s="19" t="s">
        <v>85</v>
      </c>
    </row>
    <row r="182" s="13" customFormat="1">
      <c r="A182" s="13"/>
      <c r="B182" s="220"/>
      <c r="C182" s="221"/>
      <c r="D182" s="222" t="s">
        <v>139</v>
      </c>
      <c r="E182" s="223" t="s">
        <v>19</v>
      </c>
      <c r="F182" s="224" t="s">
        <v>278</v>
      </c>
      <c r="G182" s="221"/>
      <c r="H182" s="223" t="s">
        <v>19</v>
      </c>
      <c r="I182" s="225"/>
      <c r="J182" s="221"/>
      <c r="K182" s="221"/>
      <c r="L182" s="226"/>
      <c r="M182" s="227"/>
      <c r="N182" s="228"/>
      <c r="O182" s="228"/>
      <c r="P182" s="228"/>
      <c r="Q182" s="228"/>
      <c r="R182" s="228"/>
      <c r="S182" s="228"/>
      <c r="T182" s="22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0" t="s">
        <v>139</v>
      </c>
      <c r="AU182" s="230" t="s">
        <v>85</v>
      </c>
      <c r="AV182" s="13" t="s">
        <v>83</v>
      </c>
      <c r="AW182" s="13" t="s">
        <v>37</v>
      </c>
      <c r="AX182" s="13" t="s">
        <v>75</v>
      </c>
      <c r="AY182" s="230" t="s">
        <v>124</v>
      </c>
    </row>
    <row r="183" s="14" customFormat="1">
      <c r="A183" s="14"/>
      <c r="B183" s="231"/>
      <c r="C183" s="232"/>
      <c r="D183" s="222" t="s">
        <v>139</v>
      </c>
      <c r="E183" s="233" t="s">
        <v>19</v>
      </c>
      <c r="F183" s="234" t="s">
        <v>157</v>
      </c>
      <c r="G183" s="232"/>
      <c r="H183" s="235">
        <v>1043.8130000000001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1" t="s">
        <v>139</v>
      </c>
      <c r="AU183" s="241" t="s">
        <v>85</v>
      </c>
      <c r="AV183" s="14" t="s">
        <v>85</v>
      </c>
      <c r="AW183" s="14" t="s">
        <v>37</v>
      </c>
      <c r="AX183" s="14" t="s">
        <v>83</v>
      </c>
      <c r="AY183" s="241" t="s">
        <v>124</v>
      </c>
    </row>
    <row r="184" s="2" customFormat="1" ht="16.5" customHeight="1">
      <c r="A184" s="40"/>
      <c r="B184" s="41"/>
      <c r="C184" s="202" t="s">
        <v>284</v>
      </c>
      <c r="D184" s="202" t="s">
        <v>129</v>
      </c>
      <c r="E184" s="203" t="s">
        <v>285</v>
      </c>
      <c r="F184" s="204" t="s">
        <v>286</v>
      </c>
      <c r="G184" s="205" t="s">
        <v>132</v>
      </c>
      <c r="H184" s="206">
        <v>1043.8130000000001</v>
      </c>
      <c r="I184" s="207"/>
      <c r="J184" s="208">
        <f>ROUND(I184*H184,2)</f>
        <v>0</v>
      </c>
      <c r="K184" s="204" t="s">
        <v>133</v>
      </c>
      <c r="L184" s="46"/>
      <c r="M184" s="209" t="s">
        <v>19</v>
      </c>
      <c r="N184" s="210" t="s">
        <v>46</v>
      </c>
      <c r="O184" s="86"/>
      <c r="P184" s="211">
        <f>O184*H184</f>
        <v>0</v>
      </c>
      <c r="Q184" s="211">
        <v>0</v>
      </c>
      <c r="R184" s="211">
        <f>Q184*H184</f>
        <v>0</v>
      </c>
      <c r="S184" s="211">
        <v>0</v>
      </c>
      <c r="T184" s="212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3" t="s">
        <v>153</v>
      </c>
      <c r="AT184" s="213" t="s">
        <v>129</v>
      </c>
      <c r="AU184" s="213" t="s">
        <v>85</v>
      </c>
      <c r="AY184" s="19" t="s">
        <v>124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9" t="s">
        <v>83</v>
      </c>
      <c r="BK184" s="214">
        <f>ROUND(I184*H184,2)</f>
        <v>0</v>
      </c>
      <c r="BL184" s="19" t="s">
        <v>153</v>
      </c>
      <c r="BM184" s="213" t="s">
        <v>287</v>
      </c>
    </row>
    <row r="185" s="2" customFormat="1">
      <c r="A185" s="40"/>
      <c r="B185" s="41"/>
      <c r="C185" s="42"/>
      <c r="D185" s="215" t="s">
        <v>137</v>
      </c>
      <c r="E185" s="42"/>
      <c r="F185" s="216" t="s">
        <v>288</v>
      </c>
      <c r="G185" s="42"/>
      <c r="H185" s="42"/>
      <c r="I185" s="217"/>
      <c r="J185" s="42"/>
      <c r="K185" s="42"/>
      <c r="L185" s="46"/>
      <c r="M185" s="218"/>
      <c r="N185" s="219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137</v>
      </c>
      <c r="AU185" s="19" t="s">
        <v>85</v>
      </c>
    </row>
    <row r="186" s="13" customFormat="1">
      <c r="A186" s="13"/>
      <c r="B186" s="220"/>
      <c r="C186" s="221"/>
      <c r="D186" s="222" t="s">
        <v>139</v>
      </c>
      <c r="E186" s="223" t="s">
        <v>19</v>
      </c>
      <c r="F186" s="224" t="s">
        <v>278</v>
      </c>
      <c r="G186" s="221"/>
      <c r="H186" s="223" t="s">
        <v>19</v>
      </c>
      <c r="I186" s="225"/>
      <c r="J186" s="221"/>
      <c r="K186" s="221"/>
      <c r="L186" s="226"/>
      <c r="M186" s="227"/>
      <c r="N186" s="228"/>
      <c r="O186" s="228"/>
      <c r="P186" s="228"/>
      <c r="Q186" s="228"/>
      <c r="R186" s="228"/>
      <c r="S186" s="228"/>
      <c r="T186" s="22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0" t="s">
        <v>139</v>
      </c>
      <c r="AU186" s="230" t="s">
        <v>85</v>
      </c>
      <c r="AV186" s="13" t="s">
        <v>83</v>
      </c>
      <c r="AW186" s="13" t="s">
        <v>37</v>
      </c>
      <c r="AX186" s="13" t="s">
        <v>75</v>
      </c>
      <c r="AY186" s="230" t="s">
        <v>124</v>
      </c>
    </row>
    <row r="187" s="14" customFormat="1">
      <c r="A187" s="14"/>
      <c r="B187" s="231"/>
      <c r="C187" s="232"/>
      <c r="D187" s="222" t="s">
        <v>139</v>
      </c>
      <c r="E187" s="233" t="s">
        <v>19</v>
      </c>
      <c r="F187" s="234" t="s">
        <v>157</v>
      </c>
      <c r="G187" s="232"/>
      <c r="H187" s="235">
        <v>1043.8130000000001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1" t="s">
        <v>139</v>
      </c>
      <c r="AU187" s="241" t="s">
        <v>85</v>
      </c>
      <c r="AV187" s="14" t="s">
        <v>85</v>
      </c>
      <c r="AW187" s="14" t="s">
        <v>37</v>
      </c>
      <c r="AX187" s="14" t="s">
        <v>83</v>
      </c>
      <c r="AY187" s="241" t="s">
        <v>124</v>
      </c>
    </row>
    <row r="188" s="2" customFormat="1" ht="37.8" customHeight="1">
      <c r="A188" s="40"/>
      <c r="B188" s="41"/>
      <c r="C188" s="202" t="s">
        <v>289</v>
      </c>
      <c r="D188" s="202" t="s">
        <v>129</v>
      </c>
      <c r="E188" s="203" t="s">
        <v>290</v>
      </c>
      <c r="F188" s="204" t="s">
        <v>291</v>
      </c>
      <c r="G188" s="205" t="s">
        <v>242</v>
      </c>
      <c r="H188" s="253"/>
      <c r="I188" s="207"/>
      <c r="J188" s="208">
        <f>ROUND(I188*H188,2)</f>
        <v>0</v>
      </c>
      <c r="K188" s="204" t="s">
        <v>133</v>
      </c>
      <c r="L188" s="46"/>
      <c r="M188" s="209" t="s">
        <v>19</v>
      </c>
      <c r="N188" s="210" t="s">
        <v>46</v>
      </c>
      <c r="O188" s="86"/>
      <c r="P188" s="211">
        <f>O188*H188</f>
        <v>0</v>
      </c>
      <c r="Q188" s="211">
        <v>0</v>
      </c>
      <c r="R188" s="211">
        <f>Q188*H188</f>
        <v>0</v>
      </c>
      <c r="S188" s="211">
        <v>0</v>
      </c>
      <c r="T188" s="212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3" t="s">
        <v>153</v>
      </c>
      <c r="AT188" s="213" t="s">
        <v>129</v>
      </c>
      <c r="AU188" s="213" t="s">
        <v>85</v>
      </c>
      <c r="AY188" s="19" t="s">
        <v>124</v>
      </c>
      <c r="BE188" s="214">
        <f>IF(N188="základní",J188,0)</f>
        <v>0</v>
      </c>
      <c r="BF188" s="214">
        <f>IF(N188="snížená",J188,0)</f>
        <v>0</v>
      </c>
      <c r="BG188" s="214">
        <f>IF(N188="zákl. přenesená",J188,0)</f>
        <v>0</v>
      </c>
      <c r="BH188" s="214">
        <f>IF(N188="sníž. přenesená",J188,0)</f>
        <v>0</v>
      </c>
      <c r="BI188" s="214">
        <f>IF(N188="nulová",J188,0)</f>
        <v>0</v>
      </c>
      <c r="BJ188" s="19" t="s">
        <v>83</v>
      </c>
      <c r="BK188" s="214">
        <f>ROUND(I188*H188,2)</f>
        <v>0</v>
      </c>
      <c r="BL188" s="19" t="s">
        <v>153</v>
      </c>
      <c r="BM188" s="213" t="s">
        <v>292</v>
      </c>
    </row>
    <row r="189" s="2" customFormat="1">
      <c r="A189" s="40"/>
      <c r="B189" s="41"/>
      <c r="C189" s="42"/>
      <c r="D189" s="215" t="s">
        <v>137</v>
      </c>
      <c r="E189" s="42"/>
      <c r="F189" s="216" t="s">
        <v>293</v>
      </c>
      <c r="G189" s="42"/>
      <c r="H189" s="42"/>
      <c r="I189" s="217"/>
      <c r="J189" s="42"/>
      <c r="K189" s="42"/>
      <c r="L189" s="46"/>
      <c r="M189" s="218"/>
      <c r="N189" s="219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137</v>
      </c>
      <c r="AU189" s="19" t="s">
        <v>85</v>
      </c>
    </row>
    <row r="190" s="12" customFormat="1" ht="22.8" customHeight="1">
      <c r="A190" s="12"/>
      <c r="B190" s="186"/>
      <c r="C190" s="187"/>
      <c r="D190" s="188" t="s">
        <v>74</v>
      </c>
      <c r="E190" s="200" t="s">
        <v>294</v>
      </c>
      <c r="F190" s="200" t="s">
        <v>295</v>
      </c>
      <c r="G190" s="187"/>
      <c r="H190" s="187"/>
      <c r="I190" s="190"/>
      <c r="J190" s="201">
        <f>BK190</f>
        <v>0</v>
      </c>
      <c r="K190" s="187"/>
      <c r="L190" s="192"/>
      <c r="M190" s="193"/>
      <c r="N190" s="194"/>
      <c r="O190" s="194"/>
      <c r="P190" s="195">
        <f>SUM(P191:P200)</f>
        <v>0</v>
      </c>
      <c r="Q190" s="194"/>
      <c r="R190" s="195">
        <f>SUM(R191:R200)</f>
        <v>0</v>
      </c>
      <c r="S190" s="194"/>
      <c r="T190" s="196">
        <f>SUM(T191:T200)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97" t="s">
        <v>85</v>
      </c>
      <c r="AT190" s="198" t="s">
        <v>74</v>
      </c>
      <c r="AU190" s="198" t="s">
        <v>83</v>
      </c>
      <c r="AY190" s="197" t="s">
        <v>124</v>
      </c>
      <c r="BK190" s="199">
        <f>SUM(BK191:BK200)</f>
        <v>0</v>
      </c>
    </row>
    <row r="191" s="2" customFormat="1" ht="21.75" customHeight="1">
      <c r="A191" s="40"/>
      <c r="B191" s="41"/>
      <c r="C191" s="202" t="s">
        <v>296</v>
      </c>
      <c r="D191" s="202" t="s">
        <v>129</v>
      </c>
      <c r="E191" s="203" t="s">
        <v>297</v>
      </c>
      <c r="F191" s="204" t="s">
        <v>298</v>
      </c>
      <c r="G191" s="205" t="s">
        <v>132</v>
      </c>
      <c r="H191" s="206">
        <v>1043.8130000000001</v>
      </c>
      <c r="I191" s="207"/>
      <c r="J191" s="208">
        <f>ROUND(I191*H191,2)</f>
        <v>0</v>
      </c>
      <c r="K191" s="204" t="s">
        <v>19</v>
      </c>
      <c r="L191" s="46"/>
      <c r="M191" s="209" t="s">
        <v>19</v>
      </c>
      <c r="N191" s="210" t="s">
        <v>46</v>
      </c>
      <c r="O191" s="86"/>
      <c r="P191" s="211">
        <f>O191*H191</f>
        <v>0</v>
      </c>
      <c r="Q191" s="211">
        <v>0</v>
      </c>
      <c r="R191" s="211">
        <f>Q191*H191</f>
        <v>0</v>
      </c>
      <c r="S191" s="211">
        <v>0</v>
      </c>
      <c r="T191" s="212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3" t="s">
        <v>153</v>
      </c>
      <c r="AT191" s="213" t="s">
        <v>129</v>
      </c>
      <c r="AU191" s="213" t="s">
        <v>85</v>
      </c>
      <c r="AY191" s="19" t="s">
        <v>124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19" t="s">
        <v>83</v>
      </c>
      <c r="BK191" s="214">
        <f>ROUND(I191*H191,2)</f>
        <v>0</v>
      </c>
      <c r="BL191" s="19" t="s">
        <v>153</v>
      </c>
      <c r="BM191" s="213" t="s">
        <v>299</v>
      </c>
    </row>
    <row r="192" s="2" customFormat="1">
      <c r="A192" s="40"/>
      <c r="B192" s="41"/>
      <c r="C192" s="42"/>
      <c r="D192" s="222" t="s">
        <v>194</v>
      </c>
      <c r="E192" s="42"/>
      <c r="F192" s="252" t="s">
        <v>300</v>
      </c>
      <c r="G192" s="42"/>
      <c r="H192" s="42"/>
      <c r="I192" s="217"/>
      <c r="J192" s="42"/>
      <c r="K192" s="42"/>
      <c r="L192" s="46"/>
      <c r="M192" s="218"/>
      <c r="N192" s="219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194</v>
      </c>
      <c r="AU192" s="19" t="s">
        <v>85</v>
      </c>
    </row>
    <row r="193" s="13" customFormat="1">
      <c r="A193" s="13"/>
      <c r="B193" s="220"/>
      <c r="C193" s="221"/>
      <c r="D193" s="222" t="s">
        <v>139</v>
      </c>
      <c r="E193" s="223" t="s">
        <v>19</v>
      </c>
      <c r="F193" s="224" t="s">
        <v>148</v>
      </c>
      <c r="G193" s="221"/>
      <c r="H193" s="223" t="s">
        <v>19</v>
      </c>
      <c r="I193" s="225"/>
      <c r="J193" s="221"/>
      <c r="K193" s="221"/>
      <c r="L193" s="226"/>
      <c r="M193" s="227"/>
      <c r="N193" s="228"/>
      <c r="O193" s="228"/>
      <c r="P193" s="228"/>
      <c r="Q193" s="228"/>
      <c r="R193" s="228"/>
      <c r="S193" s="228"/>
      <c r="T193" s="22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0" t="s">
        <v>139</v>
      </c>
      <c r="AU193" s="230" t="s">
        <v>85</v>
      </c>
      <c r="AV193" s="13" t="s">
        <v>83</v>
      </c>
      <c r="AW193" s="13" t="s">
        <v>37</v>
      </c>
      <c r="AX193" s="13" t="s">
        <v>75</v>
      </c>
      <c r="AY193" s="230" t="s">
        <v>124</v>
      </c>
    </row>
    <row r="194" s="13" customFormat="1">
      <c r="A194" s="13"/>
      <c r="B194" s="220"/>
      <c r="C194" s="221"/>
      <c r="D194" s="222" t="s">
        <v>139</v>
      </c>
      <c r="E194" s="223" t="s">
        <v>19</v>
      </c>
      <c r="F194" s="224" t="s">
        <v>301</v>
      </c>
      <c r="G194" s="221"/>
      <c r="H194" s="223" t="s">
        <v>19</v>
      </c>
      <c r="I194" s="225"/>
      <c r="J194" s="221"/>
      <c r="K194" s="221"/>
      <c r="L194" s="226"/>
      <c r="M194" s="227"/>
      <c r="N194" s="228"/>
      <c r="O194" s="228"/>
      <c r="P194" s="228"/>
      <c r="Q194" s="228"/>
      <c r="R194" s="228"/>
      <c r="S194" s="228"/>
      <c r="T194" s="22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0" t="s">
        <v>139</v>
      </c>
      <c r="AU194" s="230" t="s">
        <v>85</v>
      </c>
      <c r="AV194" s="13" t="s">
        <v>83</v>
      </c>
      <c r="AW194" s="13" t="s">
        <v>37</v>
      </c>
      <c r="AX194" s="13" t="s">
        <v>75</v>
      </c>
      <c r="AY194" s="230" t="s">
        <v>124</v>
      </c>
    </row>
    <row r="195" s="14" customFormat="1">
      <c r="A195" s="14"/>
      <c r="B195" s="231"/>
      <c r="C195" s="232"/>
      <c r="D195" s="222" t="s">
        <v>139</v>
      </c>
      <c r="E195" s="233" t="s">
        <v>19</v>
      </c>
      <c r="F195" s="234" t="s">
        <v>157</v>
      </c>
      <c r="G195" s="232"/>
      <c r="H195" s="235">
        <v>1043.8130000000001</v>
      </c>
      <c r="I195" s="236"/>
      <c r="J195" s="232"/>
      <c r="K195" s="232"/>
      <c r="L195" s="237"/>
      <c r="M195" s="238"/>
      <c r="N195" s="239"/>
      <c r="O195" s="239"/>
      <c r="P195" s="239"/>
      <c r="Q195" s="239"/>
      <c r="R195" s="239"/>
      <c r="S195" s="239"/>
      <c r="T195" s="24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1" t="s">
        <v>139</v>
      </c>
      <c r="AU195" s="241" t="s">
        <v>85</v>
      </c>
      <c r="AV195" s="14" t="s">
        <v>85</v>
      </c>
      <c r="AW195" s="14" t="s">
        <v>37</v>
      </c>
      <c r="AX195" s="14" t="s">
        <v>83</v>
      </c>
      <c r="AY195" s="241" t="s">
        <v>124</v>
      </c>
    </row>
    <row r="196" s="2" customFormat="1" ht="44.25" customHeight="1">
      <c r="A196" s="40"/>
      <c r="B196" s="41"/>
      <c r="C196" s="202" t="s">
        <v>302</v>
      </c>
      <c r="D196" s="202" t="s">
        <v>129</v>
      </c>
      <c r="E196" s="203" t="s">
        <v>303</v>
      </c>
      <c r="F196" s="204" t="s">
        <v>304</v>
      </c>
      <c r="G196" s="205" t="s">
        <v>305</v>
      </c>
      <c r="H196" s="206">
        <v>1</v>
      </c>
      <c r="I196" s="207"/>
      <c r="J196" s="208">
        <f>ROUND(I196*H196,2)</f>
        <v>0</v>
      </c>
      <c r="K196" s="204" t="s">
        <v>19</v>
      </c>
      <c r="L196" s="46"/>
      <c r="M196" s="209" t="s">
        <v>19</v>
      </c>
      <c r="N196" s="210" t="s">
        <v>46</v>
      </c>
      <c r="O196" s="86"/>
      <c r="P196" s="211">
        <f>O196*H196</f>
        <v>0</v>
      </c>
      <c r="Q196" s="211">
        <v>0</v>
      </c>
      <c r="R196" s="211">
        <f>Q196*H196</f>
        <v>0</v>
      </c>
      <c r="S196" s="211">
        <v>0</v>
      </c>
      <c r="T196" s="212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3" t="s">
        <v>153</v>
      </c>
      <c r="AT196" s="213" t="s">
        <v>129</v>
      </c>
      <c r="AU196" s="213" t="s">
        <v>85</v>
      </c>
      <c r="AY196" s="19" t="s">
        <v>124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19" t="s">
        <v>83</v>
      </c>
      <c r="BK196" s="214">
        <f>ROUND(I196*H196,2)</f>
        <v>0</v>
      </c>
      <c r="BL196" s="19" t="s">
        <v>153</v>
      </c>
      <c r="BM196" s="213" t="s">
        <v>306</v>
      </c>
    </row>
    <row r="197" s="2" customFormat="1">
      <c r="A197" s="40"/>
      <c r="B197" s="41"/>
      <c r="C197" s="42"/>
      <c r="D197" s="222" t="s">
        <v>194</v>
      </c>
      <c r="E197" s="42"/>
      <c r="F197" s="252" t="s">
        <v>307</v>
      </c>
      <c r="G197" s="42"/>
      <c r="H197" s="42"/>
      <c r="I197" s="217"/>
      <c r="J197" s="42"/>
      <c r="K197" s="42"/>
      <c r="L197" s="46"/>
      <c r="M197" s="218"/>
      <c r="N197" s="219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194</v>
      </c>
      <c r="AU197" s="19" t="s">
        <v>85</v>
      </c>
    </row>
    <row r="198" s="2" customFormat="1" ht="37.8" customHeight="1">
      <c r="A198" s="40"/>
      <c r="B198" s="41"/>
      <c r="C198" s="202" t="s">
        <v>308</v>
      </c>
      <c r="D198" s="202" t="s">
        <v>129</v>
      </c>
      <c r="E198" s="203" t="s">
        <v>309</v>
      </c>
      <c r="F198" s="204" t="s">
        <v>310</v>
      </c>
      <c r="G198" s="205" t="s">
        <v>175</v>
      </c>
      <c r="H198" s="206">
        <v>6</v>
      </c>
      <c r="I198" s="207"/>
      <c r="J198" s="208">
        <f>ROUND(I198*H198,2)</f>
        <v>0</v>
      </c>
      <c r="K198" s="204" t="s">
        <v>19</v>
      </c>
      <c r="L198" s="46"/>
      <c r="M198" s="209" t="s">
        <v>19</v>
      </c>
      <c r="N198" s="210" t="s">
        <v>46</v>
      </c>
      <c r="O198" s="86"/>
      <c r="P198" s="211">
        <f>O198*H198</f>
        <v>0</v>
      </c>
      <c r="Q198" s="211">
        <v>0</v>
      </c>
      <c r="R198" s="211">
        <f>Q198*H198</f>
        <v>0</v>
      </c>
      <c r="S198" s="211">
        <v>0</v>
      </c>
      <c r="T198" s="212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3" t="s">
        <v>153</v>
      </c>
      <c r="AT198" s="213" t="s">
        <v>129</v>
      </c>
      <c r="AU198" s="213" t="s">
        <v>85</v>
      </c>
      <c r="AY198" s="19" t="s">
        <v>124</v>
      </c>
      <c r="BE198" s="214">
        <f>IF(N198="základní",J198,0)</f>
        <v>0</v>
      </c>
      <c r="BF198" s="214">
        <f>IF(N198="snížená",J198,0)</f>
        <v>0</v>
      </c>
      <c r="BG198" s="214">
        <f>IF(N198="zákl. přenesená",J198,0)</f>
        <v>0</v>
      </c>
      <c r="BH198" s="214">
        <f>IF(N198="sníž. přenesená",J198,0)</f>
        <v>0</v>
      </c>
      <c r="BI198" s="214">
        <f>IF(N198="nulová",J198,0)</f>
        <v>0</v>
      </c>
      <c r="BJ198" s="19" t="s">
        <v>83</v>
      </c>
      <c r="BK198" s="214">
        <f>ROUND(I198*H198,2)</f>
        <v>0</v>
      </c>
      <c r="BL198" s="19" t="s">
        <v>153</v>
      </c>
      <c r="BM198" s="213" t="s">
        <v>311</v>
      </c>
    </row>
    <row r="199" s="2" customFormat="1" ht="37.8" customHeight="1">
      <c r="A199" s="40"/>
      <c r="B199" s="41"/>
      <c r="C199" s="202" t="s">
        <v>312</v>
      </c>
      <c r="D199" s="202" t="s">
        <v>129</v>
      </c>
      <c r="E199" s="203" t="s">
        <v>313</v>
      </c>
      <c r="F199" s="204" t="s">
        <v>314</v>
      </c>
      <c r="G199" s="205" t="s">
        <v>242</v>
      </c>
      <c r="H199" s="253"/>
      <c r="I199" s="207"/>
      <c r="J199" s="208">
        <f>ROUND(I199*H199,2)</f>
        <v>0</v>
      </c>
      <c r="K199" s="204" t="s">
        <v>133</v>
      </c>
      <c r="L199" s="46"/>
      <c r="M199" s="209" t="s">
        <v>19</v>
      </c>
      <c r="N199" s="210" t="s">
        <v>46</v>
      </c>
      <c r="O199" s="86"/>
      <c r="P199" s="211">
        <f>O199*H199</f>
        <v>0</v>
      </c>
      <c r="Q199" s="211">
        <v>0</v>
      </c>
      <c r="R199" s="211">
        <f>Q199*H199</f>
        <v>0</v>
      </c>
      <c r="S199" s="211">
        <v>0</v>
      </c>
      <c r="T199" s="212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3" t="s">
        <v>153</v>
      </c>
      <c r="AT199" s="213" t="s">
        <v>129</v>
      </c>
      <c r="AU199" s="213" t="s">
        <v>85</v>
      </c>
      <c r="AY199" s="19" t="s">
        <v>124</v>
      </c>
      <c r="BE199" s="214">
        <f>IF(N199="základní",J199,0)</f>
        <v>0</v>
      </c>
      <c r="BF199" s="214">
        <f>IF(N199="snížená",J199,0)</f>
        <v>0</v>
      </c>
      <c r="BG199" s="214">
        <f>IF(N199="zákl. přenesená",J199,0)</f>
        <v>0</v>
      </c>
      <c r="BH199" s="214">
        <f>IF(N199="sníž. přenesená",J199,0)</f>
        <v>0</v>
      </c>
      <c r="BI199" s="214">
        <f>IF(N199="nulová",J199,0)</f>
        <v>0</v>
      </c>
      <c r="BJ199" s="19" t="s">
        <v>83</v>
      </c>
      <c r="BK199" s="214">
        <f>ROUND(I199*H199,2)</f>
        <v>0</v>
      </c>
      <c r="BL199" s="19" t="s">
        <v>153</v>
      </c>
      <c r="BM199" s="213" t="s">
        <v>315</v>
      </c>
    </row>
    <row r="200" s="2" customFormat="1">
      <c r="A200" s="40"/>
      <c r="B200" s="41"/>
      <c r="C200" s="42"/>
      <c r="D200" s="215" t="s">
        <v>137</v>
      </c>
      <c r="E200" s="42"/>
      <c r="F200" s="216" t="s">
        <v>316</v>
      </c>
      <c r="G200" s="42"/>
      <c r="H200" s="42"/>
      <c r="I200" s="217"/>
      <c r="J200" s="42"/>
      <c r="K200" s="42"/>
      <c r="L200" s="46"/>
      <c r="M200" s="218"/>
      <c r="N200" s="219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137</v>
      </c>
      <c r="AU200" s="19" t="s">
        <v>85</v>
      </c>
    </row>
    <row r="201" s="12" customFormat="1" ht="22.8" customHeight="1">
      <c r="A201" s="12"/>
      <c r="B201" s="186"/>
      <c r="C201" s="187"/>
      <c r="D201" s="188" t="s">
        <v>74</v>
      </c>
      <c r="E201" s="200" t="s">
        <v>317</v>
      </c>
      <c r="F201" s="200" t="s">
        <v>318</v>
      </c>
      <c r="G201" s="187"/>
      <c r="H201" s="187"/>
      <c r="I201" s="190"/>
      <c r="J201" s="201">
        <f>BK201</f>
        <v>0</v>
      </c>
      <c r="K201" s="187"/>
      <c r="L201" s="192"/>
      <c r="M201" s="193"/>
      <c r="N201" s="194"/>
      <c r="O201" s="194"/>
      <c r="P201" s="195">
        <f>SUM(P202:P206)</f>
        <v>0</v>
      </c>
      <c r="Q201" s="194"/>
      <c r="R201" s="195">
        <f>SUM(R202:R206)</f>
        <v>0.0064812100000000003</v>
      </c>
      <c r="S201" s="194"/>
      <c r="T201" s="196">
        <f>SUM(T202:T206)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97" t="s">
        <v>85</v>
      </c>
      <c r="AT201" s="198" t="s">
        <v>74</v>
      </c>
      <c r="AU201" s="198" t="s">
        <v>83</v>
      </c>
      <c r="AY201" s="197" t="s">
        <v>124</v>
      </c>
      <c r="BK201" s="199">
        <f>SUM(BK202:BK206)</f>
        <v>0</v>
      </c>
    </row>
    <row r="202" s="2" customFormat="1" ht="24.15" customHeight="1">
      <c r="A202" s="40"/>
      <c r="B202" s="41"/>
      <c r="C202" s="202" t="s">
        <v>319</v>
      </c>
      <c r="D202" s="202" t="s">
        <v>129</v>
      </c>
      <c r="E202" s="203" t="s">
        <v>320</v>
      </c>
      <c r="F202" s="204" t="s">
        <v>321</v>
      </c>
      <c r="G202" s="205" t="s">
        <v>132</v>
      </c>
      <c r="H202" s="206">
        <v>22.349</v>
      </c>
      <c r="I202" s="207"/>
      <c r="J202" s="208">
        <f>ROUND(I202*H202,2)</f>
        <v>0</v>
      </c>
      <c r="K202" s="204" t="s">
        <v>133</v>
      </c>
      <c r="L202" s="46"/>
      <c r="M202" s="209" t="s">
        <v>19</v>
      </c>
      <c r="N202" s="210" t="s">
        <v>46</v>
      </c>
      <c r="O202" s="86"/>
      <c r="P202" s="211">
        <f>O202*H202</f>
        <v>0</v>
      </c>
      <c r="Q202" s="211">
        <v>0.00029</v>
      </c>
      <c r="R202" s="211">
        <f>Q202*H202</f>
        <v>0.0064812100000000003</v>
      </c>
      <c r="S202" s="211">
        <v>0</v>
      </c>
      <c r="T202" s="212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3" t="s">
        <v>153</v>
      </c>
      <c r="AT202" s="213" t="s">
        <v>129</v>
      </c>
      <c r="AU202" s="213" t="s">
        <v>85</v>
      </c>
      <c r="AY202" s="19" t="s">
        <v>124</v>
      </c>
      <c r="BE202" s="214">
        <f>IF(N202="základní",J202,0)</f>
        <v>0</v>
      </c>
      <c r="BF202" s="214">
        <f>IF(N202="snížená",J202,0)</f>
        <v>0</v>
      </c>
      <c r="BG202" s="214">
        <f>IF(N202="zákl. přenesená",J202,0)</f>
        <v>0</v>
      </c>
      <c r="BH202" s="214">
        <f>IF(N202="sníž. přenesená",J202,0)</f>
        <v>0</v>
      </c>
      <c r="BI202" s="214">
        <f>IF(N202="nulová",J202,0)</f>
        <v>0</v>
      </c>
      <c r="BJ202" s="19" t="s">
        <v>83</v>
      </c>
      <c r="BK202" s="214">
        <f>ROUND(I202*H202,2)</f>
        <v>0</v>
      </c>
      <c r="BL202" s="19" t="s">
        <v>153</v>
      </c>
      <c r="BM202" s="213" t="s">
        <v>322</v>
      </c>
    </row>
    <row r="203" s="2" customFormat="1">
      <c r="A203" s="40"/>
      <c r="B203" s="41"/>
      <c r="C203" s="42"/>
      <c r="D203" s="215" t="s">
        <v>137</v>
      </c>
      <c r="E203" s="42"/>
      <c r="F203" s="216" t="s">
        <v>323</v>
      </c>
      <c r="G203" s="42"/>
      <c r="H203" s="42"/>
      <c r="I203" s="217"/>
      <c r="J203" s="42"/>
      <c r="K203" s="42"/>
      <c r="L203" s="46"/>
      <c r="M203" s="218"/>
      <c r="N203" s="219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137</v>
      </c>
      <c r="AU203" s="19" t="s">
        <v>85</v>
      </c>
    </row>
    <row r="204" s="13" customFormat="1">
      <c r="A204" s="13"/>
      <c r="B204" s="220"/>
      <c r="C204" s="221"/>
      <c r="D204" s="222" t="s">
        <v>139</v>
      </c>
      <c r="E204" s="223" t="s">
        <v>19</v>
      </c>
      <c r="F204" s="224" t="s">
        <v>324</v>
      </c>
      <c r="G204" s="221"/>
      <c r="H204" s="223" t="s">
        <v>19</v>
      </c>
      <c r="I204" s="225"/>
      <c r="J204" s="221"/>
      <c r="K204" s="221"/>
      <c r="L204" s="226"/>
      <c r="M204" s="227"/>
      <c r="N204" s="228"/>
      <c r="O204" s="228"/>
      <c r="P204" s="228"/>
      <c r="Q204" s="228"/>
      <c r="R204" s="228"/>
      <c r="S204" s="228"/>
      <c r="T204" s="22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0" t="s">
        <v>139</v>
      </c>
      <c r="AU204" s="230" t="s">
        <v>85</v>
      </c>
      <c r="AV204" s="13" t="s">
        <v>83</v>
      </c>
      <c r="AW204" s="13" t="s">
        <v>37</v>
      </c>
      <c r="AX204" s="13" t="s">
        <v>75</v>
      </c>
      <c r="AY204" s="230" t="s">
        <v>124</v>
      </c>
    </row>
    <row r="205" s="13" customFormat="1">
      <c r="A205" s="13"/>
      <c r="B205" s="220"/>
      <c r="C205" s="221"/>
      <c r="D205" s="222" t="s">
        <v>139</v>
      </c>
      <c r="E205" s="223" t="s">
        <v>19</v>
      </c>
      <c r="F205" s="224" t="s">
        <v>253</v>
      </c>
      <c r="G205" s="221"/>
      <c r="H205" s="223" t="s">
        <v>19</v>
      </c>
      <c r="I205" s="225"/>
      <c r="J205" s="221"/>
      <c r="K205" s="221"/>
      <c r="L205" s="226"/>
      <c r="M205" s="227"/>
      <c r="N205" s="228"/>
      <c r="O205" s="228"/>
      <c r="P205" s="228"/>
      <c r="Q205" s="228"/>
      <c r="R205" s="228"/>
      <c r="S205" s="228"/>
      <c r="T205" s="22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0" t="s">
        <v>139</v>
      </c>
      <c r="AU205" s="230" t="s">
        <v>85</v>
      </c>
      <c r="AV205" s="13" t="s">
        <v>83</v>
      </c>
      <c r="AW205" s="13" t="s">
        <v>37</v>
      </c>
      <c r="AX205" s="13" t="s">
        <v>75</v>
      </c>
      <c r="AY205" s="230" t="s">
        <v>124</v>
      </c>
    </row>
    <row r="206" s="14" customFormat="1">
      <c r="A206" s="14"/>
      <c r="B206" s="231"/>
      <c r="C206" s="232"/>
      <c r="D206" s="222" t="s">
        <v>139</v>
      </c>
      <c r="E206" s="233" t="s">
        <v>19</v>
      </c>
      <c r="F206" s="234" t="s">
        <v>325</v>
      </c>
      <c r="G206" s="232"/>
      <c r="H206" s="235">
        <v>22.349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1" t="s">
        <v>139</v>
      </c>
      <c r="AU206" s="241" t="s">
        <v>85</v>
      </c>
      <c r="AV206" s="14" t="s">
        <v>85</v>
      </c>
      <c r="AW206" s="14" t="s">
        <v>37</v>
      </c>
      <c r="AX206" s="14" t="s">
        <v>83</v>
      </c>
      <c r="AY206" s="241" t="s">
        <v>124</v>
      </c>
    </row>
    <row r="207" s="12" customFormat="1" ht="25.92" customHeight="1">
      <c r="A207" s="12"/>
      <c r="B207" s="186"/>
      <c r="C207" s="187"/>
      <c r="D207" s="188" t="s">
        <v>74</v>
      </c>
      <c r="E207" s="189" t="s">
        <v>326</v>
      </c>
      <c r="F207" s="189" t="s">
        <v>327</v>
      </c>
      <c r="G207" s="187"/>
      <c r="H207" s="187"/>
      <c r="I207" s="190"/>
      <c r="J207" s="191">
        <f>BK207</f>
        <v>0</v>
      </c>
      <c r="K207" s="187"/>
      <c r="L207" s="192"/>
      <c r="M207" s="193"/>
      <c r="N207" s="194"/>
      <c r="O207" s="194"/>
      <c r="P207" s="195">
        <f>P208+P215+P218</f>
        <v>0</v>
      </c>
      <c r="Q207" s="194"/>
      <c r="R207" s="195">
        <f>R208+R215+R218</f>
        <v>0</v>
      </c>
      <c r="S207" s="194"/>
      <c r="T207" s="196">
        <f>T208+T215+T218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97" t="s">
        <v>165</v>
      </c>
      <c r="AT207" s="198" t="s">
        <v>74</v>
      </c>
      <c r="AU207" s="198" t="s">
        <v>75</v>
      </c>
      <c r="AY207" s="197" t="s">
        <v>124</v>
      </c>
      <c r="BK207" s="199">
        <f>BK208+BK215+BK218</f>
        <v>0</v>
      </c>
    </row>
    <row r="208" s="12" customFormat="1" ht="22.8" customHeight="1">
      <c r="A208" s="12"/>
      <c r="B208" s="186"/>
      <c r="C208" s="187"/>
      <c r="D208" s="188" t="s">
        <v>74</v>
      </c>
      <c r="E208" s="200" t="s">
        <v>328</v>
      </c>
      <c r="F208" s="200" t="s">
        <v>329</v>
      </c>
      <c r="G208" s="187"/>
      <c r="H208" s="187"/>
      <c r="I208" s="190"/>
      <c r="J208" s="201">
        <f>BK208</f>
        <v>0</v>
      </c>
      <c r="K208" s="187"/>
      <c r="L208" s="192"/>
      <c r="M208" s="193"/>
      <c r="N208" s="194"/>
      <c r="O208" s="194"/>
      <c r="P208" s="195">
        <f>SUM(P209:P214)</f>
        <v>0</v>
      </c>
      <c r="Q208" s="194"/>
      <c r="R208" s="195">
        <f>SUM(R209:R214)</f>
        <v>0</v>
      </c>
      <c r="S208" s="194"/>
      <c r="T208" s="196">
        <f>SUM(T209:T214)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97" t="s">
        <v>165</v>
      </c>
      <c r="AT208" s="198" t="s">
        <v>74</v>
      </c>
      <c r="AU208" s="198" t="s">
        <v>83</v>
      </c>
      <c r="AY208" s="197" t="s">
        <v>124</v>
      </c>
      <c r="BK208" s="199">
        <f>SUM(BK209:BK214)</f>
        <v>0</v>
      </c>
    </row>
    <row r="209" s="2" customFormat="1" ht="16.5" customHeight="1">
      <c r="A209" s="40"/>
      <c r="B209" s="41"/>
      <c r="C209" s="202" t="s">
        <v>330</v>
      </c>
      <c r="D209" s="202" t="s">
        <v>129</v>
      </c>
      <c r="E209" s="203" t="s">
        <v>331</v>
      </c>
      <c r="F209" s="204" t="s">
        <v>329</v>
      </c>
      <c r="G209" s="205" t="s">
        <v>305</v>
      </c>
      <c r="H209" s="206">
        <v>1</v>
      </c>
      <c r="I209" s="207"/>
      <c r="J209" s="208">
        <f>ROUND(I209*H209,2)</f>
        <v>0</v>
      </c>
      <c r="K209" s="204" t="s">
        <v>133</v>
      </c>
      <c r="L209" s="46"/>
      <c r="M209" s="209" t="s">
        <v>19</v>
      </c>
      <c r="N209" s="210" t="s">
        <v>46</v>
      </c>
      <c r="O209" s="86"/>
      <c r="P209" s="211">
        <f>O209*H209</f>
        <v>0</v>
      </c>
      <c r="Q209" s="211">
        <v>0</v>
      </c>
      <c r="R209" s="211">
        <f>Q209*H209</f>
        <v>0</v>
      </c>
      <c r="S209" s="211">
        <v>0</v>
      </c>
      <c r="T209" s="212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3" t="s">
        <v>332</v>
      </c>
      <c r="AT209" s="213" t="s">
        <v>129</v>
      </c>
      <c r="AU209" s="213" t="s">
        <v>85</v>
      </c>
      <c r="AY209" s="19" t="s">
        <v>124</v>
      </c>
      <c r="BE209" s="214">
        <f>IF(N209="základní",J209,0)</f>
        <v>0</v>
      </c>
      <c r="BF209" s="214">
        <f>IF(N209="snížená",J209,0)</f>
        <v>0</v>
      </c>
      <c r="BG209" s="214">
        <f>IF(N209="zákl. přenesená",J209,0)</f>
        <v>0</v>
      </c>
      <c r="BH209" s="214">
        <f>IF(N209="sníž. přenesená",J209,0)</f>
        <v>0</v>
      </c>
      <c r="BI209" s="214">
        <f>IF(N209="nulová",J209,0)</f>
        <v>0</v>
      </c>
      <c r="BJ209" s="19" t="s">
        <v>83</v>
      </c>
      <c r="BK209" s="214">
        <f>ROUND(I209*H209,2)</f>
        <v>0</v>
      </c>
      <c r="BL209" s="19" t="s">
        <v>332</v>
      </c>
      <c r="BM209" s="213" t="s">
        <v>333</v>
      </c>
    </row>
    <row r="210" s="2" customFormat="1">
      <c r="A210" s="40"/>
      <c r="B210" s="41"/>
      <c r="C210" s="42"/>
      <c r="D210" s="215" t="s">
        <v>137</v>
      </c>
      <c r="E210" s="42"/>
      <c r="F210" s="216" t="s">
        <v>334</v>
      </c>
      <c r="G210" s="42"/>
      <c r="H210" s="42"/>
      <c r="I210" s="217"/>
      <c r="J210" s="42"/>
      <c r="K210" s="42"/>
      <c r="L210" s="46"/>
      <c r="M210" s="218"/>
      <c r="N210" s="219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137</v>
      </c>
      <c r="AU210" s="19" t="s">
        <v>85</v>
      </c>
    </row>
    <row r="211" s="2" customFormat="1">
      <c r="A211" s="40"/>
      <c r="B211" s="41"/>
      <c r="C211" s="42"/>
      <c r="D211" s="222" t="s">
        <v>194</v>
      </c>
      <c r="E211" s="42"/>
      <c r="F211" s="252" t="s">
        <v>335</v>
      </c>
      <c r="G211" s="42"/>
      <c r="H211" s="42"/>
      <c r="I211" s="217"/>
      <c r="J211" s="42"/>
      <c r="K211" s="42"/>
      <c r="L211" s="46"/>
      <c r="M211" s="218"/>
      <c r="N211" s="219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194</v>
      </c>
      <c r="AU211" s="19" t="s">
        <v>85</v>
      </c>
    </row>
    <row r="212" s="2" customFormat="1" ht="16.5" customHeight="1">
      <c r="A212" s="40"/>
      <c r="B212" s="41"/>
      <c r="C212" s="202" t="s">
        <v>162</v>
      </c>
      <c r="D212" s="202" t="s">
        <v>129</v>
      </c>
      <c r="E212" s="203" t="s">
        <v>336</v>
      </c>
      <c r="F212" s="204" t="s">
        <v>337</v>
      </c>
      <c r="G212" s="205" t="s">
        <v>305</v>
      </c>
      <c r="H212" s="206">
        <v>1</v>
      </c>
      <c r="I212" s="207"/>
      <c r="J212" s="208">
        <f>ROUND(I212*H212,2)</f>
        <v>0</v>
      </c>
      <c r="K212" s="204" t="s">
        <v>133</v>
      </c>
      <c r="L212" s="46"/>
      <c r="M212" s="209" t="s">
        <v>19</v>
      </c>
      <c r="N212" s="210" t="s">
        <v>46</v>
      </c>
      <c r="O212" s="86"/>
      <c r="P212" s="211">
        <f>O212*H212</f>
        <v>0</v>
      </c>
      <c r="Q212" s="211">
        <v>0</v>
      </c>
      <c r="R212" s="211">
        <f>Q212*H212</f>
        <v>0</v>
      </c>
      <c r="S212" s="211">
        <v>0</v>
      </c>
      <c r="T212" s="212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3" t="s">
        <v>332</v>
      </c>
      <c r="AT212" s="213" t="s">
        <v>129</v>
      </c>
      <c r="AU212" s="213" t="s">
        <v>85</v>
      </c>
      <c r="AY212" s="19" t="s">
        <v>124</v>
      </c>
      <c r="BE212" s="214">
        <f>IF(N212="základní",J212,0)</f>
        <v>0</v>
      </c>
      <c r="BF212" s="214">
        <f>IF(N212="snížená",J212,0)</f>
        <v>0</v>
      </c>
      <c r="BG212" s="214">
        <f>IF(N212="zákl. přenesená",J212,0)</f>
        <v>0</v>
      </c>
      <c r="BH212" s="214">
        <f>IF(N212="sníž. přenesená",J212,0)</f>
        <v>0</v>
      </c>
      <c r="BI212" s="214">
        <f>IF(N212="nulová",J212,0)</f>
        <v>0</v>
      </c>
      <c r="BJ212" s="19" t="s">
        <v>83</v>
      </c>
      <c r="BK212" s="214">
        <f>ROUND(I212*H212,2)</f>
        <v>0</v>
      </c>
      <c r="BL212" s="19" t="s">
        <v>332</v>
      </c>
      <c r="BM212" s="213" t="s">
        <v>338</v>
      </c>
    </row>
    <row r="213" s="2" customFormat="1">
      <c r="A213" s="40"/>
      <c r="B213" s="41"/>
      <c r="C213" s="42"/>
      <c r="D213" s="215" t="s">
        <v>137</v>
      </c>
      <c r="E213" s="42"/>
      <c r="F213" s="216" t="s">
        <v>339</v>
      </c>
      <c r="G213" s="42"/>
      <c r="H213" s="42"/>
      <c r="I213" s="217"/>
      <c r="J213" s="42"/>
      <c r="K213" s="42"/>
      <c r="L213" s="46"/>
      <c r="M213" s="218"/>
      <c r="N213" s="219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137</v>
      </c>
      <c r="AU213" s="19" t="s">
        <v>85</v>
      </c>
    </row>
    <row r="214" s="2" customFormat="1">
      <c r="A214" s="40"/>
      <c r="B214" s="41"/>
      <c r="C214" s="42"/>
      <c r="D214" s="222" t="s">
        <v>194</v>
      </c>
      <c r="E214" s="42"/>
      <c r="F214" s="252" t="s">
        <v>340</v>
      </c>
      <c r="G214" s="42"/>
      <c r="H214" s="42"/>
      <c r="I214" s="217"/>
      <c r="J214" s="42"/>
      <c r="K214" s="42"/>
      <c r="L214" s="46"/>
      <c r="M214" s="218"/>
      <c r="N214" s="219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194</v>
      </c>
      <c r="AU214" s="19" t="s">
        <v>85</v>
      </c>
    </row>
    <row r="215" s="12" customFormat="1" ht="22.8" customHeight="1">
      <c r="A215" s="12"/>
      <c r="B215" s="186"/>
      <c r="C215" s="187"/>
      <c r="D215" s="188" t="s">
        <v>74</v>
      </c>
      <c r="E215" s="200" t="s">
        <v>341</v>
      </c>
      <c r="F215" s="200" t="s">
        <v>342</v>
      </c>
      <c r="G215" s="187"/>
      <c r="H215" s="187"/>
      <c r="I215" s="190"/>
      <c r="J215" s="201">
        <f>BK215</f>
        <v>0</v>
      </c>
      <c r="K215" s="187"/>
      <c r="L215" s="192"/>
      <c r="M215" s="193"/>
      <c r="N215" s="194"/>
      <c r="O215" s="194"/>
      <c r="P215" s="195">
        <f>SUM(P216:P217)</f>
        <v>0</v>
      </c>
      <c r="Q215" s="194"/>
      <c r="R215" s="195">
        <f>SUM(R216:R217)</f>
        <v>0</v>
      </c>
      <c r="S215" s="194"/>
      <c r="T215" s="196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97" t="s">
        <v>165</v>
      </c>
      <c r="AT215" s="198" t="s">
        <v>74</v>
      </c>
      <c r="AU215" s="198" t="s">
        <v>83</v>
      </c>
      <c r="AY215" s="197" t="s">
        <v>124</v>
      </c>
      <c r="BK215" s="199">
        <f>SUM(BK216:BK217)</f>
        <v>0</v>
      </c>
    </row>
    <row r="216" s="2" customFormat="1" ht="16.5" customHeight="1">
      <c r="A216" s="40"/>
      <c r="B216" s="41"/>
      <c r="C216" s="202" t="s">
        <v>343</v>
      </c>
      <c r="D216" s="202" t="s">
        <v>129</v>
      </c>
      <c r="E216" s="203" t="s">
        <v>344</v>
      </c>
      <c r="F216" s="204" t="s">
        <v>345</v>
      </c>
      <c r="G216" s="205" t="s">
        <v>305</v>
      </c>
      <c r="H216" s="206">
        <v>1</v>
      </c>
      <c r="I216" s="207"/>
      <c r="J216" s="208">
        <f>ROUND(I216*H216,2)</f>
        <v>0</v>
      </c>
      <c r="K216" s="204" t="s">
        <v>133</v>
      </c>
      <c r="L216" s="46"/>
      <c r="M216" s="209" t="s">
        <v>19</v>
      </c>
      <c r="N216" s="210" t="s">
        <v>46</v>
      </c>
      <c r="O216" s="86"/>
      <c r="P216" s="211">
        <f>O216*H216</f>
        <v>0</v>
      </c>
      <c r="Q216" s="211">
        <v>0</v>
      </c>
      <c r="R216" s="211">
        <f>Q216*H216</f>
        <v>0</v>
      </c>
      <c r="S216" s="211">
        <v>0</v>
      </c>
      <c r="T216" s="212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3" t="s">
        <v>332</v>
      </c>
      <c r="AT216" s="213" t="s">
        <v>129</v>
      </c>
      <c r="AU216" s="213" t="s">
        <v>85</v>
      </c>
      <c r="AY216" s="19" t="s">
        <v>124</v>
      </c>
      <c r="BE216" s="214">
        <f>IF(N216="základní",J216,0)</f>
        <v>0</v>
      </c>
      <c r="BF216" s="214">
        <f>IF(N216="snížená",J216,0)</f>
        <v>0</v>
      </c>
      <c r="BG216" s="214">
        <f>IF(N216="zákl. přenesená",J216,0)</f>
        <v>0</v>
      </c>
      <c r="BH216" s="214">
        <f>IF(N216="sníž. přenesená",J216,0)</f>
        <v>0</v>
      </c>
      <c r="BI216" s="214">
        <f>IF(N216="nulová",J216,0)</f>
        <v>0</v>
      </c>
      <c r="BJ216" s="19" t="s">
        <v>83</v>
      </c>
      <c r="BK216" s="214">
        <f>ROUND(I216*H216,2)</f>
        <v>0</v>
      </c>
      <c r="BL216" s="19" t="s">
        <v>332</v>
      </c>
      <c r="BM216" s="213" t="s">
        <v>346</v>
      </c>
    </row>
    <row r="217" s="2" customFormat="1">
      <c r="A217" s="40"/>
      <c r="B217" s="41"/>
      <c r="C217" s="42"/>
      <c r="D217" s="215" t="s">
        <v>137</v>
      </c>
      <c r="E217" s="42"/>
      <c r="F217" s="216" t="s">
        <v>347</v>
      </c>
      <c r="G217" s="42"/>
      <c r="H217" s="42"/>
      <c r="I217" s="217"/>
      <c r="J217" s="42"/>
      <c r="K217" s="42"/>
      <c r="L217" s="46"/>
      <c r="M217" s="218"/>
      <c r="N217" s="219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137</v>
      </c>
      <c r="AU217" s="19" t="s">
        <v>85</v>
      </c>
    </row>
    <row r="218" s="12" customFormat="1" ht="22.8" customHeight="1">
      <c r="A218" s="12"/>
      <c r="B218" s="186"/>
      <c r="C218" s="187"/>
      <c r="D218" s="188" t="s">
        <v>74</v>
      </c>
      <c r="E218" s="200" t="s">
        <v>348</v>
      </c>
      <c r="F218" s="200" t="s">
        <v>349</v>
      </c>
      <c r="G218" s="187"/>
      <c r="H218" s="187"/>
      <c r="I218" s="190"/>
      <c r="J218" s="201">
        <f>BK218</f>
        <v>0</v>
      </c>
      <c r="K218" s="187"/>
      <c r="L218" s="192"/>
      <c r="M218" s="193"/>
      <c r="N218" s="194"/>
      <c r="O218" s="194"/>
      <c r="P218" s="195">
        <f>SUM(P219:P220)</f>
        <v>0</v>
      </c>
      <c r="Q218" s="194"/>
      <c r="R218" s="195">
        <f>SUM(R219:R220)</f>
        <v>0</v>
      </c>
      <c r="S218" s="194"/>
      <c r="T218" s="196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97" t="s">
        <v>165</v>
      </c>
      <c r="AT218" s="198" t="s">
        <v>74</v>
      </c>
      <c r="AU218" s="198" t="s">
        <v>83</v>
      </c>
      <c r="AY218" s="197" t="s">
        <v>124</v>
      </c>
      <c r="BK218" s="199">
        <f>SUM(BK219:BK220)</f>
        <v>0</v>
      </c>
    </row>
    <row r="219" s="2" customFormat="1" ht="16.5" customHeight="1">
      <c r="A219" s="40"/>
      <c r="B219" s="41"/>
      <c r="C219" s="202" t="s">
        <v>350</v>
      </c>
      <c r="D219" s="202" t="s">
        <v>129</v>
      </c>
      <c r="E219" s="203" t="s">
        <v>351</v>
      </c>
      <c r="F219" s="204" t="s">
        <v>352</v>
      </c>
      <c r="G219" s="205" t="s">
        <v>305</v>
      </c>
      <c r="H219" s="206">
        <v>1</v>
      </c>
      <c r="I219" s="207"/>
      <c r="J219" s="208">
        <f>ROUND(I219*H219,2)</f>
        <v>0</v>
      </c>
      <c r="K219" s="204" t="s">
        <v>133</v>
      </c>
      <c r="L219" s="46"/>
      <c r="M219" s="209" t="s">
        <v>19</v>
      </c>
      <c r="N219" s="210" t="s">
        <v>46</v>
      </c>
      <c r="O219" s="86"/>
      <c r="P219" s="211">
        <f>O219*H219</f>
        <v>0</v>
      </c>
      <c r="Q219" s="211">
        <v>0</v>
      </c>
      <c r="R219" s="211">
        <f>Q219*H219</f>
        <v>0</v>
      </c>
      <c r="S219" s="211">
        <v>0</v>
      </c>
      <c r="T219" s="212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3" t="s">
        <v>332</v>
      </c>
      <c r="AT219" s="213" t="s">
        <v>129</v>
      </c>
      <c r="AU219" s="213" t="s">
        <v>85</v>
      </c>
      <c r="AY219" s="19" t="s">
        <v>124</v>
      </c>
      <c r="BE219" s="214">
        <f>IF(N219="základní",J219,0)</f>
        <v>0</v>
      </c>
      <c r="BF219" s="214">
        <f>IF(N219="snížená",J219,0)</f>
        <v>0</v>
      </c>
      <c r="BG219" s="214">
        <f>IF(N219="zákl. přenesená",J219,0)</f>
        <v>0</v>
      </c>
      <c r="BH219" s="214">
        <f>IF(N219="sníž. přenesená",J219,0)</f>
        <v>0</v>
      </c>
      <c r="BI219" s="214">
        <f>IF(N219="nulová",J219,0)</f>
        <v>0</v>
      </c>
      <c r="BJ219" s="19" t="s">
        <v>83</v>
      </c>
      <c r="BK219" s="214">
        <f>ROUND(I219*H219,2)</f>
        <v>0</v>
      </c>
      <c r="BL219" s="19" t="s">
        <v>332</v>
      </c>
      <c r="BM219" s="213" t="s">
        <v>353</v>
      </c>
    </row>
    <row r="220" s="2" customFormat="1">
      <c r="A220" s="40"/>
      <c r="B220" s="41"/>
      <c r="C220" s="42"/>
      <c r="D220" s="215" t="s">
        <v>137</v>
      </c>
      <c r="E220" s="42"/>
      <c r="F220" s="216" t="s">
        <v>354</v>
      </c>
      <c r="G220" s="42"/>
      <c r="H220" s="42"/>
      <c r="I220" s="217"/>
      <c r="J220" s="42"/>
      <c r="K220" s="42"/>
      <c r="L220" s="46"/>
      <c r="M220" s="265"/>
      <c r="N220" s="266"/>
      <c r="O220" s="267"/>
      <c r="P220" s="267"/>
      <c r="Q220" s="267"/>
      <c r="R220" s="267"/>
      <c r="S220" s="267"/>
      <c r="T220" s="268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137</v>
      </c>
      <c r="AU220" s="19" t="s">
        <v>85</v>
      </c>
    </row>
    <row r="221" s="2" customFormat="1" ht="6.96" customHeight="1">
      <c r="A221" s="40"/>
      <c r="B221" s="61"/>
      <c r="C221" s="62"/>
      <c r="D221" s="62"/>
      <c r="E221" s="62"/>
      <c r="F221" s="62"/>
      <c r="G221" s="62"/>
      <c r="H221" s="62"/>
      <c r="I221" s="62"/>
      <c r="J221" s="62"/>
      <c r="K221" s="62"/>
      <c r="L221" s="46"/>
      <c r="M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</row>
  </sheetData>
  <sheetProtection sheet="1" autoFilter="0" formatColumns="0" formatRows="0" objects="1" scenarios="1" spinCount="100000" saltValue="6fJvtD6W31JS9QtS+9IhBZ5fElSr84q7F6Y+eU8MWrHqIzhXPaQhVbRPF98S7I8VcTkF4N3QnMAT/zQnRbd8lw==" hashValue="5Nx6vwaDz+1sUaqp8D34oEEwsh2Su2ypH5R8KnUqqkFwbv+S5YTaWFWmHe09x7c43E/xbPJYtwWHrtDGuRcRYA==" algorithmName="SHA-512" password="CC35"/>
  <autoFilter ref="C94:K220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100" r:id="rId1" display="https://podminky.urs.cz/item/CS_URS_2023_02/619991011"/>
    <hyperlink ref="F105" r:id="rId2" display="https://podminky.urs.cz/item/CS_URS_2023_02/985312134"/>
    <hyperlink ref="F110" r:id="rId3" display="https://podminky.urs.cz/item/CS_URS_2023_02/783903150"/>
    <hyperlink ref="F117" r:id="rId4" display="https://podminky.urs.cz/item/CS_URS_2023_02/632451103"/>
    <hyperlink ref="F125" r:id="rId5" display="https://podminky.urs.cz/item/CS_URS_2023_02/997013154"/>
    <hyperlink ref="F127" r:id="rId6" display="https://podminky.urs.cz/item/CS_URS_2023_02/997013501"/>
    <hyperlink ref="F129" r:id="rId7" display="https://podminky.urs.cz/item/CS_URS_2023_02/997013509"/>
    <hyperlink ref="F133" r:id="rId8" display="https://podminky.urs.cz/item/CS_URS_2023_02/997013631"/>
    <hyperlink ref="F137" r:id="rId9" display="https://podminky.urs.cz/item/CS_URS_2023_02/766662811"/>
    <hyperlink ref="F140" r:id="rId10" display="https://podminky.urs.cz/item/CS_URS_2023_02/766695213"/>
    <hyperlink ref="F143" r:id="rId11" display="https://podminky.urs.cz/item/CS_URS_2023_02/766662812"/>
    <hyperlink ref="F146" r:id="rId12" display="https://podminky.urs.cz/item/CS_URS_2023_02/766695233"/>
    <hyperlink ref="F149" r:id="rId13" display="https://podminky.urs.cz/item/CS_URS_2023_02/766411812"/>
    <hyperlink ref="F153" r:id="rId14" display="https://podminky.urs.cz/item/CS_URS_2023_02/766699612"/>
    <hyperlink ref="F157" r:id="rId15" display="https://podminky.urs.cz/item/CS_URS_2023_02/998766201"/>
    <hyperlink ref="F160" r:id="rId16" display="https://podminky.urs.cz/item/CS_URS_2023_02/775411820"/>
    <hyperlink ref="F166" r:id="rId17" display="https://podminky.urs.cz/item/CS_URS_2023_02/775413411"/>
    <hyperlink ref="F174" r:id="rId18" display="https://podminky.urs.cz/item/CS_URS_2023_02/998775201"/>
    <hyperlink ref="F177" r:id="rId19" display="https://podminky.urs.cz/item/CS_URS_2023_02/776201813"/>
    <hyperlink ref="F181" r:id="rId20" display="https://podminky.urs.cz/item/CS_URS_2023_02/776111116"/>
    <hyperlink ref="F185" r:id="rId21" display="https://podminky.urs.cz/item/CS_URS_2023_02/776111311"/>
    <hyperlink ref="F189" r:id="rId22" display="https://podminky.urs.cz/item/CS_URS_2023_02/998776201"/>
    <hyperlink ref="F200" r:id="rId23" display="https://podminky.urs.cz/item/CS_URS_2023_02/998777201"/>
    <hyperlink ref="F203" r:id="rId24" display="https://podminky.urs.cz/item/CS_URS_2023_02/783118211"/>
    <hyperlink ref="F210" r:id="rId25" display="https://podminky.urs.cz/item/CS_URS_2023_02/030001000"/>
    <hyperlink ref="F213" r:id="rId26" display="https://podminky.urs.cz/item/CS_URS_2023_02/033103000"/>
    <hyperlink ref="F217" r:id="rId27" display="https://podminky.urs.cz/item/CS_URS_2023_02/041103000"/>
    <hyperlink ref="F220" r:id="rId28" display="https://podminky.urs.cz/item/CS_URS_2023_02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6" customFormat="1" ht="45" customHeight="1">
      <c r="B3" s="273"/>
      <c r="C3" s="274" t="s">
        <v>355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356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357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358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359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360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361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362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363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364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365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82</v>
      </c>
      <c r="F18" s="280" t="s">
        <v>366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367</v>
      </c>
      <c r="F19" s="280" t="s">
        <v>368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369</v>
      </c>
      <c r="F20" s="280" t="s">
        <v>370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371</v>
      </c>
      <c r="F21" s="280" t="s">
        <v>372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373</v>
      </c>
      <c r="F22" s="280" t="s">
        <v>374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375</v>
      </c>
      <c r="F23" s="280" t="s">
        <v>376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377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378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379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380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381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382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383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384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385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110</v>
      </c>
      <c r="F36" s="280"/>
      <c r="G36" s="280" t="s">
        <v>386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387</v>
      </c>
      <c r="F37" s="280"/>
      <c r="G37" s="280" t="s">
        <v>388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56</v>
      </c>
      <c r="F38" s="280"/>
      <c r="G38" s="280" t="s">
        <v>389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57</v>
      </c>
      <c r="F39" s="280"/>
      <c r="G39" s="280" t="s">
        <v>390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111</v>
      </c>
      <c r="F40" s="280"/>
      <c r="G40" s="280" t="s">
        <v>391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112</v>
      </c>
      <c r="F41" s="280"/>
      <c r="G41" s="280" t="s">
        <v>392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393</v>
      </c>
      <c r="F42" s="280"/>
      <c r="G42" s="280" t="s">
        <v>394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395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396</v>
      </c>
      <c r="F44" s="280"/>
      <c r="G44" s="280" t="s">
        <v>397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114</v>
      </c>
      <c r="F45" s="280"/>
      <c r="G45" s="280" t="s">
        <v>398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399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400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401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402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403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404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405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406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407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408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409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410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411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412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413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414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415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416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417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418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419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420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421</v>
      </c>
      <c r="D76" s="298"/>
      <c r="E76" s="298"/>
      <c r="F76" s="298" t="s">
        <v>422</v>
      </c>
      <c r="G76" s="299"/>
      <c r="H76" s="298" t="s">
        <v>57</v>
      </c>
      <c r="I76" s="298" t="s">
        <v>60</v>
      </c>
      <c r="J76" s="298" t="s">
        <v>423</v>
      </c>
      <c r="K76" s="297"/>
    </row>
    <row r="77" s="1" customFormat="1" ht="17.25" customHeight="1">
      <c r="B77" s="295"/>
      <c r="C77" s="300" t="s">
        <v>424</v>
      </c>
      <c r="D77" s="300"/>
      <c r="E77" s="300"/>
      <c r="F77" s="301" t="s">
        <v>425</v>
      </c>
      <c r="G77" s="302"/>
      <c r="H77" s="300"/>
      <c r="I77" s="300"/>
      <c r="J77" s="300" t="s">
        <v>426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56</v>
      </c>
      <c r="D79" s="305"/>
      <c r="E79" s="305"/>
      <c r="F79" s="306" t="s">
        <v>427</v>
      </c>
      <c r="G79" s="307"/>
      <c r="H79" s="283" t="s">
        <v>428</v>
      </c>
      <c r="I79" s="283" t="s">
        <v>429</v>
      </c>
      <c r="J79" s="283">
        <v>20</v>
      </c>
      <c r="K79" s="297"/>
    </row>
    <row r="80" s="1" customFormat="1" ht="15" customHeight="1">
      <c r="B80" s="295"/>
      <c r="C80" s="283" t="s">
        <v>430</v>
      </c>
      <c r="D80" s="283"/>
      <c r="E80" s="283"/>
      <c r="F80" s="306" t="s">
        <v>427</v>
      </c>
      <c r="G80" s="307"/>
      <c r="H80" s="283" t="s">
        <v>431</v>
      </c>
      <c r="I80" s="283" t="s">
        <v>429</v>
      </c>
      <c r="J80" s="283">
        <v>120</v>
      </c>
      <c r="K80" s="297"/>
    </row>
    <row r="81" s="1" customFormat="1" ht="15" customHeight="1">
      <c r="B81" s="308"/>
      <c r="C81" s="283" t="s">
        <v>432</v>
      </c>
      <c r="D81" s="283"/>
      <c r="E81" s="283"/>
      <c r="F81" s="306" t="s">
        <v>433</v>
      </c>
      <c r="G81" s="307"/>
      <c r="H81" s="283" t="s">
        <v>434</v>
      </c>
      <c r="I81" s="283" t="s">
        <v>429</v>
      </c>
      <c r="J81" s="283">
        <v>50</v>
      </c>
      <c r="K81" s="297"/>
    </row>
    <row r="82" s="1" customFormat="1" ht="15" customHeight="1">
      <c r="B82" s="308"/>
      <c r="C82" s="283" t="s">
        <v>435</v>
      </c>
      <c r="D82" s="283"/>
      <c r="E82" s="283"/>
      <c r="F82" s="306" t="s">
        <v>427</v>
      </c>
      <c r="G82" s="307"/>
      <c r="H82" s="283" t="s">
        <v>436</v>
      </c>
      <c r="I82" s="283" t="s">
        <v>437</v>
      </c>
      <c r="J82" s="283"/>
      <c r="K82" s="297"/>
    </row>
    <row r="83" s="1" customFormat="1" ht="15" customHeight="1">
      <c r="B83" s="308"/>
      <c r="C83" s="309" t="s">
        <v>438</v>
      </c>
      <c r="D83" s="309"/>
      <c r="E83" s="309"/>
      <c r="F83" s="310" t="s">
        <v>433</v>
      </c>
      <c r="G83" s="309"/>
      <c r="H83" s="309" t="s">
        <v>439</v>
      </c>
      <c r="I83" s="309" t="s">
        <v>429</v>
      </c>
      <c r="J83" s="309">
        <v>15</v>
      </c>
      <c r="K83" s="297"/>
    </row>
    <row r="84" s="1" customFormat="1" ht="15" customHeight="1">
      <c r="B84" s="308"/>
      <c r="C84" s="309" t="s">
        <v>440</v>
      </c>
      <c r="D84" s="309"/>
      <c r="E84" s="309"/>
      <c r="F84" s="310" t="s">
        <v>433</v>
      </c>
      <c r="G84" s="309"/>
      <c r="H84" s="309" t="s">
        <v>441</v>
      </c>
      <c r="I84" s="309" t="s">
        <v>429</v>
      </c>
      <c r="J84" s="309">
        <v>15</v>
      </c>
      <c r="K84" s="297"/>
    </row>
    <row r="85" s="1" customFormat="1" ht="15" customHeight="1">
      <c r="B85" s="308"/>
      <c r="C85" s="309" t="s">
        <v>442</v>
      </c>
      <c r="D85" s="309"/>
      <c r="E85" s="309"/>
      <c r="F85" s="310" t="s">
        <v>433</v>
      </c>
      <c r="G85" s="309"/>
      <c r="H85" s="309" t="s">
        <v>443</v>
      </c>
      <c r="I85" s="309" t="s">
        <v>429</v>
      </c>
      <c r="J85" s="309">
        <v>20</v>
      </c>
      <c r="K85" s="297"/>
    </row>
    <row r="86" s="1" customFormat="1" ht="15" customHeight="1">
      <c r="B86" s="308"/>
      <c r="C86" s="309" t="s">
        <v>444</v>
      </c>
      <c r="D86" s="309"/>
      <c r="E86" s="309"/>
      <c r="F86" s="310" t="s">
        <v>433</v>
      </c>
      <c r="G86" s="309"/>
      <c r="H86" s="309" t="s">
        <v>445</v>
      </c>
      <c r="I86" s="309" t="s">
        <v>429</v>
      </c>
      <c r="J86" s="309">
        <v>20</v>
      </c>
      <c r="K86" s="297"/>
    </row>
    <row r="87" s="1" customFormat="1" ht="15" customHeight="1">
      <c r="B87" s="308"/>
      <c r="C87" s="283" t="s">
        <v>446</v>
      </c>
      <c r="D87" s="283"/>
      <c r="E87" s="283"/>
      <c r="F87" s="306" t="s">
        <v>433</v>
      </c>
      <c r="G87" s="307"/>
      <c r="H87" s="283" t="s">
        <v>447</v>
      </c>
      <c r="I87" s="283" t="s">
        <v>429</v>
      </c>
      <c r="J87" s="283">
        <v>50</v>
      </c>
      <c r="K87" s="297"/>
    </row>
    <row r="88" s="1" customFormat="1" ht="15" customHeight="1">
      <c r="B88" s="308"/>
      <c r="C88" s="283" t="s">
        <v>448</v>
      </c>
      <c r="D88" s="283"/>
      <c r="E88" s="283"/>
      <c r="F88" s="306" t="s">
        <v>433</v>
      </c>
      <c r="G88" s="307"/>
      <c r="H88" s="283" t="s">
        <v>449</v>
      </c>
      <c r="I88" s="283" t="s">
        <v>429</v>
      </c>
      <c r="J88" s="283">
        <v>20</v>
      </c>
      <c r="K88" s="297"/>
    </row>
    <row r="89" s="1" customFormat="1" ht="15" customHeight="1">
      <c r="B89" s="308"/>
      <c r="C89" s="283" t="s">
        <v>450</v>
      </c>
      <c r="D89" s="283"/>
      <c r="E89" s="283"/>
      <c r="F89" s="306" t="s">
        <v>433</v>
      </c>
      <c r="G89" s="307"/>
      <c r="H89" s="283" t="s">
        <v>451</v>
      </c>
      <c r="I89" s="283" t="s">
        <v>429</v>
      </c>
      <c r="J89" s="283">
        <v>20</v>
      </c>
      <c r="K89" s="297"/>
    </row>
    <row r="90" s="1" customFormat="1" ht="15" customHeight="1">
      <c r="B90" s="308"/>
      <c r="C90" s="283" t="s">
        <v>452</v>
      </c>
      <c r="D90" s="283"/>
      <c r="E90" s="283"/>
      <c r="F90" s="306" t="s">
        <v>433</v>
      </c>
      <c r="G90" s="307"/>
      <c r="H90" s="283" t="s">
        <v>453</v>
      </c>
      <c r="I90" s="283" t="s">
        <v>429</v>
      </c>
      <c r="J90" s="283">
        <v>50</v>
      </c>
      <c r="K90" s="297"/>
    </row>
    <row r="91" s="1" customFormat="1" ht="15" customHeight="1">
      <c r="B91" s="308"/>
      <c r="C91" s="283" t="s">
        <v>454</v>
      </c>
      <c r="D91" s="283"/>
      <c r="E91" s="283"/>
      <c r="F91" s="306" t="s">
        <v>433</v>
      </c>
      <c r="G91" s="307"/>
      <c r="H91" s="283" t="s">
        <v>454</v>
      </c>
      <c r="I91" s="283" t="s">
        <v>429</v>
      </c>
      <c r="J91" s="283">
        <v>50</v>
      </c>
      <c r="K91" s="297"/>
    </row>
    <row r="92" s="1" customFormat="1" ht="15" customHeight="1">
      <c r="B92" s="308"/>
      <c r="C92" s="283" t="s">
        <v>455</v>
      </c>
      <c r="D92" s="283"/>
      <c r="E92" s="283"/>
      <c r="F92" s="306" t="s">
        <v>433</v>
      </c>
      <c r="G92" s="307"/>
      <c r="H92" s="283" t="s">
        <v>456</v>
      </c>
      <c r="I92" s="283" t="s">
        <v>429</v>
      </c>
      <c r="J92" s="283">
        <v>255</v>
      </c>
      <c r="K92" s="297"/>
    </row>
    <row r="93" s="1" customFormat="1" ht="15" customHeight="1">
      <c r="B93" s="308"/>
      <c r="C93" s="283" t="s">
        <v>457</v>
      </c>
      <c r="D93" s="283"/>
      <c r="E93" s="283"/>
      <c r="F93" s="306" t="s">
        <v>427</v>
      </c>
      <c r="G93" s="307"/>
      <c r="H93" s="283" t="s">
        <v>458</v>
      </c>
      <c r="I93" s="283" t="s">
        <v>459</v>
      </c>
      <c r="J93" s="283"/>
      <c r="K93" s="297"/>
    </row>
    <row r="94" s="1" customFormat="1" ht="15" customHeight="1">
      <c r="B94" s="308"/>
      <c r="C94" s="283" t="s">
        <v>460</v>
      </c>
      <c r="D94" s="283"/>
      <c r="E94" s="283"/>
      <c r="F94" s="306" t="s">
        <v>427</v>
      </c>
      <c r="G94" s="307"/>
      <c r="H94" s="283" t="s">
        <v>461</v>
      </c>
      <c r="I94" s="283" t="s">
        <v>462</v>
      </c>
      <c r="J94" s="283"/>
      <c r="K94" s="297"/>
    </row>
    <row r="95" s="1" customFormat="1" ht="15" customHeight="1">
      <c r="B95" s="308"/>
      <c r="C95" s="283" t="s">
        <v>463</v>
      </c>
      <c r="D95" s="283"/>
      <c r="E95" s="283"/>
      <c r="F95" s="306" t="s">
        <v>427</v>
      </c>
      <c r="G95" s="307"/>
      <c r="H95" s="283" t="s">
        <v>463</v>
      </c>
      <c r="I95" s="283" t="s">
        <v>462</v>
      </c>
      <c r="J95" s="283"/>
      <c r="K95" s="297"/>
    </row>
    <row r="96" s="1" customFormat="1" ht="15" customHeight="1">
      <c r="B96" s="308"/>
      <c r="C96" s="283" t="s">
        <v>41</v>
      </c>
      <c r="D96" s="283"/>
      <c r="E96" s="283"/>
      <c r="F96" s="306" t="s">
        <v>427</v>
      </c>
      <c r="G96" s="307"/>
      <c r="H96" s="283" t="s">
        <v>464</v>
      </c>
      <c r="I96" s="283" t="s">
        <v>462</v>
      </c>
      <c r="J96" s="283"/>
      <c r="K96" s="297"/>
    </row>
    <row r="97" s="1" customFormat="1" ht="15" customHeight="1">
      <c r="B97" s="308"/>
      <c r="C97" s="283" t="s">
        <v>51</v>
      </c>
      <c r="D97" s="283"/>
      <c r="E97" s="283"/>
      <c r="F97" s="306" t="s">
        <v>427</v>
      </c>
      <c r="G97" s="307"/>
      <c r="H97" s="283" t="s">
        <v>465</v>
      </c>
      <c r="I97" s="283" t="s">
        <v>462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466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421</v>
      </c>
      <c r="D103" s="298"/>
      <c r="E103" s="298"/>
      <c r="F103" s="298" t="s">
        <v>422</v>
      </c>
      <c r="G103" s="299"/>
      <c r="H103" s="298" t="s">
        <v>57</v>
      </c>
      <c r="I103" s="298" t="s">
        <v>60</v>
      </c>
      <c r="J103" s="298" t="s">
        <v>423</v>
      </c>
      <c r="K103" s="297"/>
    </row>
    <row r="104" s="1" customFormat="1" ht="17.25" customHeight="1">
      <c r="B104" s="295"/>
      <c r="C104" s="300" t="s">
        <v>424</v>
      </c>
      <c r="D104" s="300"/>
      <c r="E104" s="300"/>
      <c r="F104" s="301" t="s">
        <v>425</v>
      </c>
      <c r="G104" s="302"/>
      <c r="H104" s="300"/>
      <c r="I104" s="300"/>
      <c r="J104" s="300" t="s">
        <v>426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56</v>
      </c>
      <c r="D106" s="305"/>
      <c r="E106" s="305"/>
      <c r="F106" s="306" t="s">
        <v>427</v>
      </c>
      <c r="G106" s="283"/>
      <c r="H106" s="283" t="s">
        <v>467</v>
      </c>
      <c r="I106" s="283" t="s">
        <v>429</v>
      </c>
      <c r="J106" s="283">
        <v>20</v>
      </c>
      <c r="K106" s="297"/>
    </row>
    <row r="107" s="1" customFormat="1" ht="15" customHeight="1">
      <c r="B107" s="295"/>
      <c r="C107" s="283" t="s">
        <v>430</v>
      </c>
      <c r="D107" s="283"/>
      <c r="E107" s="283"/>
      <c r="F107" s="306" t="s">
        <v>427</v>
      </c>
      <c r="G107" s="283"/>
      <c r="H107" s="283" t="s">
        <v>467</v>
      </c>
      <c r="I107" s="283" t="s">
        <v>429</v>
      </c>
      <c r="J107" s="283">
        <v>120</v>
      </c>
      <c r="K107" s="297"/>
    </row>
    <row r="108" s="1" customFormat="1" ht="15" customHeight="1">
      <c r="B108" s="308"/>
      <c r="C108" s="283" t="s">
        <v>432</v>
      </c>
      <c r="D108" s="283"/>
      <c r="E108" s="283"/>
      <c r="F108" s="306" t="s">
        <v>433</v>
      </c>
      <c r="G108" s="283"/>
      <c r="H108" s="283" t="s">
        <v>467</v>
      </c>
      <c r="I108" s="283" t="s">
        <v>429</v>
      </c>
      <c r="J108" s="283">
        <v>50</v>
      </c>
      <c r="K108" s="297"/>
    </row>
    <row r="109" s="1" customFormat="1" ht="15" customHeight="1">
      <c r="B109" s="308"/>
      <c r="C109" s="283" t="s">
        <v>435</v>
      </c>
      <c r="D109" s="283"/>
      <c r="E109" s="283"/>
      <c r="F109" s="306" t="s">
        <v>427</v>
      </c>
      <c r="G109" s="283"/>
      <c r="H109" s="283" t="s">
        <v>467</v>
      </c>
      <c r="I109" s="283" t="s">
        <v>437</v>
      </c>
      <c r="J109" s="283"/>
      <c r="K109" s="297"/>
    </row>
    <row r="110" s="1" customFormat="1" ht="15" customHeight="1">
      <c r="B110" s="308"/>
      <c r="C110" s="283" t="s">
        <v>446</v>
      </c>
      <c r="D110" s="283"/>
      <c r="E110" s="283"/>
      <c r="F110" s="306" t="s">
        <v>433</v>
      </c>
      <c r="G110" s="283"/>
      <c r="H110" s="283" t="s">
        <v>467</v>
      </c>
      <c r="I110" s="283" t="s">
        <v>429</v>
      </c>
      <c r="J110" s="283">
        <v>50</v>
      </c>
      <c r="K110" s="297"/>
    </row>
    <row r="111" s="1" customFormat="1" ht="15" customHeight="1">
      <c r="B111" s="308"/>
      <c r="C111" s="283" t="s">
        <v>454</v>
      </c>
      <c r="D111" s="283"/>
      <c r="E111" s="283"/>
      <c r="F111" s="306" t="s">
        <v>433</v>
      </c>
      <c r="G111" s="283"/>
      <c r="H111" s="283" t="s">
        <v>467</v>
      </c>
      <c r="I111" s="283" t="s">
        <v>429</v>
      </c>
      <c r="J111" s="283">
        <v>50</v>
      </c>
      <c r="K111" s="297"/>
    </row>
    <row r="112" s="1" customFormat="1" ht="15" customHeight="1">
      <c r="B112" s="308"/>
      <c r="C112" s="283" t="s">
        <v>452</v>
      </c>
      <c r="D112" s="283"/>
      <c r="E112" s="283"/>
      <c r="F112" s="306" t="s">
        <v>433</v>
      </c>
      <c r="G112" s="283"/>
      <c r="H112" s="283" t="s">
        <v>467</v>
      </c>
      <c r="I112" s="283" t="s">
        <v>429</v>
      </c>
      <c r="J112" s="283">
        <v>50</v>
      </c>
      <c r="K112" s="297"/>
    </row>
    <row r="113" s="1" customFormat="1" ht="15" customHeight="1">
      <c r="B113" s="308"/>
      <c r="C113" s="283" t="s">
        <v>56</v>
      </c>
      <c r="D113" s="283"/>
      <c r="E113" s="283"/>
      <c r="F113" s="306" t="s">
        <v>427</v>
      </c>
      <c r="G113" s="283"/>
      <c r="H113" s="283" t="s">
        <v>468</v>
      </c>
      <c r="I113" s="283" t="s">
        <v>429</v>
      </c>
      <c r="J113" s="283">
        <v>20</v>
      </c>
      <c r="K113" s="297"/>
    </row>
    <row r="114" s="1" customFormat="1" ht="15" customHeight="1">
      <c r="B114" s="308"/>
      <c r="C114" s="283" t="s">
        <v>469</v>
      </c>
      <c r="D114" s="283"/>
      <c r="E114" s="283"/>
      <c r="F114" s="306" t="s">
        <v>427</v>
      </c>
      <c r="G114" s="283"/>
      <c r="H114" s="283" t="s">
        <v>470</v>
      </c>
      <c r="I114" s="283" t="s">
        <v>429</v>
      </c>
      <c r="J114" s="283">
        <v>120</v>
      </c>
      <c r="K114" s="297"/>
    </row>
    <row r="115" s="1" customFormat="1" ht="15" customHeight="1">
      <c r="B115" s="308"/>
      <c r="C115" s="283" t="s">
        <v>41</v>
      </c>
      <c r="D115" s="283"/>
      <c r="E115" s="283"/>
      <c r="F115" s="306" t="s">
        <v>427</v>
      </c>
      <c r="G115" s="283"/>
      <c r="H115" s="283" t="s">
        <v>471</v>
      </c>
      <c r="I115" s="283" t="s">
        <v>462</v>
      </c>
      <c r="J115" s="283"/>
      <c r="K115" s="297"/>
    </row>
    <row r="116" s="1" customFormat="1" ht="15" customHeight="1">
      <c r="B116" s="308"/>
      <c r="C116" s="283" t="s">
        <v>51</v>
      </c>
      <c r="D116" s="283"/>
      <c r="E116" s="283"/>
      <c r="F116" s="306" t="s">
        <v>427</v>
      </c>
      <c r="G116" s="283"/>
      <c r="H116" s="283" t="s">
        <v>472</v>
      </c>
      <c r="I116" s="283" t="s">
        <v>462</v>
      </c>
      <c r="J116" s="283"/>
      <c r="K116" s="297"/>
    </row>
    <row r="117" s="1" customFormat="1" ht="15" customHeight="1">
      <c r="B117" s="308"/>
      <c r="C117" s="283" t="s">
        <v>60</v>
      </c>
      <c r="D117" s="283"/>
      <c r="E117" s="283"/>
      <c r="F117" s="306" t="s">
        <v>427</v>
      </c>
      <c r="G117" s="283"/>
      <c r="H117" s="283" t="s">
        <v>473</v>
      </c>
      <c r="I117" s="283" t="s">
        <v>474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475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421</v>
      </c>
      <c r="D123" s="298"/>
      <c r="E123" s="298"/>
      <c r="F123" s="298" t="s">
        <v>422</v>
      </c>
      <c r="G123" s="299"/>
      <c r="H123" s="298" t="s">
        <v>57</v>
      </c>
      <c r="I123" s="298" t="s">
        <v>60</v>
      </c>
      <c r="J123" s="298" t="s">
        <v>423</v>
      </c>
      <c r="K123" s="327"/>
    </row>
    <row r="124" s="1" customFormat="1" ht="17.25" customHeight="1">
      <c r="B124" s="326"/>
      <c r="C124" s="300" t="s">
        <v>424</v>
      </c>
      <c r="D124" s="300"/>
      <c r="E124" s="300"/>
      <c r="F124" s="301" t="s">
        <v>425</v>
      </c>
      <c r="G124" s="302"/>
      <c r="H124" s="300"/>
      <c r="I124" s="300"/>
      <c r="J124" s="300" t="s">
        <v>426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430</v>
      </c>
      <c r="D126" s="305"/>
      <c r="E126" s="305"/>
      <c r="F126" s="306" t="s">
        <v>427</v>
      </c>
      <c r="G126" s="283"/>
      <c r="H126" s="283" t="s">
        <v>467</v>
      </c>
      <c r="I126" s="283" t="s">
        <v>429</v>
      </c>
      <c r="J126" s="283">
        <v>120</v>
      </c>
      <c r="K126" s="331"/>
    </row>
    <row r="127" s="1" customFormat="1" ht="15" customHeight="1">
      <c r="B127" s="328"/>
      <c r="C127" s="283" t="s">
        <v>476</v>
      </c>
      <c r="D127" s="283"/>
      <c r="E127" s="283"/>
      <c r="F127" s="306" t="s">
        <v>427</v>
      </c>
      <c r="G127" s="283"/>
      <c r="H127" s="283" t="s">
        <v>477</v>
      </c>
      <c r="I127" s="283" t="s">
        <v>429</v>
      </c>
      <c r="J127" s="283" t="s">
        <v>478</v>
      </c>
      <c r="K127" s="331"/>
    </row>
    <row r="128" s="1" customFormat="1" ht="15" customHeight="1">
      <c r="B128" s="328"/>
      <c r="C128" s="283" t="s">
        <v>375</v>
      </c>
      <c r="D128" s="283"/>
      <c r="E128" s="283"/>
      <c r="F128" s="306" t="s">
        <v>427</v>
      </c>
      <c r="G128" s="283"/>
      <c r="H128" s="283" t="s">
        <v>479</v>
      </c>
      <c r="I128" s="283" t="s">
        <v>429</v>
      </c>
      <c r="J128" s="283" t="s">
        <v>478</v>
      </c>
      <c r="K128" s="331"/>
    </row>
    <row r="129" s="1" customFormat="1" ht="15" customHeight="1">
      <c r="B129" s="328"/>
      <c r="C129" s="283" t="s">
        <v>438</v>
      </c>
      <c r="D129" s="283"/>
      <c r="E129" s="283"/>
      <c r="F129" s="306" t="s">
        <v>433</v>
      </c>
      <c r="G129" s="283"/>
      <c r="H129" s="283" t="s">
        <v>439</v>
      </c>
      <c r="I129" s="283" t="s">
        <v>429</v>
      </c>
      <c r="J129" s="283">
        <v>15</v>
      </c>
      <c r="K129" s="331"/>
    </row>
    <row r="130" s="1" customFormat="1" ht="15" customHeight="1">
      <c r="B130" s="328"/>
      <c r="C130" s="309" t="s">
        <v>440</v>
      </c>
      <c r="D130" s="309"/>
      <c r="E130" s="309"/>
      <c r="F130" s="310" t="s">
        <v>433</v>
      </c>
      <c r="G130" s="309"/>
      <c r="H130" s="309" t="s">
        <v>441</v>
      </c>
      <c r="I130" s="309" t="s">
        <v>429</v>
      </c>
      <c r="J130" s="309">
        <v>15</v>
      </c>
      <c r="K130" s="331"/>
    </row>
    <row r="131" s="1" customFormat="1" ht="15" customHeight="1">
      <c r="B131" s="328"/>
      <c r="C131" s="309" t="s">
        <v>442</v>
      </c>
      <c r="D131" s="309"/>
      <c r="E131" s="309"/>
      <c r="F131" s="310" t="s">
        <v>433</v>
      </c>
      <c r="G131" s="309"/>
      <c r="H131" s="309" t="s">
        <v>443</v>
      </c>
      <c r="I131" s="309" t="s">
        <v>429</v>
      </c>
      <c r="J131" s="309">
        <v>20</v>
      </c>
      <c r="K131" s="331"/>
    </row>
    <row r="132" s="1" customFormat="1" ht="15" customHeight="1">
      <c r="B132" s="328"/>
      <c r="C132" s="309" t="s">
        <v>444</v>
      </c>
      <c r="D132" s="309"/>
      <c r="E132" s="309"/>
      <c r="F132" s="310" t="s">
        <v>433</v>
      </c>
      <c r="G132" s="309"/>
      <c r="H132" s="309" t="s">
        <v>445</v>
      </c>
      <c r="I132" s="309" t="s">
        <v>429</v>
      </c>
      <c r="J132" s="309">
        <v>20</v>
      </c>
      <c r="K132" s="331"/>
    </row>
    <row r="133" s="1" customFormat="1" ht="15" customHeight="1">
      <c r="B133" s="328"/>
      <c r="C133" s="283" t="s">
        <v>432</v>
      </c>
      <c r="D133" s="283"/>
      <c r="E133" s="283"/>
      <c r="F133" s="306" t="s">
        <v>433</v>
      </c>
      <c r="G133" s="283"/>
      <c r="H133" s="283" t="s">
        <v>467</v>
      </c>
      <c r="I133" s="283" t="s">
        <v>429</v>
      </c>
      <c r="J133" s="283">
        <v>50</v>
      </c>
      <c r="K133" s="331"/>
    </row>
    <row r="134" s="1" customFormat="1" ht="15" customHeight="1">
      <c r="B134" s="328"/>
      <c r="C134" s="283" t="s">
        <v>446</v>
      </c>
      <c r="D134" s="283"/>
      <c r="E134" s="283"/>
      <c r="F134" s="306" t="s">
        <v>433</v>
      </c>
      <c r="G134" s="283"/>
      <c r="H134" s="283" t="s">
        <v>467</v>
      </c>
      <c r="I134" s="283" t="s">
        <v>429</v>
      </c>
      <c r="J134" s="283">
        <v>50</v>
      </c>
      <c r="K134" s="331"/>
    </row>
    <row r="135" s="1" customFormat="1" ht="15" customHeight="1">
      <c r="B135" s="328"/>
      <c r="C135" s="283" t="s">
        <v>452</v>
      </c>
      <c r="D135" s="283"/>
      <c r="E135" s="283"/>
      <c r="F135" s="306" t="s">
        <v>433</v>
      </c>
      <c r="G135" s="283"/>
      <c r="H135" s="283" t="s">
        <v>467</v>
      </c>
      <c r="I135" s="283" t="s">
        <v>429</v>
      </c>
      <c r="J135" s="283">
        <v>50</v>
      </c>
      <c r="K135" s="331"/>
    </row>
    <row r="136" s="1" customFormat="1" ht="15" customHeight="1">
      <c r="B136" s="328"/>
      <c r="C136" s="283" t="s">
        <v>454</v>
      </c>
      <c r="D136" s="283"/>
      <c r="E136" s="283"/>
      <c r="F136" s="306" t="s">
        <v>433</v>
      </c>
      <c r="G136" s="283"/>
      <c r="H136" s="283" t="s">
        <v>467</v>
      </c>
      <c r="I136" s="283" t="s">
        <v>429</v>
      </c>
      <c r="J136" s="283">
        <v>50</v>
      </c>
      <c r="K136" s="331"/>
    </row>
    <row r="137" s="1" customFormat="1" ht="15" customHeight="1">
      <c r="B137" s="328"/>
      <c r="C137" s="283" t="s">
        <v>455</v>
      </c>
      <c r="D137" s="283"/>
      <c r="E137" s="283"/>
      <c r="F137" s="306" t="s">
        <v>433</v>
      </c>
      <c r="G137" s="283"/>
      <c r="H137" s="283" t="s">
        <v>480</v>
      </c>
      <c r="I137" s="283" t="s">
        <v>429</v>
      </c>
      <c r="J137" s="283">
        <v>255</v>
      </c>
      <c r="K137" s="331"/>
    </row>
    <row r="138" s="1" customFormat="1" ht="15" customHeight="1">
      <c r="B138" s="328"/>
      <c r="C138" s="283" t="s">
        <v>457</v>
      </c>
      <c r="D138" s="283"/>
      <c r="E138" s="283"/>
      <c r="F138" s="306" t="s">
        <v>427</v>
      </c>
      <c r="G138" s="283"/>
      <c r="H138" s="283" t="s">
        <v>481</v>
      </c>
      <c r="I138" s="283" t="s">
        <v>459</v>
      </c>
      <c r="J138" s="283"/>
      <c r="K138" s="331"/>
    </row>
    <row r="139" s="1" customFormat="1" ht="15" customHeight="1">
      <c r="B139" s="328"/>
      <c r="C139" s="283" t="s">
        <v>460</v>
      </c>
      <c r="D139" s="283"/>
      <c r="E139" s="283"/>
      <c r="F139" s="306" t="s">
        <v>427</v>
      </c>
      <c r="G139" s="283"/>
      <c r="H139" s="283" t="s">
        <v>482</v>
      </c>
      <c r="I139" s="283" t="s">
        <v>462</v>
      </c>
      <c r="J139" s="283"/>
      <c r="K139" s="331"/>
    </row>
    <row r="140" s="1" customFormat="1" ht="15" customHeight="1">
      <c r="B140" s="328"/>
      <c r="C140" s="283" t="s">
        <v>463</v>
      </c>
      <c r="D140" s="283"/>
      <c r="E140" s="283"/>
      <c r="F140" s="306" t="s">
        <v>427</v>
      </c>
      <c r="G140" s="283"/>
      <c r="H140" s="283" t="s">
        <v>463</v>
      </c>
      <c r="I140" s="283" t="s">
        <v>462</v>
      </c>
      <c r="J140" s="283"/>
      <c r="K140" s="331"/>
    </row>
    <row r="141" s="1" customFormat="1" ht="15" customHeight="1">
      <c r="B141" s="328"/>
      <c r="C141" s="283" t="s">
        <v>41</v>
      </c>
      <c r="D141" s="283"/>
      <c r="E141" s="283"/>
      <c r="F141" s="306" t="s">
        <v>427</v>
      </c>
      <c r="G141" s="283"/>
      <c r="H141" s="283" t="s">
        <v>483</v>
      </c>
      <c r="I141" s="283" t="s">
        <v>462</v>
      </c>
      <c r="J141" s="283"/>
      <c r="K141" s="331"/>
    </row>
    <row r="142" s="1" customFormat="1" ht="15" customHeight="1">
      <c r="B142" s="328"/>
      <c r="C142" s="283" t="s">
        <v>484</v>
      </c>
      <c r="D142" s="283"/>
      <c r="E142" s="283"/>
      <c r="F142" s="306" t="s">
        <v>427</v>
      </c>
      <c r="G142" s="283"/>
      <c r="H142" s="283" t="s">
        <v>485</v>
      </c>
      <c r="I142" s="283" t="s">
        <v>462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486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421</v>
      </c>
      <c r="D148" s="298"/>
      <c r="E148" s="298"/>
      <c r="F148" s="298" t="s">
        <v>422</v>
      </c>
      <c r="G148" s="299"/>
      <c r="H148" s="298" t="s">
        <v>57</v>
      </c>
      <c r="I148" s="298" t="s">
        <v>60</v>
      </c>
      <c r="J148" s="298" t="s">
        <v>423</v>
      </c>
      <c r="K148" s="297"/>
    </row>
    <row r="149" s="1" customFormat="1" ht="17.25" customHeight="1">
      <c r="B149" s="295"/>
      <c r="C149" s="300" t="s">
        <v>424</v>
      </c>
      <c r="D149" s="300"/>
      <c r="E149" s="300"/>
      <c r="F149" s="301" t="s">
        <v>425</v>
      </c>
      <c r="G149" s="302"/>
      <c r="H149" s="300"/>
      <c r="I149" s="300"/>
      <c r="J149" s="300" t="s">
        <v>426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430</v>
      </c>
      <c r="D151" s="283"/>
      <c r="E151" s="283"/>
      <c r="F151" s="336" t="s">
        <v>427</v>
      </c>
      <c r="G151" s="283"/>
      <c r="H151" s="335" t="s">
        <v>467</v>
      </c>
      <c r="I151" s="335" t="s">
        <v>429</v>
      </c>
      <c r="J151" s="335">
        <v>120</v>
      </c>
      <c r="K151" s="331"/>
    </row>
    <row r="152" s="1" customFormat="1" ht="15" customHeight="1">
      <c r="B152" s="308"/>
      <c r="C152" s="335" t="s">
        <v>476</v>
      </c>
      <c r="D152" s="283"/>
      <c r="E152" s="283"/>
      <c r="F152" s="336" t="s">
        <v>427</v>
      </c>
      <c r="G152" s="283"/>
      <c r="H152" s="335" t="s">
        <v>487</v>
      </c>
      <c r="I152" s="335" t="s">
        <v>429</v>
      </c>
      <c r="J152" s="335" t="s">
        <v>478</v>
      </c>
      <c r="K152" s="331"/>
    </row>
    <row r="153" s="1" customFormat="1" ht="15" customHeight="1">
      <c r="B153" s="308"/>
      <c r="C153" s="335" t="s">
        <v>375</v>
      </c>
      <c r="D153" s="283"/>
      <c r="E153" s="283"/>
      <c r="F153" s="336" t="s">
        <v>427</v>
      </c>
      <c r="G153" s="283"/>
      <c r="H153" s="335" t="s">
        <v>488</v>
      </c>
      <c r="I153" s="335" t="s">
        <v>429</v>
      </c>
      <c r="J153" s="335" t="s">
        <v>478</v>
      </c>
      <c r="K153" s="331"/>
    </row>
    <row r="154" s="1" customFormat="1" ht="15" customHeight="1">
      <c r="B154" s="308"/>
      <c r="C154" s="335" t="s">
        <v>432</v>
      </c>
      <c r="D154" s="283"/>
      <c r="E154" s="283"/>
      <c r="F154" s="336" t="s">
        <v>433</v>
      </c>
      <c r="G154" s="283"/>
      <c r="H154" s="335" t="s">
        <v>467</v>
      </c>
      <c r="I154" s="335" t="s">
        <v>429</v>
      </c>
      <c r="J154" s="335">
        <v>50</v>
      </c>
      <c r="K154" s="331"/>
    </row>
    <row r="155" s="1" customFormat="1" ht="15" customHeight="1">
      <c r="B155" s="308"/>
      <c r="C155" s="335" t="s">
        <v>435</v>
      </c>
      <c r="D155" s="283"/>
      <c r="E155" s="283"/>
      <c r="F155" s="336" t="s">
        <v>427</v>
      </c>
      <c r="G155" s="283"/>
      <c r="H155" s="335" t="s">
        <v>467</v>
      </c>
      <c r="I155" s="335" t="s">
        <v>437</v>
      </c>
      <c r="J155" s="335"/>
      <c r="K155" s="331"/>
    </row>
    <row r="156" s="1" customFormat="1" ht="15" customHeight="1">
      <c r="B156" s="308"/>
      <c r="C156" s="335" t="s">
        <v>446</v>
      </c>
      <c r="D156" s="283"/>
      <c r="E156" s="283"/>
      <c r="F156" s="336" t="s">
        <v>433</v>
      </c>
      <c r="G156" s="283"/>
      <c r="H156" s="335" t="s">
        <v>467</v>
      </c>
      <c r="I156" s="335" t="s">
        <v>429</v>
      </c>
      <c r="J156" s="335">
        <v>50</v>
      </c>
      <c r="K156" s="331"/>
    </row>
    <row r="157" s="1" customFormat="1" ht="15" customHeight="1">
      <c r="B157" s="308"/>
      <c r="C157" s="335" t="s">
        <v>454</v>
      </c>
      <c r="D157" s="283"/>
      <c r="E157" s="283"/>
      <c r="F157" s="336" t="s">
        <v>433</v>
      </c>
      <c r="G157" s="283"/>
      <c r="H157" s="335" t="s">
        <v>467</v>
      </c>
      <c r="I157" s="335" t="s">
        <v>429</v>
      </c>
      <c r="J157" s="335">
        <v>50</v>
      </c>
      <c r="K157" s="331"/>
    </row>
    <row r="158" s="1" customFormat="1" ht="15" customHeight="1">
      <c r="B158" s="308"/>
      <c r="C158" s="335" t="s">
        <v>452</v>
      </c>
      <c r="D158" s="283"/>
      <c r="E158" s="283"/>
      <c r="F158" s="336" t="s">
        <v>433</v>
      </c>
      <c r="G158" s="283"/>
      <c r="H158" s="335" t="s">
        <v>467</v>
      </c>
      <c r="I158" s="335" t="s">
        <v>429</v>
      </c>
      <c r="J158" s="335">
        <v>50</v>
      </c>
      <c r="K158" s="331"/>
    </row>
    <row r="159" s="1" customFormat="1" ht="15" customHeight="1">
      <c r="B159" s="308"/>
      <c r="C159" s="335" t="s">
        <v>90</v>
      </c>
      <c r="D159" s="283"/>
      <c r="E159" s="283"/>
      <c r="F159" s="336" t="s">
        <v>427</v>
      </c>
      <c r="G159" s="283"/>
      <c r="H159" s="335" t="s">
        <v>489</v>
      </c>
      <c r="I159" s="335" t="s">
        <v>429</v>
      </c>
      <c r="J159" s="335" t="s">
        <v>490</v>
      </c>
      <c r="K159" s="331"/>
    </row>
    <row r="160" s="1" customFormat="1" ht="15" customHeight="1">
      <c r="B160" s="308"/>
      <c r="C160" s="335" t="s">
        <v>491</v>
      </c>
      <c r="D160" s="283"/>
      <c r="E160" s="283"/>
      <c r="F160" s="336" t="s">
        <v>427</v>
      </c>
      <c r="G160" s="283"/>
      <c r="H160" s="335" t="s">
        <v>492</v>
      </c>
      <c r="I160" s="335" t="s">
        <v>462</v>
      </c>
      <c r="J160" s="335"/>
      <c r="K160" s="331"/>
    </row>
    <row r="161" s="1" customFormat="1" ht="15" customHeight="1">
      <c r="B161" s="337"/>
      <c r="C161" s="317"/>
      <c r="D161" s="317"/>
      <c r="E161" s="317"/>
      <c r="F161" s="317"/>
      <c r="G161" s="317"/>
      <c r="H161" s="317"/>
      <c r="I161" s="317"/>
      <c r="J161" s="317"/>
      <c r="K161" s="338"/>
    </row>
    <row r="162" s="1" customFormat="1" ht="18.75" customHeight="1">
      <c r="B162" s="319"/>
      <c r="C162" s="329"/>
      <c r="D162" s="329"/>
      <c r="E162" s="329"/>
      <c r="F162" s="339"/>
      <c r="G162" s="329"/>
      <c r="H162" s="329"/>
      <c r="I162" s="329"/>
      <c r="J162" s="329"/>
      <c r="K162" s="319"/>
    </row>
    <row r="163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="1" customFormat="1" ht="7.5" customHeight="1">
      <c r="B164" s="270"/>
      <c r="C164" s="271"/>
      <c r="D164" s="271"/>
      <c r="E164" s="271"/>
      <c r="F164" s="271"/>
      <c r="G164" s="271"/>
      <c r="H164" s="271"/>
      <c r="I164" s="271"/>
      <c r="J164" s="271"/>
      <c r="K164" s="272"/>
    </row>
    <row r="165" s="1" customFormat="1" ht="45" customHeight="1">
      <c r="B165" s="273"/>
      <c r="C165" s="274" t="s">
        <v>493</v>
      </c>
      <c r="D165" s="274"/>
      <c r="E165" s="274"/>
      <c r="F165" s="274"/>
      <c r="G165" s="274"/>
      <c r="H165" s="274"/>
      <c r="I165" s="274"/>
      <c r="J165" s="274"/>
      <c r="K165" s="275"/>
    </row>
    <row r="166" s="1" customFormat="1" ht="17.25" customHeight="1">
      <c r="B166" s="273"/>
      <c r="C166" s="298" t="s">
        <v>421</v>
      </c>
      <c r="D166" s="298"/>
      <c r="E166" s="298"/>
      <c r="F166" s="298" t="s">
        <v>422</v>
      </c>
      <c r="G166" s="340"/>
      <c r="H166" s="341" t="s">
        <v>57</v>
      </c>
      <c r="I166" s="341" t="s">
        <v>60</v>
      </c>
      <c r="J166" s="298" t="s">
        <v>423</v>
      </c>
      <c r="K166" s="275"/>
    </row>
    <row r="167" s="1" customFormat="1" ht="17.25" customHeight="1">
      <c r="B167" s="276"/>
      <c r="C167" s="300" t="s">
        <v>424</v>
      </c>
      <c r="D167" s="300"/>
      <c r="E167" s="300"/>
      <c r="F167" s="301" t="s">
        <v>425</v>
      </c>
      <c r="G167" s="342"/>
      <c r="H167" s="343"/>
      <c r="I167" s="343"/>
      <c r="J167" s="300" t="s">
        <v>426</v>
      </c>
      <c r="K167" s="278"/>
    </row>
    <row r="168" s="1" customFormat="1" ht="5.25" customHeight="1">
      <c r="B168" s="308"/>
      <c r="C168" s="303"/>
      <c r="D168" s="303"/>
      <c r="E168" s="303"/>
      <c r="F168" s="303"/>
      <c r="G168" s="304"/>
      <c r="H168" s="303"/>
      <c r="I168" s="303"/>
      <c r="J168" s="303"/>
      <c r="K168" s="331"/>
    </row>
    <row r="169" s="1" customFormat="1" ht="15" customHeight="1">
      <c r="B169" s="308"/>
      <c r="C169" s="283" t="s">
        <v>430</v>
      </c>
      <c r="D169" s="283"/>
      <c r="E169" s="283"/>
      <c r="F169" s="306" t="s">
        <v>427</v>
      </c>
      <c r="G169" s="283"/>
      <c r="H169" s="283" t="s">
        <v>467</v>
      </c>
      <c r="I169" s="283" t="s">
        <v>429</v>
      </c>
      <c r="J169" s="283">
        <v>120</v>
      </c>
      <c r="K169" s="331"/>
    </row>
    <row r="170" s="1" customFormat="1" ht="15" customHeight="1">
      <c r="B170" s="308"/>
      <c r="C170" s="283" t="s">
        <v>476</v>
      </c>
      <c r="D170" s="283"/>
      <c r="E170" s="283"/>
      <c r="F170" s="306" t="s">
        <v>427</v>
      </c>
      <c r="G170" s="283"/>
      <c r="H170" s="283" t="s">
        <v>477</v>
      </c>
      <c r="I170" s="283" t="s">
        <v>429</v>
      </c>
      <c r="J170" s="283" t="s">
        <v>478</v>
      </c>
      <c r="K170" s="331"/>
    </row>
    <row r="171" s="1" customFormat="1" ht="15" customHeight="1">
      <c r="B171" s="308"/>
      <c r="C171" s="283" t="s">
        <v>375</v>
      </c>
      <c r="D171" s="283"/>
      <c r="E171" s="283"/>
      <c r="F171" s="306" t="s">
        <v>427</v>
      </c>
      <c r="G171" s="283"/>
      <c r="H171" s="283" t="s">
        <v>494</v>
      </c>
      <c r="I171" s="283" t="s">
        <v>429</v>
      </c>
      <c r="J171" s="283" t="s">
        <v>478</v>
      </c>
      <c r="K171" s="331"/>
    </row>
    <row r="172" s="1" customFormat="1" ht="15" customHeight="1">
      <c r="B172" s="308"/>
      <c r="C172" s="283" t="s">
        <v>432</v>
      </c>
      <c r="D172" s="283"/>
      <c r="E172" s="283"/>
      <c r="F172" s="306" t="s">
        <v>433</v>
      </c>
      <c r="G172" s="283"/>
      <c r="H172" s="283" t="s">
        <v>494</v>
      </c>
      <c r="I172" s="283" t="s">
        <v>429</v>
      </c>
      <c r="J172" s="283">
        <v>50</v>
      </c>
      <c r="K172" s="331"/>
    </row>
    <row r="173" s="1" customFormat="1" ht="15" customHeight="1">
      <c r="B173" s="308"/>
      <c r="C173" s="283" t="s">
        <v>435</v>
      </c>
      <c r="D173" s="283"/>
      <c r="E173" s="283"/>
      <c r="F173" s="306" t="s">
        <v>427</v>
      </c>
      <c r="G173" s="283"/>
      <c r="H173" s="283" t="s">
        <v>494</v>
      </c>
      <c r="I173" s="283" t="s">
        <v>437</v>
      </c>
      <c r="J173" s="283"/>
      <c r="K173" s="331"/>
    </row>
    <row r="174" s="1" customFormat="1" ht="15" customHeight="1">
      <c r="B174" s="308"/>
      <c r="C174" s="283" t="s">
        <v>446</v>
      </c>
      <c r="D174" s="283"/>
      <c r="E174" s="283"/>
      <c r="F174" s="306" t="s">
        <v>433</v>
      </c>
      <c r="G174" s="283"/>
      <c r="H174" s="283" t="s">
        <v>494</v>
      </c>
      <c r="I174" s="283" t="s">
        <v>429</v>
      </c>
      <c r="J174" s="283">
        <v>50</v>
      </c>
      <c r="K174" s="331"/>
    </row>
    <row r="175" s="1" customFormat="1" ht="15" customHeight="1">
      <c r="B175" s="308"/>
      <c r="C175" s="283" t="s">
        <v>454</v>
      </c>
      <c r="D175" s="283"/>
      <c r="E175" s="283"/>
      <c r="F175" s="306" t="s">
        <v>433</v>
      </c>
      <c r="G175" s="283"/>
      <c r="H175" s="283" t="s">
        <v>494</v>
      </c>
      <c r="I175" s="283" t="s">
        <v>429</v>
      </c>
      <c r="J175" s="283">
        <v>50</v>
      </c>
      <c r="K175" s="331"/>
    </row>
    <row r="176" s="1" customFormat="1" ht="15" customHeight="1">
      <c r="B176" s="308"/>
      <c r="C176" s="283" t="s">
        <v>452</v>
      </c>
      <c r="D176" s="283"/>
      <c r="E176" s="283"/>
      <c r="F176" s="306" t="s">
        <v>433</v>
      </c>
      <c r="G176" s="283"/>
      <c r="H176" s="283" t="s">
        <v>494</v>
      </c>
      <c r="I176" s="283" t="s">
        <v>429</v>
      </c>
      <c r="J176" s="283">
        <v>50</v>
      </c>
      <c r="K176" s="331"/>
    </row>
    <row r="177" s="1" customFormat="1" ht="15" customHeight="1">
      <c r="B177" s="308"/>
      <c r="C177" s="283" t="s">
        <v>110</v>
      </c>
      <c r="D177" s="283"/>
      <c r="E177" s="283"/>
      <c r="F177" s="306" t="s">
        <v>427</v>
      </c>
      <c r="G177" s="283"/>
      <c r="H177" s="283" t="s">
        <v>495</v>
      </c>
      <c r="I177" s="283" t="s">
        <v>496</v>
      </c>
      <c r="J177" s="283"/>
      <c r="K177" s="331"/>
    </row>
    <row r="178" s="1" customFormat="1" ht="15" customHeight="1">
      <c r="B178" s="308"/>
      <c r="C178" s="283" t="s">
        <v>60</v>
      </c>
      <c r="D178" s="283"/>
      <c r="E178" s="283"/>
      <c r="F178" s="306" t="s">
        <v>427</v>
      </c>
      <c r="G178" s="283"/>
      <c r="H178" s="283" t="s">
        <v>497</v>
      </c>
      <c r="I178" s="283" t="s">
        <v>498</v>
      </c>
      <c r="J178" s="283">
        <v>1</v>
      </c>
      <c r="K178" s="331"/>
    </row>
    <row r="179" s="1" customFormat="1" ht="15" customHeight="1">
      <c r="B179" s="308"/>
      <c r="C179" s="283" t="s">
        <v>56</v>
      </c>
      <c r="D179" s="283"/>
      <c r="E179" s="283"/>
      <c r="F179" s="306" t="s">
        <v>427</v>
      </c>
      <c r="G179" s="283"/>
      <c r="H179" s="283" t="s">
        <v>499</v>
      </c>
      <c r="I179" s="283" t="s">
        <v>429</v>
      </c>
      <c r="J179" s="283">
        <v>20</v>
      </c>
      <c r="K179" s="331"/>
    </row>
    <row r="180" s="1" customFormat="1" ht="15" customHeight="1">
      <c r="B180" s="308"/>
      <c r="C180" s="283" t="s">
        <v>57</v>
      </c>
      <c r="D180" s="283"/>
      <c r="E180" s="283"/>
      <c r="F180" s="306" t="s">
        <v>427</v>
      </c>
      <c r="G180" s="283"/>
      <c r="H180" s="283" t="s">
        <v>500</v>
      </c>
      <c r="I180" s="283" t="s">
        <v>429</v>
      </c>
      <c r="J180" s="283">
        <v>255</v>
      </c>
      <c r="K180" s="331"/>
    </row>
    <row r="181" s="1" customFormat="1" ht="15" customHeight="1">
      <c r="B181" s="308"/>
      <c r="C181" s="283" t="s">
        <v>111</v>
      </c>
      <c r="D181" s="283"/>
      <c r="E181" s="283"/>
      <c r="F181" s="306" t="s">
        <v>427</v>
      </c>
      <c r="G181" s="283"/>
      <c r="H181" s="283" t="s">
        <v>391</v>
      </c>
      <c r="I181" s="283" t="s">
        <v>429</v>
      </c>
      <c r="J181" s="283">
        <v>10</v>
      </c>
      <c r="K181" s="331"/>
    </row>
    <row r="182" s="1" customFormat="1" ht="15" customHeight="1">
      <c r="B182" s="308"/>
      <c r="C182" s="283" t="s">
        <v>112</v>
      </c>
      <c r="D182" s="283"/>
      <c r="E182" s="283"/>
      <c r="F182" s="306" t="s">
        <v>427</v>
      </c>
      <c r="G182" s="283"/>
      <c r="H182" s="283" t="s">
        <v>501</v>
      </c>
      <c r="I182" s="283" t="s">
        <v>462</v>
      </c>
      <c r="J182" s="283"/>
      <c r="K182" s="331"/>
    </row>
    <row r="183" s="1" customFormat="1" ht="15" customHeight="1">
      <c r="B183" s="308"/>
      <c r="C183" s="283" t="s">
        <v>502</v>
      </c>
      <c r="D183" s="283"/>
      <c r="E183" s="283"/>
      <c r="F183" s="306" t="s">
        <v>427</v>
      </c>
      <c r="G183" s="283"/>
      <c r="H183" s="283" t="s">
        <v>503</v>
      </c>
      <c r="I183" s="283" t="s">
        <v>462</v>
      </c>
      <c r="J183" s="283"/>
      <c r="K183" s="331"/>
    </row>
    <row r="184" s="1" customFormat="1" ht="15" customHeight="1">
      <c r="B184" s="308"/>
      <c r="C184" s="283" t="s">
        <v>491</v>
      </c>
      <c r="D184" s="283"/>
      <c r="E184" s="283"/>
      <c r="F184" s="306" t="s">
        <v>427</v>
      </c>
      <c r="G184" s="283"/>
      <c r="H184" s="283" t="s">
        <v>504</v>
      </c>
      <c r="I184" s="283" t="s">
        <v>462</v>
      </c>
      <c r="J184" s="283"/>
      <c r="K184" s="331"/>
    </row>
    <row r="185" s="1" customFormat="1" ht="15" customHeight="1">
      <c r="B185" s="308"/>
      <c r="C185" s="283" t="s">
        <v>114</v>
      </c>
      <c r="D185" s="283"/>
      <c r="E185" s="283"/>
      <c r="F185" s="306" t="s">
        <v>433</v>
      </c>
      <c r="G185" s="283"/>
      <c r="H185" s="283" t="s">
        <v>505</v>
      </c>
      <c r="I185" s="283" t="s">
        <v>429</v>
      </c>
      <c r="J185" s="283">
        <v>50</v>
      </c>
      <c r="K185" s="331"/>
    </row>
    <row r="186" s="1" customFormat="1" ht="15" customHeight="1">
      <c r="B186" s="308"/>
      <c r="C186" s="283" t="s">
        <v>506</v>
      </c>
      <c r="D186" s="283"/>
      <c r="E186" s="283"/>
      <c r="F186" s="306" t="s">
        <v>433</v>
      </c>
      <c r="G186" s="283"/>
      <c r="H186" s="283" t="s">
        <v>507</v>
      </c>
      <c r="I186" s="283" t="s">
        <v>508</v>
      </c>
      <c r="J186" s="283"/>
      <c r="K186" s="331"/>
    </row>
    <row r="187" s="1" customFormat="1" ht="15" customHeight="1">
      <c r="B187" s="308"/>
      <c r="C187" s="283" t="s">
        <v>509</v>
      </c>
      <c r="D187" s="283"/>
      <c r="E187" s="283"/>
      <c r="F187" s="306" t="s">
        <v>433</v>
      </c>
      <c r="G187" s="283"/>
      <c r="H187" s="283" t="s">
        <v>510</v>
      </c>
      <c r="I187" s="283" t="s">
        <v>508</v>
      </c>
      <c r="J187" s="283"/>
      <c r="K187" s="331"/>
    </row>
    <row r="188" s="1" customFormat="1" ht="15" customHeight="1">
      <c r="B188" s="308"/>
      <c r="C188" s="283" t="s">
        <v>511</v>
      </c>
      <c r="D188" s="283"/>
      <c r="E188" s="283"/>
      <c r="F188" s="306" t="s">
        <v>433</v>
      </c>
      <c r="G188" s="283"/>
      <c r="H188" s="283" t="s">
        <v>512</v>
      </c>
      <c r="I188" s="283" t="s">
        <v>508</v>
      </c>
      <c r="J188" s="283"/>
      <c r="K188" s="331"/>
    </row>
    <row r="189" s="1" customFormat="1" ht="15" customHeight="1">
      <c r="B189" s="308"/>
      <c r="C189" s="344" t="s">
        <v>513</v>
      </c>
      <c r="D189" s="283"/>
      <c r="E189" s="283"/>
      <c r="F189" s="306" t="s">
        <v>433</v>
      </c>
      <c r="G189" s="283"/>
      <c r="H189" s="283" t="s">
        <v>514</v>
      </c>
      <c r="I189" s="283" t="s">
        <v>515</v>
      </c>
      <c r="J189" s="345" t="s">
        <v>516</v>
      </c>
      <c r="K189" s="331"/>
    </row>
    <row r="190" s="17" customFormat="1" ht="15" customHeight="1">
      <c r="B190" s="346"/>
      <c r="C190" s="347" t="s">
        <v>517</v>
      </c>
      <c r="D190" s="348"/>
      <c r="E190" s="348"/>
      <c r="F190" s="349" t="s">
        <v>433</v>
      </c>
      <c r="G190" s="348"/>
      <c r="H190" s="348" t="s">
        <v>518</v>
      </c>
      <c r="I190" s="348" t="s">
        <v>515</v>
      </c>
      <c r="J190" s="350" t="s">
        <v>516</v>
      </c>
      <c r="K190" s="351"/>
    </row>
    <row r="191" s="1" customFormat="1" ht="15" customHeight="1">
      <c r="B191" s="308"/>
      <c r="C191" s="344" t="s">
        <v>45</v>
      </c>
      <c r="D191" s="283"/>
      <c r="E191" s="283"/>
      <c r="F191" s="306" t="s">
        <v>427</v>
      </c>
      <c r="G191" s="283"/>
      <c r="H191" s="280" t="s">
        <v>519</v>
      </c>
      <c r="I191" s="283" t="s">
        <v>520</v>
      </c>
      <c r="J191" s="283"/>
      <c r="K191" s="331"/>
    </row>
    <row r="192" s="1" customFormat="1" ht="15" customHeight="1">
      <c r="B192" s="308"/>
      <c r="C192" s="344" t="s">
        <v>521</v>
      </c>
      <c r="D192" s="283"/>
      <c r="E192" s="283"/>
      <c r="F192" s="306" t="s">
        <v>427</v>
      </c>
      <c r="G192" s="283"/>
      <c r="H192" s="283" t="s">
        <v>522</v>
      </c>
      <c r="I192" s="283" t="s">
        <v>462</v>
      </c>
      <c r="J192" s="283"/>
      <c r="K192" s="331"/>
    </row>
    <row r="193" s="1" customFormat="1" ht="15" customHeight="1">
      <c r="B193" s="308"/>
      <c r="C193" s="344" t="s">
        <v>523</v>
      </c>
      <c r="D193" s="283"/>
      <c r="E193" s="283"/>
      <c r="F193" s="306" t="s">
        <v>427</v>
      </c>
      <c r="G193" s="283"/>
      <c r="H193" s="283" t="s">
        <v>524</v>
      </c>
      <c r="I193" s="283" t="s">
        <v>462</v>
      </c>
      <c r="J193" s="283"/>
      <c r="K193" s="331"/>
    </row>
    <row r="194" s="1" customFormat="1" ht="15" customHeight="1">
      <c r="B194" s="308"/>
      <c r="C194" s="344" t="s">
        <v>525</v>
      </c>
      <c r="D194" s="283"/>
      <c r="E194" s="283"/>
      <c r="F194" s="306" t="s">
        <v>433</v>
      </c>
      <c r="G194" s="283"/>
      <c r="H194" s="283" t="s">
        <v>526</v>
      </c>
      <c r="I194" s="283" t="s">
        <v>462</v>
      </c>
      <c r="J194" s="283"/>
      <c r="K194" s="331"/>
    </row>
    <row r="195" s="1" customFormat="1" ht="15" customHeight="1">
      <c r="B195" s="337"/>
      <c r="C195" s="352"/>
      <c r="D195" s="317"/>
      <c r="E195" s="317"/>
      <c r="F195" s="317"/>
      <c r="G195" s="317"/>
      <c r="H195" s="317"/>
      <c r="I195" s="317"/>
      <c r="J195" s="317"/>
      <c r="K195" s="338"/>
    </row>
    <row r="196" s="1" customFormat="1" ht="18.75" customHeight="1">
      <c r="B196" s="319"/>
      <c r="C196" s="329"/>
      <c r="D196" s="329"/>
      <c r="E196" s="329"/>
      <c r="F196" s="339"/>
      <c r="G196" s="329"/>
      <c r="H196" s="329"/>
      <c r="I196" s="329"/>
      <c r="J196" s="329"/>
      <c r="K196" s="319"/>
    </row>
    <row r="197" s="1" customFormat="1" ht="18.75" customHeight="1">
      <c r="B197" s="319"/>
      <c r="C197" s="329"/>
      <c r="D197" s="329"/>
      <c r="E197" s="329"/>
      <c r="F197" s="339"/>
      <c r="G197" s="329"/>
      <c r="H197" s="329"/>
      <c r="I197" s="329"/>
      <c r="J197" s="329"/>
      <c r="K197" s="319"/>
    </row>
    <row r="198" s="1" customFormat="1" ht="18.75" customHeight="1"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</row>
    <row r="199" s="1" customFormat="1" ht="13.5">
      <c r="B199" s="270"/>
      <c r="C199" s="271"/>
      <c r="D199" s="271"/>
      <c r="E199" s="271"/>
      <c r="F199" s="271"/>
      <c r="G199" s="271"/>
      <c r="H199" s="271"/>
      <c r="I199" s="271"/>
      <c r="J199" s="271"/>
      <c r="K199" s="272"/>
    </row>
    <row r="200" s="1" customFormat="1" ht="21">
      <c r="B200" s="273"/>
      <c r="C200" s="274" t="s">
        <v>527</v>
      </c>
      <c r="D200" s="274"/>
      <c r="E200" s="274"/>
      <c r="F200" s="274"/>
      <c r="G200" s="274"/>
      <c r="H200" s="274"/>
      <c r="I200" s="274"/>
      <c r="J200" s="274"/>
      <c r="K200" s="275"/>
    </row>
    <row r="201" s="1" customFormat="1" ht="25.5" customHeight="1">
      <c r="B201" s="273"/>
      <c r="C201" s="353" t="s">
        <v>528</v>
      </c>
      <c r="D201" s="353"/>
      <c r="E201" s="353"/>
      <c r="F201" s="353" t="s">
        <v>529</v>
      </c>
      <c r="G201" s="354"/>
      <c r="H201" s="353" t="s">
        <v>530</v>
      </c>
      <c r="I201" s="353"/>
      <c r="J201" s="353"/>
      <c r="K201" s="275"/>
    </row>
    <row r="202" s="1" customFormat="1" ht="5.25" customHeight="1">
      <c r="B202" s="308"/>
      <c r="C202" s="303"/>
      <c r="D202" s="303"/>
      <c r="E202" s="303"/>
      <c r="F202" s="303"/>
      <c r="G202" s="329"/>
      <c r="H202" s="303"/>
      <c r="I202" s="303"/>
      <c r="J202" s="303"/>
      <c r="K202" s="331"/>
    </row>
    <row r="203" s="1" customFormat="1" ht="15" customHeight="1">
      <c r="B203" s="308"/>
      <c r="C203" s="283" t="s">
        <v>520</v>
      </c>
      <c r="D203" s="283"/>
      <c r="E203" s="283"/>
      <c r="F203" s="306" t="s">
        <v>46</v>
      </c>
      <c r="G203" s="283"/>
      <c r="H203" s="283" t="s">
        <v>531</v>
      </c>
      <c r="I203" s="283"/>
      <c r="J203" s="283"/>
      <c r="K203" s="331"/>
    </row>
    <row r="204" s="1" customFormat="1" ht="15" customHeight="1">
      <c r="B204" s="308"/>
      <c r="C204" s="283"/>
      <c r="D204" s="283"/>
      <c r="E204" s="283"/>
      <c r="F204" s="306" t="s">
        <v>47</v>
      </c>
      <c r="G204" s="283"/>
      <c r="H204" s="283" t="s">
        <v>532</v>
      </c>
      <c r="I204" s="283"/>
      <c r="J204" s="283"/>
      <c r="K204" s="331"/>
    </row>
    <row r="205" s="1" customFormat="1" ht="15" customHeight="1">
      <c r="B205" s="308"/>
      <c r="C205" s="283"/>
      <c r="D205" s="283"/>
      <c r="E205" s="283"/>
      <c r="F205" s="306" t="s">
        <v>50</v>
      </c>
      <c r="G205" s="283"/>
      <c r="H205" s="283" t="s">
        <v>533</v>
      </c>
      <c r="I205" s="283"/>
      <c r="J205" s="283"/>
      <c r="K205" s="331"/>
    </row>
    <row r="206" s="1" customFormat="1" ht="15" customHeight="1">
      <c r="B206" s="308"/>
      <c r="C206" s="283"/>
      <c r="D206" s="283"/>
      <c r="E206" s="283"/>
      <c r="F206" s="306" t="s">
        <v>48</v>
      </c>
      <c r="G206" s="283"/>
      <c r="H206" s="283" t="s">
        <v>534</v>
      </c>
      <c r="I206" s="283"/>
      <c r="J206" s="283"/>
      <c r="K206" s="331"/>
    </row>
    <row r="207" s="1" customFormat="1" ht="15" customHeight="1">
      <c r="B207" s="308"/>
      <c r="C207" s="283"/>
      <c r="D207" s="283"/>
      <c r="E207" s="283"/>
      <c r="F207" s="306" t="s">
        <v>49</v>
      </c>
      <c r="G207" s="283"/>
      <c r="H207" s="283" t="s">
        <v>535</v>
      </c>
      <c r="I207" s="283"/>
      <c r="J207" s="283"/>
      <c r="K207" s="331"/>
    </row>
    <row r="208" s="1" customFormat="1" ht="15" customHeight="1">
      <c r="B208" s="308"/>
      <c r="C208" s="283"/>
      <c r="D208" s="283"/>
      <c r="E208" s="283"/>
      <c r="F208" s="306"/>
      <c r="G208" s="283"/>
      <c r="H208" s="283"/>
      <c r="I208" s="283"/>
      <c r="J208" s="283"/>
      <c r="K208" s="331"/>
    </row>
    <row r="209" s="1" customFormat="1" ht="15" customHeight="1">
      <c r="B209" s="308"/>
      <c r="C209" s="283" t="s">
        <v>474</v>
      </c>
      <c r="D209" s="283"/>
      <c r="E209" s="283"/>
      <c r="F209" s="306" t="s">
        <v>82</v>
      </c>
      <c r="G209" s="283"/>
      <c r="H209" s="283" t="s">
        <v>536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369</v>
      </c>
      <c r="G210" s="283"/>
      <c r="H210" s="283" t="s">
        <v>370</v>
      </c>
      <c r="I210" s="283"/>
      <c r="J210" s="283"/>
      <c r="K210" s="331"/>
    </row>
    <row r="211" s="1" customFormat="1" ht="15" customHeight="1">
      <c r="B211" s="308"/>
      <c r="C211" s="283"/>
      <c r="D211" s="283"/>
      <c r="E211" s="283"/>
      <c r="F211" s="306" t="s">
        <v>367</v>
      </c>
      <c r="G211" s="283"/>
      <c r="H211" s="283" t="s">
        <v>537</v>
      </c>
      <c r="I211" s="283"/>
      <c r="J211" s="283"/>
      <c r="K211" s="331"/>
    </row>
    <row r="212" s="1" customFormat="1" ht="15" customHeight="1">
      <c r="B212" s="355"/>
      <c r="C212" s="283"/>
      <c r="D212" s="283"/>
      <c r="E212" s="283"/>
      <c r="F212" s="306" t="s">
        <v>371</v>
      </c>
      <c r="G212" s="344"/>
      <c r="H212" s="335" t="s">
        <v>372</v>
      </c>
      <c r="I212" s="335"/>
      <c r="J212" s="335"/>
      <c r="K212" s="356"/>
    </row>
    <row r="213" s="1" customFormat="1" ht="15" customHeight="1">
      <c r="B213" s="355"/>
      <c r="C213" s="283"/>
      <c r="D213" s="283"/>
      <c r="E213" s="283"/>
      <c r="F213" s="306" t="s">
        <v>373</v>
      </c>
      <c r="G213" s="344"/>
      <c r="H213" s="335" t="s">
        <v>538</v>
      </c>
      <c r="I213" s="335"/>
      <c r="J213" s="335"/>
      <c r="K213" s="356"/>
    </row>
    <row r="214" s="1" customFormat="1" ht="15" customHeight="1">
      <c r="B214" s="355"/>
      <c r="C214" s="283"/>
      <c r="D214" s="283"/>
      <c r="E214" s="283"/>
      <c r="F214" s="306"/>
      <c r="G214" s="344"/>
      <c r="H214" s="335"/>
      <c r="I214" s="335"/>
      <c r="J214" s="335"/>
      <c r="K214" s="356"/>
    </row>
    <row r="215" s="1" customFormat="1" ht="15" customHeight="1">
      <c r="B215" s="355"/>
      <c r="C215" s="283" t="s">
        <v>498</v>
      </c>
      <c r="D215" s="283"/>
      <c r="E215" s="283"/>
      <c r="F215" s="306">
        <v>1</v>
      </c>
      <c r="G215" s="344"/>
      <c r="H215" s="335" t="s">
        <v>539</v>
      </c>
      <c r="I215" s="335"/>
      <c r="J215" s="335"/>
      <c r="K215" s="356"/>
    </row>
    <row r="216" s="1" customFormat="1" ht="15" customHeight="1">
      <c r="B216" s="355"/>
      <c r="C216" s="283"/>
      <c r="D216" s="283"/>
      <c r="E216" s="283"/>
      <c r="F216" s="306">
        <v>2</v>
      </c>
      <c r="G216" s="344"/>
      <c r="H216" s="335" t="s">
        <v>540</v>
      </c>
      <c r="I216" s="335"/>
      <c r="J216" s="335"/>
      <c r="K216" s="356"/>
    </row>
    <row r="217" s="1" customFormat="1" ht="15" customHeight="1">
      <c r="B217" s="355"/>
      <c r="C217" s="283"/>
      <c r="D217" s="283"/>
      <c r="E217" s="283"/>
      <c r="F217" s="306">
        <v>3</v>
      </c>
      <c r="G217" s="344"/>
      <c r="H217" s="335" t="s">
        <v>541</v>
      </c>
      <c r="I217" s="335"/>
      <c r="J217" s="335"/>
      <c r="K217" s="356"/>
    </row>
    <row r="218" s="1" customFormat="1" ht="15" customHeight="1">
      <c r="B218" s="355"/>
      <c r="C218" s="283"/>
      <c r="D218" s="283"/>
      <c r="E218" s="283"/>
      <c r="F218" s="306">
        <v>4</v>
      </c>
      <c r="G218" s="344"/>
      <c r="H218" s="335" t="s">
        <v>542</v>
      </c>
      <c r="I218" s="335"/>
      <c r="J218" s="335"/>
      <c r="K218" s="356"/>
    </row>
    <row r="219" s="1" customFormat="1" ht="12.75" customHeight="1">
      <c r="B219" s="357"/>
      <c r="C219" s="358"/>
      <c r="D219" s="358"/>
      <c r="E219" s="358"/>
      <c r="F219" s="358"/>
      <c r="G219" s="358"/>
      <c r="H219" s="358"/>
      <c r="I219" s="358"/>
      <c r="J219" s="358"/>
      <c r="K219" s="35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Procházka</dc:creator>
  <cp:lastModifiedBy>Jan Procházka</cp:lastModifiedBy>
  <dcterms:created xsi:type="dcterms:W3CDTF">2024-01-11T06:32:59Z</dcterms:created>
  <dcterms:modified xsi:type="dcterms:W3CDTF">2024-01-11T06:33:03Z</dcterms:modified>
</cp:coreProperties>
</file>