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mc:AlternateContent xmlns:mc="http://schemas.openxmlformats.org/markup-compatibility/2006">
    <mc:Choice Requires="x15">
      <x15ac:absPath xmlns:x15ac="http://schemas.microsoft.com/office/spreadsheetml/2010/11/ac" url="G:\iora\Karlštejn\"/>
    </mc:Choice>
  </mc:AlternateContent>
  <xr:revisionPtr revIDLastSave="0" documentId="8_{03CEB095-98F2-41C3-B366-D6EE4D4A9770}" xr6:coauthVersionLast="45" xr6:coauthVersionMax="45" xr10:uidLastSave="{00000000-0000-0000-0000-000000000000}"/>
  <bookViews>
    <workbookView xWindow="-120" yWindow="-120" windowWidth="29040" windowHeight="17640" xr2:uid="{00000000-000D-0000-FFFF-FFFF00000000}"/>
  </bookViews>
  <sheets>
    <sheet name="Rekapitulace stavby" sheetId="1" r:id="rId1"/>
    <sheet name="SO 01.1 - Demolice a demo..." sheetId="2" r:id="rId2"/>
    <sheet name="SO 01.2 - Nový stav" sheetId="3" r:id="rId3"/>
    <sheet name="SO 01.3 - Vzduchotechnika" sheetId="4" r:id="rId4"/>
    <sheet name="SO 02 - Dosazovací nádrž ..." sheetId="5" r:id="rId5"/>
    <sheet name="SO 04 - Ostatní stavební ..." sheetId="6" r:id="rId6"/>
    <sheet name="SO 05 - Trubní rozvody" sheetId="7" r:id="rId7"/>
    <sheet name="SO 06 - Zpevněné plochy a..." sheetId="8" r:id="rId8"/>
    <sheet name="DPS 01.1 - Strojní zařízení" sheetId="9" r:id="rId9"/>
    <sheet name="DPS 01.2 - Elektromotoric..." sheetId="10" r:id="rId10"/>
    <sheet name="VRN - Vedlejší a ostatní ..." sheetId="11" r:id="rId11"/>
    <sheet name="Pokyny pro vyplnění" sheetId="12" r:id="rId12"/>
  </sheets>
  <definedNames>
    <definedName name="_xlnm._FilterDatabase" localSheetId="8" hidden="1">'DPS 01.1 - Strojní zařízení'!$C$86:$K$190</definedName>
    <definedName name="_xlnm._FilterDatabase" localSheetId="9" hidden="1">'DPS 01.2 - Elektromotoric...'!$C$89:$K$176</definedName>
    <definedName name="_xlnm._FilterDatabase" localSheetId="1" hidden="1">'SO 01.1 - Demolice a demo...'!$C$93:$K$243</definedName>
    <definedName name="_xlnm._FilterDatabase" localSheetId="2" hidden="1">'SO 01.2 - Nový stav'!$C$99:$K$535</definedName>
    <definedName name="_xlnm._FilterDatabase" localSheetId="3" hidden="1">'SO 01.3 - Vzduchotechnika'!$C$86:$K$178</definedName>
    <definedName name="_xlnm._FilterDatabase" localSheetId="4" hidden="1">'SO 02 - Dosazovací nádrž ...'!$C$85:$K$389</definedName>
    <definedName name="_xlnm._FilterDatabase" localSheetId="5" hidden="1">'SO 04 - Ostatní stavební ...'!$C$81:$K$157</definedName>
    <definedName name="_xlnm._FilterDatabase" localSheetId="6" hidden="1">'SO 05 - Trubní rozvody'!$C$81:$K$250</definedName>
    <definedName name="_xlnm._FilterDatabase" localSheetId="7" hidden="1">'SO 06 - Zpevněné plochy a...'!$C$81:$K$238</definedName>
    <definedName name="_xlnm._FilterDatabase" localSheetId="10" hidden="1">'VRN - Vedlejší a ostatní ...'!$C$81:$K$107</definedName>
    <definedName name="_xlnm.Print_Titles" localSheetId="8">'DPS 01.1 - Strojní zařízení'!$86:$86</definedName>
    <definedName name="_xlnm.Print_Titles" localSheetId="9">'DPS 01.2 - Elektromotoric...'!$89:$89</definedName>
    <definedName name="_xlnm.Print_Titles" localSheetId="0">'Rekapitulace stavby'!$49:$49</definedName>
    <definedName name="_xlnm.Print_Titles" localSheetId="1">'SO 01.1 - Demolice a demo...'!$93:$93</definedName>
    <definedName name="_xlnm.Print_Titles" localSheetId="2">'SO 01.2 - Nový stav'!$99:$99</definedName>
    <definedName name="_xlnm.Print_Titles" localSheetId="3">'SO 01.3 - Vzduchotechnika'!$86:$86</definedName>
    <definedName name="_xlnm.Print_Titles" localSheetId="4">'SO 02 - Dosazovací nádrž ...'!$85:$85</definedName>
    <definedName name="_xlnm.Print_Titles" localSheetId="5">'SO 04 - Ostatní stavební ...'!$81:$81</definedName>
    <definedName name="_xlnm.Print_Titles" localSheetId="6">'SO 05 - Trubní rozvody'!$81:$81</definedName>
    <definedName name="_xlnm.Print_Titles" localSheetId="7">'SO 06 - Zpevněné plochy a...'!$81:$81</definedName>
    <definedName name="_xlnm.Print_Titles" localSheetId="10">'VRN - Vedlejší a ostatní ...'!$81:$81</definedName>
    <definedName name="_xlnm.Print_Area" localSheetId="8">'DPS 01.1 - Strojní zařízení'!$C$4:$J$38,'DPS 01.1 - Strojní zařízení'!$C$44:$J$66,'DPS 01.1 - Strojní zařízení'!$C$72:$K$190</definedName>
    <definedName name="_xlnm.Print_Area" localSheetId="9">'DPS 01.2 - Elektromotoric...'!$C$4:$J$38,'DPS 01.2 - Elektromotoric...'!$C$44:$J$69,'DPS 01.2 - Elektromotoric...'!$C$75:$K$176</definedName>
    <definedName name="_xlnm.Print_Area" localSheetId="11">'Pokyny pro vyplnění'!$B$2:$K$69,'Pokyny pro vyplnění'!$B$72:$K$116,'Pokyny pro vyplnění'!$B$119:$K$188,'Pokyny pro vyplnění'!$B$196:$K$216</definedName>
    <definedName name="_xlnm.Print_Area" localSheetId="0">'Rekapitulace stavby'!$D$4:$AO$33,'Rekapitulace stavby'!$C$39:$AQ$64</definedName>
    <definedName name="_xlnm.Print_Area" localSheetId="1">'SO 01.1 - Demolice a demo...'!$C$4:$J$38,'SO 01.1 - Demolice a demo...'!$C$44:$J$73,'SO 01.1 - Demolice a demo...'!$C$79:$K$243</definedName>
    <definedName name="_xlnm.Print_Area" localSheetId="2">'SO 01.2 - Nový stav'!$C$4:$J$38,'SO 01.2 - Nový stav'!$C$44:$J$79,'SO 01.2 - Nový stav'!$C$85:$K$535</definedName>
    <definedName name="_xlnm.Print_Area" localSheetId="3">'SO 01.3 - Vzduchotechnika'!$C$4:$J$38,'SO 01.3 - Vzduchotechnika'!$C$44:$J$66,'SO 01.3 - Vzduchotechnika'!$C$72:$K$178</definedName>
    <definedName name="_xlnm.Print_Area" localSheetId="4">'SO 02 - Dosazovací nádrž ...'!$C$4:$J$36,'SO 02 - Dosazovací nádrž ...'!$C$42:$J$67,'SO 02 - Dosazovací nádrž ...'!$C$73:$K$389</definedName>
    <definedName name="_xlnm.Print_Area" localSheetId="5">'SO 04 - Ostatní stavební ...'!$C$4:$J$36,'SO 04 - Ostatní stavební ...'!$C$42:$J$63,'SO 04 - Ostatní stavební ...'!$C$69:$K$157</definedName>
    <definedName name="_xlnm.Print_Area" localSheetId="6">'SO 05 - Trubní rozvody'!$C$4:$J$36,'SO 05 - Trubní rozvody'!$C$42:$J$63,'SO 05 - Trubní rozvody'!$C$69:$K$250</definedName>
    <definedName name="_xlnm.Print_Area" localSheetId="7">'SO 06 - Zpevněné plochy a...'!$C$4:$J$36,'SO 06 - Zpevněné plochy a...'!$C$42:$J$63,'SO 06 - Zpevněné plochy a...'!$C$69:$K$238</definedName>
    <definedName name="_xlnm.Print_Area" localSheetId="10">'VRN - Vedlejší a ostatní ...'!$C$4:$J$36,'VRN - Vedlejší a ostatní ...'!$C$42:$J$63,'VRN - Vedlejší a ostatní ...'!$C$69:$K$107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Y63" i="1" l="1"/>
  <c r="AX63" i="1"/>
  <c r="BI107" i="11"/>
  <c r="BH107" i="11"/>
  <c r="BG107" i="11"/>
  <c r="BF107" i="11"/>
  <c r="T107" i="11"/>
  <c r="R107" i="11"/>
  <c r="P107" i="11"/>
  <c r="BK107" i="11"/>
  <c r="J107" i="11"/>
  <c r="BE107" i="11" s="1"/>
  <c r="BI106" i="11"/>
  <c r="BH106" i="11"/>
  <c r="BG106" i="11"/>
  <c r="BF106" i="11"/>
  <c r="T106" i="11"/>
  <c r="R106" i="11"/>
  <c r="P106" i="11"/>
  <c r="BK106" i="11"/>
  <c r="J106" i="11"/>
  <c r="BE106" i="11" s="1"/>
  <c r="BI105" i="11"/>
  <c r="BH105" i="11"/>
  <c r="BG105" i="11"/>
  <c r="BF105" i="11"/>
  <c r="T105" i="11"/>
  <c r="R105" i="11"/>
  <c r="P105" i="11"/>
  <c r="BK105" i="11"/>
  <c r="J105" i="11"/>
  <c r="BE105" i="11" s="1"/>
  <c r="BI104" i="11"/>
  <c r="BH104" i="11"/>
  <c r="BG104" i="11"/>
  <c r="BF104" i="11"/>
  <c r="T104" i="11"/>
  <c r="R104" i="11"/>
  <c r="P104" i="11"/>
  <c r="BK104" i="11"/>
  <c r="J104" i="11"/>
  <c r="BE104" i="11" s="1"/>
  <c r="BI103" i="11"/>
  <c r="BH103" i="11"/>
  <c r="BG103" i="11"/>
  <c r="BF103" i="11"/>
  <c r="T103" i="11"/>
  <c r="R103" i="11"/>
  <c r="P103" i="11"/>
  <c r="BK103" i="11"/>
  <c r="J103" i="11"/>
  <c r="BE103" i="11" s="1"/>
  <c r="BI101" i="11"/>
  <c r="BH101" i="11"/>
  <c r="BG101" i="11"/>
  <c r="BF101" i="11"/>
  <c r="T101" i="11"/>
  <c r="T100" i="11" s="1"/>
  <c r="R101" i="11"/>
  <c r="R100" i="11" s="1"/>
  <c r="P101" i="11"/>
  <c r="P100" i="11" s="1"/>
  <c r="BK101" i="11"/>
  <c r="BK100" i="11" s="1"/>
  <c r="J100" i="11"/>
  <c r="J61" i="11" s="1"/>
  <c r="J101" i="11"/>
  <c r="BE101" i="11"/>
  <c r="BI99" i="11"/>
  <c r="BH99" i="11"/>
  <c r="BG99" i="11"/>
  <c r="BF99" i="11"/>
  <c r="T99" i="11"/>
  <c r="R99" i="11"/>
  <c r="P99" i="11"/>
  <c r="BK99" i="11"/>
  <c r="J99" i="11"/>
  <c r="BE99" i="11" s="1"/>
  <c r="BI98" i="11"/>
  <c r="BH98" i="11"/>
  <c r="BG98" i="11"/>
  <c r="BF98" i="11"/>
  <c r="T98" i="11"/>
  <c r="R98" i="11"/>
  <c r="P98" i="11"/>
  <c r="BK98" i="11"/>
  <c r="J98" i="11"/>
  <c r="BE98" i="11" s="1"/>
  <c r="BI97" i="11"/>
  <c r="BH97" i="11"/>
  <c r="BG97" i="11"/>
  <c r="BF97" i="11"/>
  <c r="T97" i="11"/>
  <c r="R97" i="11"/>
  <c r="P97" i="11"/>
  <c r="BK97" i="11"/>
  <c r="J97" i="11"/>
  <c r="BE97" i="11" s="1"/>
  <c r="BI96" i="11"/>
  <c r="BH96" i="11"/>
  <c r="BG96" i="11"/>
  <c r="BF96" i="11"/>
  <c r="T96" i="11"/>
  <c r="R96" i="11"/>
  <c r="P96" i="11"/>
  <c r="BK96" i="11"/>
  <c r="J96" i="11"/>
  <c r="BE96" i="11" s="1"/>
  <c r="BI95" i="11"/>
  <c r="BH95" i="11"/>
  <c r="BG95" i="11"/>
  <c r="BF95" i="11"/>
  <c r="T95" i="11"/>
  <c r="R95" i="11"/>
  <c r="P95" i="11"/>
  <c r="BK95" i="11"/>
  <c r="BK94" i="11" s="1"/>
  <c r="J94" i="11" s="1"/>
  <c r="J60" i="11" s="1"/>
  <c r="J95" i="11"/>
  <c r="BE95" i="11"/>
  <c r="BI93" i="11"/>
  <c r="BH93" i="11"/>
  <c r="BG93" i="11"/>
  <c r="BF93" i="11"/>
  <c r="T93" i="11"/>
  <c r="R93" i="11"/>
  <c r="P93" i="11"/>
  <c r="BK93" i="11"/>
  <c r="J93" i="11"/>
  <c r="BE93" i="11" s="1"/>
  <c r="BI92" i="11"/>
  <c r="BH92" i="11"/>
  <c r="BG92" i="11"/>
  <c r="BF92" i="11"/>
  <c r="T92" i="11"/>
  <c r="R92" i="11"/>
  <c r="P92" i="11"/>
  <c r="BK92" i="11"/>
  <c r="J92" i="11"/>
  <c r="BE92" i="11" s="1"/>
  <c r="BI90" i="11"/>
  <c r="BH90" i="11"/>
  <c r="BG90" i="11"/>
  <c r="BF90" i="11"/>
  <c r="T90" i="11"/>
  <c r="R90" i="11"/>
  <c r="P90" i="11"/>
  <c r="BK90" i="11"/>
  <c r="J90" i="11"/>
  <c r="BE90" i="11" s="1"/>
  <c r="BI89" i="11"/>
  <c r="BH89" i="11"/>
  <c r="BG89" i="11"/>
  <c r="BF89" i="11"/>
  <c r="T89" i="11"/>
  <c r="R89" i="11"/>
  <c r="P89" i="11"/>
  <c r="BK89" i="11"/>
  <c r="J89" i="11"/>
  <c r="BE89" i="11" s="1"/>
  <c r="BI88" i="11"/>
  <c r="BH88" i="11"/>
  <c r="BG88" i="11"/>
  <c r="BF88" i="11"/>
  <c r="T88" i="11"/>
  <c r="R88" i="11"/>
  <c r="P88" i="11"/>
  <c r="BK88" i="11"/>
  <c r="J88" i="11"/>
  <c r="BE88" i="11" s="1"/>
  <c r="BI87" i="11"/>
  <c r="BH87" i="11"/>
  <c r="BG87" i="11"/>
  <c r="BF87" i="11"/>
  <c r="F31" i="11" s="1"/>
  <c r="BA63" i="1" s="1"/>
  <c r="T87" i="11"/>
  <c r="R87" i="11"/>
  <c r="P87" i="11"/>
  <c r="BK87" i="11"/>
  <c r="BK84" i="11" s="1"/>
  <c r="J87" i="11"/>
  <c r="BE87" i="11" s="1"/>
  <c r="BI86" i="11"/>
  <c r="BH86" i="11"/>
  <c r="BG86" i="11"/>
  <c r="BF86" i="11"/>
  <c r="T86" i="11"/>
  <c r="R86" i="11"/>
  <c r="P86" i="11"/>
  <c r="BK86" i="11"/>
  <c r="J86" i="11"/>
  <c r="BE86" i="11" s="1"/>
  <c r="BI85" i="11"/>
  <c r="BH85" i="11"/>
  <c r="F33" i="11" s="1"/>
  <c r="BC63" i="1" s="1"/>
  <c r="BG85" i="11"/>
  <c r="BF85" i="11"/>
  <c r="J31" i="11"/>
  <c r="AW63" i="1" s="1"/>
  <c r="T85" i="11"/>
  <c r="R85" i="11"/>
  <c r="P85" i="11"/>
  <c r="P84" i="11" s="1"/>
  <c r="BK85" i="11"/>
  <c r="J85" i="11"/>
  <c r="BE85" i="11"/>
  <c r="J78" i="11"/>
  <c r="F78" i="11"/>
  <c r="F76" i="11"/>
  <c r="E74" i="11"/>
  <c r="J51" i="11"/>
  <c r="F51" i="11"/>
  <c r="F49" i="11"/>
  <c r="E47" i="11"/>
  <c r="J18" i="11"/>
  <c r="E18" i="11"/>
  <c r="F79" i="11" s="1"/>
  <c r="F52" i="11"/>
  <c r="J17" i="11"/>
  <c r="J12" i="11"/>
  <c r="J76" i="11" s="1"/>
  <c r="J49" i="11"/>
  <c r="E7" i="11"/>
  <c r="AY62" i="1"/>
  <c r="AX62" i="1"/>
  <c r="BI176" i="10"/>
  <c r="BH176" i="10"/>
  <c r="BG176" i="10"/>
  <c r="BF176" i="10"/>
  <c r="T176" i="10"/>
  <c r="R176" i="10"/>
  <c r="P176" i="10"/>
  <c r="BK176" i="10"/>
  <c r="J176" i="10"/>
  <c r="BE176" i="10" s="1"/>
  <c r="BI175" i="10"/>
  <c r="BH175" i="10"/>
  <c r="BG175" i="10"/>
  <c r="BF175" i="10"/>
  <c r="T175" i="10"/>
  <c r="R175" i="10"/>
  <c r="P175" i="10"/>
  <c r="BK175" i="10"/>
  <c r="J175" i="10"/>
  <c r="BE175" i="10" s="1"/>
  <c r="BI174" i="10"/>
  <c r="BH174" i="10"/>
  <c r="BG174" i="10"/>
  <c r="BF174" i="10"/>
  <c r="T174" i="10"/>
  <c r="R174" i="10"/>
  <c r="P174" i="10"/>
  <c r="BK174" i="10"/>
  <c r="J174" i="10"/>
  <c r="BE174" i="10" s="1"/>
  <c r="BI173" i="10"/>
  <c r="BH173" i="10"/>
  <c r="BG173" i="10"/>
  <c r="BF173" i="10"/>
  <c r="T173" i="10"/>
  <c r="R173" i="10"/>
  <c r="P173" i="10"/>
  <c r="BK173" i="10"/>
  <c r="J173" i="10"/>
  <c r="BE173" i="10" s="1"/>
  <c r="BI172" i="10"/>
  <c r="BH172" i="10"/>
  <c r="BG172" i="10"/>
  <c r="BF172" i="10"/>
  <c r="T172" i="10"/>
  <c r="R172" i="10"/>
  <c r="P172" i="10"/>
  <c r="BK172" i="10"/>
  <c r="J172" i="10"/>
  <c r="BE172" i="10" s="1"/>
  <c r="BI171" i="10"/>
  <c r="BH171" i="10"/>
  <c r="BG171" i="10"/>
  <c r="BF171" i="10"/>
  <c r="T171" i="10"/>
  <c r="R171" i="10"/>
  <c r="P171" i="10"/>
  <c r="BK171" i="10"/>
  <c r="J171" i="10"/>
  <c r="BE171" i="10" s="1"/>
  <c r="BI170" i="10"/>
  <c r="BH170" i="10"/>
  <c r="BG170" i="10"/>
  <c r="BF170" i="10"/>
  <c r="T170" i="10"/>
  <c r="R170" i="10"/>
  <c r="P170" i="10"/>
  <c r="BK170" i="10"/>
  <c r="J170" i="10"/>
  <c r="BE170" i="10" s="1"/>
  <c r="BI169" i="10"/>
  <c r="BH169" i="10"/>
  <c r="BG169" i="10"/>
  <c r="BF169" i="10"/>
  <c r="T169" i="10"/>
  <c r="R169" i="10"/>
  <c r="P169" i="10"/>
  <c r="BK169" i="10"/>
  <c r="J169" i="10"/>
  <c r="BE169" i="10" s="1"/>
  <c r="BI168" i="10"/>
  <c r="BH168" i="10"/>
  <c r="BG168" i="10"/>
  <c r="BF168" i="10"/>
  <c r="T168" i="10"/>
  <c r="R168" i="10"/>
  <c r="P168" i="10"/>
  <c r="BK168" i="10"/>
  <c r="J168" i="10"/>
  <c r="BE168" i="10" s="1"/>
  <c r="BI167" i="10"/>
  <c r="BH167" i="10"/>
  <c r="BG167" i="10"/>
  <c r="BF167" i="10"/>
  <c r="T167" i="10"/>
  <c r="R167" i="10"/>
  <c r="P167" i="10"/>
  <c r="BK167" i="10"/>
  <c r="J167" i="10"/>
  <c r="BE167" i="10" s="1"/>
  <c r="BI166" i="10"/>
  <c r="BH166" i="10"/>
  <c r="BG166" i="10"/>
  <c r="BF166" i="10"/>
  <c r="T166" i="10"/>
  <c r="R166" i="10"/>
  <c r="P166" i="10"/>
  <c r="BK166" i="10"/>
  <c r="J166" i="10"/>
  <c r="BE166" i="10" s="1"/>
  <c r="BI165" i="10"/>
  <c r="BH165" i="10"/>
  <c r="BG165" i="10"/>
  <c r="BF165" i="10"/>
  <c r="T165" i="10"/>
  <c r="R165" i="10"/>
  <c r="P165" i="10"/>
  <c r="P162" i="10" s="1"/>
  <c r="BK165" i="10"/>
  <c r="J165" i="10"/>
  <c r="BE165" i="10" s="1"/>
  <c r="BI164" i="10"/>
  <c r="BH164" i="10"/>
  <c r="BG164" i="10"/>
  <c r="BF164" i="10"/>
  <c r="T164" i="10"/>
  <c r="T162" i="10" s="1"/>
  <c r="R164" i="10"/>
  <c r="P164" i="10"/>
  <c r="BK164" i="10"/>
  <c r="J164" i="10"/>
  <c r="BE164" i="10" s="1"/>
  <c r="BI163" i="10"/>
  <c r="BH163" i="10"/>
  <c r="BG163" i="10"/>
  <c r="BF163" i="10"/>
  <c r="T163" i="10"/>
  <c r="R163" i="10"/>
  <c r="R162" i="10" s="1"/>
  <c r="P163" i="10"/>
  <c r="BK163" i="10"/>
  <c r="BK162" i="10" s="1"/>
  <c r="J162" i="10" s="1"/>
  <c r="J68" i="10" s="1"/>
  <c r="J163" i="10"/>
  <c r="BE163" i="10" s="1"/>
  <c r="BI161" i="10"/>
  <c r="BH161" i="10"/>
  <c r="BG161" i="10"/>
  <c r="BF161" i="10"/>
  <c r="T161" i="10"/>
  <c r="R161" i="10"/>
  <c r="P161" i="10"/>
  <c r="BK161" i="10"/>
  <c r="J161" i="10"/>
  <c r="BE161" i="10" s="1"/>
  <c r="BI160" i="10"/>
  <c r="BH160" i="10"/>
  <c r="BG160" i="10"/>
  <c r="BF160" i="10"/>
  <c r="T160" i="10"/>
  <c r="R160" i="10"/>
  <c r="P160" i="10"/>
  <c r="BK160" i="10"/>
  <c r="J160" i="10"/>
  <c r="BE160" i="10"/>
  <c r="BI159" i="10"/>
  <c r="BH159" i="10"/>
  <c r="BG159" i="10"/>
  <c r="BF159" i="10"/>
  <c r="T159" i="10"/>
  <c r="R159" i="10"/>
  <c r="P159" i="10"/>
  <c r="BK159" i="10"/>
  <c r="J159" i="10"/>
  <c r="BE159" i="10" s="1"/>
  <c r="BI158" i="10"/>
  <c r="BH158" i="10"/>
  <c r="BG158" i="10"/>
  <c r="BF158" i="10"/>
  <c r="T158" i="10"/>
  <c r="R158" i="10"/>
  <c r="P158" i="10"/>
  <c r="BK158" i="10"/>
  <c r="J158" i="10"/>
  <c r="BE158" i="10"/>
  <c r="BI157" i="10"/>
  <c r="BH157" i="10"/>
  <c r="BG157" i="10"/>
  <c r="BF157" i="10"/>
  <c r="T157" i="10"/>
  <c r="R157" i="10"/>
  <c r="P157" i="10"/>
  <c r="BK157" i="10"/>
  <c r="J157" i="10"/>
  <c r="BE157" i="10" s="1"/>
  <c r="BI156" i="10"/>
  <c r="BH156" i="10"/>
  <c r="BG156" i="10"/>
  <c r="BF156" i="10"/>
  <c r="T156" i="10"/>
  <c r="R156" i="10"/>
  <c r="P156" i="10"/>
  <c r="BK156" i="10"/>
  <c r="J156" i="10"/>
  <c r="BE156" i="10"/>
  <c r="BI155" i="10"/>
  <c r="BH155" i="10"/>
  <c r="BG155" i="10"/>
  <c r="BF155" i="10"/>
  <c r="T155" i="10"/>
  <c r="R155" i="10"/>
  <c r="P155" i="10"/>
  <c r="BK155" i="10"/>
  <c r="J155" i="10"/>
  <c r="BE155" i="10" s="1"/>
  <c r="BI154" i="10"/>
  <c r="BH154" i="10"/>
  <c r="BG154" i="10"/>
  <c r="BF154" i="10"/>
  <c r="T154" i="10"/>
  <c r="R154" i="10"/>
  <c r="P154" i="10"/>
  <c r="BK154" i="10"/>
  <c r="J154" i="10"/>
  <c r="BE154" i="10"/>
  <c r="BI153" i="10"/>
  <c r="BH153" i="10"/>
  <c r="BG153" i="10"/>
  <c r="BF153" i="10"/>
  <c r="T153" i="10"/>
  <c r="R153" i="10"/>
  <c r="P153" i="10"/>
  <c r="BK153" i="10"/>
  <c r="J153" i="10"/>
  <c r="BE153" i="10" s="1"/>
  <c r="BI152" i="10"/>
  <c r="BH152" i="10"/>
  <c r="BG152" i="10"/>
  <c r="BF152" i="10"/>
  <c r="T152" i="10"/>
  <c r="R152" i="10"/>
  <c r="P152" i="10"/>
  <c r="BK152" i="10"/>
  <c r="J152" i="10"/>
  <c r="BE152" i="10"/>
  <c r="BI151" i="10"/>
  <c r="BH151" i="10"/>
  <c r="BG151" i="10"/>
  <c r="BF151" i="10"/>
  <c r="T151" i="10"/>
  <c r="R151" i="10"/>
  <c r="P151" i="10"/>
  <c r="BK151" i="10"/>
  <c r="J151" i="10"/>
  <c r="BE151" i="10" s="1"/>
  <c r="BI150" i="10"/>
  <c r="BH150" i="10"/>
  <c r="BG150" i="10"/>
  <c r="BF150" i="10"/>
  <c r="T150" i="10"/>
  <c r="R150" i="10"/>
  <c r="P150" i="10"/>
  <c r="BK150" i="10"/>
  <c r="J150" i="10"/>
  <c r="BE150" i="10"/>
  <c r="BI149" i="10"/>
  <c r="BH149" i="10"/>
  <c r="BG149" i="10"/>
  <c r="BF149" i="10"/>
  <c r="T149" i="10"/>
  <c r="R149" i="10"/>
  <c r="P149" i="10"/>
  <c r="BK149" i="10"/>
  <c r="J149" i="10"/>
  <c r="BE149" i="10" s="1"/>
  <c r="BI148" i="10"/>
  <c r="BH148" i="10"/>
  <c r="BG148" i="10"/>
  <c r="BF148" i="10"/>
  <c r="T148" i="10"/>
  <c r="R148" i="10"/>
  <c r="P148" i="10"/>
  <c r="BK148" i="10"/>
  <c r="J148" i="10"/>
  <c r="BE148" i="10"/>
  <c r="BI147" i="10"/>
  <c r="BH147" i="10"/>
  <c r="BG147" i="10"/>
  <c r="BF147" i="10"/>
  <c r="T147" i="10"/>
  <c r="R147" i="10"/>
  <c r="P147" i="10"/>
  <c r="BK147" i="10"/>
  <c r="J147" i="10"/>
  <c r="BE147" i="10" s="1"/>
  <c r="BI146" i="10"/>
  <c r="BH146" i="10"/>
  <c r="BG146" i="10"/>
  <c r="BF146" i="10"/>
  <c r="T146" i="10"/>
  <c r="R146" i="10"/>
  <c r="P146" i="10"/>
  <c r="BK146" i="10"/>
  <c r="J146" i="10"/>
  <c r="BE146" i="10"/>
  <c r="BI145" i="10"/>
  <c r="BH145" i="10"/>
  <c r="BG145" i="10"/>
  <c r="BF145" i="10"/>
  <c r="T145" i="10"/>
  <c r="R145" i="10"/>
  <c r="P145" i="10"/>
  <c r="BK145" i="10"/>
  <c r="J145" i="10"/>
  <c r="BE145" i="10" s="1"/>
  <c r="BI144" i="10"/>
  <c r="BH144" i="10"/>
  <c r="BG144" i="10"/>
  <c r="BF144" i="10"/>
  <c r="T144" i="10"/>
  <c r="R144" i="10"/>
  <c r="P144" i="10"/>
  <c r="BK144" i="10"/>
  <c r="J144" i="10"/>
  <c r="BE144" i="10"/>
  <c r="BI143" i="10"/>
  <c r="BH143" i="10"/>
  <c r="BG143" i="10"/>
  <c r="BF143" i="10"/>
  <c r="T143" i="10"/>
  <c r="R143" i="10"/>
  <c r="P143" i="10"/>
  <c r="BK143" i="10"/>
  <c r="J143" i="10"/>
  <c r="BE143" i="10" s="1"/>
  <c r="BI142" i="10"/>
  <c r="BH142" i="10"/>
  <c r="BG142" i="10"/>
  <c r="BF142" i="10"/>
  <c r="T142" i="10"/>
  <c r="R142" i="10"/>
  <c r="P142" i="10"/>
  <c r="BK142" i="10"/>
  <c r="J142" i="10"/>
  <c r="BE142" i="10"/>
  <c r="BI141" i="10"/>
  <c r="BH141" i="10"/>
  <c r="BG141" i="10"/>
  <c r="BF141" i="10"/>
  <c r="T141" i="10"/>
  <c r="R141" i="10"/>
  <c r="P141" i="10"/>
  <c r="BK141" i="10"/>
  <c r="J141" i="10"/>
  <c r="BE141" i="10" s="1"/>
  <c r="BI140" i="10"/>
  <c r="BH140" i="10"/>
  <c r="BG140" i="10"/>
  <c r="BF140" i="10"/>
  <c r="T140" i="10"/>
  <c r="R140" i="10"/>
  <c r="P140" i="10"/>
  <c r="BK140" i="10"/>
  <c r="J140" i="10"/>
  <c r="BE140" i="10"/>
  <c r="BI139" i="10"/>
  <c r="BH139" i="10"/>
  <c r="BG139" i="10"/>
  <c r="BF139" i="10"/>
  <c r="T139" i="10"/>
  <c r="R139" i="10"/>
  <c r="P139" i="10"/>
  <c r="BK139" i="10"/>
  <c r="J139" i="10"/>
  <c r="BE139" i="10" s="1"/>
  <c r="BI138" i="10"/>
  <c r="BH138" i="10"/>
  <c r="BG138" i="10"/>
  <c r="BF138" i="10"/>
  <c r="T138" i="10"/>
  <c r="R138" i="10"/>
  <c r="P138" i="10"/>
  <c r="P135" i="10" s="1"/>
  <c r="BK138" i="10"/>
  <c r="J138" i="10"/>
  <c r="BE138" i="10"/>
  <c r="BI137" i="10"/>
  <c r="BH137" i="10"/>
  <c r="BG137" i="10"/>
  <c r="BF137" i="10"/>
  <c r="T137" i="10"/>
  <c r="T135" i="10" s="1"/>
  <c r="R137" i="10"/>
  <c r="P137" i="10"/>
  <c r="BK137" i="10"/>
  <c r="J137" i="10"/>
  <c r="BE137" i="10" s="1"/>
  <c r="BI136" i="10"/>
  <c r="BH136" i="10"/>
  <c r="BG136" i="10"/>
  <c r="BF136" i="10"/>
  <c r="T136" i="10"/>
  <c r="R136" i="10"/>
  <c r="R135" i="10" s="1"/>
  <c r="P136" i="10"/>
  <c r="BK136" i="10"/>
  <c r="BK135" i="10" s="1"/>
  <c r="J135" i="10" s="1"/>
  <c r="J67" i="10" s="1"/>
  <c r="J136" i="10"/>
  <c r="BE136" i="10" s="1"/>
  <c r="BI134" i="10"/>
  <c r="BH134" i="10"/>
  <c r="BG134" i="10"/>
  <c r="BF134" i="10"/>
  <c r="T134" i="10"/>
  <c r="R134" i="10"/>
  <c r="P134" i="10"/>
  <c r="BK134" i="10"/>
  <c r="J134" i="10"/>
  <c r="BE134" i="10" s="1"/>
  <c r="BI133" i="10"/>
  <c r="BH133" i="10"/>
  <c r="BG133" i="10"/>
  <c r="BF133" i="10"/>
  <c r="T133" i="10"/>
  <c r="R133" i="10"/>
  <c r="P133" i="10"/>
  <c r="BK133" i="10"/>
  <c r="J133" i="10"/>
  <c r="BE133" i="10"/>
  <c r="BI132" i="10"/>
  <c r="BH132" i="10"/>
  <c r="BG132" i="10"/>
  <c r="BF132" i="10"/>
  <c r="T132" i="10"/>
  <c r="R132" i="10"/>
  <c r="P132" i="10"/>
  <c r="BK132" i="10"/>
  <c r="J132" i="10"/>
  <c r="BE132" i="10" s="1"/>
  <c r="BI131" i="10"/>
  <c r="BH131" i="10"/>
  <c r="BG131" i="10"/>
  <c r="BF131" i="10"/>
  <c r="T131" i="10"/>
  <c r="R131" i="10"/>
  <c r="P131" i="10"/>
  <c r="BK131" i="10"/>
  <c r="J131" i="10"/>
  <c r="BE131" i="10"/>
  <c r="BI130" i="10"/>
  <c r="BH130" i="10"/>
  <c r="BG130" i="10"/>
  <c r="BF130" i="10"/>
  <c r="T130" i="10"/>
  <c r="R130" i="10"/>
  <c r="P130" i="10"/>
  <c r="BK130" i="10"/>
  <c r="J130" i="10"/>
  <c r="BE130" i="10" s="1"/>
  <c r="BI129" i="10"/>
  <c r="BH129" i="10"/>
  <c r="BG129" i="10"/>
  <c r="BF129" i="10"/>
  <c r="T129" i="10"/>
  <c r="R129" i="10"/>
  <c r="P129" i="10"/>
  <c r="BK129" i="10"/>
  <c r="J129" i="10"/>
  <c r="BE129" i="10"/>
  <c r="BI128" i="10"/>
  <c r="BH128" i="10"/>
  <c r="BG128" i="10"/>
  <c r="BF128" i="10"/>
  <c r="T128" i="10"/>
  <c r="R128" i="10"/>
  <c r="P128" i="10"/>
  <c r="BK128" i="10"/>
  <c r="J128" i="10"/>
  <c r="BE128" i="10" s="1"/>
  <c r="BI127" i="10"/>
  <c r="BH127" i="10"/>
  <c r="BG127" i="10"/>
  <c r="BF127" i="10"/>
  <c r="T127" i="10"/>
  <c r="R127" i="10"/>
  <c r="P127" i="10"/>
  <c r="BK127" i="10"/>
  <c r="J127" i="10"/>
  <c r="BE127" i="10"/>
  <c r="BI126" i="10"/>
  <c r="BH126" i="10"/>
  <c r="BG126" i="10"/>
  <c r="BF126" i="10"/>
  <c r="T126" i="10"/>
  <c r="R126" i="10"/>
  <c r="P126" i="10"/>
  <c r="BK126" i="10"/>
  <c r="J126" i="10"/>
  <c r="BE126" i="10" s="1"/>
  <c r="BI125" i="10"/>
  <c r="BH125" i="10"/>
  <c r="BG125" i="10"/>
  <c r="BF125" i="10"/>
  <c r="T125" i="10"/>
  <c r="R125" i="10"/>
  <c r="P125" i="10"/>
  <c r="BK125" i="10"/>
  <c r="J125" i="10"/>
  <c r="BE125" i="10"/>
  <c r="BI124" i="10"/>
  <c r="BH124" i="10"/>
  <c r="BG124" i="10"/>
  <c r="BF124" i="10"/>
  <c r="T124" i="10"/>
  <c r="R124" i="10"/>
  <c r="R121" i="10" s="1"/>
  <c r="P124" i="10"/>
  <c r="BK124" i="10"/>
  <c r="J124" i="10"/>
  <c r="BE124" i="10" s="1"/>
  <c r="BI123" i="10"/>
  <c r="BH123" i="10"/>
  <c r="BG123" i="10"/>
  <c r="BF123" i="10"/>
  <c r="T123" i="10"/>
  <c r="R123" i="10"/>
  <c r="P123" i="10"/>
  <c r="BK123" i="10"/>
  <c r="BK121" i="10" s="1"/>
  <c r="J121" i="10" s="1"/>
  <c r="J66" i="10" s="1"/>
  <c r="J123" i="10"/>
  <c r="BE123" i="10"/>
  <c r="BI122" i="10"/>
  <c r="BH122" i="10"/>
  <c r="BG122" i="10"/>
  <c r="BF122" i="10"/>
  <c r="T122" i="10"/>
  <c r="T121" i="10" s="1"/>
  <c r="R122" i="10"/>
  <c r="P122" i="10"/>
  <c r="P121" i="10" s="1"/>
  <c r="BK122" i="10"/>
  <c r="J122" i="10"/>
  <c r="BE122" i="10" s="1"/>
  <c r="BI120" i="10"/>
  <c r="BH120" i="10"/>
  <c r="BG120" i="10"/>
  <c r="BF120" i="10"/>
  <c r="T120" i="10"/>
  <c r="R120" i="10"/>
  <c r="P120" i="10"/>
  <c r="BK120" i="10"/>
  <c r="J120" i="10"/>
  <c r="BE120" i="10"/>
  <c r="BI119" i="10"/>
  <c r="BH119" i="10"/>
  <c r="BG119" i="10"/>
  <c r="BF119" i="10"/>
  <c r="T119" i="10"/>
  <c r="R119" i="10"/>
  <c r="R116" i="10" s="1"/>
  <c r="P119" i="10"/>
  <c r="BK119" i="10"/>
  <c r="J119" i="10"/>
  <c r="BE119" i="10" s="1"/>
  <c r="BI118" i="10"/>
  <c r="BH118" i="10"/>
  <c r="BG118" i="10"/>
  <c r="BF118" i="10"/>
  <c r="T118" i="10"/>
  <c r="R118" i="10"/>
  <c r="P118" i="10"/>
  <c r="BK118" i="10"/>
  <c r="BK116" i="10" s="1"/>
  <c r="J116" i="10" s="1"/>
  <c r="J65" i="10" s="1"/>
  <c r="J118" i="10"/>
  <c r="BE118" i="10"/>
  <c r="BI117" i="10"/>
  <c r="BH117" i="10"/>
  <c r="BG117" i="10"/>
  <c r="BF117" i="10"/>
  <c r="T117" i="10"/>
  <c r="T116" i="10" s="1"/>
  <c r="R117" i="10"/>
  <c r="P117" i="10"/>
  <c r="P116" i="10" s="1"/>
  <c r="BK117" i="10"/>
  <c r="J117" i="10"/>
  <c r="BE117" i="10" s="1"/>
  <c r="BI115" i="10"/>
  <c r="BH115" i="10"/>
  <c r="BG115" i="10"/>
  <c r="BF115" i="10"/>
  <c r="T115" i="10"/>
  <c r="R115" i="10"/>
  <c r="P115" i="10"/>
  <c r="BK115" i="10"/>
  <c r="BK113" i="10" s="1"/>
  <c r="J113" i="10" s="1"/>
  <c r="J64" i="10" s="1"/>
  <c r="J115" i="10"/>
  <c r="BE115" i="10"/>
  <c r="BI114" i="10"/>
  <c r="BH114" i="10"/>
  <c r="BG114" i="10"/>
  <c r="BF114" i="10"/>
  <c r="T114" i="10"/>
  <c r="T113" i="10" s="1"/>
  <c r="R114" i="10"/>
  <c r="R113" i="10"/>
  <c r="P114" i="10"/>
  <c r="P113" i="10" s="1"/>
  <c r="BK114" i="10"/>
  <c r="J114" i="10"/>
  <c r="BE114" i="10" s="1"/>
  <c r="BI112" i="10"/>
  <c r="BH112" i="10"/>
  <c r="BG112" i="10"/>
  <c r="BF112" i="10"/>
  <c r="T112" i="10"/>
  <c r="R112" i="10"/>
  <c r="P112" i="10"/>
  <c r="BK112" i="10"/>
  <c r="J112" i="10"/>
  <c r="BE112" i="10"/>
  <c r="BI111" i="10"/>
  <c r="BH111" i="10"/>
  <c r="BG111" i="10"/>
  <c r="BF111" i="10"/>
  <c r="T111" i="10"/>
  <c r="R111" i="10"/>
  <c r="P111" i="10"/>
  <c r="BK111" i="10"/>
  <c r="J111" i="10"/>
  <c r="BE111" i="10" s="1"/>
  <c r="BI110" i="10"/>
  <c r="BH110" i="10"/>
  <c r="BG110" i="10"/>
  <c r="BF110" i="10"/>
  <c r="T110" i="10"/>
  <c r="R110" i="10"/>
  <c r="P110" i="10"/>
  <c r="BK110" i="10"/>
  <c r="J110" i="10"/>
  <c r="BE110" i="10"/>
  <c r="BI109" i="10"/>
  <c r="BH109" i="10"/>
  <c r="BG109" i="10"/>
  <c r="BF109" i="10"/>
  <c r="T109" i="10"/>
  <c r="R109" i="10"/>
  <c r="P109" i="10"/>
  <c r="BK109" i="10"/>
  <c r="J109" i="10"/>
  <c r="BE109" i="10" s="1"/>
  <c r="BI108" i="10"/>
  <c r="BH108" i="10"/>
  <c r="BG108" i="10"/>
  <c r="BF108" i="10"/>
  <c r="T108" i="10"/>
  <c r="R108" i="10"/>
  <c r="P108" i="10"/>
  <c r="BK108" i="10"/>
  <c r="J108" i="10"/>
  <c r="BE108" i="10"/>
  <c r="BI107" i="10"/>
  <c r="BH107" i="10"/>
  <c r="BG107" i="10"/>
  <c r="BF107" i="10"/>
  <c r="T107" i="10"/>
  <c r="R107" i="10"/>
  <c r="R104" i="10" s="1"/>
  <c r="P107" i="10"/>
  <c r="BK107" i="10"/>
  <c r="J107" i="10"/>
  <c r="BE107" i="10" s="1"/>
  <c r="BI106" i="10"/>
  <c r="BH106" i="10"/>
  <c r="BG106" i="10"/>
  <c r="BF106" i="10"/>
  <c r="T106" i="10"/>
  <c r="R106" i="10"/>
  <c r="P106" i="10"/>
  <c r="BK106" i="10"/>
  <c r="BK104" i="10" s="1"/>
  <c r="J104" i="10" s="1"/>
  <c r="J63" i="10" s="1"/>
  <c r="J106" i="10"/>
  <c r="BE106" i="10"/>
  <c r="BI105" i="10"/>
  <c r="BH105" i="10"/>
  <c r="BG105" i="10"/>
  <c r="BF105" i="10"/>
  <c r="T105" i="10"/>
  <c r="T104" i="10" s="1"/>
  <c r="R105" i="10"/>
  <c r="P105" i="10"/>
  <c r="P104" i="10" s="1"/>
  <c r="BK105" i="10"/>
  <c r="J105" i="10"/>
  <c r="BE105" i="10" s="1"/>
  <c r="BI103" i="10"/>
  <c r="BH103" i="10"/>
  <c r="BG103" i="10"/>
  <c r="BF103" i="10"/>
  <c r="T103" i="10"/>
  <c r="R103" i="10"/>
  <c r="P103" i="10"/>
  <c r="BK103" i="10"/>
  <c r="J103" i="10"/>
  <c r="BE103" i="10"/>
  <c r="BI102" i="10"/>
  <c r="BH102" i="10"/>
  <c r="BG102" i="10"/>
  <c r="BF102" i="10"/>
  <c r="T102" i="10"/>
  <c r="R102" i="10"/>
  <c r="P102" i="10"/>
  <c r="BK102" i="10"/>
  <c r="J102" i="10"/>
  <c r="BE102" i="10" s="1"/>
  <c r="BI101" i="10"/>
  <c r="BH101" i="10"/>
  <c r="BG101" i="10"/>
  <c r="BF101" i="10"/>
  <c r="T101" i="10"/>
  <c r="R101" i="10"/>
  <c r="P101" i="10"/>
  <c r="BK101" i="10"/>
  <c r="J101" i="10"/>
  <c r="BE101" i="10"/>
  <c r="BI100" i="10"/>
  <c r="BH100" i="10"/>
  <c r="BG100" i="10"/>
  <c r="BF100" i="10"/>
  <c r="T100" i="10"/>
  <c r="R100" i="10"/>
  <c r="P100" i="10"/>
  <c r="BK100" i="10"/>
  <c r="J100" i="10"/>
  <c r="BE100" i="10" s="1"/>
  <c r="BI99" i="10"/>
  <c r="BH99" i="10"/>
  <c r="BG99" i="10"/>
  <c r="BF99" i="10"/>
  <c r="T99" i="10"/>
  <c r="R99" i="10"/>
  <c r="P99" i="10"/>
  <c r="BK99" i="10"/>
  <c r="J99" i="10"/>
  <c r="BE99" i="10"/>
  <c r="BI98" i="10"/>
  <c r="BH98" i="10"/>
  <c r="BG98" i="10"/>
  <c r="BF98" i="10"/>
  <c r="T98" i="10"/>
  <c r="R98" i="10"/>
  <c r="R95" i="10" s="1"/>
  <c r="P98" i="10"/>
  <c r="BK98" i="10"/>
  <c r="J98" i="10"/>
  <c r="BE98" i="10" s="1"/>
  <c r="BI97" i="10"/>
  <c r="BH97" i="10"/>
  <c r="BG97" i="10"/>
  <c r="BF97" i="10"/>
  <c r="T97" i="10"/>
  <c r="R97" i="10"/>
  <c r="P97" i="10"/>
  <c r="BK97" i="10"/>
  <c r="BK95" i="10" s="1"/>
  <c r="J95" i="10" s="1"/>
  <c r="J62" i="10" s="1"/>
  <c r="J97" i="10"/>
  <c r="BE97" i="10"/>
  <c r="BI96" i="10"/>
  <c r="BH96" i="10"/>
  <c r="BG96" i="10"/>
  <c r="BF96" i="10"/>
  <c r="T96" i="10"/>
  <c r="T95" i="10" s="1"/>
  <c r="R96" i="10"/>
  <c r="P96" i="10"/>
  <c r="P95" i="10" s="1"/>
  <c r="BK96" i="10"/>
  <c r="J96" i="10"/>
  <c r="BE96" i="10" s="1"/>
  <c r="BI94" i="10"/>
  <c r="BH94" i="10"/>
  <c r="BG94" i="10"/>
  <c r="BF94" i="10"/>
  <c r="T94" i="10"/>
  <c r="R94" i="10"/>
  <c r="P94" i="10"/>
  <c r="BK94" i="10"/>
  <c r="BK91" i="10" s="1"/>
  <c r="J94" i="10"/>
  <c r="BE94" i="10"/>
  <c r="BI93" i="10"/>
  <c r="F36" i="10" s="1"/>
  <c r="BD62" i="1" s="1"/>
  <c r="BH93" i="10"/>
  <c r="BG93" i="10"/>
  <c r="BF93" i="10"/>
  <c r="T93" i="10"/>
  <c r="R93" i="10"/>
  <c r="P93" i="10"/>
  <c r="BK93" i="10"/>
  <c r="J93" i="10"/>
  <c r="BE93" i="10" s="1"/>
  <c r="BI92" i="10"/>
  <c r="BH92" i="10"/>
  <c r="F35" i="10" s="1"/>
  <c r="BC62" i="1" s="1"/>
  <c r="BG92" i="10"/>
  <c r="F34" i="10" s="1"/>
  <c r="BB62" i="1" s="1"/>
  <c r="BF92" i="10"/>
  <c r="T92" i="10"/>
  <c r="T91" i="10" s="1"/>
  <c r="T90" i="10" s="1"/>
  <c r="R92" i="10"/>
  <c r="P92" i="10"/>
  <c r="P91" i="10" s="1"/>
  <c r="P90" i="10" s="1"/>
  <c r="AU62" i="1" s="1"/>
  <c r="BK92" i="10"/>
  <c r="J92" i="10"/>
  <c r="BE92" i="10" s="1"/>
  <c r="J86" i="10"/>
  <c r="F86" i="10"/>
  <c r="F84" i="10"/>
  <c r="E82" i="10"/>
  <c r="J55" i="10"/>
  <c r="F55" i="10"/>
  <c r="F53" i="10"/>
  <c r="E51" i="10"/>
  <c r="J20" i="10"/>
  <c r="E20" i="10"/>
  <c r="F87" i="10" s="1"/>
  <c r="J19" i="10"/>
  <c r="J14" i="10"/>
  <c r="E7" i="10"/>
  <c r="E47" i="10" s="1"/>
  <c r="AY61" i="1"/>
  <c r="AX61" i="1"/>
  <c r="BI190" i="9"/>
  <c r="BH190" i="9"/>
  <c r="BG190" i="9"/>
  <c r="BF190" i="9"/>
  <c r="T190" i="9"/>
  <c r="R190" i="9"/>
  <c r="P190" i="9"/>
  <c r="BK190" i="9"/>
  <c r="J190" i="9"/>
  <c r="BE190" i="9" s="1"/>
  <c r="BI189" i="9"/>
  <c r="BH189" i="9"/>
  <c r="BG189" i="9"/>
  <c r="BF189" i="9"/>
  <c r="T189" i="9"/>
  <c r="R189" i="9"/>
  <c r="P189" i="9"/>
  <c r="BK189" i="9"/>
  <c r="J189" i="9"/>
  <c r="BE189" i="9" s="1"/>
  <c r="BI188" i="9"/>
  <c r="BH188" i="9"/>
  <c r="BG188" i="9"/>
  <c r="BF188" i="9"/>
  <c r="T188" i="9"/>
  <c r="R188" i="9"/>
  <c r="P188" i="9"/>
  <c r="BK188" i="9"/>
  <c r="J188" i="9"/>
  <c r="BE188" i="9" s="1"/>
  <c r="BI187" i="9"/>
  <c r="BH187" i="9"/>
  <c r="BG187" i="9"/>
  <c r="BF187" i="9"/>
  <c r="T187" i="9"/>
  <c r="R187" i="9"/>
  <c r="P187" i="9"/>
  <c r="BK187" i="9"/>
  <c r="J187" i="9"/>
  <c r="BE187" i="9" s="1"/>
  <c r="BI186" i="9"/>
  <c r="BH186" i="9"/>
  <c r="BG186" i="9"/>
  <c r="BF186" i="9"/>
  <c r="T186" i="9"/>
  <c r="R186" i="9"/>
  <c r="P186" i="9"/>
  <c r="BK186" i="9"/>
  <c r="J186" i="9"/>
  <c r="BE186" i="9" s="1"/>
  <c r="BI185" i="9"/>
  <c r="BH185" i="9"/>
  <c r="BG185" i="9"/>
  <c r="BF185" i="9"/>
  <c r="T185" i="9"/>
  <c r="R185" i="9"/>
  <c r="P185" i="9"/>
  <c r="BK185" i="9"/>
  <c r="J185" i="9"/>
  <c r="BE185" i="9" s="1"/>
  <c r="BI184" i="9"/>
  <c r="BH184" i="9"/>
  <c r="BG184" i="9"/>
  <c r="BF184" i="9"/>
  <c r="T184" i="9"/>
  <c r="R184" i="9"/>
  <c r="P184" i="9"/>
  <c r="BK184" i="9"/>
  <c r="J184" i="9"/>
  <c r="BE184" i="9" s="1"/>
  <c r="BI183" i="9"/>
  <c r="BH183" i="9"/>
  <c r="BG183" i="9"/>
  <c r="BF183" i="9"/>
  <c r="T183" i="9"/>
  <c r="R183" i="9"/>
  <c r="P183" i="9"/>
  <c r="BK183" i="9"/>
  <c r="J183" i="9"/>
  <c r="BE183" i="9" s="1"/>
  <c r="BI182" i="9"/>
  <c r="BH182" i="9"/>
  <c r="BG182" i="9"/>
  <c r="BF182" i="9"/>
  <c r="T182" i="9"/>
  <c r="R182" i="9"/>
  <c r="P182" i="9"/>
  <c r="BK182" i="9"/>
  <c r="J182" i="9"/>
  <c r="BE182" i="9" s="1"/>
  <c r="BI181" i="9"/>
  <c r="BH181" i="9"/>
  <c r="BG181" i="9"/>
  <c r="BF181" i="9"/>
  <c r="T181" i="9"/>
  <c r="R181" i="9"/>
  <c r="P181" i="9"/>
  <c r="BK181" i="9"/>
  <c r="J181" i="9"/>
  <c r="BE181" i="9" s="1"/>
  <c r="BI180" i="9"/>
  <c r="BH180" i="9"/>
  <c r="BG180" i="9"/>
  <c r="BF180" i="9"/>
  <c r="T180" i="9"/>
  <c r="R180" i="9"/>
  <c r="P180" i="9"/>
  <c r="BK180" i="9"/>
  <c r="J180" i="9"/>
  <c r="BE180" i="9" s="1"/>
  <c r="BI179" i="9"/>
  <c r="BH179" i="9"/>
  <c r="BG179" i="9"/>
  <c r="BF179" i="9"/>
  <c r="T179" i="9"/>
  <c r="R179" i="9"/>
  <c r="P179" i="9"/>
  <c r="BK179" i="9"/>
  <c r="J179" i="9"/>
  <c r="BE179" i="9" s="1"/>
  <c r="BI178" i="9"/>
  <c r="BH178" i="9"/>
  <c r="BG178" i="9"/>
  <c r="BF178" i="9"/>
  <c r="T178" i="9"/>
  <c r="R178" i="9"/>
  <c r="P178" i="9"/>
  <c r="BK178" i="9"/>
  <c r="J178" i="9"/>
  <c r="BE178" i="9" s="1"/>
  <c r="BI177" i="9"/>
  <c r="BH177" i="9"/>
  <c r="BG177" i="9"/>
  <c r="BF177" i="9"/>
  <c r="T177" i="9"/>
  <c r="R177" i="9"/>
  <c r="P177" i="9"/>
  <c r="BK177" i="9"/>
  <c r="J177" i="9"/>
  <c r="BE177" i="9" s="1"/>
  <c r="BI176" i="9"/>
  <c r="BH176" i="9"/>
  <c r="BG176" i="9"/>
  <c r="BF176" i="9"/>
  <c r="T176" i="9"/>
  <c r="R176" i="9"/>
  <c r="P176" i="9"/>
  <c r="BK176" i="9"/>
  <c r="J176" i="9"/>
  <c r="BE176" i="9" s="1"/>
  <c r="BI175" i="9"/>
  <c r="BH175" i="9"/>
  <c r="BG175" i="9"/>
  <c r="BF175" i="9"/>
  <c r="T175" i="9"/>
  <c r="R175" i="9"/>
  <c r="P175" i="9"/>
  <c r="BK175" i="9"/>
  <c r="J175" i="9"/>
  <c r="BE175" i="9" s="1"/>
  <c r="BI174" i="9"/>
  <c r="BH174" i="9"/>
  <c r="BG174" i="9"/>
  <c r="BF174" i="9"/>
  <c r="T174" i="9"/>
  <c r="R174" i="9"/>
  <c r="P174" i="9"/>
  <c r="BK174" i="9"/>
  <c r="J174" i="9"/>
  <c r="BE174" i="9" s="1"/>
  <c r="BI173" i="9"/>
  <c r="BH173" i="9"/>
  <c r="BG173" i="9"/>
  <c r="BF173" i="9"/>
  <c r="T173" i="9"/>
  <c r="R173" i="9"/>
  <c r="P173" i="9"/>
  <c r="BK173" i="9"/>
  <c r="J173" i="9"/>
  <c r="BE173" i="9" s="1"/>
  <c r="BI172" i="9"/>
  <c r="BH172" i="9"/>
  <c r="BG172" i="9"/>
  <c r="BF172" i="9"/>
  <c r="T172" i="9"/>
  <c r="R172" i="9"/>
  <c r="P172" i="9"/>
  <c r="BK172" i="9"/>
  <c r="J172" i="9"/>
  <c r="BE172" i="9" s="1"/>
  <c r="BI171" i="9"/>
  <c r="BH171" i="9"/>
  <c r="BG171" i="9"/>
  <c r="BF171" i="9"/>
  <c r="T171" i="9"/>
  <c r="R171" i="9"/>
  <c r="P171" i="9"/>
  <c r="BK171" i="9"/>
  <c r="J171" i="9"/>
  <c r="BE171" i="9" s="1"/>
  <c r="BI169" i="9"/>
  <c r="BH169" i="9"/>
  <c r="BG169" i="9"/>
  <c r="BF169" i="9"/>
  <c r="T169" i="9"/>
  <c r="R169" i="9"/>
  <c r="P169" i="9"/>
  <c r="BK169" i="9"/>
  <c r="J169" i="9"/>
  <c r="BE169" i="9" s="1"/>
  <c r="BI168" i="9"/>
  <c r="BH168" i="9"/>
  <c r="BG168" i="9"/>
  <c r="BF168" i="9"/>
  <c r="T168" i="9"/>
  <c r="R168" i="9"/>
  <c r="P168" i="9"/>
  <c r="BK168" i="9"/>
  <c r="J168" i="9"/>
  <c r="BE168" i="9" s="1"/>
  <c r="BI167" i="9"/>
  <c r="BH167" i="9"/>
  <c r="BG167" i="9"/>
  <c r="BF167" i="9"/>
  <c r="T167" i="9"/>
  <c r="R167" i="9"/>
  <c r="P167" i="9"/>
  <c r="BK167" i="9"/>
  <c r="J167" i="9"/>
  <c r="BE167" i="9" s="1"/>
  <c r="BI166" i="9"/>
  <c r="BH166" i="9"/>
  <c r="BG166" i="9"/>
  <c r="BF166" i="9"/>
  <c r="T166" i="9"/>
  <c r="R166" i="9"/>
  <c r="P166" i="9"/>
  <c r="BK166" i="9"/>
  <c r="BK165" i="9" s="1"/>
  <c r="J165" i="9" s="1"/>
  <c r="J64" i="9" s="1"/>
  <c r="J166" i="9"/>
  <c r="BE166" i="9" s="1"/>
  <c r="BI164" i="9"/>
  <c r="BH164" i="9"/>
  <c r="BG164" i="9"/>
  <c r="BF164" i="9"/>
  <c r="T164" i="9"/>
  <c r="R164" i="9"/>
  <c r="P164" i="9"/>
  <c r="BK164" i="9"/>
  <c r="J164" i="9"/>
  <c r="BE164" i="9" s="1"/>
  <c r="BI163" i="9"/>
  <c r="BH163" i="9"/>
  <c r="BG163" i="9"/>
  <c r="BF163" i="9"/>
  <c r="T163" i="9"/>
  <c r="R163" i="9"/>
  <c r="P163" i="9"/>
  <c r="BK163" i="9"/>
  <c r="J163" i="9"/>
  <c r="BE163" i="9" s="1"/>
  <c r="BI162" i="9"/>
  <c r="BH162" i="9"/>
  <c r="BG162" i="9"/>
  <c r="BF162" i="9"/>
  <c r="T162" i="9"/>
  <c r="R162" i="9"/>
  <c r="P162" i="9"/>
  <c r="BK162" i="9"/>
  <c r="J162" i="9"/>
  <c r="BE162" i="9" s="1"/>
  <c r="BI161" i="9"/>
  <c r="BH161" i="9"/>
  <c r="BG161" i="9"/>
  <c r="BF161" i="9"/>
  <c r="T161" i="9"/>
  <c r="R161" i="9"/>
  <c r="P161" i="9"/>
  <c r="BK161" i="9"/>
  <c r="J161" i="9"/>
  <c r="BE161" i="9" s="1"/>
  <c r="BI160" i="9"/>
  <c r="BH160" i="9"/>
  <c r="BG160" i="9"/>
  <c r="BF160" i="9"/>
  <c r="T160" i="9"/>
  <c r="R160" i="9"/>
  <c r="P160" i="9"/>
  <c r="BK160" i="9"/>
  <c r="J160" i="9"/>
  <c r="BE160" i="9" s="1"/>
  <c r="BI159" i="9"/>
  <c r="BH159" i="9"/>
  <c r="BG159" i="9"/>
  <c r="BF159" i="9"/>
  <c r="T159" i="9"/>
  <c r="R159" i="9"/>
  <c r="P159" i="9"/>
  <c r="BK159" i="9"/>
  <c r="J159" i="9"/>
  <c r="BE159" i="9" s="1"/>
  <c r="BI158" i="9"/>
  <c r="BH158" i="9"/>
  <c r="BG158" i="9"/>
  <c r="BF158" i="9"/>
  <c r="T158" i="9"/>
  <c r="R158" i="9"/>
  <c r="P158" i="9"/>
  <c r="BK158" i="9"/>
  <c r="J158" i="9"/>
  <c r="BE158" i="9" s="1"/>
  <c r="BI157" i="9"/>
  <c r="BH157" i="9"/>
  <c r="BG157" i="9"/>
  <c r="BF157" i="9"/>
  <c r="T157" i="9"/>
  <c r="R157" i="9"/>
  <c r="P157" i="9"/>
  <c r="BK157" i="9"/>
  <c r="J157" i="9"/>
  <c r="BE157" i="9" s="1"/>
  <c r="BI156" i="9"/>
  <c r="BH156" i="9"/>
  <c r="BG156" i="9"/>
  <c r="BF156" i="9"/>
  <c r="T156" i="9"/>
  <c r="R156" i="9"/>
  <c r="P156" i="9"/>
  <c r="BK156" i="9"/>
  <c r="J156" i="9"/>
  <c r="BE156" i="9" s="1"/>
  <c r="BI155" i="9"/>
  <c r="BH155" i="9"/>
  <c r="BG155" i="9"/>
  <c r="BF155" i="9"/>
  <c r="T155" i="9"/>
  <c r="R155" i="9"/>
  <c r="P155" i="9"/>
  <c r="BK155" i="9"/>
  <c r="J155" i="9"/>
  <c r="BE155" i="9" s="1"/>
  <c r="BI154" i="9"/>
  <c r="BH154" i="9"/>
  <c r="BG154" i="9"/>
  <c r="BF154" i="9"/>
  <c r="T154" i="9"/>
  <c r="R154" i="9"/>
  <c r="P154" i="9"/>
  <c r="BK154" i="9"/>
  <c r="J154" i="9"/>
  <c r="BE154" i="9" s="1"/>
  <c r="BI153" i="9"/>
  <c r="BH153" i="9"/>
  <c r="BG153" i="9"/>
  <c r="BF153" i="9"/>
  <c r="T153" i="9"/>
  <c r="R153" i="9"/>
  <c r="P153" i="9"/>
  <c r="BK153" i="9"/>
  <c r="J153" i="9"/>
  <c r="BE153" i="9" s="1"/>
  <c r="BI152" i="9"/>
  <c r="BH152" i="9"/>
  <c r="BG152" i="9"/>
  <c r="BF152" i="9"/>
  <c r="T152" i="9"/>
  <c r="R152" i="9"/>
  <c r="P152" i="9"/>
  <c r="BK152" i="9"/>
  <c r="J152" i="9"/>
  <c r="BE152" i="9" s="1"/>
  <c r="BI151" i="9"/>
  <c r="BH151" i="9"/>
  <c r="BG151" i="9"/>
  <c r="BF151" i="9"/>
  <c r="T151" i="9"/>
  <c r="R151" i="9"/>
  <c r="P151" i="9"/>
  <c r="BK151" i="9"/>
  <c r="J151" i="9"/>
  <c r="BE151" i="9" s="1"/>
  <c r="BI150" i="9"/>
  <c r="BH150" i="9"/>
  <c r="BG150" i="9"/>
  <c r="BF150" i="9"/>
  <c r="T150" i="9"/>
  <c r="R150" i="9"/>
  <c r="P150" i="9"/>
  <c r="BK150" i="9"/>
  <c r="J150" i="9"/>
  <c r="BE150" i="9" s="1"/>
  <c r="BI149" i="9"/>
  <c r="BH149" i="9"/>
  <c r="BG149" i="9"/>
  <c r="BF149" i="9"/>
  <c r="T149" i="9"/>
  <c r="R149" i="9"/>
  <c r="P149" i="9"/>
  <c r="BK149" i="9"/>
  <c r="J149" i="9"/>
  <c r="BE149" i="9" s="1"/>
  <c r="BI148" i="9"/>
  <c r="BH148" i="9"/>
  <c r="BG148" i="9"/>
  <c r="BF148" i="9"/>
  <c r="T148" i="9"/>
  <c r="R148" i="9"/>
  <c r="P148" i="9"/>
  <c r="BK148" i="9"/>
  <c r="J148" i="9"/>
  <c r="BE148" i="9" s="1"/>
  <c r="BI147" i="9"/>
  <c r="BH147" i="9"/>
  <c r="BG147" i="9"/>
  <c r="BF147" i="9"/>
  <c r="T147" i="9"/>
  <c r="R147" i="9"/>
  <c r="P147" i="9"/>
  <c r="BK147" i="9"/>
  <c r="J147" i="9"/>
  <c r="BE147" i="9" s="1"/>
  <c r="BI146" i="9"/>
  <c r="BH146" i="9"/>
  <c r="BG146" i="9"/>
  <c r="BF146" i="9"/>
  <c r="T146" i="9"/>
  <c r="R146" i="9"/>
  <c r="P146" i="9"/>
  <c r="BK146" i="9"/>
  <c r="J146" i="9"/>
  <c r="BE146" i="9" s="1"/>
  <c r="BI145" i="9"/>
  <c r="BH145" i="9"/>
  <c r="BG145" i="9"/>
  <c r="BF145" i="9"/>
  <c r="T145" i="9"/>
  <c r="R145" i="9"/>
  <c r="P145" i="9"/>
  <c r="BK145" i="9"/>
  <c r="J145" i="9"/>
  <c r="BE145" i="9" s="1"/>
  <c r="BI144" i="9"/>
  <c r="BH144" i="9"/>
  <c r="BG144" i="9"/>
  <c r="BF144" i="9"/>
  <c r="T144" i="9"/>
  <c r="R144" i="9"/>
  <c r="P144" i="9"/>
  <c r="BK144" i="9"/>
  <c r="J144" i="9"/>
  <c r="BE144" i="9" s="1"/>
  <c r="BI143" i="9"/>
  <c r="BH143" i="9"/>
  <c r="BG143" i="9"/>
  <c r="BF143" i="9"/>
  <c r="T143" i="9"/>
  <c r="R143" i="9"/>
  <c r="P143" i="9"/>
  <c r="BK143" i="9"/>
  <c r="J143" i="9"/>
  <c r="BE143" i="9" s="1"/>
  <c r="BI142" i="9"/>
  <c r="BH142" i="9"/>
  <c r="BG142" i="9"/>
  <c r="BF142" i="9"/>
  <c r="T142" i="9"/>
  <c r="R142" i="9"/>
  <c r="P142" i="9"/>
  <c r="BK142" i="9"/>
  <c r="J142" i="9"/>
  <c r="BE142" i="9" s="1"/>
  <c r="BI141" i="9"/>
  <c r="BH141" i="9"/>
  <c r="BG141" i="9"/>
  <c r="BF141" i="9"/>
  <c r="T141" i="9"/>
  <c r="R141" i="9"/>
  <c r="P141" i="9"/>
  <c r="BK141" i="9"/>
  <c r="J141" i="9"/>
  <c r="BE141" i="9" s="1"/>
  <c r="BI140" i="9"/>
  <c r="BH140" i="9"/>
  <c r="BG140" i="9"/>
  <c r="BF140" i="9"/>
  <c r="T140" i="9"/>
  <c r="R140" i="9"/>
  <c r="P140" i="9"/>
  <c r="BK140" i="9"/>
  <c r="J140" i="9"/>
  <c r="BE140" i="9" s="1"/>
  <c r="BI139" i="9"/>
  <c r="BH139" i="9"/>
  <c r="BG139" i="9"/>
  <c r="BF139" i="9"/>
  <c r="T139" i="9"/>
  <c r="R139" i="9"/>
  <c r="P139" i="9"/>
  <c r="BK139" i="9"/>
  <c r="J139" i="9"/>
  <c r="BE139" i="9" s="1"/>
  <c r="BI138" i="9"/>
  <c r="BH138" i="9"/>
  <c r="BG138" i="9"/>
  <c r="BF138" i="9"/>
  <c r="T138" i="9"/>
  <c r="R138" i="9"/>
  <c r="P138" i="9"/>
  <c r="BK138" i="9"/>
  <c r="J138" i="9"/>
  <c r="BE138" i="9" s="1"/>
  <c r="BI137" i="9"/>
  <c r="BH137" i="9"/>
  <c r="BG137" i="9"/>
  <c r="BF137" i="9"/>
  <c r="T137" i="9"/>
  <c r="R137" i="9"/>
  <c r="P137" i="9"/>
  <c r="BK137" i="9"/>
  <c r="J137" i="9"/>
  <c r="BE137" i="9" s="1"/>
  <c r="BI136" i="9"/>
  <c r="BH136" i="9"/>
  <c r="BG136" i="9"/>
  <c r="BF136" i="9"/>
  <c r="T136" i="9"/>
  <c r="R136" i="9"/>
  <c r="P136" i="9"/>
  <c r="BK136" i="9"/>
  <c r="J136" i="9"/>
  <c r="BE136" i="9" s="1"/>
  <c r="BI135" i="9"/>
  <c r="BH135" i="9"/>
  <c r="BG135" i="9"/>
  <c r="BF135" i="9"/>
  <c r="T135" i="9"/>
  <c r="R135" i="9"/>
  <c r="P135" i="9"/>
  <c r="BK135" i="9"/>
  <c r="J135" i="9"/>
  <c r="BE135" i="9" s="1"/>
  <c r="BI134" i="9"/>
  <c r="BH134" i="9"/>
  <c r="BG134" i="9"/>
  <c r="BF134" i="9"/>
  <c r="T134" i="9"/>
  <c r="R134" i="9"/>
  <c r="P134" i="9"/>
  <c r="BK134" i="9"/>
  <c r="J134" i="9"/>
  <c r="BE134" i="9" s="1"/>
  <c r="BI133" i="9"/>
  <c r="BH133" i="9"/>
  <c r="BG133" i="9"/>
  <c r="BF133" i="9"/>
  <c r="T133" i="9"/>
  <c r="R133" i="9"/>
  <c r="P133" i="9"/>
  <c r="BK133" i="9"/>
  <c r="J133" i="9"/>
  <c r="BE133" i="9" s="1"/>
  <c r="BI132" i="9"/>
  <c r="BH132" i="9"/>
  <c r="BG132" i="9"/>
  <c r="BF132" i="9"/>
  <c r="T132" i="9"/>
  <c r="R132" i="9"/>
  <c r="R131" i="9" s="1"/>
  <c r="P132" i="9"/>
  <c r="BK132" i="9"/>
  <c r="J132" i="9"/>
  <c r="BE132" i="9" s="1"/>
  <c r="BI130" i="9"/>
  <c r="BH130" i="9"/>
  <c r="BG130" i="9"/>
  <c r="BF130" i="9"/>
  <c r="T130" i="9"/>
  <c r="R130" i="9"/>
  <c r="P130" i="9"/>
  <c r="BK130" i="9"/>
  <c r="J130" i="9"/>
  <c r="BE130" i="9" s="1"/>
  <c r="BI129" i="9"/>
  <c r="BH129" i="9"/>
  <c r="BG129" i="9"/>
  <c r="BF129" i="9"/>
  <c r="T129" i="9"/>
  <c r="R129" i="9"/>
  <c r="P129" i="9"/>
  <c r="BK129" i="9"/>
  <c r="J129" i="9"/>
  <c r="BE129" i="9" s="1"/>
  <c r="BI128" i="9"/>
  <c r="BH128" i="9"/>
  <c r="BG128" i="9"/>
  <c r="BF128" i="9"/>
  <c r="T128" i="9"/>
  <c r="R128" i="9"/>
  <c r="P128" i="9"/>
  <c r="BK128" i="9"/>
  <c r="J128" i="9"/>
  <c r="BE128" i="9" s="1"/>
  <c r="BI127" i="9"/>
  <c r="BH127" i="9"/>
  <c r="BG127" i="9"/>
  <c r="BF127" i="9"/>
  <c r="T127" i="9"/>
  <c r="R127" i="9"/>
  <c r="P127" i="9"/>
  <c r="BK127" i="9"/>
  <c r="J127" i="9"/>
  <c r="BE127" i="9" s="1"/>
  <c r="BI126" i="9"/>
  <c r="BH126" i="9"/>
  <c r="BG126" i="9"/>
  <c r="BF126" i="9"/>
  <c r="T126" i="9"/>
  <c r="R126" i="9"/>
  <c r="P126" i="9"/>
  <c r="BK126" i="9"/>
  <c r="J126" i="9"/>
  <c r="BE126" i="9" s="1"/>
  <c r="BI125" i="9"/>
  <c r="BH125" i="9"/>
  <c r="BG125" i="9"/>
  <c r="BF125" i="9"/>
  <c r="T125" i="9"/>
  <c r="R125" i="9"/>
  <c r="P125" i="9"/>
  <c r="BK125" i="9"/>
  <c r="J125" i="9"/>
  <c r="BE125" i="9" s="1"/>
  <c r="BI124" i="9"/>
  <c r="BH124" i="9"/>
  <c r="BG124" i="9"/>
  <c r="BF124" i="9"/>
  <c r="T124" i="9"/>
  <c r="R124" i="9"/>
  <c r="P124" i="9"/>
  <c r="BK124" i="9"/>
  <c r="J124" i="9"/>
  <c r="BE124" i="9" s="1"/>
  <c r="BI123" i="9"/>
  <c r="BH123" i="9"/>
  <c r="BG123" i="9"/>
  <c r="BF123" i="9"/>
  <c r="T123" i="9"/>
  <c r="R123" i="9"/>
  <c r="P123" i="9"/>
  <c r="BK123" i="9"/>
  <c r="J123" i="9"/>
  <c r="BE123" i="9" s="1"/>
  <c r="BI122" i="9"/>
  <c r="BH122" i="9"/>
  <c r="BG122" i="9"/>
  <c r="BF122" i="9"/>
  <c r="T122" i="9"/>
  <c r="R122" i="9"/>
  <c r="P122" i="9"/>
  <c r="BK122" i="9"/>
  <c r="J122" i="9"/>
  <c r="BE122" i="9" s="1"/>
  <c r="BI121" i="9"/>
  <c r="BH121" i="9"/>
  <c r="BG121" i="9"/>
  <c r="BF121" i="9"/>
  <c r="T121" i="9"/>
  <c r="R121" i="9"/>
  <c r="R120" i="9" s="1"/>
  <c r="P121" i="9"/>
  <c r="BK121" i="9"/>
  <c r="J121" i="9"/>
  <c r="BE121" i="9" s="1"/>
  <c r="BI119" i="9"/>
  <c r="BH119" i="9"/>
  <c r="BG119" i="9"/>
  <c r="BF119" i="9"/>
  <c r="T119" i="9"/>
  <c r="R119" i="9"/>
  <c r="P119" i="9"/>
  <c r="BK119" i="9"/>
  <c r="J119" i="9"/>
  <c r="BE119" i="9" s="1"/>
  <c r="BI118" i="9"/>
  <c r="BH118" i="9"/>
  <c r="BG118" i="9"/>
  <c r="BF118" i="9"/>
  <c r="T118" i="9"/>
  <c r="R118" i="9"/>
  <c r="P118" i="9"/>
  <c r="BK118" i="9"/>
  <c r="J118" i="9"/>
  <c r="BE118" i="9" s="1"/>
  <c r="BI117" i="9"/>
  <c r="BH117" i="9"/>
  <c r="BG117" i="9"/>
  <c r="BF117" i="9"/>
  <c r="T117" i="9"/>
  <c r="R117" i="9"/>
  <c r="P117" i="9"/>
  <c r="BK117" i="9"/>
  <c r="J117" i="9"/>
  <c r="BE117" i="9" s="1"/>
  <c r="BI116" i="9"/>
  <c r="BH116" i="9"/>
  <c r="BG116" i="9"/>
  <c r="BF116" i="9"/>
  <c r="T116" i="9"/>
  <c r="R116" i="9"/>
  <c r="P116" i="9"/>
  <c r="BK116" i="9"/>
  <c r="J116" i="9"/>
  <c r="BE116" i="9" s="1"/>
  <c r="BI115" i="9"/>
  <c r="BH115" i="9"/>
  <c r="BG115" i="9"/>
  <c r="BF115" i="9"/>
  <c r="T115" i="9"/>
  <c r="R115" i="9"/>
  <c r="P115" i="9"/>
  <c r="BK115" i="9"/>
  <c r="J115" i="9"/>
  <c r="BE115" i="9" s="1"/>
  <c r="BI114" i="9"/>
  <c r="BH114" i="9"/>
  <c r="BG114" i="9"/>
  <c r="BF114" i="9"/>
  <c r="T114" i="9"/>
  <c r="R114" i="9"/>
  <c r="P114" i="9"/>
  <c r="BK114" i="9"/>
  <c r="J114" i="9"/>
  <c r="BE114" i="9" s="1"/>
  <c r="BI113" i="9"/>
  <c r="BH113" i="9"/>
  <c r="BG113" i="9"/>
  <c r="BF113" i="9"/>
  <c r="T113" i="9"/>
  <c r="R113" i="9"/>
  <c r="P113" i="9"/>
  <c r="BK113" i="9"/>
  <c r="J113" i="9"/>
  <c r="BE113" i="9" s="1"/>
  <c r="BI112" i="9"/>
  <c r="BH112" i="9"/>
  <c r="BG112" i="9"/>
  <c r="BF112" i="9"/>
  <c r="T112" i="9"/>
  <c r="R112" i="9"/>
  <c r="P112" i="9"/>
  <c r="BK112" i="9"/>
  <c r="J112" i="9"/>
  <c r="BE112" i="9" s="1"/>
  <c r="BI111" i="9"/>
  <c r="BH111" i="9"/>
  <c r="BG111" i="9"/>
  <c r="BF111" i="9"/>
  <c r="T111" i="9"/>
  <c r="R111" i="9"/>
  <c r="P111" i="9"/>
  <c r="BK111" i="9"/>
  <c r="J111" i="9"/>
  <c r="BE111" i="9" s="1"/>
  <c r="BI110" i="9"/>
  <c r="BH110" i="9"/>
  <c r="BG110" i="9"/>
  <c r="BF110" i="9"/>
  <c r="T110" i="9"/>
  <c r="R110" i="9"/>
  <c r="P110" i="9"/>
  <c r="BK110" i="9"/>
  <c r="J110" i="9"/>
  <c r="BE110" i="9" s="1"/>
  <c r="BI109" i="9"/>
  <c r="BH109" i="9"/>
  <c r="BG109" i="9"/>
  <c r="BF109" i="9"/>
  <c r="T109" i="9"/>
  <c r="R109" i="9"/>
  <c r="P109" i="9"/>
  <c r="BK109" i="9"/>
  <c r="J109" i="9"/>
  <c r="BE109" i="9" s="1"/>
  <c r="BI108" i="9"/>
  <c r="BH108" i="9"/>
  <c r="BG108" i="9"/>
  <c r="BF108" i="9"/>
  <c r="T108" i="9"/>
  <c r="R108" i="9"/>
  <c r="P108" i="9"/>
  <c r="BK108" i="9"/>
  <c r="J108" i="9"/>
  <c r="BE108" i="9" s="1"/>
  <c r="BI107" i="9"/>
  <c r="BH107" i="9"/>
  <c r="BG107" i="9"/>
  <c r="BF107" i="9"/>
  <c r="T107" i="9"/>
  <c r="R107" i="9"/>
  <c r="P107" i="9"/>
  <c r="BK107" i="9"/>
  <c r="J107" i="9"/>
  <c r="BE107" i="9" s="1"/>
  <c r="BI106" i="9"/>
  <c r="BH106" i="9"/>
  <c r="BG106" i="9"/>
  <c r="BF106" i="9"/>
  <c r="T106" i="9"/>
  <c r="R106" i="9"/>
  <c r="P106" i="9"/>
  <c r="BK106" i="9"/>
  <c r="J106" i="9"/>
  <c r="BE106" i="9" s="1"/>
  <c r="BI105" i="9"/>
  <c r="BH105" i="9"/>
  <c r="BG105" i="9"/>
  <c r="BF105" i="9"/>
  <c r="T105" i="9"/>
  <c r="R105" i="9"/>
  <c r="P105" i="9"/>
  <c r="BK105" i="9"/>
  <c r="J105" i="9"/>
  <c r="BE105" i="9" s="1"/>
  <c r="BI104" i="9"/>
  <c r="BH104" i="9"/>
  <c r="BG104" i="9"/>
  <c r="BF104" i="9"/>
  <c r="T104" i="9"/>
  <c r="R104" i="9"/>
  <c r="P104" i="9"/>
  <c r="BK104" i="9"/>
  <c r="J104" i="9"/>
  <c r="BE104" i="9" s="1"/>
  <c r="BI103" i="9"/>
  <c r="BH103" i="9"/>
  <c r="BG103" i="9"/>
  <c r="BF103" i="9"/>
  <c r="T103" i="9"/>
  <c r="R103" i="9"/>
  <c r="P103" i="9"/>
  <c r="BK103" i="9"/>
  <c r="J103" i="9"/>
  <c r="BE103" i="9" s="1"/>
  <c r="BI102" i="9"/>
  <c r="BH102" i="9"/>
  <c r="BG102" i="9"/>
  <c r="BF102" i="9"/>
  <c r="T102" i="9"/>
  <c r="R102" i="9"/>
  <c r="P102" i="9"/>
  <c r="BK102" i="9"/>
  <c r="J102" i="9"/>
  <c r="BE102" i="9" s="1"/>
  <c r="BI101" i="9"/>
  <c r="BH101" i="9"/>
  <c r="BG101" i="9"/>
  <c r="BF101" i="9"/>
  <c r="T101" i="9"/>
  <c r="R101" i="9"/>
  <c r="P101" i="9"/>
  <c r="BK101" i="9"/>
  <c r="J101" i="9"/>
  <c r="BE101" i="9" s="1"/>
  <c r="BI100" i="9"/>
  <c r="BH100" i="9"/>
  <c r="BG100" i="9"/>
  <c r="BF100" i="9"/>
  <c r="T100" i="9"/>
  <c r="R100" i="9"/>
  <c r="P100" i="9"/>
  <c r="BK100" i="9"/>
  <c r="J100" i="9"/>
  <c r="BE100" i="9" s="1"/>
  <c r="BI99" i="9"/>
  <c r="BH99" i="9"/>
  <c r="BG99" i="9"/>
  <c r="BF99" i="9"/>
  <c r="T99" i="9"/>
  <c r="R99" i="9"/>
  <c r="P99" i="9"/>
  <c r="BK99" i="9"/>
  <c r="J99" i="9"/>
  <c r="BE99" i="9" s="1"/>
  <c r="BI98" i="9"/>
  <c r="BH98" i="9"/>
  <c r="BG98" i="9"/>
  <c r="BF98" i="9"/>
  <c r="T98" i="9"/>
  <c r="R98" i="9"/>
  <c r="P98" i="9"/>
  <c r="BK98" i="9"/>
  <c r="J98" i="9"/>
  <c r="BE98" i="9" s="1"/>
  <c r="BI97" i="9"/>
  <c r="BH97" i="9"/>
  <c r="BG97" i="9"/>
  <c r="BF97" i="9"/>
  <c r="T97" i="9"/>
  <c r="R97" i="9"/>
  <c r="P97" i="9"/>
  <c r="BK97" i="9"/>
  <c r="J97" i="9"/>
  <c r="BE97" i="9" s="1"/>
  <c r="BI96" i="9"/>
  <c r="BH96" i="9"/>
  <c r="BG96" i="9"/>
  <c r="BF96" i="9"/>
  <c r="T96" i="9"/>
  <c r="R96" i="9"/>
  <c r="P96" i="9"/>
  <c r="BK96" i="9"/>
  <c r="J96" i="9"/>
  <c r="BE96" i="9" s="1"/>
  <c r="BI95" i="9"/>
  <c r="BH95" i="9"/>
  <c r="BG95" i="9"/>
  <c r="BF95" i="9"/>
  <c r="T95" i="9"/>
  <c r="R95" i="9"/>
  <c r="P95" i="9"/>
  <c r="BK95" i="9"/>
  <c r="J95" i="9"/>
  <c r="BE95" i="9" s="1"/>
  <c r="BI94" i="9"/>
  <c r="BH94" i="9"/>
  <c r="BG94" i="9"/>
  <c r="BF94" i="9"/>
  <c r="T94" i="9"/>
  <c r="R94" i="9"/>
  <c r="P94" i="9"/>
  <c r="BK94" i="9"/>
  <c r="J94" i="9"/>
  <c r="BE94" i="9" s="1"/>
  <c r="BI93" i="9"/>
  <c r="BH93" i="9"/>
  <c r="BG93" i="9"/>
  <c r="BF93" i="9"/>
  <c r="T93" i="9"/>
  <c r="R93" i="9"/>
  <c r="P93" i="9"/>
  <c r="BK93" i="9"/>
  <c r="J93" i="9"/>
  <c r="BE93" i="9" s="1"/>
  <c r="BI92" i="9"/>
  <c r="BH92" i="9"/>
  <c r="BG92" i="9"/>
  <c r="BF92" i="9"/>
  <c r="T92" i="9"/>
  <c r="R92" i="9"/>
  <c r="P92" i="9"/>
  <c r="BK92" i="9"/>
  <c r="J92" i="9"/>
  <c r="BE92" i="9" s="1"/>
  <c r="BI91" i="9"/>
  <c r="BH91" i="9"/>
  <c r="BG91" i="9"/>
  <c r="BF91" i="9"/>
  <c r="T91" i="9"/>
  <c r="R91" i="9"/>
  <c r="P91" i="9"/>
  <c r="BK91" i="9"/>
  <c r="J91" i="9"/>
  <c r="BE91" i="9" s="1"/>
  <c r="BI90" i="9"/>
  <c r="BH90" i="9"/>
  <c r="BG90" i="9"/>
  <c r="BF90" i="9"/>
  <c r="T90" i="9"/>
  <c r="R90" i="9"/>
  <c r="P90" i="9"/>
  <c r="BK90" i="9"/>
  <c r="J90" i="9"/>
  <c r="BE90" i="9" s="1"/>
  <c r="BI89" i="9"/>
  <c r="BH89" i="9"/>
  <c r="F35" i="9"/>
  <c r="BC61" i="1" s="1"/>
  <c r="BG89" i="9"/>
  <c r="BF89" i="9"/>
  <c r="J33" i="9" s="1"/>
  <c r="AW61" i="1" s="1"/>
  <c r="F33" i="9"/>
  <c r="BA61" i="1" s="1"/>
  <c r="T89" i="9"/>
  <c r="T88" i="9" s="1"/>
  <c r="R89" i="9"/>
  <c r="R88" i="9" s="1"/>
  <c r="P89" i="9"/>
  <c r="BK89" i="9"/>
  <c r="BK88" i="9" s="1"/>
  <c r="J89" i="9"/>
  <c r="BE89" i="9" s="1"/>
  <c r="J83" i="9"/>
  <c r="F83" i="9"/>
  <c r="F81" i="9"/>
  <c r="E79" i="9"/>
  <c r="J55" i="9"/>
  <c r="F55" i="9"/>
  <c r="F53" i="9"/>
  <c r="E51" i="9"/>
  <c r="J20" i="9"/>
  <c r="E20" i="9"/>
  <c r="F84" i="9" s="1"/>
  <c r="J19" i="9"/>
  <c r="J14" i="9"/>
  <c r="J81" i="9" s="1"/>
  <c r="E7" i="9"/>
  <c r="AY59" i="1"/>
  <c r="AX59" i="1"/>
  <c r="BI237" i="8"/>
  <c r="BH237" i="8"/>
  <c r="BG237" i="8"/>
  <c r="BF237" i="8"/>
  <c r="T237" i="8"/>
  <c r="T236" i="8" s="1"/>
  <c r="R237" i="8"/>
  <c r="R236" i="8" s="1"/>
  <c r="P237" i="8"/>
  <c r="P236" i="8" s="1"/>
  <c r="BK237" i="8"/>
  <c r="BK236" i="8" s="1"/>
  <c r="J236" i="8" s="1"/>
  <c r="J62" i="8" s="1"/>
  <c r="J237" i="8"/>
  <c r="BE237" i="8" s="1"/>
  <c r="BI233" i="8"/>
  <c r="BH233" i="8"/>
  <c r="BG233" i="8"/>
  <c r="BF233" i="8"/>
  <c r="T233" i="8"/>
  <c r="R233" i="8"/>
  <c r="P233" i="8"/>
  <c r="BK233" i="8"/>
  <c r="J233" i="8"/>
  <c r="BE233" i="8" s="1"/>
  <c r="BI230" i="8"/>
  <c r="BH230" i="8"/>
  <c r="BG230" i="8"/>
  <c r="BF230" i="8"/>
  <c r="T230" i="8"/>
  <c r="R230" i="8"/>
  <c r="P230" i="8"/>
  <c r="BK230" i="8"/>
  <c r="J230" i="8"/>
  <c r="BE230" i="8" s="1"/>
  <c r="BI227" i="8"/>
  <c r="BH227" i="8"/>
  <c r="BG227" i="8"/>
  <c r="BF227" i="8"/>
  <c r="T227" i="8"/>
  <c r="R227" i="8"/>
  <c r="P227" i="8"/>
  <c r="BK227" i="8"/>
  <c r="J227" i="8"/>
  <c r="BE227" i="8" s="1"/>
  <c r="BI223" i="8"/>
  <c r="BH223" i="8"/>
  <c r="BG223" i="8"/>
  <c r="BF223" i="8"/>
  <c r="T223" i="8"/>
  <c r="R223" i="8"/>
  <c r="P223" i="8"/>
  <c r="BK223" i="8"/>
  <c r="J223" i="8"/>
  <c r="BE223" i="8"/>
  <c r="BI219" i="8"/>
  <c r="BH219" i="8"/>
  <c r="BG219" i="8"/>
  <c r="BF219" i="8"/>
  <c r="T219" i="8"/>
  <c r="R219" i="8"/>
  <c r="P219" i="8"/>
  <c r="BK219" i="8"/>
  <c r="J219" i="8"/>
  <c r="BE219" i="8" s="1"/>
  <c r="BI213" i="8"/>
  <c r="BH213" i="8"/>
  <c r="BG213" i="8"/>
  <c r="BF213" i="8"/>
  <c r="T213" i="8"/>
  <c r="R213" i="8"/>
  <c r="P213" i="8"/>
  <c r="BK213" i="8"/>
  <c r="J213" i="8"/>
  <c r="BE213" i="8"/>
  <c r="BI208" i="8"/>
  <c r="BH208" i="8"/>
  <c r="BG208" i="8"/>
  <c r="BF208" i="8"/>
  <c r="T208" i="8"/>
  <c r="T207" i="8" s="1"/>
  <c r="R208" i="8"/>
  <c r="R207" i="8"/>
  <c r="P208" i="8"/>
  <c r="P207" i="8" s="1"/>
  <c r="BK208" i="8"/>
  <c r="BK207" i="8"/>
  <c r="J207" i="8" s="1"/>
  <c r="J61" i="8" s="1"/>
  <c r="J208" i="8"/>
  <c r="BE208" i="8" s="1"/>
  <c r="BI203" i="8"/>
  <c r="BH203" i="8"/>
  <c r="BG203" i="8"/>
  <c r="BF203" i="8"/>
  <c r="T203" i="8"/>
  <c r="R203" i="8"/>
  <c r="P203" i="8"/>
  <c r="BK203" i="8"/>
  <c r="J203" i="8"/>
  <c r="BE203" i="8"/>
  <c r="BI199" i="8"/>
  <c r="BH199" i="8"/>
  <c r="BG199" i="8"/>
  <c r="BF199" i="8"/>
  <c r="T199" i="8"/>
  <c r="R199" i="8"/>
  <c r="P199" i="8"/>
  <c r="BK199" i="8"/>
  <c r="J199" i="8"/>
  <c r="BE199" i="8" s="1"/>
  <c r="BI197" i="8"/>
  <c r="BH197" i="8"/>
  <c r="BG197" i="8"/>
  <c r="BF197" i="8"/>
  <c r="T197" i="8"/>
  <c r="R197" i="8"/>
  <c r="P197" i="8"/>
  <c r="BK197" i="8"/>
  <c r="J197" i="8"/>
  <c r="BE197" i="8"/>
  <c r="BI193" i="8"/>
  <c r="BH193" i="8"/>
  <c r="BG193" i="8"/>
  <c r="BF193" i="8"/>
  <c r="T193" i="8"/>
  <c r="R193" i="8"/>
  <c r="P193" i="8"/>
  <c r="BK193" i="8"/>
  <c r="J193" i="8"/>
  <c r="BE193" i="8" s="1"/>
  <c r="BI191" i="8"/>
  <c r="BH191" i="8"/>
  <c r="BG191" i="8"/>
  <c r="BF191" i="8"/>
  <c r="T191" i="8"/>
  <c r="R191" i="8"/>
  <c r="P191" i="8"/>
  <c r="BK191" i="8"/>
  <c r="J191" i="8"/>
  <c r="BE191" i="8"/>
  <c r="BI187" i="8"/>
  <c r="BH187" i="8"/>
  <c r="BG187" i="8"/>
  <c r="BF187" i="8"/>
  <c r="T187" i="8"/>
  <c r="T186" i="8" s="1"/>
  <c r="R187" i="8"/>
  <c r="R186" i="8"/>
  <c r="P187" i="8"/>
  <c r="P186" i="8" s="1"/>
  <c r="BK187" i="8"/>
  <c r="BK186" i="8"/>
  <c r="J186" i="8" s="1"/>
  <c r="J60" i="8" s="1"/>
  <c r="J187" i="8"/>
  <c r="BE187" i="8" s="1"/>
  <c r="BI183" i="8"/>
  <c r="BH183" i="8"/>
  <c r="BG183" i="8"/>
  <c r="BF183" i="8"/>
  <c r="T183" i="8"/>
  <c r="R183" i="8"/>
  <c r="P183" i="8"/>
  <c r="BK183" i="8"/>
  <c r="J183" i="8"/>
  <c r="BE183" i="8"/>
  <c r="BI180" i="8"/>
  <c r="BH180" i="8"/>
  <c r="BG180" i="8"/>
  <c r="BF180" i="8"/>
  <c r="T180" i="8"/>
  <c r="R180" i="8"/>
  <c r="P180" i="8"/>
  <c r="BK180" i="8"/>
  <c r="J180" i="8"/>
  <c r="BE180" i="8" s="1"/>
  <c r="BI178" i="8"/>
  <c r="BH178" i="8"/>
  <c r="BG178" i="8"/>
  <c r="BF178" i="8"/>
  <c r="T178" i="8"/>
  <c r="R178" i="8"/>
  <c r="P178" i="8"/>
  <c r="BK178" i="8"/>
  <c r="J178" i="8"/>
  <c r="BE178" i="8"/>
  <c r="BI174" i="8"/>
  <c r="BH174" i="8"/>
  <c r="BG174" i="8"/>
  <c r="BF174" i="8"/>
  <c r="T174" i="8"/>
  <c r="R174" i="8"/>
  <c r="P174" i="8"/>
  <c r="BK174" i="8"/>
  <c r="J174" i="8"/>
  <c r="BE174" i="8" s="1"/>
  <c r="BI171" i="8"/>
  <c r="BH171" i="8"/>
  <c r="BG171" i="8"/>
  <c r="BF171" i="8"/>
  <c r="T171" i="8"/>
  <c r="R171" i="8"/>
  <c r="P171" i="8"/>
  <c r="BK171" i="8"/>
  <c r="J171" i="8"/>
  <c r="BE171" i="8"/>
  <c r="BI167" i="8"/>
  <c r="BH167" i="8"/>
  <c r="BG167" i="8"/>
  <c r="BF167" i="8"/>
  <c r="T167" i="8"/>
  <c r="R167" i="8"/>
  <c r="P167" i="8"/>
  <c r="BK167" i="8"/>
  <c r="J167" i="8"/>
  <c r="BE167" i="8" s="1"/>
  <c r="BI163" i="8"/>
  <c r="BH163" i="8"/>
  <c r="BG163" i="8"/>
  <c r="BF163" i="8"/>
  <c r="T163" i="8"/>
  <c r="R163" i="8"/>
  <c r="P163" i="8"/>
  <c r="BK163" i="8"/>
  <c r="J163" i="8"/>
  <c r="BE163" i="8"/>
  <c r="BI159" i="8"/>
  <c r="BH159" i="8"/>
  <c r="BG159" i="8"/>
  <c r="BF159" i="8"/>
  <c r="T159" i="8"/>
  <c r="R159" i="8"/>
  <c r="P159" i="8"/>
  <c r="BK159" i="8"/>
  <c r="J159" i="8"/>
  <c r="BE159" i="8"/>
  <c r="BI156" i="8"/>
  <c r="BH156" i="8"/>
  <c r="BG156" i="8"/>
  <c r="BF156" i="8"/>
  <c r="T156" i="8"/>
  <c r="R156" i="8"/>
  <c r="P156" i="8"/>
  <c r="BK156" i="8"/>
  <c r="J156" i="8"/>
  <c r="BE156" i="8"/>
  <c r="BI152" i="8"/>
  <c r="BH152" i="8"/>
  <c r="BG152" i="8"/>
  <c r="BF152" i="8"/>
  <c r="T152" i="8"/>
  <c r="T151" i="8"/>
  <c r="R152" i="8"/>
  <c r="R151" i="8"/>
  <c r="P152" i="8"/>
  <c r="P151" i="8"/>
  <c r="BK152" i="8"/>
  <c r="BK151" i="8"/>
  <c r="J151" i="8" s="1"/>
  <c r="J59" i="8" s="1"/>
  <c r="J152" i="8"/>
  <c r="BE152" i="8" s="1"/>
  <c r="BI148" i="8"/>
  <c r="BH148" i="8"/>
  <c r="BG148" i="8"/>
  <c r="BF148" i="8"/>
  <c r="T148" i="8"/>
  <c r="R148" i="8"/>
  <c r="P148" i="8"/>
  <c r="BK148" i="8"/>
  <c r="J148" i="8"/>
  <c r="BE148" i="8"/>
  <c r="BI146" i="8"/>
  <c r="BH146" i="8"/>
  <c r="BG146" i="8"/>
  <c r="BF146" i="8"/>
  <c r="T146" i="8"/>
  <c r="R146" i="8"/>
  <c r="P146" i="8"/>
  <c r="BK146" i="8"/>
  <c r="J146" i="8"/>
  <c r="BE146" i="8"/>
  <c r="BI143" i="8"/>
  <c r="BH143" i="8"/>
  <c r="BG143" i="8"/>
  <c r="BF143" i="8"/>
  <c r="T143" i="8"/>
  <c r="R143" i="8"/>
  <c r="P143" i="8"/>
  <c r="BK143" i="8"/>
  <c r="J143" i="8"/>
  <c r="BE143" i="8"/>
  <c r="BI141" i="8"/>
  <c r="BH141" i="8"/>
  <c r="BG141" i="8"/>
  <c r="BF141" i="8"/>
  <c r="T141" i="8"/>
  <c r="R141" i="8"/>
  <c r="P141" i="8"/>
  <c r="BK141" i="8"/>
  <c r="J141" i="8"/>
  <c r="BE141" i="8"/>
  <c r="BI137" i="8"/>
  <c r="BH137" i="8"/>
  <c r="BG137" i="8"/>
  <c r="BF137" i="8"/>
  <c r="T137" i="8"/>
  <c r="R137" i="8"/>
  <c r="P137" i="8"/>
  <c r="BK137" i="8"/>
  <c r="J137" i="8"/>
  <c r="BE137" i="8"/>
  <c r="BI133" i="8"/>
  <c r="BH133" i="8"/>
  <c r="BG133" i="8"/>
  <c r="BF133" i="8"/>
  <c r="T133" i="8"/>
  <c r="R133" i="8"/>
  <c r="P133" i="8"/>
  <c r="BK133" i="8"/>
  <c r="J133" i="8"/>
  <c r="BE133" i="8"/>
  <c r="BI130" i="8"/>
  <c r="BH130" i="8"/>
  <c r="BG130" i="8"/>
  <c r="BF130" i="8"/>
  <c r="T130" i="8"/>
  <c r="R130" i="8"/>
  <c r="P130" i="8"/>
  <c r="BK130" i="8"/>
  <c r="J130" i="8"/>
  <c r="BE130" i="8"/>
  <c r="BI127" i="8"/>
  <c r="BH127" i="8"/>
  <c r="BG127" i="8"/>
  <c r="BF127" i="8"/>
  <c r="T127" i="8"/>
  <c r="R127" i="8"/>
  <c r="P127" i="8"/>
  <c r="BK127" i="8"/>
  <c r="J127" i="8"/>
  <c r="BE127" i="8"/>
  <c r="BI122" i="8"/>
  <c r="BH122" i="8"/>
  <c r="BG122" i="8"/>
  <c r="BF122" i="8"/>
  <c r="T122" i="8"/>
  <c r="R122" i="8"/>
  <c r="P122" i="8"/>
  <c r="BK122" i="8"/>
  <c r="J122" i="8"/>
  <c r="BE122" i="8"/>
  <c r="BI119" i="8"/>
  <c r="BH119" i="8"/>
  <c r="BG119" i="8"/>
  <c r="BF119" i="8"/>
  <c r="T119" i="8"/>
  <c r="R119" i="8"/>
  <c r="P119" i="8"/>
  <c r="BK119" i="8"/>
  <c r="J119" i="8"/>
  <c r="BE119" i="8"/>
  <c r="BI115" i="8"/>
  <c r="BH115" i="8"/>
  <c r="BG115" i="8"/>
  <c r="BF115" i="8"/>
  <c r="T115" i="8"/>
  <c r="R115" i="8"/>
  <c r="P115" i="8"/>
  <c r="BK115" i="8"/>
  <c r="J115" i="8"/>
  <c r="BE115" i="8"/>
  <c r="BI112" i="8"/>
  <c r="BH112" i="8"/>
  <c r="BG112" i="8"/>
  <c r="BF112" i="8"/>
  <c r="T112" i="8"/>
  <c r="R112" i="8"/>
  <c r="P112" i="8"/>
  <c r="BK112" i="8"/>
  <c r="J112" i="8"/>
  <c r="BE112" i="8"/>
  <c r="BI101" i="8"/>
  <c r="BH101" i="8"/>
  <c r="BG101" i="8"/>
  <c r="BF101" i="8"/>
  <c r="T101" i="8"/>
  <c r="R101" i="8"/>
  <c r="P101" i="8"/>
  <c r="BK101" i="8"/>
  <c r="J101" i="8"/>
  <c r="BE101" i="8"/>
  <c r="BI97" i="8"/>
  <c r="BH97" i="8"/>
  <c r="BG97" i="8"/>
  <c r="BF97" i="8"/>
  <c r="T97" i="8"/>
  <c r="R97" i="8"/>
  <c r="P97" i="8"/>
  <c r="BK97" i="8"/>
  <c r="J97" i="8"/>
  <c r="BE97" i="8"/>
  <c r="BI93" i="8"/>
  <c r="BH93" i="8"/>
  <c r="BG93" i="8"/>
  <c r="BF93" i="8"/>
  <c r="T93" i="8"/>
  <c r="R93" i="8"/>
  <c r="P93" i="8"/>
  <c r="BK93" i="8"/>
  <c r="J93" i="8"/>
  <c r="BE93" i="8"/>
  <c r="BI89" i="8"/>
  <c r="BH89" i="8"/>
  <c r="BG89" i="8"/>
  <c r="BF89" i="8"/>
  <c r="T89" i="8"/>
  <c r="R89" i="8"/>
  <c r="P89" i="8"/>
  <c r="BK89" i="8"/>
  <c r="J89" i="8"/>
  <c r="BE89" i="8"/>
  <c r="BI85" i="8"/>
  <c r="F34" i="8"/>
  <c r="BD59" i="1" s="1"/>
  <c r="BH85" i="8"/>
  <c r="BG85" i="8"/>
  <c r="F32" i="8" s="1"/>
  <c r="BB59" i="1" s="1"/>
  <c r="BF85" i="8"/>
  <c r="T85" i="8"/>
  <c r="T84" i="8" s="1"/>
  <c r="R85" i="8"/>
  <c r="R84" i="8" s="1"/>
  <c r="R83" i="8" s="1"/>
  <c r="R82" i="8" s="1"/>
  <c r="P85" i="8"/>
  <c r="P84" i="8" s="1"/>
  <c r="BK85" i="8"/>
  <c r="J85" i="8"/>
  <c r="BE85" i="8" s="1"/>
  <c r="J78" i="8"/>
  <c r="F78" i="8"/>
  <c r="F76" i="8"/>
  <c r="E74" i="8"/>
  <c r="J51" i="8"/>
  <c r="F51" i="8"/>
  <c r="F49" i="8"/>
  <c r="E47" i="8"/>
  <c r="J18" i="8"/>
  <c r="E18" i="8"/>
  <c r="F79" i="8" s="1"/>
  <c r="F52" i="8"/>
  <c r="J17" i="8"/>
  <c r="J12" i="8"/>
  <c r="E7" i="8"/>
  <c r="E45" i="8" s="1"/>
  <c r="E72" i="8"/>
  <c r="AY58" i="1"/>
  <c r="AX58" i="1"/>
  <c r="BI249" i="7"/>
  <c r="BH249" i="7"/>
  <c r="BG249" i="7"/>
  <c r="BF249" i="7"/>
  <c r="T249" i="7"/>
  <c r="T248" i="7" s="1"/>
  <c r="R249" i="7"/>
  <c r="R248" i="7" s="1"/>
  <c r="P249" i="7"/>
  <c r="P248" i="7" s="1"/>
  <c r="BK249" i="7"/>
  <c r="BK248" i="7" s="1"/>
  <c r="J248" i="7" s="1"/>
  <c r="J62" i="7" s="1"/>
  <c r="J249" i="7"/>
  <c r="BE249" i="7" s="1"/>
  <c r="BI245" i="7"/>
  <c r="BH245" i="7"/>
  <c r="BG245" i="7"/>
  <c r="BF245" i="7"/>
  <c r="T245" i="7"/>
  <c r="R245" i="7"/>
  <c r="P245" i="7"/>
  <c r="BK245" i="7"/>
  <c r="J245" i="7"/>
  <c r="BE245" i="7" s="1"/>
  <c r="BI243" i="7"/>
  <c r="BH243" i="7"/>
  <c r="BG243" i="7"/>
  <c r="BF243" i="7"/>
  <c r="T243" i="7"/>
  <c r="R243" i="7"/>
  <c r="R242" i="7" s="1"/>
  <c r="P243" i="7"/>
  <c r="BK243" i="7"/>
  <c r="BK242" i="7" s="1"/>
  <c r="J242" i="7" s="1"/>
  <c r="J61" i="7" s="1"/>
  <c r="J243" i="7"/>
  <c r="BE243" i="7"/>
  <c r="BI240" i="7"/>
  <c r="BH240" i="7"/>
  <c r="BG240" i="7"/>
  <c r="BF240" i="7"/>
  <c r="T240" i="7"/>
  <c r="R240" i="7"/>
  <c r="P240" i="7"/>
  <c r="BK240" i="7"/>
  <c r="J240" i="7"/>
  <c r="BE240" i="7" s="1"/>
  <c r="BI238" i="7"/>
  <c r="BH238" i="7"/>
  <c r="BG238" i="7"/>
  <c r="BF238" i="7"/>
  <c r="T238" i="7"/>
  <c r="R238" i="7"/>
  <c r="P238" i="7"/>
  <c r="BK238" i="7"/>
  <c r="J238" i="7"/>
  <c r="BE238" i="7" s="1"/>
  <c r="BI235" i="7"/>
  <c r="BH235" i="7"/>
  <c r="BG235" i="7"/>
  <c r="BF235" i="7"/>
  <c r="T235" i="7"/>
  <c r="R235" i="7"/>
  <c r="P235" i="7"/>
  <c r="BK235" i="7"/>
  <c r="J235" i="7"/>
  <c r="BE235" i="7" s="1"/>
  <c r="BI233" i="7"/>
  <c r="BH233" i="7"/>
  <c r="BG233" i="7"/>
  <c r="BF233" i="7"/>
  <c r="T233" i="7"/>
  <c r="R233" i="7"/>
  <c r="P233" i="7"/>
  <c r="BK233" i="7"/>
  <c r="J233" i="7"/>
  <c r="BE233" i="7" s="1"/>
  <c r="BI231" i="7"/>
  <c r="BH231" i="7"/>
  <c r="BG231" i="7"/>
  <c r="BF231" i="7"/>
  <c r="T231" i="7"/>
  <c r="R231" i="7"/>
  <c r="P231" i="7"/>
  <c r="BK231" i="7"/>
  <c r="J231" i="7"/>
  <c r="BE231" i="7" s="1"/>
  <c r="BI229" i="7"/>
  <c r="BH229" i="7"/>
  <c r="BG229" i="7"/>
  <c r="BF229" i="7"/>
  <c r="T229" i="7"/>
  <c r="R229" i="7"/>
  <c r="P229" i="7"/>
  <c r="BK229" i="7"/>
  <c r="J229" i="7"/>
  <c r="BE229" i="7" s="1"/>
  <c r="BI226" i="7"/>
  <c r="BH226" i="7"/>
  <c r="BG226" i="7"/>
  <c r="BF226" i="7"/>
  <c r="T226" i="7"/>
  <c r="R226" i="7"/>
  <c r="P226" i="7"/>
  <c r="BK226" i="7"/>
  <c r="J226" i="7"/>
  <c r="BE226" i="7" s="1"/>
  <c r="BI223" i="7"/>
  <c r="BH223" i="7"/>
  <c r="BG223" i="7"/>
  <c r="BF223" i="7"/>
  <c r="T223" i="7"/>
  <c r="R223" i="7"/>
  <c r="P223" i="7"/>
  <c r="BK223" i="7"/>
  <c r="J223" i="7"/>
  <c r="BE223" i="7" s="1"/>
  <c r="BI220" i="7"/>
  <c r="BH220" i="7"/>
  <c r="BG220" i="7"/>
  <c r="BF220" i="7"/>
  <c r="T220" i="7"/>
  <c r="R220" i="7"/>
  <c r="P220" i="7"/>
  <c r="BK220" i="7"/>
  <c r="J220" i="7"/>
  <c r="BE220" i="7" s="1"/>
  <c r="BI217" i="7"/>
  <c r="BH217" i="7"/>
  <c r="BG217" i="7"/>
  <c r="BF217" i="7"/>
  <c r="T217" i="7"/>
  <c r="R217" i="7"/>
  <c r="P217" i="7"/>
  <c r="BK217" i="7"/>
  <c r="J217" i="7"/>
  <c r="BE217" i="7" s="1"/>
  <c r="BI215" i="7"/>
  <c r="BH215" i="7"/>
  <c r="BG215" i="7"/>
  <c r="BF215" i="7"/>
  <c r="T215" i="7"/>
  <c r="R215" i="7"/>
  <c r="P215" i="7"/>
  <c r="BK215" i="7"/>
  <c r="J215" i="7"/>
  <c r="BE215" i="7" s="1"/>
  <c r="BI213" i="7"/>
  <c r="BH213" i="7"/>
  <c r="BG213" i="7"/>
  <c r="BF213" i="7"/>
  <c r="T213" i="7"/>
  <c r="R213" i="7"/>
  <c r="P213" i="7"/>
  <c r="BK213" i="7"/>
  <c r="J213" i="7"/>
  <c r="BE213" i="7" s="1"/>
  <c r="BI210" i="7"/>
  <c r="BH210" i="7"/>
  <c r="BG210" i="7"/>
  <c r="BF210" i="7"/>
  <c r="T210" i="7"/>
  <c r="R210" i="7"/>
  <c r="P210" i="7"/>
  <c r="BK210" i="7"/>
  <c r="J210" i="7"/>
  <c r="BE210" i="7" s="1"/>
  <c r="BI208" i="7"/>
  <c r="BH208" i="7"/>
  <c r="BG208" i="7"/>
  <c r="BF208" i="7"/>
  <c r="T208" i="7"/>
  <c r="R208" i="7"/>
  <c r="P208" i="7"/>
  <c r="BK208" i="7"/>
  <c r="J208" i="7"/>
  <c r="BE208" i="7" s="1"/>
  <c r="BI206" i="7"/>
  <c r="BH206" i="7"/>
  <c r="BG206" i="7"/>
  <c r="BF206" i="7"/>
  <c r="T206" i="7"/>
  <c r="R206" i="7"/>
  <c r="P206" i="7"/>
  <c r="BK206" i="7"/>
  <c r="J206" i="7"/>
  <c r="BE206" i="7" s="1"/>
  <c r="BI204" i="7"/>
  <c r="BH204" i="7"/>
  <c r="BG204" i="7"/>
  <c r="BF204" i="7"/>
  <c r="T204" i="7"/>
  <c r="R204" i="7"/>
  <c r="P204" i="7"/>
  <c r="BK204" i="7"/>
  <c r="J204" i="7"/>
  <c r="BE204" i="7" s="1"/>
  <c r="BI202" i="7"/>
  <c r="BH202" i="7"/>
  <c r="BG202" i="7"/>
  <c r="BF202" i="7"/>
  <c r="T202" i="7"/>
  <c r="R202" i="7"/>
  <c r="P202" i="7"/>
  <c r="BK202" i="7"/>
  <c r="J202" i="7"/>
  <c r="BE202" i="7" s="1"/>
  <c r="BI200" i="7"/>
  <c r="BH200" i="7"/>
  <c r="BG200" i="7"/>
  <c r="BF200" i="7"/>
  <c r="T200" i="7"/>
  <c r="R200" i="7"/>
  <c r="P200" i="7"/>
  <c r="BK200" i="7"/>
  <c r="J200" i="7"/>
  <c r="BE200" i="7" s="1"/>
  <c r="BI198" i="7"/>
  <c r="BH198" i="7"/>
  <c r="BG198" i="7"/>
  <c r="BF198" i="7"/>
  <c r="T198" i="7"/>
  <c r="R198" i="7"/>
  <c r="P198" i="7"/>
  <c r="BK198" i="7"/>
  <c r="J198" i="7"/>
  <c r="BE198" i="7" s="1"/>
  <c r="BI196" i="7"/>
  <c r="BH196" i="7"/>
  <c r="BG196" i="7"/>
  <c r="BF196" i="7"/>
  <c r="T196" i="7"/>
  <c r="R196" i="7"/>
  <c r="P196" i="7"/>
  <c r="BK196" i="7"/>
  <c r="J196" i="7"/>
  <c r="BE196" i="7" s="1"/>
  <c r="BI193" i="7"/>
  <c r="BH193" i="7"/>
  <c r="BG193" i="7"/>
  <c r="BF193" i="7"/>
  <c r="T193" i="7"/>
  <c r="R193" i="7"/>
  <c r="P193" i="7"/>
  <c r="BK193" i="7"/>
  <c r="J193" i="7"/>
  <c r="BE193" i="7" s="1"/>
  <c r="BI190" i="7"/>
  <c r="BH190" i="7"/>
  <c r="BG190" i="7"/>
  <c r="BF190" i="7"/>
  <c r="T190" i="7"/>
  <c r="R190" i="7"/>
  <c r="P190" i="7"/>
  <c r="BK190" i="7"/>
  <c r="J190" i="7"/>
  <c r="BE190" i="7" s="1"/>
  <c r="BI187" i="7"/>
  <c r="BH187" i="7"/>
  <c r="BG187" i="7"/>
  <c r="BF187" i="7"/>
  <c r="T187" i="7"/>
  <c r="R187" i="7"/>
  <c r="P187" i="7"/>
  <c r="BK187" i="7"/>
  <c r="J187" i="7"/>
  <c r="BE187" i="7" s="1"/>
  <c r="BI185" i="7"/>
  <c r="BH185" i="7"/>
  <c r="BG185" i="7"/>
  <c r="BF185" i="7"/>
  <c r="T185" i="7"/>
  <c r="R185" i="7"/>
  <c r="P185" i="7"/>
  <c r="BK185" i="7"/>
  <c r="J185" i="7"/>
  <c r="BE185" i="7" s="1"/>
  <c r="BI182" i="7"/>
  <c r="BH182" i="7"/>
  <c r="BG182" i="7"/>
  <c r="BF182" i="7"/>
  <c r="T182" i="7"/>
  <c r="R182" i="7"/>
  <c r="P182" i="7"/>
  <c r="BK182" i="7"/>
  <c r="J182" i="7"/>
  <c r="BE182" i="7" s="1"/>
  <c r="BI180" i="7"/>
  <c r="BH180" i="7"/>
  <c r="BG180" i="7"/>
  <c r="BF180" i="7"/>
  <c r="T180" i="7"/>
  <c r="R180" i="7"/>
  <c r="P180" i="7"/>
  <c r="BK180" i="7"/>
  <c r="J180" i="7"/>
  <c r="BE180" i="7" s="1"/>
  <c r="BI177" i="7"/>
  <c r="BH177" i="7"/>
  <c r="BG177" i="7"/>
  <c r="BF177" i="7"/>
  <c r="T177" i="7"/>
  <c r="R177" i="7"/>
  <c r="P177" i="7"/>
  <c r="BK177" i="7"/>
  <c r="J177" i="7"/>
  <c r="BE177" i="7" s="1"/>
  <c r="BI175" i="7"/>
  <c r="BH175" i="7"/>
  <c r="BG175" i="7"/>
  <c r="BF175" i="7"/>
  <c r="T175" i="7"/>
  <c r="R175" i="7"/>
  <c r="P175" i="7"/>
  <c r="BK175" i="7"/>
  <c r="J175" i="7"/>
  <c r="BE175" i="7" s="1"/>
  <c r="BI172" i="7"/>
  <c r="BH172" i="7"/>
  <c r="BG172" i="7"/>
  <c r="BF172" i="7"/>
  <c r="T172" i="7"/>
  <c r="R172" i="7"/>
  <c r="P172" i="7"/>
  <c r="BK172" i="7"/>
  <c r="J172" i="7"/>
  <c r="BE172" i="7" s="1"/>
  <c r="BI170" i="7"/>
  <c r="BH170" i="7"/>
  <c r="BG170" i="7"/>
  <c r="BF170" i="7"/>
  <c r="T170" i="7"/>
  <c r="R170" i="7"/>
  <c r="P170" i="7"/>
  <c r="BK170" i="7"/>
  <c r="J170" i="7"/>
  <c r="BE170" i="7" s="1"/>
  <c r="BI164" i="7"/>
  <c r="BH164" i="7"/>
  <c r="BG164" i="7"/>
  <c r="BF164" i="7"/>
  <c r="T164" i="7"/>
  <c r="R164" i="7"/>
  <c r="P164" i="7"/>
  <c r="BK164" i="7"/>
  <c r="J164" i="7"/>
  <c r="BE164" i="7" s="1"/>
  <c r="BI162" i="7"/>
  <c r="BH162" i="7"/>
  <c r="BG162" i="7"/>
  <c r="BF162" i="7"/>
  <c r="T162" i="7"/>
  <c r="R162" i="7"/>
  <c r="P162" i="7"/>
  <c r="BK162" i="7"/>
  <c r="J162" i="7"/>
  <c r="BE162" i="7" s="1"/>
  <c r="BI159" i="7"/>
  <c r="BH159" i="7"/>
  <c r="BG159" i="7"/>
  <c r="BF159" i="7"/>
  <c r="T159" i="7"/>
  <c r="R159" i="7"/>
  <c r="P159" i="7"/>
  <c r="BK159" i="7"/>
  <c r="J159" i="7"/>
  <c r="BE159" i="7" s="1"/>
  <c r="BI157" i="7"/>
  <c r="BH157" i="7"/>
  <c r="BG157" i="7"/>
  <c r="BF157" i="7"/>
  <c r="T157" i="7"/>
  <c r="R157" i="7"/>
  <c r="P157" i="7"/>
  <c r="BK157" i="7"/>
  <c r="J157" i="7"/>
  <c r="BE157" i="7" s="1"/>
  <c r="BI154" i="7"/>
  <c r="BH154" i="7"/>
  <c r="BG154" i="7"/>
  <c r="BF154" i="7"/>
  <c r="T154" i="7"/>
  <c r="T153" i="7" s="1"/>
  <c r="R154" i="7"/>
  <c r="R153" i="7" s="1"/>
  <c r="P154" i="7"/>
  <c r="P153" i="7" s="1"/>
  <c r="BK154" i="7"/>
  <c r="BK153" i="7" s="1"/>
  <c r="J153" i="7" s="1"/>
  <c r="J60" i="7" s="1"/>
  <c r="J154" i="7"/>
  <c r="BE154" i="7"/>
  <c r="BI150" i="7"/>
  <c r="BH150" i="7"/>
  <c r="BG150" i="7"/>
  <c r="BF150" i="7"/>
  <c r="T150" i="7"/>
  <c r="R150" i="7"/>
  <c r="P150" i="7"/>
  <c r="BK150" i="7"/>
  <c r="J150" i="7"/>
  <c r="BE150" i="7" s="1"/>
  <c r="BI143" i="7"/>
  <c r="BH143" i="7"/>
  <c r="BG143" i="7"/>
  <c r="BF143" i="7"/>
  <c r="T143" i="7"/>
  <c r="T142" i="7" s="1"/>
  <c r="R143" i="7"/>
  <c r="R142" i="7" s="1"/>
  <c r="P143" i="7"/>
  <c r="P142" i="7" s="1"/>
  <c r="BK143" i="7"/>
  <c r="BK142" i="7" s="1"/>
  <c r="J142" i="7" s="1"/>
  <c r="J59" i="7" s="1"/>
  <c r="J143" i="7"/>
  <c r="BE143" i="7"/>
  <c r="BI140" i="7"/>
  <c r="BH140" i="7"/>
  <c r="BG140" i="7"/>
  <c r="BF140" i="7"/>
  <c r="T140" i="7"/>
  <c r="R140" i="7"/>
  <c r="P140" i="7"/>
  <c r="BK140" i="7"/>
  <c r="J140" i="7"/>
  <c r="BE140" i="7" s="1"/>
  <c r="BI132" i="7"/>
  <c r="BH132" i="7"/>
  <c r="BG132" i="7"/>
  <c r="BF132" i="7"/>
  <c r="T132" i="7"/>
  <c r="R132" i="7"/>
  <c r="P132" i="7"/>
  <c r="BK132" i="7"/>
  <c r="J132" i="7"/>
  <c r="BE132" i="7" s="1"/>
  <c r="BI123" i="7"/>
  <c r="BH123" i="7"/>
  <c r="BG123" i="7"/>
  <c r="BF123" i="7"/>
  <c r="T123" i="7"/>
  <c r="R123" i="7"/>
  <c r="P123" i="7"/>
  <c r="BK123" i="7"/>
  <c r="J123" i="7"/>
  <c r="BE123" i="7" s="1"/>
  <c r="BI120" i="7"/>
  <c r="BH120" i="7"/>
  <c r="BG120" i="7"/>
  <c r="BF120" i="7"/>
  <c r="T120" i="7"/>
  <c r="R120" i="7"/>
  <c r="P120" i="7"/>
  <c r="BK120" i="7"/>
  <c r="J120" i="7"/>
  <c r="BE120" i="7" s="1"/>
  <c r="BI114" i="7"/>
  <c r="BH114" i="7"/>
  <c r="BG114" i="7"/>
  <c r="BF114" i="7"/>
  <c r="T114" i="7"/>
  <c r="R114" i="7"/>
  <c r="P114" i="7"/>
  <c r="BK114" i="7"/>
  <c r="J114" i="7"/>
  <c r="BE114" i="7"/>
  <c r="BI111" i="7"/>
  <c r="BH111" i="7"/>
  <c r="BG111" i="7"/>
  <c r="BF111" i="7"/>
  <c r="T111" i="7"/>
  <c r="R111" i="7"/>
  <c r="P111" i="7"/>
  <c r="BK111" i="7"/>
  <c r="J111" i="7"/>
  <c r="BE111" i="7"/>
  <c r="BI109" i="7"/>
  <c r="BH109" i="7"/>
  <c r="BG109" i="7"/>
  <c r="BF109" i="7"/>
  <c r="T109" i="7"/>
  <c r="R109" i="7"/>
  <c r="P109" i="7"/>
  <c r="BK109" i="7"/>
  <c r="J109" i="7"/>
  <c r="BE109" i="7"/>
  <c r="BI106" i="7"/>
  <c r="BH106" i="7"/>
  <c r="BG106" i="7"/>
  <c r="BF106" i="7"/>
  <c r="T106" i="7"/>
  <c r="R106" i="7"/>
  <c r="P106" i="7"/>
  <c r="BK106" i="7"/>
  <c r="J106" i="7"/>
  <c r="BE106" i="7"/>
  <c r="BI91" i="7"/>
  <c r="BH91" i="7"/>
  <c r="BG91" i="7"/>
  <c r="BF91" i="7"/>
  <c r="T91" i="7"/>
  <c r="R91" i="7"/>
  <c r="P91" i="7"/>
  <c r="BK91" i="7"/>
  <c r="J91" i="7"/>
  <c r="BE91" i="7"/>
  <c r="BI88" i="7"/>
  <c r="BH88" i="7"/>
  <c r="BG88" i="7"/>
  <c r="BF88" i="7"/>
  <c r="T88" i="7"/>
  <c r="R88" i="7"/>
  <c r="P88" i="7"/>
  <c r="BK88" i="7"/>
  <c r="J88" i="7"/>
  <c r="BE88" i="7"/>
  <c r="BI85" i="7"/>
  <c r="F34" i="7"/>
  <c r="BD58" i="1" s="1"/>
  <c r="BH85" i="7"/>
  <c r="BG85" i="7"/>
  <c r="F32" i="7" s="1"/>
  <c r="BB58" i="1" s="1"/>
  <c r="BF85" i="7"/>
  <c r="T85" i="7"/>
  <c r="R85" i="7"/>
  <c r="R84" i="7" s="1"/>
  <c r="R83" i="7" s="1"/>
  <c r="R82" i="7" s="1"/>
  <c r="P85" i="7"/>
  <c r="BK85" i="7"/>
  <c r="J85" i="7"/>
  <c r="BE85" i="7" s="1"/>
  <c r="J78" i="7"/>
  <c r="F78" i="7"/>
  <c r="F76" i="7"/>
  <c r="E74" i="7"/>
  <c r="J51" i="7"/>
  <c r="F51" i="7"/>
  <c r="F49" i="7"/>
  <c r="E47" i="7"/>
  <c r="J18" i="7"/>
  <c r="E18" i="7"/>
  <c r="F79" i="7" s="1"/>
  <c r="J17" i="7"/>
  <c r="J12" i="7"/>
  <c r="J76" i="7" s="1"/>
  <c r="E7" i="7"/>
  <c r="E72" i="7" s="1"/>
  <c r="E45" i="7"/>
  <c r="AY57" i="1"/>
  <c r="AX57" i="1"/>
  <c r="BI156" i="6"/>
  <c r="BH156" i="6"/>
  <c r="BG156" i="6"/>
  <c r="BF156" i="6"/>
  <c r="T156" i="6"/>
  <c r="T155" i="6" s="1"/>
  <c r="R156" i="6"/>
  <c r="R155" i="6" s="1"/>
  <c r="P156" i="6"/>
  <c r="P155" i="6" s="1"/>
  <c r="BK156" i="6"/>
  <c r="BK155" i="6" s="1"/>
  <c r="J155" i="6" s="1"/>
  <c r="J62" i="6" s="1"/>
  <c r="J156" i="6"/>
  <c r="BE156" i="6" s="1"/>
  <c r="BI152" i="6"/>
  <c r="BH152" i="6"/>
  <c r="BG152" i="6"/>
  <c r="BF152" i="6"/>
  <c r="T152" i="6"/>
  <c r="R152" i="6"/>
  <c r="P152" i="6"/>
  <c r="BK152" i="6"/>
  <c r="J152" i="6"/>
  <c r="BE152" i="6" s="1"/>
  <c r="BI150" i="6"/>
  <c r="BH150" i="6"/>
  <c r="BG150" i="6"/>
  <c r="BF150" i="6"/>
  <c r="T150" i="6"/>
  <c r="R150" i="6"/>
  <c r="R149" i="6" s="1"/>
  <c r="P150" i="6"/>
  <c r="BK150" i="6"/>
  <c r="BK149" i="6" s="1"/>
  <c r="J149" i="6" s="1"/>
  <c r="J61" i="6" s="1"/>
  <c r="J150" i="6"/>
  <c r="BE150" i="6" s="1"/>
  <c r="BI146" i="6"/>
  <c r="BH146" i="6"/>
  <c r="BG146" i="6"/>
  <c r="BF146" i="6"/>
  <c r="T146" i="6"/>
  <c r="R146" i="6"/>
  <c r="P146" i="6"/>
  <c r="BK146" i="6"/>
  <c r="J146" i="6"/>
  <c r="BE146" i="6" s="1"/>
  <c r="BI143" i="6"/>
  <c r="BH143" i="6"/>
  <c r="BG143" i="6"/>
  <c r="BF143" i="6"/>
  <c r="T143" i="6"/>
  <c r="R143" i="6"/>
  <c r="P143" i="6"/>
  <c r="BK143" i="6"/>
  <c r="J143" i="6"/>
  <c r="BE143" i="6" s="1"/>
  <c r="BI139" i="6"/>
  <c r="BH139" i="6"/>
  <c r="BG139" i="6"/>
  <c r="BF139" i="6"/>
  <c r="T139" i="6"/>
  <c r="R139" i="6"/>
  <c r="P139" i="6"/>
  <c r="BK139" i="6"/>
  <c r="J139" i="6"/>
  <c r="BE139" i="6" s="1"/>
  <c r="BI137" i="6"/>
  <c r="BH137" i="6"/>
  <c r="BG137" i="6"/>
  <c r="BF137" i="6"/>
  <c r="T137" i="6"/>
  <c r="R137" i="6"/>
  <c r="P137" i="6"/>
  <c r="BK137" i="6"/>
  <c r="J137" i="6"/>
  <c r="BE137" i="6" s="1"/>
  <c r="BI133" i="6"/>
  <c r="BH133" i="6"/>
  <c r="BG133" i="6"/>
  <c r="BF133" i="6"/>
  <c r="T133" i="6"/>
  <c r="R133" i="6"/>
  <c r="P133" i="6"/>
  <c r="BK133" i="6"/>
  <c r="J133" i="6"/>
  <c r="BE133" i="6" s="1"/>
  <c r="BI131" i="6"/>
  <c r="BH131" i="6"/>
  <c r="BG131" i="6"/>
  <c r="BF131" i="6"/>
  <c r="T131" i="6"/>
  <c r="R131" i="6"/>
  <c r="P131" i="6"/>
  <c r="BK131" i="6"/>
  <c r="J131" i="6"/>
  <c r="BE131" i="6" s="1"/>
  <c r="BI127" i="6"/>
  <c r="BH127" i="6"/>
  <c r="BG127" i="6"/>
  <c r="BF127" i="6"/>
  <c r="T127" i="6"/>
  <c r="R127" i="6"/>
  <c r="P127" i="6"/>
  <c r="BK127" i="6"/>
  <c r="J127" i="6"/>
  <c r="BE127" i="6" s="1"/>
  <c r="BI124" i="6"/>
  <c r="BH124" i="6"/>
  <c r="BG124" i="6"/>
  <c r="BF124" i="6"/>
  <c r="T124" i="6"/>
  <c r="R124" i="6"/>
  <c r="P124" i="6"/>
  <c r="BK124" i="6"/>
  <c r="J124" i="6"/>
  <c r="BE124" i="6" s="1"/>
  <c r="BI121" i="6"/>
  <c r="BH121" i="6"/>
  <c r="BG121" i="6"/>
  <c r="BF121" i="6"/>
  <c r="T121" i="6"/>
  <c r="R121" i="6"/>
  <c r="P121" i="6"/>
  <c r="BK121" i="6"/>
  <c r="J121" i="6"/>
  <c r="BE121" i="6" s="1"/>
  <c r="BI115" i="6"/>
  <c r="BH115" i="6"/>
  <c r="BG115" i="6"/>
  <c r="BF115" i="6"/>
  <c r="T115" i="6"/>
  <c r="T114" i="6" s="1"/>
  <c r="R115" i="6"/>
  <c r="R114" i="6" s="1"/>
  <c r="P115" i="6"/>
  <c r="BK115" i="6"/>
  <c r="BK114" i="6" s="1"/>
  <c r="J114" i="6" s="1"/>
  <c r="J60" i="6" s="1"/>
  <c r="J115" i="6"/>
  <c r="BE115" i="6"/>
  <c r="BI108" i="6"/>
  <c r="BH108" i="6"/>
  <c r="BG108" i="6"/>
  <c r="BF108" i="6"/>
  <c r="T108" i="6"/>
  <c r="R108" i="6"/>
  <c r="P108" i="6"/>
  <c r="BK108" i="6"/>
  <c r="J108" i="6"/>
  <c r="BE108" i="6" s="1"/>
  <c r="BI104" i="6"/>
  <c r="BH104" i="6"/>
  <c r="BG104" i="6"/>
  <c r="BF104" i="6"/>
  <c r="T104" i="6"/>
  <c r="T103" i="6" s="1"/>
  <c r="R104" i="6"/>
  <c r="P104" i="6"/>
  <c r="P103" i="6" s="1"/>
  <c r="BK104" i="6"/>
  <c r="J104" i="6"/>
  <c r="BE104" i="6"/>
  <c r="BI100" i="6"/>
  <c r="BH100" i="6"/>
  <c r="BG100" i="6"/>
  <c r="BF100" i="6"/>
  <c r="T100" i="6"/>
  <c r="R100" i="6"/>
  <c r="P100" i="6"/>
  <c r="BK100" i="6"/>
  <c r="J100" i="6"/>
  <c r="BE100" i="6" s="1"/>
  <c r="BI94" i="6"/>
  <c r="BH94" i="6"/>
  <c r="BG94" i="6"/>
  <c r="BF94" i="6"/>
  <c r="T94" i="6"/>
  <c r="R94" i="6"/>
  <c r="P94" i="6"/>
  <c r="BK94" i="6"/>
  <c r="J94" i="6"/>
  <c r="BE94" i="6" s="1"/>
  <c r="BI90" i="6"/>
  <c r="BH90" i="6"/>
  <c r="BG90" i="6"/>
  <c r="BF90" i="6"/>
  <c r="T90" i="6"/>
  <c r="R90" i="6"/>
  <c r="P90" i="6"/>
  <c r="BK90" i="6"/>
  <c r="J90" i="6"/>
  <c r="BE90" i="6" s="1"/>
  <c r="BI88" i="6"/>
  <c r="BH88" i="6"/>
  <c r="BG88" i="6"/>
  <c r="BF88" i="6"/>
  <c r="T88" i="6"/>
  <c r="R88" i="6"/>
  <c r="P88" i="6"/>
  <c r="BK88" i="6"/>
  <c r="J88" i="6"/>
  <c r="BE88" i="6" s="1"/>
  <c r="BI85" i="6"/>
  <c r="BH85" i="6"/>
  <c r="F33" i="6" s="1"/>
  <c r="BC57" i="1" s="1"/>
  <c r="BG85" i="6"/>
  <c r="BF85" i="6"/>
  <c r="J31" i="6" s="1"/>
  <c r="AW57" i="1" s="1"/>
  <c r="F31" i="6"/>
  <c r="BA57" i="1" s="1"/>
  <c r="T85" i="6"/>
  <c r="R85" i="6"/>
  <c r="R84" i="6" s="1"/>
  <c r="P85" i="6"/>
  <c r="P84" i="6" s="1"/>
  <c r="BK85" i="6"/>
  <c r="BK84" i="6" s="1"/>
  <c r="J84" i="6" s="1"/>
  <c r="J58" i="6" s="1"/>
  <c r="J85" i="6"/>
  <c r="BE85" i="6" s="1"/>
  <c r="J78" i="6"/>
  <c r="F78" i="6"/>
  <c r="F76" i="6"/>
  <c r="E74" i="6"/>
  <c r="J51" i="6"/>
  <c r="F51" i="6"/>
  <c r="F49" i="6"/>
  <c r="E47" i="6"/>
  <c r="J18" i="6"/>
  <c r="E18" i="6"/>
  <c r="F79" i="6"/>
  <c r="F52" i="6"/>
  <c r="J17" i="6"/>
  <c r="J12" i="6"/>
  <c r="J76" i="6" s="1"/>
  <c r="E7" i="6"/>
  <c r="E72" i="6" s="1"/>
  <c r="AY56" i="1"/>
  <c r="AX56" i="1"/>
  <c r="BI385" i="5"/>
  <c r="BH385" i="5"/>
  <c r="BG385" i="5"/>
  <c r="BF385" i="5"/>
  <c r="T385" i="5"/>
  <c r="T384" i="5" s="1"/>
  <c r="R385" i="5"/>
  <c r="R384" i="5"/>
  <c r="P385" i="5"/>
  <c r="P384" i="5"/>
  <c r="BK385" i="5"/>
  <c r="BK384" i="5" s="1"/>
  <c r="J384" i="5" s="1"/>
  <c r="J66" i="5" s="1"/>
  <c r="J385" i="5"/>
  <c r="BE385" i="5" s="1"/>
  <c r="BI382" i="5"/>
  <c r="BH382" i="5"/>
  <c r="BG382" i="5"/>
  <c r="BF382" i="5"/>
  <c r="T382" i="5"/>
  <c r="R382" i="5"/>
  <c r="P382" i="5"/>
  <c r="BK382" i="5"/>
  <c r="J382" i="5"/>
  <c r="BE382" i="5" s="1"/>
  <c r="BI379" i="5"/>
  <c r="BH379" i="5"/>
  <c r="BG379" i="5"/>
  <c r="BF379" i="5"/>
  <c r="T379" i="5"/>
  <c r="R379" i="5"/>
  <c r="P379" i="5"/>
  <c r="BK379" i="5"/>
  <c r="J379" i="5"/>
  <c r="BE379" i="5" s="1"/>
  <c r="BI376" i="5"/>
  <c r="BH376" i="5"/>
  <c r="BG376" i="5"/>
  <c r="BF376" i="5"/>
  <c r="T376" i="5"/>
  <c r="R376" i="5"/>
  <c r="P376" i="5"/>
  <c r="BK376" i="5"/>
  <c r="J376" i="5"/>
  <c r="BE376" i="5" s="1"/>
  <c r="BI373" i="5"/>
  <c r="BH373" i="5"/>
  <c r="BG373" i="5"/>
  <c r="BF373" i="5"/>
  <c r="T373" i="5"/>
  <c r="R373" i="5"/>
  <c r="P373" i="5"/>
  <c r="BK373" i="5"/>
  <c r="J373" i="5"/>
  <c r="BE373" i="5" s="1"/>
  <c r="BI370" i="5"/>
  <c r="BH370" i="5"/>
  <c r="BG370" i="5"/>
  <c r="BF370" i="5"/>
  <c r="T370" i="5"/>
  <c r="R370" i="5"/>
  <c r="P370" i="5"/>
  <c r="BK370" i="5"/>
  <c r="J370" i="5"/>
  <c r="BE370" i="5" s="1"/>
  <c r="BI367" i="5"/>
  <c r="BH367" i="5"/>
  <c r="BG367" i="5"/>
  <c r="BF367" i="5"/>
  <c r="T367" i="5"/>
  <c r="R367" i="5"/>
  <c r="P367" i="5"/>
  <c r="BK367" i="5"/>
  <c r="J367" i="5"/>
  <c r="BE367" i="5" s="1"/>
  <c r="BI364" i="5"/>
  <c r="BH364" i="5"/>
  <c r="BG364" i="5"/>
  <c r="BF364" i="5"/>
  <c r="T364" i="5"/>
  <c r="R364" i="5"/>
  <c r="P364" i="5"/>
  <c r="BK364" i="5"/>
  <c r="J364" i="5"/>
  <c r="BE364" i="5" s="1"/>
  <c r="BI361" i="5"/>
  <c r="BH361" i="5"/>
  <c r="BG361" i="5"/>
  <c r="BF361" i="5"/>
  <c r="T361" i="5"/>
  <c r="R361" i="5"/>
  <c r="P361" i="5"/>
  <c r="BK361" i="5"/>
  <c r="J361" i="5"/>
  <c r="BE361" i="5" s="1"/>
  <c r="BI358" i="5"/>
  <c r="BH358" i="5"/>
  <c r="BG358" i="5"/>
  <c r="BF358" i="5"/>
  <c r="T358" i="5"/>
  <c r="R358" i="5"/>
  <c r="P358" i="5"/>
  <c r="BK358" i="5"/>
  <c r="J358" i="5"/>
  <c r="BE358" i="5" s="1"/>
  <c r="BI355" i="5"/>
  <c r="BH355" i="5"/>
  <c r="BG355" i="5"/>
  <c r="BF355" i="5"/>
  <c r="T355" i="5"/>
  <c r="R355" i="5"/>
  <c r="P355" i="5"/>
  <c r="BK355" i="5"/>
  <c r="J355" i="5"/>
  <c r="BE355" i="5"/>
  <c r="BI352" i="5"/>
  <c r="BH352" i="5"/>
  <c r="BG352" i="5"/>
  <c r="BF352" i="5"/>
  <c r="T352" i="5"/>
  <c r="T349" i="5" s="1"/>
  <c r="R352" i="5"/>
  <c r="P352" i="5"/>
  <c r="BK352" i="5"/>
  <c r="J352" i="5"/>
  <c r="BE352" i="5" s="1"/>
  <c r="BI350" i="5"/>
  <c r="BH350" i="5"/>
  <c r="BG350" i="5"/>
  <c r="BF350" i="5"/>
  <c r="T350" i="5"/>
  <c r="R350" i="5"/>
  <c r="P350" i="5"/>
  <c r="P349" i="5" s="1"/>
  <c r="P348" i="5" s="1"/>
  <c r="BK350" i="5"/>
  <c r="BK349" i="5" s="1"/>
  <c r="J350" i="5"/>
  <c r="BE350" i="5" s="1"/>
  <c r="BI346" i="5"/>
  <c r="BH346" i="5"/>
  <c r="BG346" i="5"/>
  <c r="BF346" i="5"/>
  <c r="T346" i="5"/>
  <c r="T345" i="5" s="1"/>
  <c r="R346" i="5"/>
  <c r="R345" i="5" s="1"/>
  <c r="P346" i="5"/>
  <c r="P345" i="5" s="1"/>
  <c r="BK346" i="5"/>
  <c r="BK345" i="5" s="1"/>
  <c r="J345" i="5" s="1"/>
  <c r="J63" i="5" s="1"/>
  <c r="J346" i="5"/>
  <c r="BE346" i="5" s="1"/>
  <c r="BI335" i="5"/>
  <c r="BH335" i="5"/>
  <c r="BG335" i="5"/>
  <c r="BF335" i="5"/>
  <c r="T335" i="5"/>
  <c r="R335" i="5"/>
  <c r="P335" i="5"/>
  <c r="BK335" i="5"/>
  <c r="J335" i="5"/>
  <c r="BE335" i="5" s="1"/>
  <c r="BI329" i="5"/>
  <c r="BH329" i="5"/>
  <c r="BG329" i="5"/>
  <c r="BF329" i="5"/>
  <c r="T329" i="5"/>
  <c r="R329" i="5"/>
  <c r="P329" i="5"/>
  <c r="BK329" i="5"/>
  <c r="J329" i="5"/>
  <c r="BE329" i="5" s="1"/>
  <c r="BI322" i="5"/>
  <c r="BH322" i="5"/>
  <c r="BG322" i="5"/>
  <c r="BF322" i="5"/>
  <c r="T322" i="5"/>
  <c r="R322" i="5"/>
  <c r="P322" i="5"/>
  <c r="BK322" i="5"/>
  <c r="J322" i="5"/>
  <c r="BE322" i="5" s="1"/>
  <c r="BI319" i="5"/>
  <c r="BH319" i="5"/>
  <c r="BG319" i="5"/>
  <c r="BF319" i="5"/>
  <c r="T319" i="5"/>
  <c r="R319" i="5"/>
  <c r="P319" i="5"/>
  <c r="BK319" i="5"/>
  <c r="J319" i="5"/>
  <c r="BE319" i="5" s="1"/>
  <c r="BI315" i="5"/>
  <c r="BH315" i="5"/>
  <c r="BG315" i="5"/>
  <c r="BF315" i="5"/>
  <c r="T315" i="5"/>
  <c r="R315" i="5"/>
  <c r="P315" i="5"/>
  <c r="BK315" i="5"/>
  <c r="J315" i="5"/>
  <c r="BE315" i="5" s="1"/>
  <c r="BI308" i="5"/>
  <c r="BH308" i="5"/>
  <c r="BG308" i="5"/>
  <c r="BF308" i="5"/>
  <c r="T308" i="5"/>
  <c r="R308" i="5"/>
  <c r="P308" i="5"/>
  <c r="BK308" i="5"/>
  <c r="J308" i="5"/>
  <c r="BE308" i="5" s="1"/>
  <c r="BI305" i="5"/>
  <c r="BH305" i="5"/>
  <c r="BG305" i="5"/>
  <c r="BF305" i="5"/>
  <c r="T305" i="5"/>
  <c r="R305" i="5"/>
  <c r="P305" i="5"/>
  <c r="BK305" i="5"/>
  <c r="J305" i="5"/>
  <c r="BE305" i="5" s="1"/>
  <c r="BI302" i="5"/>
  <c r="BH302" i="5"/>
  <c r="BG302" i="5"/>
  <c r="BF302" i="5"/>
  <c r="T302" i="5"/>
  <c r="R302" i="5"/>
  <c r="P302" i="5"/>
  <c r="BK302" i="5"/>
  <c r="J302" i="5"/>
  <c r="BE302" i="5"/>
  <c r="BI299" i="5"/>
  <c r="BH299" i="5"/>
  <c r="BG299" i="5"/>
  <c r="BF299" i="5"/>
  <c r="T299" i="5"/>
  <c r="R299" i="5"/>
  <c r="P299" i="5"/>
  <c r="BK299" i="5"/>
  <c r="J299" i="5"/>
  <c r="BE299" i="5"/>
  <c r="BI295" i="5"/>
  <c r="BH295" i="5"/>
  <c r="BG295" i="5"/>
  <c r="BF295" i="5"/>
  <c r="T295" i="5"/>
  <c r="R295" i="5"/>
  <c r="P295" i="5"/>
  <c r="BK295" i="5"/>
  <c r="J295" i="5"/>
  <c r="BE295" i="5"/>
  <c r="BI291" i="5"/>
  <c r="BH291" i="5"/>
  <c r="BG291" i="5"/>
  <c r="BF291" i="5"/>
  <c r="T291" i="5"/>
  <c r="R291" i="5"/>
  <c r="P291" i="5"/>
  <c r="BK291" i="5"/>
  <c r="J291" i="5"/>
  <c r="BE291" i="5"/>
  <c r="BI287" i="5"/>
  <c r="BH287" i="5"/>
  <c r="BG287" i="5"/>
  <c r="BF287" i="5"/>
  <c r="T287" i="5"/>
  <c r="R287" i="5"/>
  <c r="P287" i="5"/>
  <c r="BK287" i="5"/>
  <c r="J287" i="5"/>
  <c r="BE287" i="5"/>
  <c r="BI283" i="5"/>
  <c r="BH283" i="5"/>
  <c r="BG283" i="5"/>
  <c r="BF283" i="5"/>
  <c r="T283" i="5"/>
  <c r="R283" i="5"/>
  <c r="P283" i="5"/>
  <c r="BK283" i="5"/>
  <c r="J283" i="5"/>
  <c r="BE283" i="5"/>
  <c r="BI279" i="5"/>
  <c r="BH279" i="5"/>
  <c r="BG279" i="5"/>
  <c r="BF279" i="5"/>
  <c r="T279" i="5"/>
  <c r="R279" i="5"/>
  <c r="P279" i="5"/>
  <c r="BK279" i="5"/>
  <c r="J279" i="5"/>
  <c r="BE279" i="5"/>
  <c r="BI275" i="5"/>
  <c r="BH275" i="5"/>
  <c r="BG275" i="5"/>
  <c r="BF275" i="5"/>
  <c r="T275" i="5"/>
  <c r="R275" i="5"/>
  <c r="P275" i="5"/>
  <c r="BK275" i="5"/>
  <c r="J275" i="5"/>
  <c r="BE275" i="5"/>
  <c r="BI271" i="5"/>
  <c r="BH271" i="5"/>
  <c r="BG271" i="5"/>
  <c r="BF271" i="5"/>
  <c r="T271" i="5"/>
  <c r="R271" i="5"/>
  <c r="P271" i="5"/>
  <c r="BK271" i="5"/>
  <c r="J271" i="5"/>
  <c r="BE271" i="5"/>
  <c r="BI267" i="5"/>
  <c r="BH267" i="5"/>
  <c r="BG267" i="5"/>
  <c r="BF267" i="5"/>
  <c r="T267" i="5"/>
  <c r="R267" i="5"/>
  <c r="P267" i="5"/>
  <c r="BK267" i="5"/>
  <c r="J267" i="5"/>
  <c r="BE267" i="5"/>
  <c r="BI264" i="5"/>
  <c r="BH264" i="5"/>
  <c r="BG264" i="5"/>
  <c r="BF264" i="5"/>
  <c r="T264" i="5"/>
  <c r="R264" i="5"/>
  <c r="P264" i="5"/>
  <c r="BK264" i="5"/>
  <c r="J264" i="5"/>
  <c r="BE264" i="5"/>
  <c r="BI262" i="5"/>
  <c r="BH262" i="5"/>
  <c r="BG262" i="5"/>
  <c r="BF262" i="5"/>
  <c r="T262" i="5"/>
  <c r="R262" i="5"/>
  <c r="P262" i="5"/>
  <c r="BK262" i="5"/>
  <c r="J262" i="5"/>
  <c r="BE262" i="5"/>
  <c r="BI255" i="5"/>
  <c r="BH255" i="5"/>
  <c r="BG255" i="5"/>
  <c r="BF255" i="5"/>
  <c r="T255" i="5"/>
  <c r="T254" i="5"/>
  <c r="R255" i="5"/>
  <c r="R254" i="5"/>
  <c r="P255" i="5"/>
  <c r="P254" i="5"/>
  <c r="BK255" i="5"/>
  <c r="BK254" i="5"/>
  <c r="J254" i="5" s="1"/>
  <c r="J62" i="5" s="1"/>
  <c r="J255" i="5"/>
  <c r="BE255" i="5" s="1"/>
  <c r="BI251" i="5"/>
  <c r="BH251" i="5"/>
  <c r="BG251" i="5"/>
  <c r="BF251" i="5"/>
  <c r="T251" i="5"/>
  <c r="R251" i="5"/>
  <c r="P251" i="5"/>
  <c r="BK251" i="5"/>
  <c r="J251" i="5"/>
  <c r="BE251" i="5"/>
  <c r="BI247" i="5"/>
  <c r="BH247" i="5"/>
  <c r="BG247" i="5"/>
  <c r="BF247" i="5"/>
  <c r="T247" i="5"/>
  <c r="T246" i="5"/>
  <c r="R247" i="5"/>
  <c r="R246" i="5"/>
  <c r="P247" i="5"/>
  <c r="P246" i="5"/>
  <c r="BK247" i="5"/>
  <c r="BK246" i="5"/>
  <c r="J246" i="5" s="1"/>
  <c r="J61" i="5" s="1"/>
  <c r="J247" i="5"/>
  <c r="BE247" i="5" s="1"/>
  <c r="BI243" i="5"/>
  <c r="BH243" i="5"/>
  <c r="BG243" i="5"/>
  <c r="BF243" i="5"/>
  <c r="T243" i="5"/>
  <c r="R243" i="5"/>
  <c r="P243" i="5"/>
  <c r="BK243" i="5"/>
  <c r="J243" i="5"/>
  <c r="BE243" i="5"/>
  <c r="BI238" i="5"/>
  <c r="BH238" i="5"/>
  <c r="BG238" i="5"/>
  <c r="BF238" i="5"/>
  <c r="T238" i="5"/>
  <c r="R238" i="5"/>
  <c r="P238" i="5"/>
  <c r="BK238" i="5"/>
  <c r="J238" i="5"/>
  <c r="BE238" i="5"/>
  <c r="BI235" i="5"/>
  <c r="BH235" i="5"/>
  <c r="BG235" i="5"/>
  <c r="BF235" i="5"/>
  <c r="T235" i="5"/>
  <c r="R235" i="5"/>
  <c r="P235" i="5"/>
  <c r="BK235" i="5"/>
  <c r="J235" i="5"/>
  <c r="BE235" i="5"/>
  <c r="BI228" i="5"/>
  <c r="BH228" i="5"/>
  <c r="BG228" i="5"/>
  <c r="BF228" i="5"/>
  <c r="T228" i="5"/>
  <c r="R228" i="5"/>
  <c r="P228" i="5"/>
  <c r="BK228" i="5"/>
  <c r="J228" i="5"/>
  <c r="BE228" i="5"/>
  <c r="BI225" i="5"/>
  <c r="BH225" i="5"/>
  <c r="BG225" i="5"/>
  <c r="BF225" i="5"/>
  <c r="T225" i="5"/>
  <c r="R225" i="5"/>
  <c r="P225" i="5"/>
  <c r="BK225" i="5"/>
  <c r="J225" i="5"/>
  <c r="BE225" i="5"/>
  <c r="BI210" i="5"/>
  <c r="BH210" i="5"/>
  <c r="BG210" i="5"/>
  <c r="BF210" i="5"/>
  <c r="T210" i="5"/>
  <c r="R210" i="5"/>
  <c r="P210" i="5"/>
  <c r="BK210" i="5"/>
  <c r="J210" i="5"/>
  <c r="BE210" i="5"/>
  <c r="BI191" i="5"/>
  <c r="BH191" i="5"/>
  <c r="BG191" i="5"/>
  <c r="BF191" i="5"/>
  <c r="T191" i="5"/>
  <c r="R191" i="5"/>
  <c r="P191" i="5"/>
  <c r="BK191" i="5"/>
  <c r="J191" i="5"/>
  <c r="BE191" i="5"/>
  <c r="BI182" i="5"/>
  <c r="BH182" i="5"/>
  <c r="BG182" i="5"/>
  <c r="BF182" i="5"/>
  <c r="T182" i="5"/>
  <c r="T181" i="5"/>
  <c r="R182" i="5"/>
  <c r="R181" i="5"/>
  <c r="P182" i="5"/>
  <c r="P181" i="5"/>
  <c r="BK182" i="5"/>
  <c r="BK181" i="5"/>
  <c r="J181" i="5" s="1"/>
  <c r="J60" i="5" s="1"/>
  <c r="J182" i="5"/>
  <c r="BE182" i="5" s="1"/>
  <c r="BI174" i="5"/>
  <c r="BH174" i="5"/>
  <c r="BG174" i="5"/>
  <c r="BF174" i="5"/>
  <c r="T174" i="5"/>
  <c r="R174" i="5"/>
  <c r="P174" i="5"/>
  <c r="BK174" i="5"/>
  <c r="J174" i="5"/>
  <c r="BE174" i="5"/>
  <c r="BI167" i="5"/>
  <c r="BH167" i="5"/>
  <c r="BG167" i="5"/>
  <c r="BF167" i="5"/>
  <c r="T167" i="5"/>
  <c r="R167" i="5"/>
  <c r="P167" i="5"/>
  <c r="BK167" i="5"/>
  <c r="J167" i="5"/>
  <c r="BE167" i="5"/>
  <c r="BI164" i="5"/>
  <c r="BH164" i="5"/>
  <c r="BG164" i="5"/>
  <c r="BF164" i="5"/>
  <c r="T164" i="5"/>
  <c r="R164" i="5"/>
  <c r="P164" i="5"/>
  <c r="BK164" i="5"/>
  <c r="J164" i="5"/>
  <c r="BE164" i="5"/>
  <c r="BI162" i="5"/>
  <c r="BH162" i="5"/>
  <c r="BG162" i="5"/>
  <c r="BF162" i="5"/>
  <c r="T162" i="5"/>
  <c r="R162" i="5"/>
  <c r="P162" i="5"/>
  <c r="BK162" i="5"/>
  <c r="J162" i="5"/>
  <c r="BE162" i="5"/>
  <c r="BI160" i="5"/>
  <c r="BH160" i="5"/>
  <c r="BG160" i="5"/>
  <c r="BF160" i="5"/>
  <c r="T160" i="5"/>
  <c r="R160" i="5"/>
  <c r="P160" i="5"/>
  <c r="BK160" i="5"/>
  <c r="J160" i="5"/>
  <c r="BE160" i="5"/>
  <c r="BI156" i="5"/>
  <c r="BH156" i="5"/>
  <c r="BG156" i="5"/>
  <c r="BF156" i="5"/>
  <c r="T156" i="5"/>
  <c r="R156" i="5"/>
  <c r="P156" i="5"/>
  <c r="BK156" i="5"/>
  <c r="J156" i="5"/>
  <c r="BE156" i="5"/>
  <c r="BI152" i="5"/>
  <c r="BH152" i="5"/>
  <c r="BG152" i="5"/>
  <c r="BF152" i="5"/>
  <c r="T152" i="5"/>
  <c r="R152" i="5"/>
  <c r="P152" i="5"/>
  <c r="BK152" i="5"/>
  <c r="J152" i="5"/>
  <c r="BE152" i="5"/>
  <c r="BI150" i="5"/>
  <c r="BH150" i="5"/>
  <c r="BG150" i="5"/>
  <c r="BF150" i="5"/>
  <c r="T150" i="5"/>
  <c r="T149" i="5"/>
  <c r="R150" i="5"/>
  <c r="R149" i="5"/>
  <c r="P150" i="5"/>
  <c r="P149" i="5"/>
  <c r="BK150" i="5"/>
  <c r="BK149" i="5"/>
  <c r="J149" i="5" s="1"/>
  <c r="J59" i="5" s="1"/>
  <c r="J150" i="5"/>
  <c r="BE150" i="5" s="1"/>
  <c r="BI139" i="5"/>
  <c r="BH139" i="5"/>
  <c r="BG139" i="5"/>
  <c r="BF139" i="5"/>
  <c r="T139" i="5"/>
  <c r="R139" i="5"/>
  <c r="P139" i="5"/>
  <c r="BK139" i="5"/>
  <c r="J139" i="5"/>
  <c r="BE139" i="5"/>
  <c r="BI136" i="5"/>
  <c r="BH136" i="5"/>
  <c r="BG136" i="5"/>
  <c r="BF136" i="5"/>
  <c r="T136" i="5"/>
  <c r="R136" i="5"/>
  <c r="P136" i="5"/>
  <c r="BK136" i="5"/>
  <c r="J136" i="5"/>
  <c r="BE136" i="5"/>
  <c r="BI129" i="5"/>
  <c r="BH129" i="5"/>
  <c r="BG129" i="5"/>
  <c r="BF129" i="5"/>
  <c r="T129" i="5"/>
  <c r="R129" i="5"/>
  <c r="P129" i="5"/>
  <c r="BK129" i="5"/>
  <c r="J129" i="5"/>
  <c r="BE129" i="5"/>
  <c r="BI125" i="5"/>
  <c r="BH125" i="5"/>
  <c r="BG125" i="5"/>
  <c r="BF125" i="5"/>
  <c r="T125" i="5"/>
  <c r="R125" i="5"/>
  <c r="P125" i="5"/>
  <c r="BK125" i="5"/>
  <c r="J125" i="5"/>
  <c r="BE125" i="5"/>
  <c r="BI121" i="5"/>
  <c r="BH121" i="5"/>
  <c r="BG121" i="5"/>
  <c r="BF121" i="5"/>
  <c r="T121" i="5"/>
  <c r="R121" i="5"/>
  <c r="P121" i="5"/>
  <c r="BK121" i="5"/>
  <c r="J121" i="5"/>
  <c r="BE121" i="5"/>
  <c r="BI118" i="5"/>
  <c r="BH118" i="5"/>
  <c r="BG118" i="5"/>
  <c r="BF118" i="5"/>
  <c r="T118" i="5"/>
  <c r="R118" i="5"/>
  <c r="P118" i="5"/>
  <c r="BK118" i="5"/>
  <c r="J118" i="5"/>
  <c r="BE118" i="5"/>
  <c r="BI114" i="5"/>
  <c r="BH114" i="5"/>
  <c r="BG114" i="5"/>
  <c r="BF114" i="5"/>
  <c r="T114" i="5"/>
  <c r="R114" i="5"/>
  <c r="P114" i="5"/>
  <c r="BK114" i="5"/>
  <c r="J114" i="5"/>
  <c r="BE114" i="5"/>
  <c r="BI110" i="5"/>
  <c r="BH110" i="5"/>
  <c r="BG110" i="5"/>
  <c r="BF110" i="5"/>
  <c r="T110" i="5"/>
  <c r="R110" i="5"/>
  <c r="P110" i="5"/>
  <c r="BK110" i="5"/>
  <c r="J110" i="5"/>
  <c r="BE110" i="5"/>
  <c r="BI98" i="5"/>
  <c r="BH98" i="5"/>
  <c r="BG98" i="5"/>
  <c r="BF98" i="5"/>
  <c r="T98" i="5"/>
  <c r="R98" i="5"/>
  <c r="P98" i="5"/>
  <c r="BK98" i="5"/>
  <c r="J98" i="5"/>
  <c r="BE98" i="5"/>
  <c r="BI95" i="5"/>
  <c r="BH95" i="5"/>
  <c r="BG95" i="5"/>
  <c r="BF95" i="5"/>
  <c r="T95" i="5"/>
  <c r="R95" i="5"/>
  <c r="P95" i="5"/>
  <c r="BK95" i="5"/>
  <c r="J95" i="5"/>
  <c r="BE95" i="5"/>
  <c r="BI92" i="5"/>
  <c r="BH92" i="5"/>
  <c r="BG92" i="5"/>
  <c r="BF92" i="5"/>
  <c r="T92" i="5"/>
  <c r="R92" i="5"/>
  <c r="P92" i="5"/>
  <c r="BK92" i="5"/>
  <c r="J92" i="5"/>
  <c r="BE92" i="5"/>
  <c r="BI89" i="5"/>
  <c r="F34" i="5"/>
  <c r="BD56" i="1" s="1"/>
  <c r="BH89" i="5"/>
  <c r="BG89" i="5"/>
  <c r="F32" i="5" s="1"/>
  <c r="BB56" i="1" s="1"/>
  <c r="BF89" i="5"/>
  <c r="T89" i="5"/>
  <c r="T88" i="5" s="1"/>
  <c r="R89" i="5"/>
  <c r="R88" i="5" s="1"/>
  <c r="P89" i="5"/>
  <c r="P88" i="5" s="1"/>
  <c r="BK89" i="5"/>
  <c r="J89" i="5"/>
  <c r="BE89" i="5" s="1"/>
  <c r="J82" i="5"/>
  <c r="F82" i="5"/>
  <c r="F80" i="5"/>
  <c r="E78" i="5"/>
  <c r="J51" i="5"/>
  <c r="F51" i="5"/>
  <c r="F49" i="5"/>
  <c r="E47" i="5"/>
  <c r="J18" i="5"/>
  <c r="E18" i="5"/>
  <c r="F83" i="5" s="1"/>
  <c r="F52" i="5"/>
  <c r="J17" i="5"/>
  <c r="J12" i="5"/>
  <c r="J80" i="5" s="1"/>
  <c r="E7" i="5"/>
  <c r="E45" i="5" s="1"/>
  <c r="E76" i="5"/>
  <c r="AY55" i="1"/>
  <c r="AX55" i="1"/>
  <c r="BI178" i="4"/>
  <c r="BH178" i="4"/>
  <c r="BG178" i="4"/>
  <c r="BF178" i="4"/>
  <c r="T178" i="4"/>
  <c r="R178" i="4"/>
  <c r="P178" i="4"/>
  <c r="BK178" i="4"/>
  <c r="J178" i="4"/>
  <c r="BE178" i="4" s="1"/>
  <c r="BI177" i="4"/>
  <c r="BH177" i="4"/>
  <c r="BG177" i="4"/>
  <c r="BF177" i="4"/>
  <c r="T177" i="4"/>
  <c r="R177" i="4"/>
  <c r="R176" i="4" s="1"/>
  <c r="P177" i="4"/>
  <c r="BK177" i="4"/>
  <c r="BK176" i="4" s="1"/>
  <c r="J176" i="4" s="1"/>
  <c r="J65" i="4" s="1"/>
  <c r="J177" i="4"/>
  <c r="BE177" i="4" s="1"/>
  <c r="BI174" i="4"/>
  <c r="BH174" i="4"/>
  <c r="BG174" i="4"/>
  <c r="BF174" i="4"/>
  <c r="T174" i="4"/>
  <c r="R174" i="4"/>
  <c r="P174" i="4"/>
  <c r="BK174" i="4"/>
  <c r="J174" i="4"/>
  <c r="BE174" i="4" s="1"/>
  <c r="BI173" i="4"/>
  <c r="BH173" i="4"/>
  <c r="BG173" i="4"/>
  <c r="BF173" i="4"/>
  <c r="T173" i="4"/>
  <c r="R173" i="4"/>
  <c r="P173" i="4"/>
  <c r="BK173" i="4"/>
  <c r="J173" i="4"/>
  <c r="BE173" i="4" s="1"/>
  <c r="BI171" i="4"/>
  <c r="BH171" i="4"/>
  <c r="BG171" i="4"/>
  <c r="BF171" i="4"/>
  <c r="T171" i="4"/>
  <c r="R171" i="4"/>
  <c r="P171" i="4"/>
  <c r="BK171" i="4"/>
  <c r="J171" i="4"/>
  <c r="BE171" i="4" s="1"/>
  <c r="BI170" i="4"/>
  <c r="BH170" i="4"/>
  <c r="BG170" i="4"/>
  <c r="BF170" i="4"/>
  <c r="T170" i="4"/>
  <c r="R170" i="4"/>
  <c r="P170" i="4"/>
  <c r="BK170" i="4"/>
  <c r="J170" i="4"/>
  <c r="BE170" i="4" s="1"/>
  <c r="BI168" i="4"/>
  <c r="BH168" i="4"/>
  <c r="BG168" i="4"/>
  <c r="BF168" i="4"/>
  <c r="T168" i="4"/>
  <c r="R168" i="4"/>
  <c r="P168" i="4"/>
  <c r="BK168" i="4"/>
  <c r="J168" i="4"/>
  <c r="BE168" i="4" s="1"/>
  <c r="BI167" i="4"/>
  <c r="BH167" i="4"/>
  <c r="BG167" i="4"/>
  <c r="BF167" i="4"/>
  <c r="T167" i="4"/>
  <c r="R167" i="4"/>
  <c r="P167" i="4"/>
  <c r="BK167" i="4"/>
  <c r="J167" i="4"/>
  <c r="BE167" i="4" s="1"/>
  <c r="BI165" i="4"/>
  <c r="BH165" i="4"/>
  <c r="BG165" i="4"/>
  <c r="BF165" i="4"/>
  <c r="T165" i="4"/>
  <c r="R165" i="4"/>
  <c r="P165" i="4"/>
  <c r="BK165" i="4"/>
  <c r="J165" i="4"/>
  <c r="BE165" i="4" s="1"/>
  <c r="BI164" i="4"/>
  <c r="BH164" i="4"/>
  <c r="BG164" i="4"/>
  <c r="BF164" i="4"/>
  <c r="T164" i="4"/>
  <c r="R164" i="4"/>
  <c r="P164" i="4"/>
  <c r="BK164" i="4"/>
  <c r="J164" i="4"/>
  <c r="BE164" i="4" s="1"/>
  <c r="BI162" i="4"/>
  <c r="BH162" i="4"/>
  <c r="BG162" i="4"/>
  <c r="BF162" i="4"/>
  <c r="T162" i="4"/>
  <c r="R162" i="4"/>
  <c r="P162" i="4"/>
  <c r="BK162" i="4"/>
  <c r="J162" i="4"/>
  <c r="BE162" i="4" s="1"/>
  <c r="BI161" i="4"/>
  <c r="BH161" i="4"/>
  <c r="BG161" i="4"/>
  <c r="BF161" i="4"/>
  <c r="T161" i="4"/>
  <c r="R161" i="4"/>
  <c r="P161" i="4"/>
  <c r="BK161" i="4"/>
  <c r="J161" i="4"/>
  <c r="BE161" i="4" s="1"/>
  <c r="BI159" i="4"/>
  <c r="BH159" i="4"/>
  <c r="BG159" i="4"/>
  <c r="BF159" i="4"/>
  <c r="T159" i="4"/>
  <c r="R159" i="4"/>
  <c r="P159" i="4"/>
  <c r="BK159" i="4"/>
  <c r="J159" i="4"/>
  <c r="BE159" i="4" s="1"/>
  <c r="BI158" i="4"/>
  <c r="BH158" i="4"/>
  <c r="BG158" i="4"/>
  <c r="BF158" i="4"/>
  <c r="T158" i="4"/>
  <c r="R158" i="4"/>
  <c r="R157" i="4" s="1"/>
  <c r="P158" i="4"/>
  <c r="BK158" i="4"/>
  <c r="BK157" i="4" s="1"/>
  <c r="J157" i="4" s="1"/>
  <c r="J64" i="4" s="1"/>
  <c r="J158" i="4"/>
  <c r="BE158" i="4" s="1"/>
  <c r="BI155" i="4"/>
  <c r="BH155" i="4"/>
  <c r="BG155" i="4"/>
  <c r="BF155" i="4"/>
  <c r="T155" i="4"/>
  <c r="R155" i="4"/>
  <c r="P155" i="4"/>
  <c r="BK155" i="4"/>
  <c r="J155" i="4"/>
  <c r="BE155" i="4" s="1"/>
  <c r="BI154" i="4"/>
  <c r="BH154" i="4"/>
  <c r="BG154" i="4"/>
  <c r="BF154" i="4"/>
  <c r="T154" i="4"/>
  <c r="R154" i="4"/>
  <c r="P154" i="4"/>
  <c r="BK154" i="4"/>
  <c r="J154" i="4"/>
  <c r="BE154" i="4" s="1"/>
  <c r="BI152" i="4"/>
  <c r="BH152" i="4"/>
  <c r="BG152" i="4"/>
  <c r="BF152" i="4"/>
  <c r="T152" i="4"/>
  <c r="R152" i="4"/>
  <c r="P152" i="4"/>
  <c r="BK152" i="4"/>
  <c r="J152" i="4"/>
  <c r="BE152" i="4" s="1"/>
  <c r="BI151" i="4"/>
  <c r="BH151" i="4"/>
  <c r="BG151" i="4"/>
  <c r="BF151" i="4"/>
  <c r="T151" i="4"/>
  <c r="R151" i="4"/>
  <c r="P151" i="4"/>
  <c r="BK151" i="4"/>
  <c r="J151" i="4"/>
  <c r="BE151" i="4" s="1"/>
  <c r="BI149" i="4"/>
  <c r="BH149" i="4"/>
  <c r="BG149" i="4"/>
  <c r="BF149" i="4"/>
  <c r="T149" i="4"/>
  <c r="R149" i="4"/>
  <c r="P149" i="4"/>
  <c r="BK149" i="4"/>
  <c r="J149" i="4"/>
  <c r="BE149" i="4" s="1"/>
  <c r="BI148" i="4"/>
  <c r="BH148" i="4"/>
  <c r="BG148" i="4"/>
  <c r="BF148" i="4"/>
  <c r="T148" i="4"/>
  <c r="R148" i="4"/>
  <c r="P148" i="4"/>
  <c r="BK148" i="4"/>
  <c r="J148" i="4"/>
  <c r="BE148" i="4" s="1"/>
  <c r="BI146" i="4"/>
  <c r="BH146" i="4"/>
  <c r="BG146" i="4"/>
  <c r="BF146" i="4"/>
  <c r="T146" i="4"/>
  <c r="R146" i="4"/>
  <c r="P146" i="4"/>
  <c r="BK146" i="4"/>
  <c r="J146" i="4"/>
  <c r="BE146" i="4" s="1"/>
  <c r="BI145" i="4"/>
  <c r="BH145" i="4"/>
  <c r="BG145" i="4"/>
  <c r="BF145" i="4"/>
  <c r="T145" i="4"/>
  <c r="R145" i="4"/>
  <c r="P145" i="4"/>
  <c r="BK145" i="4"/>
  <c r="J145" i="4"/>
  <c r="BE145" i="4" s="1"/>
  <c r="BI143" i="4"/>
  <c r="BH143" i="4"/>
  <c r="BG143" i="4"/>
  <c r="BF143" i="4"/>
  <c r="T143" i="4"/>
  <c r="R143" i="4"/>
  <c r="P143" i="4"/>
  <c r="BK143" i="4"/>
  <c r="J143" i="4"/>
  <c r="BE143" i="4" s="1"/>
  <c r="BI142" i="4"/>
  <c r="BH142" i="4"/>
  <c r="BG142" i="4"/>
  <c r="BF142" i="4"/>
  <c r="T142" i="4"/>
  <c r="R142" i="4"/>
  <c r="P142" i="4"/>
  <c r="BK142" i="4"/>
  <c r="J142" i="4"/>
  <c r="BE142" i="4" s="1"/>
  <c r="BI140" i="4"/>
  <c r="BH140" i="4"/>
  <c r="BG140" i="4"/>
  <c r="BF140" i="4"/>
  <c r="T140" i="4"/>
  <c r="R140" i="4"/>
  <c r="P140" i="4"/>
  <c r="BK140" i="4"/>
  <c r="J140" i="4"/>
  <c r="BE140" i="4" s="1"/>
  <c r="BI139" i="4"/>
  <c r="BH139" i="4"/>
  <c r="BG139" i="4"/>
  <c r="BF139" i="4"/>
  <c r="T139" i="4"/>
  <c r="R139" i="4"/>
  <c r="P139" i="4"/>
  <c r="BK139" i="4"/>
  <c r="J139" i="4"/>
  <c r="BE139" i="4" s="1"/>
  <c r="BI137" i="4"/>
  <c r="BH137" i="4"/>
  <c r="BG137" i="4"/>
  <c r="BF137" i="4"/>
  <c r="T137" i="4"/>
  <c r="R137" i="4"/>
  <c r="P137" i="4"/>
  <c r="BK137" i="4"/>
  <c r="J137" i="4"/>
  <c r="BE137" i="4" s="1"/>
  <c r="BI136" i="4"/>
  <c r="BH136" i="4"/>
  <c r="BG136" i="4"/>
  <c r="BF136" i="4"/>
  <c r="T136" i="4"/>
  <c r="R136" i="4"/>
  <c r="R135" i="4" s="1"/>
  <c r="P136" i="4"/>
  <c r="BK136" i="4"/>
  <c r="BK135" i="4" s="1"/>
  <c r="J135" i="4" s="1"/>
  <c r="J63" i="4" s="1"/>
  <c r="J136" i="4"/>
  <c r="BE136" i="4"/>
  <c r="BI133" i="4"/>
  <c r="BH133" i="4"/>
  <c r="BG133" i="4"/>
  <c r="BF133" i="4"/>
  <c r="T133" i="4"/>
  <c r="R133" i="4"/>
  <c r="P133" i="4"/>
  <c r="BK133" i="4"/>
  <c r="J133" i="4"/>
  <c r="BE133" i="4" s="1"/>
  <c r="BI132" i="4"/>
  <c r="BH132" i="4"/>
  <c r="BG132" i="4"/>
  <c r="BF132" i="4"/>
  <c r="T132" i="4"/>
  <c r="R132" i="4"/>
  <c r="P132" i="4"/>
  <c r="BK132" i="4"/>
  <c r="J132" i="4"/>
  <c r="BE132" i="4" s="1"/>
  <c r="BI130" i="4"/>
  <c r="BH130" i="4"/>
  <c r="BG130" i="4"/>
  <c r="BF130" i="4"/>
  <c r="T130" i="4"/>
  <c r="R130" i="4"/>
  <c r="P130" i="4"/>
  <c r="BK130" i="4"/>
  <c r="J130" i="4"/>
  <c r="BE130" i="4" s="1"/>
  <c r="BI129" i="4"/>
  <c r="BH129" i="4"/>
  <c r="BG129" i="4"/>
  <c r="BF129" i="4"/>
  <c r="T129" i="4"/>
  <c r="R129" i="4"/>
  <c r="P129" i="4"/>
  <c r="BK129" i="4"/>
  <c r="J129" i="4"/>
  <c r="BE129" i="4" s="1"/>
  <c r="BI127" i="4"/>
  <c r="BH127" i="4"/>
  <c r="BG127" i="4"/>
  <c r="BF127" i="4"/>
  <c r="T127" i="4"/>
  <c r="R127" i="4"/>
  <c r="P127" i="4"/>
  <c r="BK127" i="4"/>
  <c r="J127" i="4"/>
  <c r="BE127" i="4" s="1"/>
  <c r="BI126" i="4"/>
  <c r="BH126" i="4"/>
  <c r="BG126" i="4"/>
  <c r="BF126" i="4"/>
  <c r="T126" i="4"/>
  <c r="T125" i="4" s="1"/>
  <c r="R126" i="4"/>
  <c r="P126" i="4"/>
  <c r="P125" i="4" s="1"/>
  <c r="BK126" i="4"/>
  <c r="J126" i="4"/>
  <c r="BE126" i="4" s="1"/>
  <c r="BI123" i="4"/>
  <c r="BH123" i="4"/>
  <c r="BG123" i="4"/>
  <c r="BF123" i="4"/>
  <c r="T123" i="4"/>
  <c r="R123" i="4"/>
  <c r="P123" i="4"/>
  <c r="BK123" i="4"/>
  <c r="J123" i="4"/>
  <c r="BE123" i="4" s="1"/>
  <c r="BI122" i="4"/>
  <c r="BH122" i="4"/>
  <c r="BG122" i="4"/>
  <c r="BF122" i="4"/>
  <c r="T122" i="4"/>
  <c r="R122" i="4"/>
  <c r="P122" i="4"/>
  <c r="BK122" i="4"/>
  <c r="J122" i="4"/>
  <c r="BE122" i="4" s="1"/>
  <c r="BI120" i="4"/>
  <c r="BH120" i="4"/>
  <c r="BG120" i="4"/>
  <c r="BF120" i="4"/>
  <c r="T120" i="4"/>
  <c r="R120" i="4"/>
  <c r="P120" i="4"/>
  <c r="BK120" i="4"/>
  <c r="J120" i="4"/>
  <c r="BE120" i="4" s="1"/>
  <c r="BI119" i="4"/>
  <c r="BH119" i="4"/>
  <c r="BG119" i="4"/>
  <c r="BF119" i="4"/>
  <c r="T119" i="4"/>
  <c r="R119" i="4"/>
  <c r="P119" i="4"/>
  <c r="BK119" i="4"/>
  <c r="J119" i="4"/>
  <c r="BE119" i="4" s="1"/>
  <c r="BI117" i="4"/>
  <c r="BH117" i="4"/>
  <c r="BG117" i="4"/>
  <c r="BF117" i="4"/>
  <c r="T117" i="4"/>
  <c r="R117" i="4"/>
  <c r="P117" i="4"/>
  <c r="BK117" i="4"/>
  <c r="J117" i="4"/>
  <c r="BE117" i="4" s="1"/>
  <c r="BI116" i="4"/>
  <c r="BH116" i="4"/>
  <c r="BG116" i="4"/>
  <c r="BF116" i="4"/>
  <c r="T116" i="4"/>
  <c r="R116" i="4"/>
  <c r="P116" i="4"/>
  <c r="BK116" i="4"/>
  <c r="J116" i="4"/>
  <c r="BE116" i="4" s="1"/>
  <c r="BI114" i="4"/>
  <c r="BH114" i="4"/>
  <c r="BG114" i="4"/>
  <c r="BF114" i="4"/>
  <c r="T114" i="4"/>
  <c r="R114" i="4"/>
  <c r="P114" i="4"/>
  <c r="BK114" i="4"/>
  <c r="J114" i="4"/>
  <c r="BE114" i="4" s="1"/>
  <c r="BI113" i="4"/>
  <c r="BH113" i="4"/>
  <c r="BG113" i="4"/>
  <c r="BF113" i="4"/>
  <c r="T113" i="4"/>
  <c r="R113" i="4"/>
  <c r="P113" i="4"/>
  <c r="BK113" i="4"/>
  <c r="J113" i="4"/>
  <c r="BE113" i="4" s="1"/>
  <c r="BI111" i="4"/>
  <c r="BH111" i="4"/>
  <c r="BG111" i="4"/>
  <c r="BF111" i="4"/>
  <c r="T111" i="4"/>
  <c r="R111" i="4"/>
  <c r="P111" i="4"/>
  <c r="BK111" i="4"/>
  <c r="J111" i="4"/>
  <c r="BE111" i="4" s="1"/>
  <c r="BI110" i="4"/>
  <c r="BH110" i="4"/>
  <c r="BG110" i="4"/>
  <c r="BF110" i="4"/>
  <c r="T110" i="4"/>
  <c r="R110" i="4"/>
  <c r="P110" i="4"/>
  <c r="BK110" i="4"/>
  <c r="J110" i="4"/>
  <c r="BE110" i="4" s="1"/>
  <c r="BI108" i="4"/>
  <c r="BH108" i="4"/>
  <c r="BG108" i="4"/>
  <c r="BF108" i="4"/>
  <c r="T108" i="4"/>
  <c r="R108" i="4"/>
  <c r="P108" i="4"/>
  <c r="BK108" i="4"/>
  <c r="J108" i="4"/>
  <c r="BE108" i="4" s="1"/>
  <c r="BI107" i="4"/>
  <c r="BH107" i="4"/>
  <c r="BG107" i="4"/>
  <c r="BF107" i="4"/>
  <c r="T107" i="4"/>
  <c r="R107" i="4"/>
  <c r="P107" i="4"/>
  <c r="BK107" i="4"/>
  <c r="J107" i="4"/>
  <c r="BE107" i="4" s="1"/>
  <c r="BI105" i="4"/>
  <c r="BH105" i="4"/>
  <c r="BG105" i="4"/>
  <c r="BF105" i="4"/>
  <c r="T105" i="4"/>
  <c r="R105" i="4"/>
  <c r="P105" i="4"/>
  <c r="BK105" i="4"/>
  <c r="J105" i="4"/>
  <c r="BE105" i="4" s="1"/>
  <c r="BI104" i="4"/>
  <c r="BH104" i="4"/>
  <c r="BG104" i="4"/>
  <c r="BF104" i="4"/>
  <c r="T104" i="4"/>
  <c r="R104" i="4"/>
  <c r="P104" i="4"/>
  <c r="BK104" i="4"/>
  <c r="J104" i="4"/>
  <c r="BE104" i="4" s="1"/>
  <c r="BI102" i="4"/>
  <c r="BH102" i="4"/>
  <c r="BG102" i="4"/>
  <c r="BF102" i="4"/>
  <c r="T102" i="4"/>
  <c r="R102" i="4"/>
  <c r="P102" i="4"/>
  <c r="BK102" i="4"/>
  <c r="J102" i="4"/>
  <c r="BE102" i="4" s="1"/>
  <c r="BI101" i="4"/>
  <c r="BH101" i="4"/>
  <c r="BG101" i="4"/>
  <c r="BF101" i="4"/>
  <c r="T101" i="4"/>
  <c r="R101" i="4"/>
  <c r="P101" i="4"/>
  <c r="BK101" i="4"/>
  <c r="J101" i="4"/>
  <c r="BE101" i="4" s="1"/>
  <c r="BI99" i="4"/>
  <c r="BH99" i="4"/>
  <c r="BG99" i="4"/>
  <c r="BF99" i="4"/>
  <c r="T99" i="4"/>
  <c r="R99" i="4"/>
  <c r="P99" i="4"/>
  <c r="BK99" i="4"/>
  <c r="J99" i="4"/>
  <c r="BE99" i="4" s="1"/>
  <c r="BI98" i="4"/>
  <c r="BH98" i="4"/>
  <c r="BG98" i="4"/>
  <c r="BF98" i="4"/>
  <c r="T98" i="4"/>
  <c r="R98" i="4"/>
  <c r="P98" i="4"/>
  <c r="BK98" i="4"/>
  <c r="J98" i="4"/>
  <c r="BE98" i="4" s="1"/>
  <c r="BI96" i="4"/>
  <c r="BH96" i="4"/>
  <c r="BG96" i="4"/>
  <c r="BF96" i="4"/>
  <c r="T96" i="4"/>
  <c r="R96" i="4"/>
  <c r="P96" i="4"/>
  <c r="BK96" i="4"/>
  <c r="J96" i="4"/>
  <c r="BE96" i="4" s="1"/>
  <c r="BI95" i="4"/>
  <c r="BH95" i="4"/>
  <c r="BG95" i="4"/>
  <c r="BF95" i="4"/>
  <c r="T95" i="4"/>
  <c r="R95" i="4"/>
  <c r="P95" i="4"/>
  <c r="BK95" i="4"/>
  <c r="J95" i="4"/>
  <c r="BE95" i="4" s="1"/>
  <c r="BI93" i="4"/>
  <c r="BH93" i="4"/>
  <c r="BG93" i="4"/>
  <c r="BF93" i="4"/>
  <c r="T93" i="4"/>
  <c r="R93" i="4"/>
  <c r="P93" i="4"/>
  <c r="BK93" i="4"/>
  <c r="J93" i="4"/>
  <c r="BE93" i="4" s="1"/>
  <c r="BI92" i="4"/>
  <c r="BH92" i="4"/>
  <c r="BG92" i="4"/>
  <c r="BF92" i="4"/>
  <c r="T92" i="4"/>
  <c r="R92" i="4"/>
  <c r="P92" i="4"/>
  <c r="BK92" i="4"/>
  <c r="J92" i="4"/>
  <c r="BE92" i="4" s="1"/>
  <c r="BI90" i="4"/>
  <c r="BH90" i="4"/>
  <c r="BG90" i="4"/>
  <c r="BF90" i="4"/>
  <c r="T90" i="4"/>
  <c r="R90" i="4"/>
  <c r="P90" i="4"/>
  <c r="BK90" i="4"/>
  <c r="J90" i="4"/>
  <c r="BE90" i="4" s="1"/>
  <c r="BI89" i="4"/>
  <c r="F36" i="4" s="1"/>
  <c r="BD55" i="1" s="1"/>
  <c r="BH89" i="4"/>
  <c r="F35" i="4"/>
  <c r="BC55" i="1" s="1"/>
  <c r="BG89" i="4"/>
  <c r="F34" i="4" s="1"/>
  <c r="BB55" i="1" s="1"/>
  <c r="BF89" i="4"/>
  <c r="J33" i="4" s="1"/>
  <c r="AW55" i="1" s="1"/>
  <c r="T89" i="4"/>
  <c r="T88" i="4" s="1"/>
  <c r="R89" i="4"/>
  <c r="R88" i="4" s="1"/>
  <c r="P89" i="4"/>
  <c r="P88" i="4" s="1"/>
  <c r="BK89" i="4"/>
  <c r="BK88" i="4" s="1"/>
  <c r="J89" i="4"/>
  <c r="BE89" i="4" s="1"/>
  <c r="J83" i="4"/>
  <c r="F83" i="4"/>
  <c r="F81" i="4"/>
  <c r="E79" i="4"/>
  <c r="J55" i="4"/>
  <c r="F55" i="4"/>
  <c r="F53" i="4"/>
  <c r="E51" i="4"/>
  <c r="J20" i="4"/>
  <c r="E20" i="4"/>
  <c r="F84" i="4" s="1"/>
  <c r="J19" i="4"/>
  <c r="J14" i="4"/>
  <c r="J81" i="4" s="1"/>
  <c r="E7" i="4"/>
  <c r="E75" i="4" s="1"/>
  <c r="E47" i="4"/>
  <c r="AY54" i="1"/>
  <c r="AX54" i="1"/>
  <c r="BI534" i="3"/>
  <c r="BH534" i="3"/>
  <c r="BG534" i="3"/>
  <c r="BF534" i="3"/>
  <c r="T534" i="3"/>
  <c r="R534" i="3"/>
  <c r="P534" i="3"/>
  <c r="BK534" i="3"/>
  <c r="J534" i="3"/>
  <c r="BE534" i="3"/>
  <c r="BI526" i="3"/>
  <c r="BH526" i="3"/>
  <c r="BG526" i="3"/>
  <c r="BF526" i="3"/>
  <c r="T526" i="3"/>
  <c r="R526" i="3"/>
  <c r="P526" i="3"/>
  <c r="BK526" i="3"/>
  <c r="J526" i="3"/>
  <c r="BE526" i="3"/>
  <c r="BI522" i="3"/>
  <c r="BH522" i="3"/>
  <c r="BG522" i="3"/>
  <c r="BF522" i="3"/>
  <c r="T522" i="3"/>
  <c r="T521" i="3"/>
  <c r="R522" i="3"/>
  <c r="R521" i="3"/>
  <c r="P522" i="3"/>
  <c r="P521" i="3"/>
  <c r="BK522" i="3"/>
  <c r="BK521" i="3"/>
  <c r="J521" i="3" s="1"/>
  <c r="J78" i="3" s="1"/>
  <c r="J522" i="3"/>
  <c r="BE522" i="3" s="1"/>
  <c r="BI519" i="3"/>
  <c r="BH519" i="3"/>
  <c r="BG519" i="3"/>
  <c r="BF519" i="3"/>
  <c r="T519" i="3"/>
  <c r="R519" i="3"/>
  <c r="P519" i="3"/>
  <c r="BK519" i="3"/>
  <c r="J519" i="3"/>
  <c r="BE519" i="3" s="1"/>
  <c r="BI517" i="3"/>
  <c r="BH517" i="3"/>
  <c r="BG517" i="3"/>
  <c r="BF517" i="3"/>
  <c r="T517" i="3"/>
  <c r="R517" i="3"/>
  <c r="P517" i="3"/>
  <c r="BK517" i="3"/>
  <c r="J517" i="3"/>
  <c r="BE517" i="3" s="1"/>
  <c r="BI515" i="3"/>
  <c r="BH515" i="3"/>
  <c r="BG515" i="3"/>
  <c r="BF515" i="3"/>
  <c r="T515" i="3"/>
  <c r="R515" i="3"/>
  <c r="P515" i="3"/>
  <c r="BK515" i="3"/>
  <c r="J515" i="3"/>
  <c r="BE515" i="3" s="1"/>
  <c r="BI502" i="3"/>
  <c r="BH502" i="3"/>
  <c r="BG502" i="3"/>
  <c r="BF502" i="3"/>
  <c r="T502" i="3"/>
  <c r="T501" i="3" s="1"/>
  <c r="R502" i="3"/>
  <c r="R501" i="3" s="1"/>
  <c r="P502" i="3"/>
  <c r="BK502" i="3"/>
  <c r="BK501" i="3" s="1"/>
  <c r="J501" i="3" s="1"/>
  <c r="J77" i="3" s="1"/>
  <c r="J502" i="3"/>
  <c r="BE502" i="3" s="1"/>
  <c r="BI499" i="3"/>
  <c r="BH499" i="3"/>
  <c r="BG499" i="3"/>
  <c r="BF499" i="3"/>
  <c r="T499" i="3"/>
  <c r="R499" i="3"/>
  <c r="P499" i="3"/>
  <c r="BK499" i="3"/>
  <c r="J499" i="3"/>
  <c r="BE499" i="3" s="1"/>
  <c r="BI497" i="3"/>
  <c r="BH497" i="3"/>
  <c r="BG497" i="3"/>
  <c r="BF497" i="3"/>
  <c r="T497" i="3"/>
  <c r="R497" i="3"/>
  <c r="P497" i="3"/>
  <c r="BK497" i="3"/>
  <c r="J497" i="3"/>
  <c r="BE497" i="3" s="1"/>
  <c r="BI495" i="3"/>
  <c r="BH495" i="3"/>
  <c r="BG495" i="3"/>
  <c r="BF495" i="3"/>
  <c r="T495" i="3"/>
  <c r="T494" i="3" s="1"/>
  <c r="R495" i="3"/>
  <c r="R494" i="3" s="1"/>
  <c r="P495" i="3"/>
  <c r="P494" i="3" s="1"/>
  <c r="BK495" i="3"/>
  <c r="BK494" i="3" s="1"/>
  <c r="J494" i="3" s="1"/>
  <c r="J76" i="3" s="1"/>
  <c r="J495" i="3"/>
  <c r="BE495" i="3" s="1"/>
  <c r="BI492" i="3"/>
  <c r="BH492" i="3"/>
  <c r="BG492" i="3"/>
  <c r="BF492" i="3"/>
  <c r="T492" i="3"/>
  <c r="R492" i="3"/>
  <c r="P492" i="3"/>
  <c r="BK492" i="3"/>
  <c r="J492" i="3"/>
  <c r="BE492" i="3" s="1"/>
  <c r="BI490" i="3"/>
  <c r="BH490" i="3"/>
  <c r="BG490" i="3"/>
  <c r="BF490" i="3"/>
  <c r="T490" i="3"/>
  <c r="R490" i="3"/>
  <c r="P490" i="3"/>
  <c r="BK490" i="3"/>
  <c r="J490" i="3"/>
  <c r="BE490" i="3" s="1"/>
  <c r="BI488" i="3"/>
  <c r="BH488" i="3"/>
  <c r="BG488" i="3"/>
  <c r="BF488" i="3"/>
  <c r="T488" i="3"/>
  <c r="R488" i="3"/>
  <c r="P488" i="3"/>
  <c r="BK488" i="3"/>
  <c r="J488" i="3"/>
  <c r="BE488" i="3" s="1"/>
  <c r="BI486" i="3"/>
  <c r="BH486" i="3"/>
  <c r="BG486" i="3"/>
  <c r="BF486" i="3"/>
  <c r="T486" i="3"/>
  <c r="T485" i="3" s="1"/>
  <c r="R486" i="3"/>
  <c r="R485" i="3" s="1"/>
  <c r="P486" i="3"/>
  <c r="P485" i="3" s="1"/>
  <c r="BK486" i="3"/>
  <c r="BK485" i="3" s="1"/>
  <c r="J485" i="3" s="1"/>
  <c r="J75" i="3" s="1"/>
  <c r="J486" i="3"/>
  <c r="BE486" i="3" s="1"/>
  <c r="BI483" i="3"/>
  <c r="BH483" i="3"/>
  <c r="BG483" i="3"/>
  <c r="BF483" i="3"/>
  <c r="T483" i="3"/>
  <c r="R483" i="3"/>
  <c r="P483" i="3"/>
  <c r="BK483" i="3"/>
  <c r="J483" i="3"/>
  <c r="BE483" i="3"/>
  <c r="BI481" i="3"/>
  <c r="BH481" i="3"/>
  <c r="BG481" i="3"/>
  <c r="BF481" i="3"/>
  <c r="T481" i="3"/>
  <c r="R481" i="3"/>
  <c r="P481" i="3"/>
  <c r="BK481" i="3"/>
  <c r="J481" i="3"/>
  <c r="BE481" i="3" s="1"/>
  <c r="BI478" i="3"/>
  <c r="BH478" i="3"/>
  <c r="BG478" i="3"/>
  <c r="BF478" i="3"/>
  <c r="T478" i="3"/>
  <c r="R478" i="3"/>
  <c r="P478" i="3"/>
  <c r="BK478" i="3"/>
  <c r="J478" i="3"/>
  <c r="BE478" i="3" s="1"/>
  <c r="BI476" i="3"/>
  <c r="BH476" i="3"/>
  <c r="BG476" i="3"/>
  <c r="BF476" i="3"/>
  <c r="T476" i="3"/>
  <c r="R476" i="3"/>
  <c r="P476" i="3"/>
  <c r="BK476" i="3"/>
  <c r="J476" i="3"/>
  <c r="BE476" i="3" s="1"/>
  <c r="BI473" i="3"/>
  <c r="BH473" i="3"/>
  <c r="BG473" i="3"/>
  <c r="BF473" i="3"/>
  <c r="T473" i="3"/>
  <c r="R473" i="3"/>
  <c r="P473" i="3"/>
  <c r="BK473" i="3"/>
  <c r="J473" i="3"/>
  <c r="BE473" i="3" s="1"/>
  <c r="BI470" i="3"/>
  <c r="BH470" i="3"/>
  <c r="BG470" i="3"/>
  <c r="BF470" i="3"/>
  <c r="T470" i="3"/>
  <c r="R470" i="3"/>
  <c r="P470" i="3"/>
  <c r="BK470" i="3"/>
  <c r="J470" i="3"/>
  <c r="BE470" i="3" s="1"/>
  <c r="BI467" i="3"/>
  <c r="BH467" i="3"/>
  <c r="BG467" i="3"/>
  <c r="BF467" i="3"/>
  <c r="T467" i="3"/>
  <c r="R467" i="3"/>
  <c r="P467" i="3"/>
  <c r="BK467" i="3"/>
  <c r="J467" i="3"/>
  <c r="BE467" i="3" s="1"/>
  <c r="BI464" i="3"/>
  <c r="BH464" i="3"/>
  <c r="BG464" i="3"/>
  <c r="BF464" i="3"/>
  <c r="T464" i="3"/>
  <c r="R464" i="3"/>
  <c r="P464" i="3"/>
  <c r="BK464" i="3"/>
  <c r="J464" i="3"/>
  <c r="BE464" i="3" s="1"/>
  <c r="BI461" i="3"/>
  <c r="BH461" i="3"/>
  <c r="BG461" i="3"/>
  <c r="BF461" i="3"/>
  <c r="T461" i="3"/>
  <c r="R461" i="3"/>
  <c r="P461" i="3"/>
  <c r="BK461" i="3"/>
  <c r="J461" i="3"/>
  <c r="BE461" i="3" s="1"/>
  <c r="BI458" i="3"/>
  <c r="BH458" i="3"/>
  <c r="BG458" i="3"/>
  <c r="BF458" i="3"/>
  <c r="T458" i="3"/>
  <c r="R458" i="3"/>
  <c r="P458" i="3"/>
  <c r="BK458" i="3"/>
  <c r="J458" i="3"/>
  <c r="BE458" i="3" s="1"/>
  <c r="BI455" i="3"/>
  <c r="BH455" i="3"/>
  <c r="BG455" i="3"/>
  <c r="BF455" i="3"/>
  <c r="T455" i="3"/>
  <c r="R455" i="3"/>
  <c r="P455" i="3"/>
  <c r="BK455" i="3"/>
  <c r="J455" i="3"/>
  <c r="BE455" i="3" s="1"/>
  <c r="BI452" i="3"/>
  <c r="BH452" i="3"/>
  <c r="BG452" i="3"/>
  <c r="BF452" i="3"/>
  <c r="T452" i="3"/>
  <c r="R452" i="3"/>
  <c r="P452" i="3"/>
  <c r="BK452" i="3"/>
  <c r="J452" i="3"/>
  <c r="BE452" i="3" s="1"/>
  <c r="BI449" i="3"/>
  <c r="BH449" i="3"/>
  <c r="BG449" i="3"/>
  <c r="BF449" i="3"/>
  <c r="T449" i="3"/>
  <c r="R449" i="3"/>
  <c r="P449" i="3"/>
  <c r="BK449" i="3"/>
  <c r="J449" i="3"/>
  <c r="BE449" i="3" s="1"/>
  <c r="BI446" i="3"/>
  <c r="BH446" i="3"/>
  <c r="BG446" i="3"/>
  <c r="BF446" i="3"/>
  <c r="T446" i="3"/>
  <c r="T445" i="3" s="1"/>
  <c r="R446" i="3"/>
  <c r="R445" i="3" s="1"/>
  <c r="P446" i="3"/>
  <c r="P445" i="3" s="1"/>
  <c r="BK446" i="3"/>
  <c r="BK445" i="3" s="1"/>
  <c r="J445" i="3" s="1"/>
  <c r="J74" i="3" s="1"/>
  <c r="J446" i="3"/>
  <c r="BE446" i="3" s="1"/>
  <c r="BI443" i="3"/>
  <c r="BH443" i="3"/>
  <c r="BG443" i="3"/>
  <c r="BF443" i="3"/>
  <c r="T443" i="3"/>
  <c r="R443" i="3"/>
  <c r="P443" i="3"/>
  <c r="BK443" i="3"/>
  <c r="J443" i="3"/>
  <c r="BE443" i="3"/>
  <c r="BI441" i="3"/>
  <c r="BH441" i="3"/>
  <c r="BG441" i="3"/>
  <c r="BF441" i="3"/>
  <c r="T441" i="3"/>
  <c r="R441" i="3"/>
  <c r="P441" i="3"/>
  <c r="BK441" i="3"/>
  <c r="J441" i="3"/>
  <c r="BE441" i="3"/>
  <c r="BI437" i="3"/>
  <c r="BH437" i="3"/>
  <c r="BG437" i="3"/>
  <c r="BF437" i="3"/>
  <c r="T437" i="3"/>
  <c r="R437" i="3"/>
  <c r="P437" i="3"/>
  <c r="BK437" i="3"/>
  <c r="J437" i="3"/>
  <c r="BE437" i="3"/>
  <c r="BI435" i="3"/>
  <c r="BH435" i="3"/>
  <c r="BG435" i="3"/>
  <c r="BF435" i="3"/>
  <c r="T435" i="3"/>
  <c r="R435" i="3"/>
  <c r="P435" i="3"/>
  <c r="BK435" i="3"/>
  <c r="J435" i="3"/>
  <c r="BE435" i="3"/>
  <c r="BI431" i="3"/>
  <c r="BH431" i="3"/>
  <c r="BG431" i="3"/>
  <c r="BF431" i="3"/>
  <c r="T431" i="3"/>
  <c r="R431" i="3"/>
  <c r="P431" i="3"/>
  <c r="BK431" i="3"/>
  <c r="J431" i="3"/>
  <c r="BE431" i="3"/>
  <c r="BI426" i="3"/>
  <c r="BH426" i="3"/>
  <c r="BG426" i="3"/>
  <c r="BF426" i="3"/>
  <c r="T426" i="3"/>
  <c r="R426" i="3"/>
  <c r="P426" i="3"/>
  <c r="BK426" i="3"/>
  <c r="J426" i="3"/>
  <c r="BE426" i="3"/>
  <c r="BI422" i="3"/>
  <c r="BH422" i="3"/>
  <c r="BG422" i="3"/>
  <c r="BF422" i="3"/>
  <c r="T422" i="3"/>
  <c r="R422" i="3"/>
  <c r="P422" i="3"/>
  <c r="BK422" i="3"/>
  <c r="J422" i="3"/>
  <c r="BE422" i="3"/>
  <c r="BI417" i="3"/>
  <c r="BH417" i="3"/>
  <c r="BG417" i="3"/>
  <c r="BF417" i="3"/>
  <c r="T417" i="3"/>
  <c r="R417" i="3"/>
  <c r="P417" i="3"/>
  <c r="BK417" i="3"/>
  <c r="J417" i="3"/>
  <c r="BE417" i="3"/>
  <c r="BI415" i="3"/>
  <c r="BH415" i="3"/>
  <c r="BG415" i="3"/>
  <c r="BF415" i="3"/>
  <c r="T415" i="3"/>
  <c r="R415" i="3"/>
  <c r="P415" i="3"/>
  <c r="BK415" i="3"/>
  <c r="J415" i="3"/>
  <c r="BE415" i="3"/>
  <c r="BI411" i="3"/>
  <c r="BH411" i="3"/>
  <c r="BG411" i="3"/>
  <c r="BF411" i="3"/>
  <c r="T411" i="3"/>
  <c r="R411" i="3"/>
  <c r="P411" i="3"/>
  <c r="BK411" i="3"/>
  <c r="J411" i="3"/>
  <c r="BE411" i="3"/>
  <c r="BI409" i="3"/>
  <c r="BH409" i="3"/>
  <c r="BG409" i="3"/>
  <c r="BF409" i="3"/>
  <c r="T409" i="3"/>
  <c r="R409" i="3"/>
  <c r="P409" i="3"/>
  <c r="BK409" i="3"/>
  <c r="J409" i="3"/>
  <c r="BE409" i="3"/>
  <c r="BI405" i="3"/>
  <c r="BH405" i="3"/>
  <c r="BG405" i="3"/>
  <c r="BF405" i="3"/>
  <c r="T405" i="3"/>
  <c r="R405" i="3"/>
  <c r="P405" i="3"/>
  <c r="BK405" i="3"/>
  <c r="J405" i="3"/>
  <c r="BE405" i="3"/>
  <c r="BI403" i="3"/>
  <c r="BH403" i="3"/>
  <c r="BG403" i="3"/>
  <c r="BF403" i="3"/>
  <c r="T403" i="3"/>
  <c r="R403" i="3"/>
  <c r="P403" i="3"/>
  <c r="BK403" i="3"/>
  <c r="J403" i="3"/>
  <c r="BE403" i="3"/>
  <c r="BI399" i="3"/>
  <c r="BH399" i="3"/>
  <c r="BG399" i="3"/>
  <c r="BF399" i="3"/>
  <c r="T399" i="3"/>
  <c r="R399" i="3"/>
  <c r="P399" i="3"/>
  <c r="BK399" i="3"/>
  <c r="J399" i="3"/>
  <c r="BE399" i="3"/>
  <c r="BI397" i="3"/>
  <c r="BH397" i="3"/>
  <c r="BG397" i="3"/>
  <c r="BF397" i="3"/>
  <c r="T397" i="3"/>
  <c r="R397" i="3"/>
  <c r="P397" i="3"/>
  <c r="BK397" i="3"/>
  <c r="J397" i="3"/>
  <c r="BE397" i="3"/>
  <c r="BI394" i="3"/>
  <c r="BH394" i="3"/>
  <c r="BG394" i="3"/>
  <c r="BF394" i="3"/>
  <c r="T394" i="3"/>
  <c r="R394" i="3"/>
  <c r="P394" i="3"/>
  <c r="BK394" i="3"/>
  <c r="J394" i="3"/>
  <c r="BE394" i="3"/>
  <c r="BI392" i="3"/>
  <c r="BH392" i="3"/>
  <c r="BG392" i="3"/>
  <c r="BF392" i="3"/>
  <c r="T392" i="3"/>
  <c r="R392" i="3"/>
  <c r="P392" i="3"/>
  <c r="BK392" i="3"/>
  <c r="J392" i="3"/>
  <c r="BE392" i="3"/>
  <c r="BI388" i="3"/>
  <c r="BH388" i="3"/>
  <c r="BG388" i="3"/>
  <c r="BF388" i="3"/>
  <c r="T388" i="3"/>
  <c r="R388" i="3"/>
  <c r="P388" i="3"/>
  <c r="BK388" i="3"/>
  <c r="J388" i="3"/>
  <c r="BE388" i="3"/>
  <c r="BI382" i="3"/>
  <c r="BH382" i="3"/>
  <c r="BG382" i="3"/>
  <c r="BF382" i="3"/>
  <c r="T382" i="3"/>
  <c r="T381" i="3"/>
  <c r="R382" i="3"/>
  <c r="R381" i="3"/>
  <c r="P382" i="3"/>
  <c r="P381" i="3"/>
  <c r="BK382" i="3"/>
  <c r="BK381" i="3"/>
  <c r="J381" i="3" s="1"/>
  <c r="J73" i="3" s="1"/>
  <c r="J382" i="3"/>
  <c r="BE382" i="3" s="1"/>
  <c r="BI379" i="3"/>
  <c r="BH379" i="3"/>
  <c r="BG379" i="3"/>
  <c r="BF379" i="3"/>
  <c r="T379" i="3"/>
  <c r="R379" i="3"/>
  <c r="P379" i="3"/>
  <c r="BK379" i="3"/>
  <c r="J379" i="3"/>
  <c r="BE379" i="3" s="1"/>
  <c r="BI377" i="3"/>
  <c r="BH377" i="3"/>
  <c r="BG377" i="3"/>
  <c r="BF377" i="3"/>
  <c r="T377" i="3"/>
  <c r="R377" i="3"/>
  <c r="P377" i="3"/>
  <c r="BK377" i="3"/>
  <c r="J377" i="3"/>
  <c r="BE377" i="3" s="1"/>
  <c r="BI373" i="3"/>
  <c r="BH373" i="3"/>
  <c r="BG373" i="3"/>
  <c r="BF373" i="3"/>
  <c r="T373" i="3"/>
  <c r="R373" i="3"/>
  <c r="P373" i="3"/>
  <c r="BK373" i="3"/>
  <c r="J373" i="3"/>
  <c r="BE373" i="3" s="1"/>
  <c r="BI370" i="3"/>
  <c r="BH370" i="3"/>
  <c r="BG370" i="3"/>
  <c r="BF370" i="3"/>
  <c r="T370" i="3"/>
  <c r="R370" i="3"/>
  <c r="P370" i="3"/>
  <c r="BK370" i="3"/>
  <c r="J370" i="3"/>
  <c r="BE370" i="3" s="1"/>
  <c r="BI366" i="3"/>
  <c r="BH366" i="3"/>
  <c r="BG366" i="3"/>
  <c r="BF366" i="3"/>
  <c r="T366" i="3"/>
  <c r="R366" i="3"/>
  <c r="P366" i="3"/>
  <c r="BK366" i="3"/>
  <c r="J366" i="3"/>
  <c r="BE366" i="3" s="1"/>
  <c r="BI362" i="3"/>
  <c r="BH362" i="3"/>
  <c r="BG362" i="3"/>
  <c r="BF362" i="3"/>
  <c r="T362" i="3"/>
  <c r="R362" i="3"/>
  <c r="P362" i="3"/>
  <c r="BK362" i="3"/>
  <c r="J362" i="3"/>
  <c r="BE362" i="3" s="1"/>
  <c r="BI358" i="3"/>
  <c r="BH358" i="3"/>
  <c r="BG358" i="3"/>
  <c r="BF358" i="3"/>
  <c r="T358" i="3"/>
  <c r="R358" i="3"/>
  <c r="P358" i="3"/>
  <c r="BK358" i="3"/>
  <c r="J358" i="3"/>
  <c r="BE358" i="3" s="1"/>
  <c r="BI354" i="3"/>
  <c r="BH354" i="3"/>
  <c r="BG354" i="3"/>
  <c r="BF354" i="3"/>
  <c r="T354" i="3"/>
  <c r="R354" i="3"/>
  <c r="P354" i="3"/>
  <c r="BK354" i="3"/>
  <c r="J354" i="3"/>
  <c r="BE354" i="3" s="1"/>
  <c r="BI350" i="3"/>
  <c r="BH350" i="3"/>
  <c r="BG350" i="3"/>
  <c r="BF350" i="3"/>
  <c r="T350" i="3"/>
  <c r="R350" i="3"/>
  <c r="P350" i="3"/>
  <c r="BK350" i="3"/>
  <c r="J350" i="3"/>
  <c r="BE350" i="3" s="1"/>
  <c r="BI347" i="3"/>
  <c r="BH347" i="3"/>
  <c r="BG347" i="3"/>
  <c r="BF347" i="3"/>
  <c r="T347" i="3"/>
  <c r="R347" i="3"/>
  <c r="R346" i="3" s="1"/>
  <c r="P347" i="3"/>
  <c r="BK347" i="3"/>
  <c r="BK346" i="3" s="1"/>
  <c r="J346" i="3" s="1"/>
  <c r="J72" i="3" s="1"/>
  <c r="J347" i="3"/>
  <c r="BE347" i="3" s="1"/>
  <c r="BI344" i="3"/>
  <c r="BH344" i="3"/>
  <c r="BG344" i="3"/>
  <c r="BF344" i="3"/>
  <c r="T344" i="3"/>
  <c r="R344" i="3"/>
  <c r="P344" i="3"/>
  <c r="BK344" i="3"/>
  <c r="J344" i="3"/>
  <c r="BE344" i="3" s="1"/>
  <c r="BI341" i="3"/>
  <c r="BH341" i="3"/>
  <c r="BG341" i="3"/>
  <c r="BF341" i="3"/>
  <c r="T341" i="3"/>
  <c r="R341" i="3"/>
  <c r="P341" i="3"/>
  <c r="BK341" i="3"/>
  <c r="J341" i="3"/>
  <c r="BE341" i="3" s="1"/>
  <c r="BI338" i="3"/>
  <c r="BH338" i="3"/>
  <c r="BG338" i="3"/>
  <c r="BF338" i="3"/>
  <c r="T338" i="3"/>
  <c r="R338" i="3"/>
  <c r="P338" i="3"/>
  <c r="BK338" i="3"/>
  <c r="J338" i="3"/>
  <c r="BE338" i="3" s="1"/>
  <c r="BI335" i="3"/>
  <c r="BH335" i="3"/>
  <c r="BG335" i="3"/>
  <c r="BF335" i="3"/>
  <c r="T335" i="3"/>
  <c r="R335" i="3"/>
  <c r="P335" i="3"/>
  <c r="BK335" i="3"/>
  <c r="J335" i="3"/>
  <c r="BE335" i="3" s="1"/>
  <c r="BI332" i="3"/>
  <c r="BH332" i="3"/>
  <c r="BG332" i="3"/>
  <c r="BF332" i="3"/>
  <c r="T332" i="3"/>
  <c r="R332" i="3"/>
  <c r="P332" i="3"/>
  <c r="BK332" i="3"/>
  <c r="J332" i="3"/>
  <c r="BE332" i="3" s="1"/>
  <c r="BI329" i="3"/>
  <c r="BH329" i="3"/>
  <c r="BG329" i="3"/>
  <c r="BF329" i="3"/>
  <c r="T329" i="3"/>
  <c r="R329" i="3"/>
  <c r="P329" i="3"/>
  <c r="BK329" i="3"/>
  <c r="J329" i="3"/>
  <c r="BE329" i="3" s="1"/>
  <c r="BI326" i="3"/>
  <c r="BH326" i="3"/>
  <c r="BG326" i="3"/>
  <c r="BF326" i="3"/>
  <c r="T326" i="3"/>
  <c r="R326" i="3"/>
  <c r="P326" i="3"/>
  <c r="BK326" i="3"/>
  <c r="J326" i="3"/>
  <c r="BE326" i="3" s="1"/>
  <c r="BI322" i="3"/>
  <c r="BH322" i="3"/>
  <c r="BG322" i="3"/>
  <c r="BF322" i="3"/>
  <c r="T322" i="3"/>
  <c r="T321" i="3" s="1"/>
  <c r="R322" i="3"/>
  <c r="R321" i="3" s="1"/>
  <c r="P322" i="3"/>
  <c r="P321" i="3" s="1"/>
  <c r="BK322" i="3"/>
  <c r="BK321" i="3" s="1"/>
  <c r="J321" i="3" s="1"/>
  <c r="J71" i="3" s="1"/>
  <c r="J322" i="3"/>
  <c r="BE322" i="3" s="1"/>
  <c r="BI319" i="3"/>
  <c r="BH319" i="3"/>
  <c r="BG319" i="3"/>
  <c r="BF319" i="3"/>
  <c r="T319" i="3"/>
  <c r="R319" i="3"/>
  <c r="P319" i="3"/>
  <c r="BK319" i="3"/>
  <c r="J319" i="3"/>
  <c r="BE319" i="3" s="1"/>
  <c r="BI300" i="3"/>
  <c r="BH300" i="3"/>
  <c r="BG300" i="3"/>
  <c r="BF300" i="3"/>
  <c r="T300" i="3"/>
  <c r="R300" i="3"/>
  <c r="P300" i="3"/>
  <c r="BK300" i="3"/>
  <c r="J300" i="3"/>
  <c r="BE300" i="3" s="1"/>
  <c r="BI295" i="3"/>
  <c r="BH295" i="3"/>
  <c r="BG295" i="3"/>
  <c r="BF295" i="3"/>
  <c r="T295" i="3"/>
  <c r="R295" i="3"/>
  <c r="P295" i="3"/>
  <c r="BK295" i="3"/>
  <c r="J295" i="3"/>
  <c r="BE295" i="3" s="1"/>
  <c r="BI291" i="3"/>
  <c r="BH291" i="3"/>
  <c r="BG291" i="3"/>
  <c r="BF291" i="3"/>
  <c r="T291" i="3"/>
  <c r="R291" i="3"/>
  <c r="P291" i="3"/>
  <c r="BK291" i="3"/>
  <c r="J291" i="3"/>
  <c r="BE291" i="3" s="1"/>
  <c r="BI287" i="3"/>
  <c r="BH287" i="3"/>
  <c r="BG287" i="3"/>
  <c r="BF287" i="3"/>
  <c r="T287" i="3"/>
  <c r="R287" i="3"/>
  <c r="P287" i="3"/>
  <c r="BK287" i="3"/>
  <c r="J287" i="3"/>
  <c r="BE287" i="3" s="1"/>
  <c r="BI280" i="3"/>
  <c r="BH280" i="3"/>
  <c r="BG280" i="3"/>
  <c r="BF280" i="3"/>
  <c r="T280" i="3"/>
  <c r="R280" i="3"/>
  <c r="P280" i="3"/>
  <c r="BK280" i="3"/>
  <c r="J280" i="3"/>
  <c r="BE280" i="3" s="1"/>
  <c r="BI272" i="3"/>
  <c r="BH272" i="3"/>
  <c r="BG272" i="3"/>
  <c r="BF272" i="3"/>
  <c r="T272" i="3"/>
  <c r="R272" i="3"/>
  <c r="P272" i="3"/>
  <c r="BK272" i="3"/>
  <c r="J272" i="3"/>
  <c r="BE272" i="3" s="1"/>
  <c r="BI265" i="3"/>
  <c r="BH265" i="3"/>
  <c r="BG265" i="3"/>
  <c r="BF265" i="3"/>
  <c r="T265" i="3"/>
  <c r="R265" i="3"/>
  <c r="P265" i="3"/>
  <c r="BK265" i="3"/>
  <c r="J265" i="3"/>
  <c r="BE265" i="3" s="1"/>
  <c r="BI257" i="3"/>
  <c r="BH257" i="3"/>
  <c r="BG257" i="3"/>
  <c r="BF257" i="3"/>
  <c r="T257" i="3"/>
  <c r="R257" i="3"/>
  <c r="P257" i="3"/>
  <c r="BK257" i="3"/>
  <c r="J257" i="3"/>
  <c r="BE257" i="3" s="1"/>
  <c r="BI254" i="3"/>
  <c r="BH254" i="3"/>
  <c r="BG254" i="3"/>
  <c r="BF254" i="3"/>
  <c r="T254" i="3"/>
  <c r="R254" i="3"/>
  <c r="P254" i="3"/>
  <c r="BK254" i="3"/>
  <c r="J254" i="3"/>
  <c r="BE254" i="3" s="1"/>
  <c r="BI250" i="3"/>
  <c r="BH250" i="3"/>
  <c r="BG250" i="3"/>
  <c r="BF250" i="3"/>
  <c r="T250" i="3"/>
  <c r="T249" i="3" s="1"/>
  <c r="R250" i="3"/>
  <c r="R249" i="3" s="1"/>
  <c r="P250" i="3"/>
  <c r="BK250" i="3"/>
  <c r="BK249" i="3" s="1"/>
  <c r="J249" i="3" s="1"/>
  <c r="J70" i="3" s="1"/>
  <c r="J250" i="3"/>
  <c r="BE250" i="3" s="1"/>
  <c r="BI247" i="3"/>
  <c r="BH247" i="3"/>
  <c r="BG247" i="3"/>
  <c r="BF247" i="3"/>
  <c r="T247" i="3"/>
  <c r="T246" i="3" s="1"/>
  <c r="R247" i="3"/>
  <c r="R246" i="3" s="1"/>
  <c r="P247" i="3"/>
  <c r="P246" i="3" s="1"/>
  <c r="BK247" i="3"/>
  <c r="BK246" i="3" s="1"/>
  <c r="J246" i="3" s="1"/>
  <c r="J69" i="3" s="1"/>
  <c r="J247" i="3"/>
  <c r="BE247" i="3" s="1"/>
  <c r="BI244" i="3"/>
  <c r="BH244" i="3"/>
  <c r="BG244" i="3"/>
  <c r="BF244" i="3"/>
  <c r="T244" i="3"/>
  <c r="R244" i="3"/>
  <c r="P244" i="3"/>
  <c r="BK244" i="3"/>
  <c r="J244" i="3"/>
  <c r="BE244" i="3" s="1"/>
  <c r="BI242" i="3"/>
  <c r="BH242" i="3"/>
  <c r="BG242" i="3"/>
  <c r="BF242" i="3"/>
  <c r="T242" i="3"/>
  <c r="R242" i="3"/>
  <c r="P242" i="3"/>
  <c r="BK242" i="3"/>
  <c r="J242" i="3"/>
  <c r="BE242" i="3" s="1"/>
  <c r="BI240" i="3"/>
  <c r="BH240" i="3"/>
  <c r="BG240" i="3"/>
  <c r="BF240" i="3"/>
  <c r="T240" i="3"/>
  <c r="R240" i="3"/>
  <c r="P240" i="3"/>
  <c r="BK240" i="3"/>
  <c r="J240" i="3"/>
  <c r="BE240" i="3" s="1"/>
  <c r="BI238" i="3"/>
  <c r="BH238" i="3"/>
  <c r="BG238" i="3"/>
  <c r="BF238" i="3"/>
  <c r="T238" i="3"/>
  <c r="R238" i="3"/>
  <c r="P238" i="3"/>
  <c r="BK238" i="3"/>
  <c r="J238" i="3"/>
  <c r="BE238" i="3" s="1"/>
  <c r="BI234" i="3"/>
  <c r="BH234" i="3"/>
  <c r="BG234" i="3"/>
  <c r="BF234" i="3"/>
  <c r="T234" i="3"/>
  <c r="R234" i="3"/>
  <c r="R233" i="3" s="1"/>
  <c r="P234" i="3"/>
  <c r="P233" i="3" s="1"/>
  <c r="BK234" i="3"/>
  <c r="J234" i="3"/>
  <c r="BE234" i="3" s="1"/>
  <c r="BI230" i="3"/>
  <c r="BH230" i="3"/>
  <c r="BG230" i="3"/>
  <c r="BF230" i="3"/>
  <c r="T230" i="3"/>
  <c r="T229" i="3" s="1"/>
  <c r="R230" i="3"/>
  <c r="R229" i="3" s="1"/>
  <c r="P230" i="3"/>
  <c r="P229" i="3" s="1"/>
  <c r="BK230" i="3"/>
  <c r="BK229" i="3" s="1"/>
  <c r="J229" i="3" s="1"/>
  <c r="J66" i="3" s="1"/>
  <c r="J230" i="3"/>
  <c r="BE230" i="3" s="1"/>
  <c r="BI224" i="3"/>
  <c r="BH224" i="3"/>
  <c r="BG224" i="3"/>
  <c r="BF224" i="3"/>
  <c r="T224" i="3"/>
  <c r="R224" i="3"/>
  <c r="P224" i="3"/>
  <c r="BK224" i="3"/>
  <c r="J224" i="3"/>
  <c r="BE224" i="3" s="1"/>
  <c r="BI220" i="3"/>
  <c r="BH220" i="3"/>
  <c r="BG220" i="3"/>
  <c r="BF220" i="3"/>
  <c r="T220" i="3"/>
  <c r="R220" i="3"/>
  <c r="P220" i="3"/>
  <c r="BK220" i="3"/>
  <c r="J220" i="3"/>
  <c r="BE220" i="3" s="1"/>
  <c r="BI216" i="3"/>
  <c r="BH216" i="3"/>
  <c r="BG216" i="3"/>
  <c r="BF216" i="3"/>
  <c r="T216" i="3"/>
  <c r="R216" i="3"/>
  <c r="P216" i="3"/>
  <c r="BK216" i="3"/>
  <c r="J216" i="3"/>
  <c r="BE216" i="3" s="1"/>
  <c r="BI213" i="3"/>
  <c r="BH213" i="3"/>
  <c r="BG213" i="3"/>
  <c r="BF213" i="3"/>
  <c r="T213" i="3"/>
  <c r="R213" i="3"/>
  <c r="P213" i="3"/>
  <c r="BK213" i="3"/>
  <c r="J213" i="3"/>
  <c r="BE213" i="3"/>
  <c r="BI209" i="3"/>
  <c r="BH209" i="3"/>
  <c r="BG209" i="3"/>
  <c r="BF209" i="3"/>
  <c r="T209" i="3"/>
  <c r="R209" i="3"/>
  <c r="P209" i="3"/>
  <c r="BK209" i="3"/>
  <c r="J209" i="3"/>
  <c r="BE209" i="3" s="1"/>
  <c r="BI205" i="3"/>
  <c r="BH205" i="3"/>
  <c r="BG205" i="3"/>
  <c r="BF205" i="3"/>
  <c r="T205" i="3"/>
  <c r="R205" i="3"/>
  <c r="P205" i="3"/>
  <c r="BK205" i="3"/>
  <c r="J205" i="3"/>
  <c r="BE205" i="3"/>
  <c r="BI201" i="3"/>
  <c r="BH201" i="3"/>
  <c r="BG201" i="3"/>
  <c r="BF201" i="3"/>
  <c r="T201" i="3"/>
  <c r="R201" i="3"/>
  <c r="P201" i="3"/>
  <c r="BK201" i="3"/>
  <c r="J201" i="3"/>
  <c r="BE201" i="3"/>
  <c r="BI198" i="3"/>
  <c r="BH198" i="3"/>
  <c r="BG198" i="3"/>
  <c r="BF198" i="3"/>
  <c r="T198" i="3"/>
  <c r="R198" i="3"/>
  <c r="P198" i="3"/>
  <c r="BK198" i="3"/>
  <c r="J198" i="3"/>
  <c r="BE198" i="3"/>
  <c r="BI195" i="3"/>
  <c r="BH195" i="3"/>
  <c r="BG195" i="3"/>
  <c r="BF195" i="3"/>
  <c r="T195" i="3"/>
  <c r="R195" i="3"/>
  <c r="P195" i="3"/>
  <c r="BK195" i="3"/>
  <c r="J195" i="3"/>
  <c r="BE195" i="3"/>
  <c r="BI192" i="3"/>
  <c r="BH192" i="3"/>
  <c r="BG192" i="3"/>
  <c r="BF192" i="3"/>
  <c r="T192" i="3"/>
  <c r="R192" i="3"/>
  <c r="P192" i="3"/>
  <c r="BK192" i="3"/>
  <c r="J192" i="3"/>
  <c r="BE192" i="3"/>
  <c r="BI188" i="3"/>
  <c r="BH188" i="3"/>
  <c r="BG188" i="3"/>
  <c r="BF188" i="3"/>
  <c r="T188" i="3"/>
  <c r="R188" i="3"/>
  <c r="P188" i="3"/>
  <c r="BK188" i="3"/>
  <c r="J188" i="3"/>
  <c r="BE188" i="3"/>
  <c r="BI184" i="3"/>
  <c r="BH184" i="3"/>
  <c r="BG184" i="3"/>
  <c r="BF184" i="3"/>
  <c r="T184" i="3"/>
  <c r="R184" i="3"/>
  <c r="P184" i="3"/>
  <c r="BK184" i="3"/>
  <c r="J184" i="3"/>
  <c r="BE184" i="3"/>
  <c r="BI180" i="3"/>
  <c r="BH180" i="3"/>
  <c r="BG180" i="3"/>
  <c r="BF180" i="3"/>
  <c r="T180" i="3"/>
  <c r="R180" i="3"/>
  <c r="P180" i="3"/>
  <c r="BK180" i="3"/>
  <c r="J180" i="3"/>
  <c r="BE180" i="3"/>
  <c r="BI174" i="3"/>
  <c r="BH174" i="3"/>
  <c r="BG174" i="3"/>
  <c r="BF174" i="3"/>
  <c r="T174" i="3"/>
  <c r="R174" i="3"/>
  <c r="P174" i="3"/>
  <c r="BK174" i="3"/>
  <c r="J174" i="3"/>
  <c r="BE174" i="3"/>
  <c r="BI170" i="3"/>
  <c r="BH170" i="3"/>
  <c r="BG170" i="3"/>
  <c r="BF170" i="3"/>
  <c r="T170" i="3"/>
  <c r="R170" i="3"/>
  <c r="P170" i="3"/>
  <c r="BK170" i="3"/>
  <c r="J170" i="3"/>
  <c r="BE170" i="3"/>
  <c r="BI166" i="3"/>
  <c r="BH166" i="3"/>
  <c r="BG166" i="3"/>
  <c r="BF166" i="3"/>
  <c r="T166" i="3"/>
  <c r="R166" i="3"/>
  <c r="P166" i="3"/>
  <c r="BK166" i="3"/>
  <c r="J166" i="3"/>
  <c r="BE166" i="3"/>
  <c r="BI162" i="3"/>
  <c r="BH162" i="3"/>
  <c r="BG162" i="3"/>
  <c r="BF162" i="3"/>
  <c r="T162" i="3"/>
  <c r="R162" i="3"/>
  <c r="P162" i="3"/>
  <c r="BK162" i="3"/>
  <c r="J162" i="3"/>
  <c r="BE162" i="3" s="1"/>
  <c r="BI158" i="3"/>
  <c r="BH158" i="3"/>
  <c r="BG158" i="3"/>
  <c r="BF158" i="3"/>
  <c r="T158" i="3"/>
  <c r="R158" i="3"/>
  <c r="P158" i="3"/>
  <c r="BK158" i="3"/>
  <c r="J158" i="3"/>
  <c r="BE158" i="3"/>
  <c r="BI155" i="3"/>
  <c r="BH155" i="3"/>
  <c r="BG155" i="3"/>
  <c r="BF155" i="3"/>
  <c r="T155" i="3"/>
  <c r="R155" i="3"/>
  <c r="P155" i="3"/>
  <c r="BK155" i="3"/>
  <c r="J155" i="3"/>
  <c r="BE155" i="3" s="1"/>
  <c r="BI153" i="3"/>
  <c r="BH153" i="3"/>
  <c r="BG153" i="3"/>
  <c r="BF153" i="3"/>
  <c r="T153" i="3"/>
  <c r="R153" i="3"/>
  <c r="P153" i="3"/>
  <c r="BK153" i="3"/>
  <c r="J153" i="3"/>
  <c r="BE153" i="3"/>
  <c r="BI151" i="3"/>
  <c r="BH151" i="3"/>
  <c r="BG151" i="3"/>
  <c r="BF151" i="3"/>
  <c r="T151" i="3"/>
  <c r="R151" i="3"/>
  <c r="P151" i="3"/>
  <c r="BK151" i="3"/>
  <c r="J151" i="3"/>
  <c r="BE151" i="3" s="1"/>
  <c r="BI148" i="3"/>
  <c r="BH148" i="3"/>
  <c r="BG148" i="3"/>
  <c r="BF148" i="3"/>
  <c r="T148" i="3"/>
  <c r="R148" i="3"/>
  <c r="P148" i="3"/>
  <c r="P139" i="3" s="1"/>
  <c r="BK148" i="3"/>
  <c r="J148" i="3"/>
  <c r="BE148" i="3"/>
  <c r="BI145" i="3"/>
  <c r="BH145" i="3"/>
  <c r="BG145" i="3"/>
  <c r="BF145" i="3"/>
  <c r="T145" i="3"/>
  <c r="T139" i="3" s="1"/>
  <c r="R145" i="3"/>
  <c r="P145" i="3"/>
  <c r="BK145" i="3"/>
  <c r="J145" i="3"/>
  <c r="BE145" i="3" s="1"/>
  <c r="BI140" i="3"/>
  <c r="BH140" i="3"/>
  <c r="BG140" i="3"/>
  <c r="BF140" i="3"/>
  <c r="T140" i="3"/>
  <c r="R140" i="3"/>
  <c r="R139" i="3" s="1"/>
  <c r="P140" i="3"/>
  <c r="BK140" i="3"/>
  <c r="BK139" i="3" s="1"/>
  <c r="J139" i="3" s="1"/>
  <c r="J65" i="3" s="1"/>
  <c r="J140" i="3"/>
  <c r="BE140" i="3" s="1"/>
  <c r="BI130" i="3"/>
  <c r="BH130" i="3"/>
  <c r="BG130" i="3"/>
  <c r="BF130" i="3"/>
  <c r="T130" i="3"/>
  <c r="R130" i="3"/>
  <c r="P130" i="3"/>
  <c r="BK130" i="3"/>
  <c r="J130" i="3"/>
  <c r="BE130" i="3"/>
  <c r="BI128" i="3"/>
  <c r="BH128" i="3"/>
  <c r="BG128" i="3"/>
  <c r="BF128" i="3"/>
  <c r="T128" i="3"/>
  <c r="R128" i="3"/>
  <c r="P128" i="3"/>
  <c r="BK128" i="3"/>
  <c r="J128" i="3"/>
  <c r="BE128" i="3" s="1"/>
  <c r="BI126" i="3"/>
  <c r="BH126" i="3"/>
  <c r="BG126" i="3"/>
  <c r="BF126" i="3"/>
  <c r="T126" i="3"/>
  <c r="R126" i="3"/>
  <c r="P126" i="3"/>
  <c r="BK126" i="3"/>
  <c r="J126" i="3"/>
  <c r="BE126" i="3"/>
  <c r="BI123" i="3"/>
  <c r="BH123" i="3"/>
  <c r="BG123" i="3"/>
  <c r="BF123" i="3"/>
  <c r="T123" i="3"/>
  <c r="T122" i="3"/>
  <c r="R123" i="3"/>
  <c r="R122" i="3"/>
  <c r="P123" i="3"/>
  <c r="P122" i="3"/>
  <c r="BK123" i="3"/>
  <c r="BK122" i="3"/>
  <c r="J122" i="3" s="1"/>
  <c r="J64" i="3" s="1"/>
  <c r="J123" i="3"/>
  <c r="BE123" i="3" s="1"/>
  <c r="BI119" i="3"/>
  <c r="BH119" i="3"/>
  <c r="BG119" i="3"/>
  <c r="F34" i="3" s="1"/>
  <c r="BB54" i="1" s="1"/>
  <c r="BF119" i="3"/>
  <c r="T119" i="3"/>
  <c r="R119" i="3"/>
  <c r="P119" i="3"/>
  <c r="BK119" i="3"/>
  <c r="J119" i="3"/>
  <c r="BE119" i="3" s="1"/>
  <c r="BI116" i="3"/>
  <c r="BH116" i="3"/>
  <c r="BG116" i="3"/>
  <c r="BF116" i="3"/>
  <c r="T116" i="3"/>
  <c r="R116" i="3"/>
  <c r="P116" i="3"/>
  <c r="BK116" i="3"/>
  <c r="J116" i="3"/>
  <c r="BE116" i="3"/>
  <c r="BI112" i="3"/>
  <c r="BH112" i="3"/>
  <c r="BG112" i="3"/>
  <c r="BF112" i="3"/>
  <c r="T112" i="3"/>
  <c r="R112" i="3"/>
  <c r="P112" i="3"/>
  <c r="BK112" i="3"/>
  <c r="J112" i="3"/>
  <c r="BE112" i="3"/>
  <c r="BI110" i="3"/>
  <c r="BH110" i="3"/>
  <c r="BG110" i="3"/>
  <c r="BF110" i="3"/>
  <c r="T110" i="3"/>
  <c r="R110" i="3"/>
  <c r="R105" i="3" s="1"/>
  <c r="P110" i="3"/>
  <c r="BK110" i="3"/>
  <c r="J110" i="3"/>
  <c r="BE110" i="3"/>
  <c r="BI108" i="3"/>
  <c r="BH108" i="3"/>
  <c r="BG108" i="3"/>
  <c r="BF108" i="3"/>
  <c r="T108" i="3"/>
  <c r="R108" i="3"/>
  <c r="P108" i="3"/>
  <c r="BK108" i="3"/>
  <c r="J108" i="3"/>
  <c r="BE108" i="3"/>
  <c r="BI106" i="3"/>
  <c r="BH106" i="3"/>
  <c r="BG106" i="3"/>
  <c r="BF106" i="3"/>
  <c r="T106" i="3"/>
  <c r="T105" i="3"/>
  <c r="R106" i="3"/>
  <c r="P106" i="3"/>
  <c r="P105" i="3"/>
  <c r="BK106" i="3"/>
  <c r="J106" i="3"/>
  <c r="BE106" i="3" s="1"/>
  <c r="BI103" i="3"/>
  <c r="BH103" i="3"/>
  <c r="F35" i="3" s="1"/>
  <c r="BC54" i="1" s="1"/>
  <c r="BG103" i="3"/>
  <c r="BF103" i="3"/>
  <c r="T103" i="3"/>
  <c r="T102" i="3" s="1"/>
  <c r="R103" i="3"/>
  <c r="R102" i="3" s="1"/>
  <c r="P103" i="3"/>
  <c r="P102" i="3" s="1"/>
  <c r="BK103" i="3"/>
  <c r="BK102" i="3" s="1"/>
  <c r="J103" i="3"/>
  <c r="BE103" i="3" s="1"/>
  <c r="J96" i="3"/>
  <c r="F96" i="3"/>
  <c r="F94" i="3"/>
  <c r="E92" i="3"/>
  <c r="J55" i="3"/>
  <c r="F55" i="3"/>
  <c r="F53" i="3"/>
  <c r="E51" i="3"/>
  <c r="J20" i="3"/>
  <c r="E20" i="3"/>
  <c r="F97" i="3" s="1"/>
  <c r="F56" i="3"/>
  <c r="J19" i="3"/>
  <c r="J14" i="3"/>
  <c r="J94" i="3" s="1"/>
  <c r="E7" i="3"/>
  <c r="E47" i="3" s="1"/>
  <c r="E88" i="3"/>
  <c r="AY53" i="1"/>
  <c r="AX53" i="1"/>
  <c r="BI241" i="2"/>
  <c r="BH241" i="2"/>
  <c r="BG241" i="2"/>
  <c r="BF241" i="2"/>
  <c r="T241" i="2"/>
  <c r="T240" i="2" s="1"/>
  <c r="R241" i="2"/>
  <c r="R240" i="2" s="1"/>
  <c r="P241" i="2"/>
  <c r="P240" i="2" s="1"/>
  <c r="BK241" i="2"/>
  <c r="BK240" i="2" s="1"/>
  <c r="J240" i="2" s="1"/>
  <c r="J72" i="2" s="1"/>
  <c r="J241" i="2"/>
  <c r="BE241" i="2" s="1"/>
  <c r="BI237" i="2"/>
  <c r="BH237" i="2"/>
  <c r="BG237" i="2"/>
  <c r="BF237" i="2"/>
  <c r="T237" i="2"/>
  <c r="T236" i="2" s="1"/>
  <c r="R237" i="2"/>
  <c r="R236" i="2" s="1"/>
  <c r="P237" i="2"/>
  <c r="P236" i="2" s="1"/>
  <c r="BK237" i="2"/>
  <c r="BK236" i="2" s="1"/>
  <c r="J236" i="2" s="1"/>
  <c r="J71" i="2" s="1"/>
  <c r="J237" i="2"/>
  <c r="BE237" i="2"/>
  <c r="BI231" i="2"/>
  <c r="BH231" i="2"/>
  <c r="BG231" i="2"/>
  <c r="BF231" i="2"/>
  <c r="T231" i="2"/>
  <c r="R231" i="2"/>
  <c r="P231" i="2"/>
  <c r="BK231" i="2"/>
  <c r="J231" i="2"/>
  <c r="BE231" i="2" s="1"/>
  <c r="BI224" i="2"/>
  <c r="BH224" i="2"/>
  <c r="BG224" i="2"/>
  <c r="BF224" i="2"/>
  <c r="T224" i="2"/>
  <c r="R224" i="2"/>
  <c r="P224" i="2"/>
  <c r="BK224" i="2"/>
  <c r="J224" i="2"/>
  <c r="BE224" i="2" s="1"/>
  <c r="BI221" i="2"/>
  <c r="BH221" i="2"/>
  <c r="BG221" i="2"/>
  <c r="BF221" i="2"/>
  <c r="T221" i="2"/>
  <c r="R221" i="2"/>
  <c r="P221" i="2"/>
  <c r="BK221" i="2"/>
  <c r="J221" i="2"/>
  <c r="BE221" i="2" s="1"/>
  <c r="BI218" i="2"/>
  <c r="BH218" i="2"/>
  <c r="BG218" i="2"/>
  <c r="BF218" i="2"/>
  <c r="T218" i="2"/>
  <c r="R218" i="2"/>
  <c r="R217" i="2" s="1"/>
  <c r="P218" i="2"/>
  <c r="BK218" i="2"/>
  <c r="J218" i="2"/>
  <c r="BE218" i="2"/>
  <c r="BI214" i="2"/>
  <c r="BH214" i="2"/>
  <c r="BG214" i="2"/>
  <c r="BF214" i="2"/>
  <c r="T214" i="2"/>
  <c r="T213" i="2" s="1"/>
  <c r="R214" i="2"/>
  <c r="R213" i="2" s="1"/>
  <c r="P214" i="2"/>
  <c r="P213" i="2" s="1"/>
  <c r="BK214" i="2"/>
  <c r="BK213" i="2" s="1"/>
  <c r="J213" i="2" s="1"/>
  <c r="J69" i="2" s="1"/>
  <c r="J214" i="2"/>
  <c r="BE214" i="2"/>
  <c r="BI211" i="2"/>
  <c r="BH211" i="2"/>
  <c r="BG211" i="2"/>
  <c r="BF211" i="2"/>
  <c r="T211" i="2"/>
  <c r="R211" i="2"/>
  <c r="P211" i="2"/>
  <c r="BK211" i="2"/>
  <c r="J211" i="2"/>
  <c r="BE211" i="2" s="1"/>
  <c r="BI209" i="2"/>
  <c r="BH209" i="2"/>
  <c r="BG209" i="2"/>
  <c r="BF209" i="2"/>
  <c r="T209" i="2"/>
  <c r="R209" i="2"/>
  <c r="P209" i="2"/>
  <c r="BK209" i="2"/>
  <c r="J209" i="2"/>
  <c r="BE209" i="2" s="1"/>
  <c r="BI207" i="2"/>
  <c r="BH207" i="2"/>
  <c r="BG207" i="2"/>
  <c r="BF207" i="2"/>
  <c r="T207" i="2"/>
  <c r="R207" i="2"/>
  <c r="P207" i="2"/>
  <c r="BK207" i="2"/>
  <c r="J207" i="2"/>
  <c r="BE207" i="2" s="1"/>
  <c r="BI204" i="2"/>
  <c r="BH204" i="2"/>
  <c r="BG204" i="2"/>
  <c r="BF204" i="2"/>
  <c r="T204" i="2"/>
  <c r="R204" i="2"/>
  <c r="P204" i="2"/>
  <c r="BK204" i="2"/>
  <c r="J204" i="2"/>
  <c r="BE204" i="2"/>
  <c r="BI200" i="2"/>
  <c r="BH200" i="2"/>
  <c r="BG200" i="2"/>
  <c r="BF200" i="2"/>
  <c r="T200" i="2"/>
  <c r="T199" i="2" s="1"/>
  <c r="R200" i="2"/>
  <c r="R199" i="2" s="1"/>
  <c r="P200" i="2"/>
  <c r="P199" i="2" s="1"/>
  <c r="BK200" i="2"/>
  <c r="BK199" i="2" s="1"/>
  <c r="J199" i="2" s="1"/>
  <c r="J67" i="2" s="1"/>
  <c r="J200" i="2"/>
  <c r="BE200" i="2" s="1"/>
  <c r="BI196" i="2"/>
  <c r="BH196" i="2"/>
  <c r="BG196" i="2"/>
  <c r="BF196" i="2"/>
  <c r="T196" i="2"/>
  <c r="R196" i="2"/>
  <c r="P196" i="2"/>
  <c r="BK196" i="2"/>
  <c r="J196" i="2"/>
  <c r="BE196" i="2" s="1"/>
  <c r="BI191" i="2"/>
  <c r="BH191" i="2"/>
  <c r="BG191" i="2"/>
  <c r="BF191" i="2"/>
  <c r="T191" i="2"/>
  <c r="R191" i="2"/>
  <c r="P191" i="2"/>
  <c r="BK191" i="2"/>
  <c r="J191" i="2"/>
  <c r="BE191" i="2" s="1"/>
  <c r="BI186" i="2"/>
  <c r="BH186" i="2"/>
  <c r="BG186" i="2"/>
  <c r="BF186" i="2"/>
  <c r="T186" i="2"/>
  <c r="R186" i="2"/>
  <c r="P186" i="2"/>
  <c r="BK186" i="2"/>
  <c r="J186" i="2"/>
  <c r="BE186" i="2" s="1"/>
  <c r="BI180" i="2"/>
  <c r="BH180" i="2"/>
  <c r="BG180" i="2"/>
  <c r="BF180" i="2"/>
  <c r="T180" i="2"/>
  <c r="R180" i="2"/>
  <c r="P180" i="2"/>
  <c r="BK180" i="2"/>
  <c r="J180" i="2"/>
  <c r="BE180" i="2" s="1"/>
  <c r="BI173" i="2"/>
  <c r="BH173" i="2"/>
  <c r="BG173" i="2"/>
  <c r="BF173" i="2"/>
  <c r="T173" i="2"/>
  <c r="R173" i="2"/>
  <c r="P173" i="2"/>
  <c r="BK173" i="2"/>
  <c r="J173" i="2"/>
  <c r="BE173" i="2" s="1"/>
  <c r="BI167" i="2"/>
  <c r="BH167" i="2"/>
  <c r="BG167" i="2"/>
  <c r="BF167" i="2"/>
  <c r="T167" i="2"/>
  <c r="R167" i="2"/>
  <c r="P167" i="2"/>
  <c r="P166" i="2" s="1"/>
  <c r="BK167" i="2"/>
  <c r="J167" i="2"/>
  <c r="BE167" i="2" s="1"/>
  <c r="BI164" i="2"/>
  <c r="BH164" i="2"/>
  <c r="BG164" i="2"/>
  <c r="BF164" i="2"/>
  <c r="T164" i="2"/>
  <c r="R164" i="2"/>
  <c r="R159" i="2" s="1"/>
  <c r="P164" i="2"/>
  <c r="BK164" i="2"/>
  <c r="J164" i="2"/>
  <c r="BE164" i="2" s="1"/>
  <c r="BI162" i="2"/>
  <c r="BH162" i="2"/>
  <c r="BG162" i="2"/>
  <c r="BF162" i="2"/>
  <c r="T162" i="2"/>
  <c r="R162" i="2"/>
  <c r="P162" i="2"/>
  <c r="BK162" i="2"/>
  <c r="J162" i="2"/>
  <c r="BE162" i="2" s="1"/>
  <c r="BI160" i="2"/>
  <c r="BH160" i="2"/>
  <c r="BG160" i="2"/>
  <c r="BF160" i="2"/>
  <c r="T160" i="2"/>
  <c r="R160" i="2"/>
  <c r="P160" i="2"/>
  <c r="BK160" i="2"/>
  <c r="BK159" i="2" s="1"/>
  <c r="J159" i="2" s="1"/>
  <c r="J65" i="2" s="1"/>
  <c r="J160" i="2"/>
  <c r="BE160" i="2" s="1"/>
  <c r="BI155" i="2"/>
  <c r="BH155" i="2"/>
  <c r="BG155" i="2"/>
  <c r="BF155" i="2"/>
  <c r="T155" i="2"/>
  <c r="R155" i="2"/>
  <c r="P155" i="2"/>
  <c r="BK155" i="2"/>
  <c r="J155" i="2"/>
  <c r="BE155" i="2" s="1"/>
  <c r="BI152" i="2"/>
  <c r="BH152" i="2"/>
  <c r="BG152" i="2"/>
  <c r="BF152" i="2"/>
  <c r="T152" i="2"/>
  <c r="R152" i="2"/>
  <c r="P152" i="2"/>
  <c r="BK152" i="2"/>
  <c r="J152" i="2"/>
  <c r="BE152" i="2" s="1"/>
  <c r="BI149" i="2"/>
  <c r="BH149" i="2"/>
  <c r="BG149" i="2"/>
  <c r="BF149" i="2"/>
  <c r="T149" i="2"/>
  <c r="R149" i="2"/>
  <c r="P149" i="2"/>
  <c r="BK149" i="2"/>
  <c r="J149" i="2"/>
  <c r="BE149" i="2" s="1"/>
  <c r="BI146" i="2"/>
  <c r="BH146" i="2"/>
  <c r="BG146" i="2"/>
  <c r="BF146" i="2"/>
  <c r="T146" i="2"/>
  <c r="R146" i="2"/>
  <c r="P146" i="2"/>
  <c r="BK146" i="2"/>
  <c r="J146" i="2"/>
  <c r="BE146" i="2" s="1"/>
  <c r="BI142" i="2"/>
  <c r="BH142" i="2"/>
  <c r="BG142" i="2"/>
  <c r="BF142" i="2"/>
  <c r="T142" i="2"/>
  <c r="R142" i="2"/>
  <c r="P142" i="2"/>
  <c r="BK142" i="2"/>
  <c r="J142" i="2"/>
  <c r="BE142" i="2" s="1"/>
  <c r="BI127" i="2"/>
  <c r="BH127" i="2"/>
  <c r="BG127" i="2"/>
  <c r="BF127" i="2"/>
  <c r="T127" i="2"/>
  <c r="R127" i="2"/>
  <c r="P127" i="2"/>
  <c r="BK127" i="2"/>
  <c r="J127" i="2"/>
  <c r="BE127" i="2" s="1"/>
  <c r="BI124" i="2"/>
  <c r="BH124" i="2"/>
  <c r="BG124" i="2"/>
  <c r="BF124" i="2"/>
  <c r="T124" i="2"/>
  <c r="R124" i="2"/>
  <c r="P124" i="2"/>
  <c r="BK124" i="2"/>
  <c r="J124" i="2"/>
  <c r="BE124" i="2" s="1"/>
  <c r="BI118" i="2"/>
  <c r="BH118" i="2"/>
  <c r="BG118" i="2"/>
  <c r="BF118" i="2"/>
  <c r="T118" i="2"/>
  <c r="R118" i="2"/>
  <c r="P118" i="2"/>
  <c r="BK118" i="2"/>
  <c r="J118" i="2"/>
  <c r="BE118" i="2" s="1"/>
  <c r="BI114" i="2"/>
  <c r="BH114" i="2"/>
  <c r="BG114" i="2"/>
  <c r="BF114" i="2"/>
  <c r="T114" i="2"/>
  <c r="R114" i="2"/>
  <c r="P114" i="2"/>
  <c r="BK114" i="2"/>
  <c r="J114" i="2"/>
  <c r="BE114" i="2" s="1"/>
  <c r="BI110" i="2"/>
  <c r="BH110" i="2"/>
  <c r="BG110" i="2"/>
  <c r="BF110" i="2"/>
  <c r="T110" i="2"/>
  <c r="R110" i="2"/>
  <c r="P110" i="2"/>
  <c r="BK110" i="2"/>
  <c r="J110" i="2"/>
  <c r="BE110" i="2" s="1"/>
  <c r="BI106" i="2"/>
  <c r="BH106" i="2"/>
  <c r="BG106" i="2"/>
  <c r="BF106" i="2"/>
  <c r="T106" i="2"/>
  <c r="R106" i="2"/>
  <c r="P106" i="2"/>
  <c r="BK106" i="2"/>
  <c r="J106" i="2"/>
  <c r="BE106" i="2" s="1"/>
  <c r="BI103" i="2"/>
  <c r="BH103" i="2"/>
  <c r="BG103" i="2"/>
  <c r="BF103" i="2"/>
  <c r="T103" i="2"/>
  <c r="R103" i="2"/>
  <c r="P103" i="2"/>
  <c r="BK103" i="2"/>
  <c r="J103" i="2"/>
  <c r="BE103" i="2" s="1"/>
  <c r="BI100" i="2"/>
  <c r="BH100" i="2"/>
  <c r="BG100" i="2"/>
  <c r="BF100" i="2"/>
  <c r="T100" i="2"/>
  <c r="R100" i="2"/>
  <c r="P100" i="2"/>
  <c r="BK100" i="2"/>
  <c r="J100" i="2"/>
  <c r="BE100" i="2" s="1"/>
  <c r="BI97" i="2"/>
  <c r="BH97" i="2"/>
  <c r="BG97" i="2"/>
  <c r="BF97" i="2"/>
  <c r="F33" i="2" s="1"/>
  <c r="BA53" i="1" s="1"/>
  <c r="T97" i="2"/>
  <c r="R97" i="2"/>
  <c r="R96" i="2" s="1"/>
  <c r="P97" i="2"/>
  <c r="BK97" i="2"/>
  <c r="BK96" i="2" s="1"/>
  <c r="J96" i="2" s="1"/>
  <c r="J62" i="2" s="1"/>
  <c r="J97" i="2"/>
  <c r="BE97" i="2" s="1"/>
  <c r="J90" i="2"/>
  <c r="F90" i="2"/>
  <c r="F88" i="2"/>
  <c r="E86" i="2"/>
  <c r="J55" i="2"/>
  <c r="F55" i="2"/>
  <c r="F53" i="2"/>
  <c r="E51" i="2"/>
  <c r="J20" i="2"/>
  <c r="E20" i="2"/>
  <c r="F91" i="2"/>
  <c r="F56" i="2"/>
  <c r="J19" i="2"/>
  <c r="J14" i="2"/>
  <c r="J88" i="2"/>
  <c r="J53" i="2"/>
  <c r="E7" i="2"/>
  <c r="E82" i="2" s="1"/>
  <c r="BC60" i="1"/>
  <c r="AY60" i="1"/>
  <c r="AS60" i="1"/>
  <c r="AS52" i="1"/>
  <c r="L47" i="1"/>
  <c r="AM46" i="1"/>
  <c r="L46" i="1"/>
  <c r="AM44" i="1"/>
  <c r="L44" i="1"/>
  <c r="L42" i="1"/>
  <c r="L41" i="1"/>
  <c r="AS51" i="1" l="1"/>
  <c r="P96" i="2"/>
  <c r="J33" i="2"/>
  <c r="AW53" i="1" s="1"/>
  <c r="R126" i="2"/>
  <c r="R95" i="2" s="1"/>
  <c r="BK166" i="2"/>
  <c r="J166" i="2" s="1"/>
  <c r="J66" i="2" s="1"/>
  <c r="BK203" i="2"/>
  <c r="J203" i="2" s="1"/>
  <c r="J68" i="2" s="1"/>
  <c r="P217" i="2"/>
  <c r="R101" i="3"/>
  <c r="BK233" i="3"/>
  <c r="BK232" i="3" s="1"/>
  <c r="J232" i="3" s="1"/>
  <c r="J67" i="3" s="1"/>
  <c r="T233" i="3"/>
  <c r="P249" i="3"/>
  <c r="T346" i="3"/>
  <c r="J53" i="4"/>
  <c r="F56" i="4"/>
  <c r="R125" i="4"/>
  <c r="T135" i="4"/>
  <c r="T157" i="4"/>
  <c r="T87" i="4" s="1"/>
  <c r="P176" i="4"/>
  <c r="J49" i="6"/>
  <c r="J91" i="10"/>
  <c r="J61" i="10" s="1"/>
  <c r="BK90" i="10"/>
  <c r="J90" i="10" s="1"/>
  <c r="P501" i="3"/>
  <c r="J30" i="8"/>
  <c r="AV59" i="1" s="1"/>
  <c r="T83" i="8"/>
  <c r="T82" i="8" s="1"/>
  <c r="T96" i="2"/>
  <c r="BK126" i="2"/>
  <c r="J126" i="2" s="1"/>
  <c r="J63" i="2" s="1"/>
  <c r="R166" i="2"/>
  <c r="R158" i="2" s="1"/>
  <c r="R203" i="2"/>
  <c r="T217" i="2"/>
  <c r="F36" i="3"/>
  <c r="BD54" i="1" s="1"/>
  <c r="P346" i="3"/>
  <c r="F33" i="4"/>
  <c r="BA55" i="1" s="1"/>
  <c r="BK125" i="4"/>
  <c r="J125" i="4" s="1"/>
  <c r="J62" i="4" s="1"/>
  <c r="P135" i="4"/>
  <c r="P87" i="4" s="1"/>
  <c r="AU55" i="1" s="1"/>
  <c r="P157" i="4"/>
  <c r="T176" i="4"/>
  <c r="F35" i="2"/>
  <c r="BC53" i="1" s="1"/>
  <c r="T166" i="2"/>
  <c r="BK217" i="2"/>
  <c r="J217" i="2" s="1"/>
  <c r="J70" i="2" s="1"/>
  <c r="BK105" i="3"/>
  <c r="J105" i="3" s="1"/>
  <c r="J63" i="3" s="1"/>
  <c r="BK103" i="6"/>
  <c r="J103" i="6" s="1"/>
  <c r="J59" i="6" s="1"/>
  <c r="P114" i="6"/>
  <c r="P83" i="6" s="1"/>
  <c r="P82" i="6" s="1"/>
  <c r="AU57" i="1" s="1"/>
  <c r="P149" i="6"/>
  <c r="J49" i="7"/>
  <c r="P83" i="8"/>
  <c r="P82" i="8" s="1"/>
  <c r="AU59" i="1" s="1"/>
  <c r="P120" i="9"/>
  <c r="P131" i="9"/>
  <c r="R170" i="9"/>
  <c r="E78" i="10"/>
  <c r="F56" i="10"/>
  <c r="R91" i="11"/>
  <c r="R102" i="11"/>
  <c r="J30" i="7"/>
  <c r="AV58" i="1" s="1"/>
  <c r="J53" i="9"/>
  <c r="F56" i="9"/>
  <c r="J32" i="9"/>
  <c r="AV61" i="1" s="1"/>
  <c r="AT61" i="1" s="1"/>
  <c r="T84" i="6"/>
  <c r="R103" i="6"/>
  <c r="R83" i="6" s="1"/>
  <c r="R82" i="6" s="1"/>
  <c r="T149" i="6"/>
  <c r="T120" i="9"/>
  <c r="T131" i="9"/>
  <c r="BK170" i="9"/>
  <c r="J170" i="9" s="1"/>
  <c r="J65" i="9" s="1"/>
  <c r="R84" i="11"/>
  <c r="BK91" i="11"/>
  <c r="J91" i="11" s="1"/>
  <c r="J59" i="11" s="1"/>
  <c r="BK102" i="11"/>
  <c r="J102" i="11" s="1"/>
  <c r="J62" i="11" s="1"/>
  <c r="BK84" i="8"/>
  <c r="BK83" i="8" s="1"/>
  <c r="BK120" i="9"/>
  <c r="J120" i="9" s="1"/>
  <c r="J62" i="9" s="1"/>
  <c r="BK131" i="9"/>
  <c r="J131" i="9" s="1"/>
  <c r="J63" i="9" s="1"/>
  <c r="R165" i="9"/>
  <c r="R91" i="10"/>
  <c r="R90" i="10" s="1"/>
  <c r="T84" i="11"/>
  <c r="R94" i="11"/>
  <c r="F33" i="8"/>
  <c r="BC59" i="1" s="1"/>
  <c r="F30" i="8"/>
  <c r="AZ59" i="1" s="1"/>
  <c r="P84" i="7"/>
  <c r="T84" i="7"/>
  <c r="F30" i="7"/>
  <c r="AZ58" i="1" s="1"/>
  <c r="J30" i="5"/>
  <c r="AV56" i="1" s="1"/>
  <c r="P87" i="5"/>
  <c r="P86" i="5" s="1"/>
  <c r="AU56" i="1" s="1"/>
  <c r="R87" i="5"/>
  <c r="T87" i="5"/>
  <c r="R349" i="5"/>
  <c r="R348" i="5" s="1"/>
  <c r="R86" i="5" s="1"/>
  <c r="BK88" i="5"/>
  <c r="BK87" i="5" s="1"/>
  <c r="F33" i="5"/>
  <c r="BC56" i="1" s="1"/>
  <c r="F30" i="5"/>
  <c r="AZ56" i="1" s="1"/>
  <c r="BK348" i="5"/>
  <c r="J348" i="5" s="1"/>
  <c r="J64" i="5" s="1"/>
  <c r="T348" i="5"/>
  <c r="T101" i="3"/>
  <c r="J32" i="3"/>
  <c r="AV54" i="1" s="1"/>
  <c r="P101" i="3"/>
  <c r="BC52" i="1"/>
  <c r="J33" i="3"/>
  <c r="AW54" i="1" s="1"/>
  <c r="F32" i="3"/>
  <c r="AZ54" i="1" s="1"/>
  <c r="P232" i="3"/>
  <c r="R232" i="3"/>
  <c r="R100" i="3" s="1"/>
  <c r="J32" i="2"/>
  <c r="AV53" i="1" s="1"/>
  <c r="AT53" i="1" s="1"/>
  <c r="F32" i="2"/>
  <c r="AZ53" i="1" s="1"/>
  <c r="AY52" i="1"/>
  <c r="J233" i="3"/>
  <c r="J68" i="3" s="1"/>
  <c r="J32" i="4"/>
  <c r="AV55" i="1" s="1"/>
  <c r="AT55" i="1" s="1"/>
  <c r="F32" i="4"/>
  <c r="AZ55" i="1" s="1"/>
  <c r="E47" i="2"/>
  <c r="BK95" i="2"/>
  <c r="F34" i="2"/>
  <c r="BB53" i="1" s="1"/>
  <c r="BB52" i="1" s="1"/>
  <c r="F36" i="2"/>
  <c r="BD53" i="1" s="1"/>
  <c r="BD52" i="1" s="1"/>
  <c r="P126" i="2"/>
  <c r="P95" i="2" s="1"/>
  <c r="T126" i="2"/>
  <c r="T95" i="2" s="1"/>
  <c r="BK158" i="2"/>
  <c r="J158" i="2" s="1"/>
  <c r="J64" i="2" s="1"/>
  <c r="P159" i="2"/>
  <c r="T159" i="2"/>
  <c r="P203" i="2"/>
  <c r="T203" i="2"/>
  <c r="J53" i="3"/>
  <c r="J102" i="3"/>
  <c r="J62" i="3" s="1"/>
  <c r="BK87" i="4"/>
  <c r="J87" i="4" s="1"/>
  <c r="J88" i="4"/>
  <c r="J61" i="4" s="1"/>
  <c r="R87" i="4"/>
  <c r="J31" i="5"/>
  <c r="AW56" i="1" s="1"/>
  <c r="AT56" i="1" s="1"/>
  <c r="F31" i="5"/>
  <c r="BA56" i="1" s="1"/>
  <c r="J30" i="6"/>
  <c r="AV57" i="1" s="1"/>
  <c r="AT57" i="1" s="1"/>
  <c r="F30" i="6"/>
  <c r="AZ57" i="1" s="1"/>
  <c r="J31" i="8"/>
  <c r="AW59" i="1" s="1"/>
  <c r="AT59" i="1" s="1"/>
  <c r="F31" i="8"/>
  <c r="BA59" i="1" s="1"/>
  <c r="E75" i="9"/>
  <c r="E47" i="9"/>
  <c r="BK87" i="9"/>
  <c r="J87" i="9" s="1"/>
  <c r="J88" i="9"/>
  <c r="J61" i="9" s="1"/>
  <c r="J84" i="10"/>
  <c r="J53" i="10"/>
  <c r="F33" i="3"/>
  <c r="BA54" i="1" s="1"/>
  <c r="BA52" i="1" s="1"/>
  <c r="J49" i="5"/>
  <c r="J88" i="5"/>
  <c r="J58" i="5" s="1"/>
  <c r="J349" i="5"/>
  <c r="J65" i="5" s="1"/>
  <c r="E45" i="6"/>
  <c r="BK83" i="6"/>
  <c r="F32" i="6"/>
  <c r="BB57" i="1" s="1"/>
  <c r="F34" i="6"/>
  <c r="BD57" i="1" s="1"/>
  <c r="F52" i="7"/>
  <c r="BK84" i="7"/>
  <c r="J31" i="7"/>
  <c r="AW58" i="1" s="1"/>
  <c r="AT58" i="1" s="1"/>
  <c r="F31" i="7"/>
  <c r="BA58" i="1" s="1"/>
  <c r="F33" i="7"/>
  <c r="BC58" i="1" s="1"/>
  <c r="J76" i="8"/>
  <c r="J49" i="8"/>
  <c r="J84" i="8"/>
  <c r="J58" i="8" s="1"/>
  <c r="F32" i="9"/>
  <c r="AZ61" i="1" s="1"/>
  <c r="P88" i="9"/>
  <c r="P242" i="7"/>
  <c r="P83" i="7" s="1"/>
  <c r="P82" i="7" s="1"/>
  <c r="AU58" i="1" s="1"/>
  <c r="T242" i="7"/>
  <c r="T83" i="7" s="1"/>
  <c r="T82" i="7" s="1"/>
  <c r="R87" i="9"/>
  <c r="F34" i="9"/>
  <c r="BB61" i="1" s="1"/>
  <c r="BB60" i="1" s="1"/>
  <c r="AX60" i="1" s="1"/>
  <c r="F36" i="9"/>
  <c r="BD61" i="1" s="1"/>
  <c r="BD60" i="1" s="1"/>
  <c r="J32" i="10"/>
  <c r="AV62" i="1" s="1"/>
  <c r="F32" i="10"/>
  <c r="AZ62" i="1" s="1"/>
  <c r="P165" i="9"/>
  <c r="T165" i="9"/>
  <c r="T87" i="9" s="1"/>
  <c r="P170" i="9"/>
  <c r="T170" i="9"/>
  <c r="J29" i="10"/>
  <c r="J60" i="10"/>
  <c r="J33" i="10"/>
  <c r="AW62" i="1" s="1"/>
  <c r="F33" i="10"/>
  <c r="BA62" i="1" s="1"/>
  <c r="BA60" i="1" s="1"/>
  <c r="AW60" i="1" s="1"/>
  <c r="E72" i="11"/>
  <c r="E45" i="11"/>
  <c r="J30" i="11"/>
  <c r="AV63" i="1" s="1"/>
  <c r="AT63" i="1" s="1"/>
  <c r="F30" i="11"/>
  <c r="AZ63" i="1" s="1"/>
  <c r="J84" i="11"/>
  <c r="J58" i="11" s="1"/>
  <c r="BK83" i="11"/>
  <c r="R83" i="11"/>
  <c r="R82" i="11" s="1"/>
  <c r="F32" i="11"/>
  <c r="BB63" i="1" s="1"/>
  <c r="F34" i="11"/>
  <c r="BD63" i="1" s="1"/>
  <c r="P91" i="11"/>
  <c r="P83" i="11" s="1"/>
  <c r="P82" i="11" s="1"/>
  <c r="AU63" i="1" s="1"/>
  <c r="T91" i="11"/>
  <c r="T83" i="11" s="1"/>
  <c r="T82" i="11" s="1"/>
  <c r="P94" i="11"/>
  <c r="T94" i="11"/>
  <c r="P102" i="11"/>
  <c r="T102" i="11"/>
  <c r="R94" i="2" l="1"/>
  <c r="AZ52" i="1"/>
  <c r="AV52" i="1" s="1"/>
  <c r="T232" i="3"/>
  <c r="T100" i="3" s="1"/>
  <c r="BK101" i="3"/>
  <c r="J101" i="3" s="1"/>
  <c r="J61" i="3" s="1"/>
  <c r="T83" i="6"/>
  <c r="T82" i="6" s="1"/>
  <c r="BC51" i="1"/>
  <c r="AY51" i="1" s="1"/>
  <c r="BK86" i="5"/>
  <c r="J86" i="5" s="1"/>
  <c r="J87" i="5"/>
  <c r="J57" i="5" s="1"/>
  <c r="T86" i="5"/>
  <c r="AT54" i="1"/>
  <c r="P100" i="3"/>
  <c r="AU54" i="1" s="1"/>
  <c r="J83" i="11"/>
  <c r="J57" i="11" s="1"/>
  <c r="BK82" i="11"/>
  <c r="J82" i="11" s="1"/>
  <c r="AZ60" i="1"/>
  <c r="AV60" i="1" s="1"/>
  <c r="AT60" i="1" s="1"/>
  <c r="BK82" i="8"/>
  <c r="J82" i="8" s="1"/>
  <c r="J83" i="8"/>
  <c r="J57" i="8" s="1"/>
  <c r="BK83" i="7"/>
  <c r="J84" i="7"/>
  <c r="J58" i="7" s="1"/>
  <c r="J83" i="6"/>
  <c r="J57" i="6" s="1"/>
  <c r="BK82" i="6"/>
  <c r="J82" i="6" s="1"/>
  <c r="J60" i="9"/>
  <c r="J29" i="9"/>
  <c r="J60" i="4"/>
  <c r="J29" i="4"/>
  <c r="P158" i="2"/>
  <c r="P94" i="2" s="1"/>
  <c r="AU53" i="1" s="1"/>
  <c r="AU52" i="1" s="1"/>
  <c r="AU51" i="1" s="1"/>
  <c r="BD51" i="1"/>
  <c r="W30" i="1" s="1"/>
  <c r="AW52" i="1"/>
  <c r="BA51" i="1"/>
  <c r="W29" i="1"/>
  <c r="J38" i="10"/>
  <c r="AG62" i="1"/>
  <c r="AT62" i="1"/>
  <c r="P87" i="9"/>
  <c r="AU61" i="1" s="1"/>
  <c r="AU60" i="1" s="1"/>
  <c r="T158" i="2"/>
  <c r="T94" i="2" s="1"/>
  <c r="BB51" i="1"/>
  <c r="AX52" i="1"/>
  <c r="J95" i="2"/>
  <c r="J61" i="2" s="1"/>
  <c r="BK94" i="2"/>
  <c r="J94" i="2" s="1"/>
  <c r="BK100" i="3"/>
  <c r="J100" i="3" s="1"/>
  <c r="AZ51" i="1" l="1"/>
  <c r="J27" i="5"/>
  <c r="J56" i="5"/>
  <c r="J29" i="2"/>
  <c r="J60" i="2"/>
  <c r="AV51" i="1"/>
  <c r="W26" i="1"/>
  <c r="BK82" i="7"/>
  <c r="J82" i="7" s="1"/>
  <c r="J83" i="7"/>
  <c r="J57" i="7" s="1"/>
  <c r="J56" i="8"/>
  <c r="J27" i="8"/>
  <c r="J27" i="11"/>
  <c r="J56" i="11"/>
  <c r="J60" i="3"/>
  <c r="J29" i="3"/>
  <c r="AX51" i="1"/>
  <c r="W28" i="1"/>
  <c r="AN62" i="1"/>
  <c r="AT52" i="1"/>
  <c r="AW51" i="1"/>
  <c r="AK27" i="1" s="1"/>
  <c r="W27" i="1"/>
  <c r="AG55" i="1"/>
  <c r="AN55" i="1" s="1"/>
  <c r="J38" i="4"/>
  <c r="AG61" i="1"/>
  <c r="J38" i="9"/>
  <c r="J27" i="6"/>
  <c r="J56" i="6"/>
  <c r="J36" i="5" l="1"/>
  <c r="AG56" i="1"/>
  <c r="AN56" i="1" s="1"/>
  <c r="AG54" i="1"/>
  <c r="AN54" i="1" s="1"/>
  <c r="J38" i="3"/>
  <c r="AG59" i="1"/>
  <c r="AN59" i="1" s="1"/>
  <c r="J36" i="8"/>
  <c r="J36" i="6"/>
  <c r="AG57" i="1"/>
  <c r="AN57" i="1" s="1"/>
  <c r="AG60" i="1"/>
  <c r="AN60" i="1" s="1"/>
  <c r="AN61" i="1"/>
  <c r="J36" i="11"/>
  <c r="AG63" i="1"/>
  <c r="AN63" i="1" s="1"/>
  <c r="J56" i="7"/>
  <c r="J27" i="7"/>
  <c r="AK26" i="1"/>
  <c r="AT51" i="1"/>
  <c r="J38" i="2"/>
  <c r="AG53" i="1"/>
  <c r="AG52" i="1" l="1"/>
  <c r="AN53" i="1"/>
  <c r="AG58" i="1"/>
  <c r="AN58" i="1" s="1"/>
  <c r="J36" i="7"/>
  <c r="AN52" i="1" l="1"/>
  <c r="AG51" i="1"/>
  <c r="AK23" i="1" l="1"/>
  <c r="AK32" i="1" s="1"/>
  <c r="AN51" i="1"/>
</calcChain>
</file>

<file path=xl/sharedStrings.xml><?xml version="1.0" encoding="utf-8"?>
<sst xmlns="http://schemas.openxmlformats.org/spreadsheetml/2006/main" count="18687" uniqueCount="2701">
  <si>
    <t>Export VZ</t>
  </si>
  <si>
    <t>List obsahuje:</t>
  </si>
  <si>
    <t>1) Rekapitulace stavby</t>
  </si>
  <si>
    <t>2) Rekapitulace objektů stavby a soupisů prací</t>
  </si>
  <si>
    <t>3.0</t>
  </si>
  <si>
    <t>ZAMOK</t>
  </si>
  <si>
    <t>False</t>
  </si>
  <si>
    <t>{25def0ea-e07e-4e3a-9ebc-0f8d238d9b6d}</t>
  </si>
  <si>
    <t>0,01</t>
  </si>
  <si>
    <t>21</t>
  </si>
  <si>
    <t>15</t>
  </si>
  <si>
    <t>REKAPITULACE STAVBY</t>
  </si>
  <si>
    <t>v ---  níže se nacházejí doplnkové a pomocné údaje k sestavám  --- v</t>
  </si>
  <si>
    <t>Návod na vyplnění</t>
  </si>
  <si>
    <t>Kód:</t>
  </si>
  <si>
    <t>2016</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</si>
  <si>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</si>
  <si>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</si>
  <si>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Intenzifikace ČOV Karlštejn</t>
  </si>
  <si>
    <t>KSO:</t>
  </si>
  <si>
    <t>814 1</t>
  </si>
  <si>
    <t>CC-CZ:</t>
  </si>
  <si>
    <t/>
  </si>
  <si>
    <t>Místo:</t>
  </si>
  <si>
    <t>Karlštejn</t>
  </si>
  <si>
    <t>Datum:</t>
  </si>
  <si>
    <t>13. 11. 2018</t>
  </si>
  <si>
    <t>Zadavatel:</t>
  </si>
  <si>
    <t>IČ:</t>
  </si>
  <si>
    <t>00233374</t>
  </si>
  <si>
    <t>Městys Karlštejn</t>
  </si>
  <si>
    <t>DIČ:</t>
  </si>
  <si>
    <t>CZ00233374</t>
  </si>
  <si>
    <t>Uchazeč:</t>
  </si>
  <si>
    <t>Vyplň údaj</t>
  </si>
  <si>
    <t>Projektant:</t>
  </si>
  <si>
    <t>62623508</t>
  </si>
  <si>
    <t>Vodohospodářský podnik a.s.</t>
  </si>
  <si>
    <t>CZ62623508</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</si>
  <si>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</si>
  <si>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</si>
  <si>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</si>
  <si>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</si>
  <si>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</si>
  <si>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</si>
  <si>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</si>
  <si>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</si>
  <si>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</si>
  <si>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</si>
  <si>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</si>
  <si>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</si>
  <si>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</si>
  <si>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</si>
  <si>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</si>
  <si>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</si>
  <si>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</si>
  <si>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</si>
  <si>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</si>
  <si>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</si>
  <si>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</si>
  <si>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</si>
  <si>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</si>
  <si>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</si>
  <si>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</si>
  <si>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</si>
  <si>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</si>
  <si>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</si>
  <si>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</si>
  <si>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</si>
  <si>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</si>
  <si>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</si>
  <si>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</si>
  <si>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</si>
  <si>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</si>
  <si>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</si>
  <si>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</si>
  <si>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</si>
  <si>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</si>
  <si>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</si>
  <si>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</si>
  <si>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SO 01</t>
  </si>
  <si>
    <t>Sdružený objekt</t>
  </si>
  <si>
    <t>STA</t>
  </si>
  <si>
    <t>1</t>
  </si>
  <si>
    <t>{b8824ef0-6599-4442-a72d-bde03bf8f202}</t>
  </si>
  <si>
    <t>2</t>
  </si>
  <si>
    <t>/</t>
  </si>
  <si>
    <t>SO 01.1</t>
  </si>
  <si>
    <t>Demolice a demontáže</t>
  </si>
  <si>
    <t>Soupis</t>
  </si>
  <si>
    <t>{5558602e-475b-430d-a608-8ecd3c627d2c}</t>
  </si>
  <si>
    <t>SO 01.2</t>
  </si>
  <si>
    <t>Nový stav</t>
  </si>
  <si>
    <t>{87f58a08-ef71-478d-a7d7-7d9f9e4ec9a7}</t>
  </si>
  <si>
    <t>SO 01.3</t>
  </si>
  <si>
    <t>Vzduchotechnika</t>
  </si>
  <si>
    <t>{978c71e2-9d3b-4bb5-809a-5f5e8e7a2482}</t>
  </si>
  <si>
    <t>SO 02</t>
  </si>
  <si>
    <t>Dosazovací nádrž a ČS kalu</t>
  </si>
  <si>
    <t>{719b4639-69c7-49eb-a3d8-f04c7962f5cc}</t>
  </si>
  <si>
    <t>SO 04</t>
  </si>
  <si>
    <t>Ostatní stavební úpravy a objekty</t>
  </si>
  <si>
    <t>{145c1d51-95aa-4331-8ab6-d4c8e0c88b68}</t>
  </si>
  <si>
    <t>SO 05</t>
  </si>
  <si>
    <t>Trubní rozvody</t>
  </si>
  <si>
    <t>{2245f8b4-a91d-4734-9a2b-bb62c64c659e}</t>
  </si>
  <si>
    <t>SO 06</t>
  </si>
  <si>
    <t>Zpevněné plochy a terénní úpravy</t>
  </si>
  <si>
    <t>{11374297-f226-4309-8464-e44d3b216bb8}</t>
  </si>
  <si>
    <t>PS 01</t>
  </si>
  <si>
    <t>ČOV Karlštejn</t>
  </si>
  <si>
    <t>PRO</t>
  </si>
  <si>
    <t>{dd6ebe33-311c-4077-acb7-a34f43598cf7}</t>
  </si>
  <si>
    <t>DPS 01.1</t>
  </si>
  <si>
    <t>Strojní zařízení</t>
  </si>
  <si>
    <t>{e9b11945-bbd2-43c4-a6b5-07c2be83fc6b}</t>
  </si>
  <si>
    <t>DPS 01.2</t>
  </si>
  <si>
    <t>Elektromotorická část, ASŘTP</t>
  </si>
  <si>
    <t>{a5062821-eab3-4ed1-8a89-5d2070f19c27}</t>
  </si>
  <si>
    <t>VRN</t>
  </si>
  <si>
    <t>Vedlejší a ostatní náklady</t>
  </si>
  <si>
    <t>VON</t>
  </si>
  <si>
    <t>{58b21ffd-664c-43f7-8fdf-4f7f0844ebd4}</t>
  </si>
  <si>
    <t>1) Krycí list soupisu</t>
  </si>
  <si>
    <t>2) Rekapitulace</t>
  </si>
  <si>
    <t>3) Soupis prací</t>
  </si>
  <si>
    <t>Zpět na list:</t>
  </si>
  <si>
    <t>Rekapitulace stavby</t>
  </si>
  <si>
    <t>KRYCÍ LIST SOUPISU</t>
  </si>
  <si>
    <t>Objekt:</t>
  </si>
  <si>
    <t>SO 01 - Sdružený objekt</t>
  </si>
  <si>
    <t>Soupis:</t>
  </si>
  <si>
    <t>SO 01.1 - Demolice a demontáže</t>
  </si>
  <si>
    <t>REKAPITULACE ČLENĚNÍ SOUPISU PRACÍ</t>
  </si>
  <si>
    <t>Kód dílu - Popis</t>
  </si>
  <si>
    <t>Cena celkem [CZK]</t>
  </si>
  <si>
    <t>Náklady soupisu celkem</t>
  </si>
  <si>
    <t>-1</t>
  </si>
  <si>
    <t>HSV - Práce a dodávky HSV</t>
  </si>
  <si>
    <t xml:space="preserve">    9 - Ostatní konstrukce a práce-bourání</t>
  </si>
  <si>
    <t xml:space="preserve">    997 - Přesun sutě</t>
  </si>
  <si>
    <t>PSV - Práce a dodávky PSV</t>
  </si>
  <si>
    <t xml:space="preserve">    725 - Zdravotechnika - zařizovací předměty</t>
  </si>
  <si>
    <t xml:space="preserve">    762 - Konstrukce tesařské</t>
  </si>
  <si>
    <t xml:space="preserve">    763 - Konstrukce suché výstavby</t>
  </si>
  <si>
    <t xml:space="preserve">    764 - Konstrukce klempířské</t>
  </si>
  <si>
    <t xml:space="preserve">    765 - Krytina skládaná</t>
  </si>
  <si>
    <t xml:space="preserve">    767 - Konstrukce zámečnické</t>
  </si>
  <si>
    <t xml:space="preserve">    771 - Podlahy z dlaždic</t>
  </si>
  <si>
    <t xml:space="preserve">    781 - Dokončovací práce - obklady</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</si>
  <si>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</si>
  <si>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</si>
  <si>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</si>
  <si>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</si>
  <si>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</si>
  <si>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</si>
  <si>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</si>
  <si>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</si>
  <si>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</si>
  <si>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</si>
  <si>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</si>
  <si>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</si>
  <si>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</si>
  <si>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</si>
  <si>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</si>
  <si>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</si>
  <si>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</si>
  <si>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9</t>
  </si>
  <si>
    <t>Ostatní konstrukce a práce-bourání</t>
  </si>
  <si>
    <t>K</t>
  </si>
  <si>
    <t>962031132</t>
  </si>
  <si>
    <t>Bourání příček z cihel, tvárnic nebo příčkovek z cihel pálených, plných nebo dutých na maltu vápennou nebo vápenocementovou, tl. do 100 mm</t>
  </si>
  <si>
    <t>m2</t>
  </si>
  <si>
    <t>CS ÚRS 2018 02</t>
  </si>
  <si>
    <t>4</t>
  </si>
  <si>
    <t>-1494041502</t>
  </si>
  <si>
    <t>VV</t>
  </si>
  <si>
    <t>"příloha D.1.1.07-08</t>
  </si>
  <si>
    <t>(2,25+2*0,9)*2,85</t>
  </si>
  <si>
    <t>962031133</t>
  </si>
  <si>
    <t>Bourání příček z cihel, tvárnic nebo příčkovek z cihel pálených, plných nebo dutých na maltu vápennou nebo vápenocementovou, tl. do 150 mm</t>
  </si>
  <si>
    <t>10666367</t>
  </si>
  <si>
    <t>3,1*2,85</t>
  </si>
  <si>
    <t>3</t>
  </si>
  <si>
    <t>965042241R</t>
  </si>
  <si>
    <t>Bourání spádových betonů</t>
  </si>
  <si>
    <t>m3</t>
  </si>
  <si>
    <t>1948949795</t>
  </si>
  <si>
    <t>"příloha D.1.1.06, D.1.1.08, D.1.1.10</t>
  </si>
  <si>
    <t>(2/3)*3,0*10,2*0,87</t>
  </si>
  <si>
    <t>968062244</t>
  </si>
  <si>
    <t>Vybourání dřevěných rámů oken s křídly, dveřních zárubní, vrat, stěn, ostění nebo obkladů rámů oken s křídly jednoduchých, plochy do 1 m2</t>
  </si>
  <si>
    <t>484348881</t>
  </si>
  <si>
    <t>PSC</t>
  </si>
  <si>
    <t xml:space="preserve">Poznámka k souboru cen:_x000D_
1. V cenách -2244 až -2747 jsou započteny i náklady na vyvěšení křídel._x000D_
</t>
  </si>
  <si>
    <t>"příloha D.1.1.07</t>
  </si>
  <si>
    <t>4*(0,6*0,9)</t>
  </si>
  <si>
    <t>5</t>
  </si>
  <si>
    <t>968062245</t>
  </si>
  <si>
    <t>Vybourání dřevěných rámů oken s křídly, dveřních zárubní, vrat, stěn, ostění nebo obkladů rámů oken s křídly jednoduchých, plochy do 2 m2</t>
  </si>
  <si>
    <t>752451459</t>
  </si>
  <si>
    <t>1*(1,2*1,2)</t>
  </si>
  <si>
    <t>6</t>
  </si>
  <si>
    <t>968062455</t>
  </si>
  <si>
    <t>Vybourání dřevěných rámů oken s křídly, dveřních zárubní, vrat, stěn, ostění nebo obkladů dveřních zárubní, plochy do 2 m2</t>
  </si>
  <si>
    <t>1207930546</t>
  </si>
  <si>
    <t>4*(0,8*1,97)</t>
  </si>
  <si>
    <t>7</t>
  </si>
  <si>
    <t>968072455</t>
  </si>
  <si>
    <t>Vybourání kovových rámů oken s křídly, dveřních zárubní, vrat, stěn, ostění nebo obkladů dveřních zárubní, plochy do 2 m2</t>
  </si>
  <si>
    <t>-552128450</t>
  </si>
  <si>
    <t xml:space="preserve">Poznámka k souboru cen:_x000D_
1. V cenách -2244 až -2559 jsou započteny i náklady na vyvěšení křídel._x000D_
2. Cenou -2641 se oceňuje i vybourání nosné ocelové konstrukce pro sádrokartonové příčky._x000D_
</t>
  </si>
  <si>
    <t>2*(0,8*1,97)</t>
  </si>
  <si>
    <t>2*(0,6*1,97)</t>
  </si>
  <si>
    <t>Součet</t>
  </si>
  <si>
    <t>8</t>
  </si>
  <si>
    <t>971038591</t>
  </si>
  <si>
    <t>Vybourání otvorů ve zdivu základovém nebo nadzákladovém z cihel, tvárnic, příčkovek dutých tvárnic nebo příčkovek, velikosti plochy do 1 m2, tl. přes 150 mm</t>
  </si>
  <si>
    <t>-1920702376</t>
  </si>
  <si>
    <t>"příloha D.1.1.12 - pro nový prvek VZT"  0,73*1,1*0,4</t>
  </si>
  <si>
    <t>997</t>
  </si>
  <si>
    <t>Přesun sutě</t>
  </si>
  <si>
    <t>997006512</t>
  </si>
  <si>
    <t>Vodorovná doprava suti na skládku s naložením na dopravní prostředek a složením přes 100 m do 1 km</t>
  </si>
  <si>
    <t>t</t>
  </si>
  <si>
    <t>1460117635</t>
  </si>
  <si>
    <t xml:space="preserve">Poznámka k souboru cen:_x000D_
1. Pro volbu ceny je rozhodující dopravní vzdálenost těžiště skládky a půdorysné plochy objektu._x000D_
</t>
  </si>
  <si>
    <t>" z bourání"</t>
  </si>
  <si>
    <t>"beton pr. - z pol. 965042241R</t>
  </si>
  <si>
    <t>17,75*2,2</t>
  </si>
  <si>
    <t>"zdivo - z pol.962031132,133, 971038591</t>
  </si>
  <si>
    <t>11,54*0,131+8,84*0,261+0,32*1,5</t>
  </si>
  <si>
    <t>"zařiz.předměty, z OD725"  0,044</t>
  </si>
  <si>
    <t>"dřevo, z OD762"  7,722</t>
  </si>
  <si>
    <t>"okna a dveře" 0,089+0,045+0,554+0,419</t>
  </si>
  <si>
    <t>"OD 764" 0,14</t>
  </si>
  <si>
    <t>"OD 765 - beton krytina"  10,075</t>
  </si>
  <si>
    <t>"OD 767"  2,287</t>
  </si>
  <si>
    <t>"obklady a dlažby"  0,226+0,031</t>
  </si>
  <si>
    <t>10</t>
  </si>
  <si>
    <t>997006519</t>
  </si>
  <si>
    <t>Vodorovná doprava suti na skládku s naložením na dopravní prostředek a složením Příplatek k ceně za každý další i započatý 1 km</t>
  </si>
  <si>
    <t>2056823598</t>
  </si>
  <si>
    <t>"skládka do 15km - příplatek 14x"</t>
  </si>
  <si>
    <t>64,99*14</t>
  </si>
  <si>
    <t>11</t>
  </si>
  <si>
    <t>997013801</t>
  </si>
  <si>
    <t>Poplatek za uložení stavebního odpadu na skládce (skládkovné) betonového</t>
  </si>
  <si>
    <t>-17643386</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</si>
  <si>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</si>
  <si>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"výpočet v pol.997006512"  39,05+10,075</t>
  </si>
  <si>
    <t>12</t>
  </si>
  <si>
    <t>997013803</t>
  </si>
  <si>
    <t>Poplatek za uložení stavebního odpadu na skládce (skládkovné) cihelného zatříděného do Katalogu odpadů pod kódem 170 102</t>
  </si>
  <si>
    <t>-1090120265</t>
  </si>
  <si>
    <t>"výpočet v pol.997006512"  4,3</t>
  </si>
  <si>
    <t>13</t>
  </si>
  <si>
    <t>997013807</t>
  </si>
  <si>
    <t xml:space="preserve">Poplatek za uložení stavebního odpadu na skládce (skládkovné) z keramických výrobků </t>
  </si>
  <si>
    <t>-1147837926</t>
  </si>
  <si>
    <t>"výpočet v pol.997006512"  0,044+0,226+0,031</t>
  </si>
  <si>
    <t>14</t>
  </si>
  <si>
    <t>997013811</t>
  </si>
  <si>
    <t>Poplatek za uložení stavebního odpadu na skládce (skládkovné) dřevěného zatříděného do Katalogu odpadů pod kódem 170 201</t>
  </si>
  <si>
    <t>-163849475</t>
  </si>
  <si>
    <t>"výpočet v pol.997006512"  1,11+7,722</t>
  </si>
  <si>
    <t>PSV</t>
  </si>
  <si>
    <t>Práce a dodávky PSV</t>
  </si>
  <si>
    <t>725</t>
  </si>
  <si>
    <t>Zdravotechnika - zařizovací předměty</t>
  </si>
  <si>
    <t>725110811</t>
  </si>
  <si>
    <t>Demontáž klozetů splachovacích s nádrží nebo tlakovým splachovačem</t>
  </si>
  <si>
    <t>soubor</t>
  </si>
  <si>
    <t>16</t>
  </si>
  <si>
    <t>2133938983</t>
  </si>
  <si>
    <t>"příloha D.1.1.07"  1</t>
  </si>
  <si>
    <t>725240812</t>
  </si>
  <si>
    <t>Demontáž sprchových kabin a vaniček bez výtokových armatur vaniček</t>
  </si>
  <si>
    <t>-1530510598</t>
  </si>
  <si>
    <t>17</t>
  </si>
  <si>
    <t>725590811</t>
  </si>
  <si>
    <t>Vnitrostaveništní přemístění vybouraných (demontovaných) hmot zařizovacích předmětů vodorovně do 100 m v objektech výšky do 6 m</t>
  </si>
  <si>
    <t>-212181886</t>
  </si>
  <si>
    <t>0,044</t>
  </si>
  <si>
    <t>762</t>
  </si>
  <si>
    <t>Konstrukce tesařské</t>
  </si>
  <si>
    <t>18</t>
  </si>
  <si>
    <t>762331811</t>
  </si>
  <si>
    <t>Demontáž vázaných konstrukcí krovů sklonu do 60° z hranolů, hranolků, fošen, průřezové plochy do 120 cm2</t>
  </si>
  <si>
    <t>m</t>
  </si>
  <si>
    <t>-1168377229</t>
  </si>
  <si>
    <t>"příloha D.1.1.08-10</t>
  </si>
  <si>
    <t>"kleštiny  120/40 mm</t>
  </si>
  <si>
    <t>2*11*(2,4+5,8)</t>
  </si>
  <si>
    <t>2*4*(2,4+6,2)</t>
  </si>
  <si>
    <t>19</t>
  </si>
  <si>
    <t>762331812</t>
  </si>
  <si>
    <t>Demontáž vázaných konstrukcí krovů sklonu do 60° z hranolů, hranolků, fošen, průřezové plochy přes 120 do 224 cm2</t>
  </si>
  <si>
    <t>-1846011842</t>
  </si>
  <si>
    <t>"krokve  160/80 mm</t>
  </si>
  <si>
    <t>2*12*6,85</t>
  </si>
  <si>
    <t>2*5*7,44</t>
  </si>
  <si>
    <t>"pozednice"  2*(4,8+11,1)</t>
  </si>
  <si>
    <t>20</t>
  </si>
  <si>
    <t>762342812R</t>
  </si>
  <si>
    <t>Demontáž laťování střech sklonu do 60° z latí průřezové plochy 30 cm2 při osové vzdálenosti 0,3 m</t>
  </si>
  <si>
    <t>-702015064</t>
  </si>
  <si>
    <t>"latě 60/50 mm</t>
  </si>
  <si>
    <t>2*7,44*4,8</t>
  </si>
  <si>
    <t>2*6,85*11,1</t>
  </si>
  <si>
    <t>762343811R</t>
  </si>
  <si>
    <t>Demontáž pevných žaluzií z prken hrubých, hoblovaných tl. do 32 mm</t>
  </si>
  <si>
    <t>-1274701121</t>
  </si>
  <si>
    <t>3*0,6*0,9</t>
  </si>
  <si>
    <t>0,6*0,8</t>
  </si>
  <si>
    <t>22</t>
  </si>
  <si>
    <t>762841811R</t>
  </si>
  <si>
    <t>Demontáž podbíjení přesahu střechy z prken tl.do 35 mm</t>
  </si>
  <si>
    <t>1876424293</t>
  </si>
  <si>
    <t>2*(2*7,44*(0,2+0,5)+4,8*(0,95+0,2))</t>
  </si>
  <si>
    <t>2*6,85*(0,2+0,5)+11,1*(0,35+0,2)</t>
  </si>
  <si>
    <t>23</t>
  </si>
  <si>
    <t>762521812R</t>
  </si>
  <si>
    <t>Demontáž zakrytí jímky z fošen tl. přes 32 mm</t>
  </si>
  <si>
    <t>1609961704</t>
  </si>
  <si>
    <t>3,15*1,65</t>
  </si>
  <si>
    <t>763</t>
  </si>
  <si>
    <t>Konstrukce suché výstavby</t>
  </si>
  <si>
    <t>24</t>
  </si>
  <si>
    <t>763131912</t>
  </si>
  <si>
    <t>Zhotovení otvorů v podhledech a podkrovích ze sádrokartonových desek pro prostupy (voda, elektro, topení, VZT), osvětlení, sprinklery, revizní klapky včetně vyztužení profily, velikost přes 0,10 do 0,25 m2</t>
  </si>
  <si>
    <t>kus</t>
  </si>
  <si>
    <t>1982628911</t>
  </si>
  <si>
    <t xml:space="preserve">Poznámka k souboru cen:_x000D_
1. V cenách jsou započteny i náklady na tmelení a krycí pásku._x000D_
</t>
  </si>
  <si>
    <t>"příloha D.1.1.12 - průchod stropní kcí pro nový prvek VZT"  3</t>
  </si>
  <si>
    <t>764</t>
  </si>
  <si>
    <t>Konstrukce klempířské</t>
  </si>
  <si>
    <t>25</t>
  </si>
  <si>
    <t>764002851</t>
  </si>
  <si>
    <t>Demontáž klempířských konstrukcí oplechování parapetů do suti</t>
  </si>
  <si>
    <t>-888932770</t>
  </si>
  <si>
    <t>4*0,6+1,0</t>
  </si>
  <si>
    <t>26</t>
  </si>
  <si>
    <t>764002871</t>
  </si>
  <si>
    <t>Demontáž klempířských konstrukcí lemování zdí do suti</t>
  </si>
  <si>
    <t>1097568282</t>
  </si>
  <si>
    <t>"příloha D.1.1.07 "  2*6,5</t>
  </si>
  <si>
    <t>27</t>
  </si>
  <si>
    <t>764004801</t>
  </si>
  <si>
    <t>Demontáž klempířských konstrukcí žlabu podokapního do suti</t>
  </si>
  <si>
    <t>1501847327</t>
  </si>
  <si>
    <t>"příloha D.1.1.07 - vč.okapnicového plechu"  2*(11,1+4,8)</t>
  </si>
  <si>
    <t>28</t>
  </si>
  <si>
    <t>764004861</t>
  </si>
  <si>
    <t>Demontáž klempířských konstrukcí svodu do suti</t>
  </si>
  <si>
    <t>774660887</t>
  </si>
  <si>
    <t>"příloha D.1.1.07"  2*(3,2+0,5)</t>
  </si>
  <si>
    <t>765</t>
  </si>
  <si>
    <t>Krytina skládaná</t>
  </si>
  <si>
    <t>29</t>
  </si>
  <si>
    <t>765121801</t>
  </si>
  <si>
    <t>Demontáž krytiny betonové na sucho, sklonu do 30° do suti</t>
  </si>
  <si>
    <t>-1187948621</t>
  </si>
  <si>
    <t>2*(7,44*4,8+6,85*11,1)</t>
  </si>
  <si>
    <t>767</t>
  </si>
  <si>
    <t>Konstrukce zámečnické</t>
  </si>
  <si>
    <t>30</t>
  </si>
  <si>
    <t>767161812</t>
  </si>
  <si>
    <t>Demontáž zábradlí rovného rozebíratelný spoj hmotnosti 1 m zábradlí přes 20 kg</t>
  </si>
  <si>
    <t>-817330670</t>
  </si>
  <si>
    <t>"příloha D.1.1.07, D.1.1.09-10</t>
  </si>
  <si>
    <t>"zábradlí obslužné lávky"  20,0+16,4</t>
  </si>
  <si>
    <t>31</t>
  </si>
  <si>
    <t>767896820</t>
  </si>
  <si>
    <t>Demontáž lišt a okopových plechů výšky do 500 mm</t>
  </si>
  <si>
    <t>877078309</t>
  </si>
  <si>
    <t>"okopový plech zábradlí obslužné lávky"  20,0+16,4</t>
  </si>
  <si>
    <t>32</t>
  </si>
  <si>
    <t>767996802R</t>
  </si>
  <si>
    <t>Demontáž lávky vč.podpůrných kcí</t>
  </si>
  <si>
    <t>kg</t>
  </si>
  <si>
    <t>1774458703</t>
  </si>
  <si>
    <t xml:space="preserve">Poznámka k souboru cen:_x000D_
1. Cenami nelze oceňovat demontáž jmenovité konstrukce, pro kterou jsou ceny v katalogu již stanoveny._x000D_
2. Ceny lze užít pro sortiment zámečnických konstrukcí, nikoliv pro sloupy, kolejnice, vazníky apod._x000D_
3. Volba cen se řídí hmotností jednotlivě demontovaného dílu konstrukce._x000D_
</t>
  </si>
  <si>
    <t>"obslužná lávka z ocelových pozinkovaných profilů a pororoštu</t>
  </si>
  <si>
    <t>"rošt - 15,8 m2, cca"  320,0</t>
  </si>
  <si>
    <t>"délka ocelových nosníků - 2x (10,35+8,75+0,65)=39,5 m, cca"  1000,0</t>
  </si>
  <si>
    <t>33</t>
  </si>
  <si>
    <t>767996801R</t>
  </si>
  <si>
    <t>Demontáž ocelových poklopů a zakrytí</t>
  </si>
  <si>
    <t>-1438711581</t>
  </si>
  <si>
    <t>"ocelový poklop 600 x 600 mm"  2*12,1</t>
  </si>
  <si>
    <t>"ocelový poklop 600 x 700 mm"  14,1</t>
  </si>
  <si>
    <t>771</t>
  </si>
  <si>
    <t>Podlahy z dlaždic</t>
  </si>
  <si>
    <t>34</t>
  </si>
  <si>
    <t>771573810</t>
  </si>
  <si>
    <t>Demontáž podlah z dlaždic keramických lepených</t>
  </si>
  <si>
    <t>-363371379</t>
  </si>
  <si>
    <t>0,9*1,25</t>
  </si>
  <si>
    <t>781</t>
  </si>
  <si>
    <t>Dokončovací práce - obklady</t>
  </si>
  <si>
    <t>35</t>
  </si>
  <si>
    <t>781473810</t>
  </si>
  <si>
    <t>Demontáž obkladů z dlaždic keramických lepených</t>
  </si>
  <si>
    <t>1184916853</t>
  </si>
  <si>
    <t>(2,0+1,15+1,0)*2,0</t>
  </si>
  <si>
    <t>SO 01.2 - Nový stav</t>
  </si>
  <si>
    <t xml:space="preserve">    1 - Zemní práce</t>
  </si>
  <si>
    <t xml:space="preserve">    3 - Svislé a kompletní konstrukce</t>
  </si>
  <si>
    <t xml:space="preserve">    6 - Úpravy povrchů, podlahy a osazování výplní</t>
  </si>
  <si>
    <t xml:space="preserve">    998 - Přesun hmot</t>
  </si>
  <si>
    <t xml:space="preserve">    713 - Izolace tepelné</t>
  </si>
  <si>
    <t xml:space="preserve">    766 - Konstrukce truhlářské</t>
  </si>
  <si>
    <t xml:space="preserve">    783 - Dokončovací práce - nátěry</t>
  </si>
  <si>
    <t xml:space="preserve">    784 - Dokončovací práce - malby a tapety</t>
  </si>
  <si>
    <t>Zemní práce</t>
  </si>
  <si>
    <t>115000001R</t>
  </si>
  <si>
    <t xml:space="preserve">Vytěžení a vyčištění stávajících nádrží s odvozem k likvidaci </t>
  </si>
  <si>
    <t>138101573</t>
  </si>
  <si>
    <t>9*4,0+20,4*4,0+2*33,32*4,0+30,6*3,5</t>
  </si>
  <si>
    <t>Svislé a kompletní konstrukce</t>
  </si>
  <si>
    <t>310236241</t>
  </si>
  <si>
    <t>Zazdívka otvorů ve zdivu nadzákladovém cihlami pálenými plochy přes 0,0225 m2 do 0,09 m2, ve zdi tl. do 300 mm</t>
  </si>
  <si>
    <t>-28454560</t>
  </si>
  <si>
    <t>1,0</t>
  </si>
  <si>
    <t>310237251</t>
  </si>
  <si>
    <t>Zazdívka otvorů ve zdivu nadzákladovém cihlami pálenými plochy přes 0,09 m2 do 0,25 m2, ve zdi tl. přes 300 do 450 mm</t>
  </si>
  <si>
    <t>-646678389</t>
  </si>
  <si>
    <t>310238211</t>
  </si>
  <si>
    <t>Zazdívka otvorů ve zdivu nadzákladovém cihlami pálenými plochy přes 0,25 m2 do 1 m2 na maltu vápenocementovou</t>
  </si>
  <si>
    <t>-576458966</t>
  </si>
  <si>
    <t>0,6*0,9*0,4+0,6*0,8*0,4+0,6*0,9*0,3</t>
  </si>
  <si>
    <t>342244111</t>
  </si>
  <si>
    <t>Příčky jednoduché z cihel děrovaných klasických spojených na pero a drážku na maltu M5, pevnost cihel do P15, tl. příčky 115 mm</t>
  </si>
  <si>
    <t>-60474183</t>
  </si>
  <si>
    <t xml:space="preserve">Poznámka k souboru cen:_x000D_
1. Množství jednotek se určuje v m2 plochy konstrukce._x000D_
</t>
  </si>
  <si>
    <t>"příloha D.1.1.12</t>
  </si>
  <si>
    <t>342291121</t>
  </si>
  <si>
    <t>Ukotvení příček plochými kotvami, do konstrukce cihelné</t>
  </si>
  <si>
    <t>2049736671</t>
  </si>
  <si>
    <t xml:space="preserve">Poznámka k souboru cen:_x000D_
1. V cenách -1111 a -1112 jsou započteny náklady na dodání a aplikaci polyuretanové pěny ve spreji a na odříznutí zatvrdlé pěny u líce příčky._x000D_
2. Ceny -1111 a -1112 lze použít i pro ukotvení příček ke stropu._x000D_
3. Množství jednotek se určuje v m styku příčky s konstrukcí (výšky příčky)._x000D_
</t>
  </si>
  <si>
    <t>3*2,85</t>
  </si>
  <si>
    <t>380311861R</t>
  </si>
  <si>
    <t>Kompletní konstrukce čistíren odpadních vod, nádrží, vodojemů, kanálů z betonu prostého bez zvýšených nároků na prostředí tř. C 25/30 - XA1</t>
  </si>
  <si>
    <t>-275596336</t>
  </si>
  <si>
    <t xml:space="preserve">Poznámka k souboru cen:_x000D_
1. Ceny -1422, -1532 lze použít i pro jakoukoliv tloušťku betonu prostého obyčejného určeného:_x000D_
a) k vyplnění prostoru pod betonovými konstrukcemi nebo na nich (beton výplňový),_x000D_
b) k vytvoření spádů pod betonovými konstrukcemi nebo na nich (beton spádový),_x000D_
c) k vytvoření podkladu na základové spáře pro uložení jiných betonových konstrukcí (beton vyrovnávací), pokud povrch těchto konstrukcí je rovinný._x000D_
</t>
  </si>
  <si>
    <t>"příloha D1.1.19, D1.1.15"  10,2*3,0*0,15</t>
  </si>
  <si>
    <t>Úpravy povrchů, podlahy a osazování výplní</t>
  </si>
  <si>
    <t>612322341</t>
  </si>
  <si>
    <t>Omítka vápenocementová lehčená vnitřních ploch nanášená strojně dvouvrstvá, tloušťky jádrové omítky do 10 mm a tloušťky štuku do 3 mm štuková svislých konstrukcí stěn</t>
  </si>
  <si>
    <t>2042683688</t>
  </si>
  <si>
    <t xml:space="preserve">Poznámka k souboru cen:_x000D_
1. Pro ocenění nanášení omítky v tloušťce jádrové omítky přes 10 mm se použije příplatek za každých dalších i započatých 5 mm._x000D_
2. Omítky stropních konstrukcí nanášené na pletivo se oceňují cenami omítek žebrových stropů nebo osamělých trámů._x000D_
3. Podkladní a spojovací vrstvy se oceňují cenami souboru cen 61.13-1... této části katalogu._x000D_
</t>
  </si>
  <si>
    <t>"nová příčka"  2*3,1*2,6</t>
  </si>
  <si>
    <t>612325221</t>
  </si>
  <si>
    <t>Vápenocementová omítka jednotlivých malých ploch štuková na stěnách, plochy jednotlivě do 0,09 m2</t>
  </si>
  <si>
    <t>1930623571</t>
  </si>
  <si>
    <t>"příloha D.1.1.12 - zazdívané otvory"  2</t>
  </si>
  <si>
    <t>612325223</t>
  </si>
  <si>
    <t>Vápenocementová omítka jednotlivých malých ploch štuková na stěnách, plochy jednotlivě přes 0,25 do 1 m2</t>
  </si>
  <si>
    <t>382049969</t>
  </si>
  <si>
    <t>"příloha D.1.1.12 - zazdívané otvory"  4</t>
  </si>
  <si>
    <t>622325103</t>
  </si>
  <si>
    <t>Oprava vápenocementové omítky vnějších ploch stupně členitosti 1 hladké stěn, v rozsahu opravované plochy přes 30 do 50%</t>
  </si>
  <si>
    <t>-1356366372</t>
  </si>
  <si>
    <t>"příloha D.1.1.20</t>
  </si>
  <si>
    <t>5,5*3,52+9*2,9</t>
  </si>
  <si>
    <t>"-otvory"  -(1,0*1,2+2*0,8*1,97+0,6*0,9)</t>
  </si>
  <si>
    <t>2*2,9*3,8</t>
  </si>
  <si>
    <t>11,0*0,62+5,5*3,45-0,8*1,97</t>
  </si>
  <si>
    <t>2*10,6*0,62</t>
  </si>
  <si>
    <t>2*6,5*1,9</t>
  </si>
  <si>
    <t>941211111</t>
  </si>
  <si>
    <t>Montáž lešení řadového rámového lehkého pracovního s podlahami s provozním zatížením tř. 3 do 200 kg/m2 šířky tř. SW06 přes 0,6 do 0,9 m, výšky do 10 m</t>
  </si>
  <si>
    <t>1476839775</t>
  </si>
  <si>
    <t xml:space="preserve">Poznámka k souboru cen:_x000D_
1. V ceně jsou započteny i náklady na kotvení lešení._x000D_
2. Montáž lešení řadového rámového lehkého výšky přes 40 m se oceňuje individuálně._x000D_
3. Šířkou se rozumí půdorysná vzdálenost, měřená od vnitřního líce sloupků zábradlí k protilehlému volnému okraji podlahy nebo mezi vnitřními líci._x000D_
</t>
  </si>
  <si>
    <t>"vnitřní" 2*2*(4,87+5,45)*4,0+2*(6,8+3,5)*4,0</t>
  </si>
  <si>
    <t>"vnější"  11,0*3,0+(2*5,8+13,0)*5,0</t>
  </si>
  <si>
    <t>941211211</t>
  </si>
  <si>
    <t>Montáž lešení řadového rámového lehkého pracovního s podlahami s provozním zatížením tř. 3 do 200 kg/m2 Příplatek za první a každý další den použití lešení k ceně -1111 nebo -1112</t>
  </si>
  <si>
    <t>-1904587040</t>
  </si>
  <si>
    <t>403,52*15</t>
  </si>
  <si>
    <t>941211811</t>
  </si>
  <si>
    <t>Demontáž lešení řadového rámového lehkého pracovního s provozním zatížením tř. 3 do 200 kg/m2 šířky tř. SW06 přes 0,6 do 0,9 m, výšky do 10 m</t>
  </si>
  <si>
    <t>-1283768736</t>
  </si>
  <si>
    <t xml:space="preserve">Poznámka k souboru cen:_x000D_
1. Demontáž lešení řadového rámového lehkého výšky přes 40 m se oceňuje individuálně._x000D_
</t>
  </si>
  <si>
    <t>403,52</t>
  </si>
  <si>
    <t>949111112</t>
  </si>
  <si>
    <t>Montáž lešení lehkého kozového trubkového o výšce lešeňové podlahy přes 1,2 do 1,9 m</t>
  </si>
  <si>
    <t>sada</t>
  </si>
  <si>
    <t>158389894</t>
  </si>
  <si>
    <t xml:space="preserve">Poznámka k souboru cen:_x000D_
1. Množství měrných jednotek se určuje v počtu sad lešení (2 kozy a dřevěná podlaha)._x000D_
2. V cenách nájmu jsou započteny i náklady na manipulaci s lešením._x000D_
</t>
  </si>
  <si>
    <t>949111812</t>
  </si>
  <si>
    <t>Demontáž lešení lehkého kozového trubkového o výšce lešeňové podlahy přes 1,2 do 1,9 m</t>
  </si>
  <si>
    <t>-209799950</t>
  </si>
  <si>
    <t xml:space="preserve">Poznámka k souboru cen:_x000D_
1. Množství měrných jednotek se určuje v počtu sad lešení (2 kozy a dřevěná podlaha)._x000D_
</t>
  </si>
  <si>
    <t>952901221</t>
  </si>
  <si>
    <t>Vyčištění budov nebo objektů před předáním do užívání průmyslových budov a objektů výrobních, skladovacích, garáží, dílen nebo hal apod. s nespalnou podlahou jakékoliv výšky podlaží</t>
  </si>
  <si>
    <t>-630505248</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</si>
  <si>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plochy._x000D_
2. Střešní plochy hal se světlíky nebo okny se oceňují jako podlaží cenou -1221._x000D_
3. Množství měrných jednotek se určuje v m2 půdorysné plochy každého podlaží, dané vnějším obrysem podlaží budovy. Plochy balkonů se přičítají._x000D_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předmětů._x000D_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předmětů._x000D_
6. V ceně -1311 jsou započteny náklady na zametení a čištění dlažeb, umytí, vyčištění okenních a dveřních rámů a zařizovacích předmětů._x000D_
7. V ceně -1411 jsou započteny náklady na vynesení zbytků stavebního rumu, kropení a 2x zametení podlah, oprášení stěn a výplní otvorů._x000D_
</t>
  </si>
  <si>
    <t>11,0*14,4</t>
  </si>
  <si>
    <t>977151113</t>
  </si>
  <si>
    <t>Vrtané prostupy do stavebních materiálů (železobetonu, betonu, cihel, obkladů, dlažeb, kamene) průměru přes 40 do 50 mm</t>
  </si>
  <si>
    <t>1529115483</t>
  </si>
  <si>
    <t xml:space="preserve">Poznámka k souboru cen:_x000D_
1. V cenách jsou započteny i náklady na rozměření, ukotvení vrtacího stroje, vrtání, opotřebení diamantových vrtacích korunek a spotřebu vody._x000D_
2. V cenách -1211 až -1233 pro dovrchní vrty jsou započteny i náklady na odsátí výplachové vody z vrtu._x000D_
</t>
  </si>
  <si>
    <t>"příloha D.1.1.11-12, D.1.1.05- ozn.P16</t>
  </si>
  <si>
    <t>0,3</t>
  </si>
  <si>
    <t>977151116</t>
  </si>
  <si>
    <t>Vrtané prostupy do stavebních materiálů (železobetonu, betonu, cihel, obkladů, dlažeb, kamene) průměru přes 70 do 80 mm</t>
  </si>
  <si>
    <t>-1005600672</t>
  </si>
  <si>
    <t>"příloha D.1.1.11-12, D.1.1.05- ozn.P00, P05</t>
  </si>
  <si>
    <t>0,4+2*0,4</t>
  </si>
  <si>
    <t>977151118</t>
  </si>
  <si>
    <t>Vrtané prostupy do stavebních materiálů (železobetonu, betonu, cihel, obkladů, dlažeb, kamene) průměru přes 90 do 100 mm</t>
  </si>
  <si>
    <t>-1242832211</t>
  </si>
  <si>
    <t>"příloha D.1.1.11-12, D.1.1.05- ozn.P08, P13, P15</t>
  </si>
  <si>
    <t>0,4+0,3+0,3</t>
  </si>
  <si>
    <t>977151122</t>
  </si>
  <si>
    <t>Vrtané prostupy do stavebních materiálů (železobetonu, betonu, cihel, obkladů, dlažeb, kamene) průměru přes 120 do 130 mm</t>
  </si>
  <si>
    <t>745181030</t>
  </si>
  <si>
    <t>"příloha D.1.1.11-12, D.1.1.05- ozn.P07, P14</t>
  </si>
  <si>
    <t>0,4+0,3</t>
  </si>
  <si>
    <t>977151123</t>
  </si>
  <si>
    <t>Vrtané prostupy do stavebních materiálů (železobetonu, betonu, cihel, obkladů, dlažeb, kamene) průměru přes 130 do 150 mm</t>
  </si>
  <si>
    <t>240639629</t>
  </si>
  <si>
    <t>"příloha D.1.1.11-12, D.1.1.05- ozn.P01-03, P06, P11-12</t>
  </si>
  <si>
    <t>6*0,4</t>
  </si>
  <si>
    <t>"prostup VZT"  0,4+2*0,1</t>
  </si>
  <si>
    <t>977151125</t>
  </si>
  <si>
    <t>Vrtané prostupy do stavebních materiálů (železobetonu, betonu, cihel, obkladů, dlažeb, kamene) průměru přes 180 do 200 mm</t>
  </si>
  <si>
    <t>435144015</t>
  </si>
  <si>
    <t>"příloha D.1.1.11-12</t>
  </si>
  <si>
    <t>"prostup VZT"  0,4</t>
  </si>
  <si>
    <t>977151128</t>
  </si>
  <si>
    <t>Vrtané prostupy do stavebních materiálů (železobetonu, betonu, cihel, obkladů, dlažeb, kamene) průměru přes 250 do 300 mm</t>
  </si>
  <si>
    <t>1802114777</t>
  </si>
  <si>
    <t>"příloha D.1.1.11-12, D.1.1.05- ozn.P04</t>
  </si>
  <si>
    <t>2*0,4</t>
  </si>
  <si>
    <t>977151129</t>
  </si>
  <si>
    <t>Vrtané prostupy do stavebních materiálů (železobetonu, betonu, cihel, obkladů, dlažeb, kamene) průměru přes 300 do 350 mm</t>
  </si>
  <si>
    <t>548310951</t>
  </si>
  <si>
    <t>"příloha D.1.1.11-12, D.1.1.05- ozn.P09, P10</t>
  </si>
  <si>
    <t>411380001R</t>
  </si>
  <si>
    <t>Těsnění vrtaných prostupů těsnícím řetězem z elastomerových prvků otvor 50-180 mm</t>
  </si>
  <si>
    <t>518808736</t>
  </si>
  <si>
    <t>"příloha D1.1.05 - tabulka prostupů, ozn. P00-02, P05-08, P11, P15</t>
  </si>
  <si>
    <t>"poznámka 1)" 10</t>
  </si>
  <si>
    <t>411380002R</t>
  </si>
  <si>
    <t>Těsnění vrtaných prostupů těsnícím řetězem z elastomerových prvků otvor 200-350 mm</t>
  </si>
  <si>
    <t>2131324503</t>
  </si>
  <si>
    <t>"příloha D1.1.05 - tabulka prostupů, ozn. P04, P09-10</t>
  </si>
  <si>
    <t>"poznámka 1)" 4</t>
  </si>
  <si>
    <t>411000002R</t>
  </si>
  <si>
    <t xml:space="preserve">Těsnění prostupu PUR pěnou vč. zednického začištění </t>
  </si>
  <si>
    <t>-1283108604</t>
  </si>
  <si>
    <t>"příloha D1.1.05 - tabulka prostupů, ozn. P12-14, P16</t>
  </si>
  <si>
    <t>"poznámka 3)" 4</t>
  </si>
  <si>
    <t>985131111</t>
  </si>
  <si>
    <t>Očištění ploch stěn, rubu kleneb a podlah tlakovou vodou</t>
  </si>
  <si>
    <t>752339932</t>
  </si>
  <si>
    <t xml:space="preserve">Poznámka k souboru cen:_x000D_
1. V cenách jsou započteny i náklady na dodání všech hmot._x000D_
2. V cenách očištění ploch pískem jsou započteny i náklady smetení písku dohromady nebo naložení na dopravní prostředek._x000D_
3. V cenách očištění ploch pískem nejsou započteny náklady na odvoz písku, které se oceňují cenami odvozu suti příslušného katalogu pro objekt, na kterém se práce provádí._x000D_
</t>
  </si>
  <si>
    <t xml:space="preserve">"příloha D.1.1.01 - tabulka sanací </t>
  </si>
  <si>
    <t>"aktivačn nádrže - 100%"  46,0</t>
  </si>
  <si>
    <t>985131221</t>
  </si>
  <si>
    <t>Očištění zkorodované výztuže opískováním</t>
  </si>
  <si>
    <t>1475783979</t>
  </si>
  <si>
    <t>"aktivační nádrže - 3,75%"  46,0*0,0375</t>
  </si>
  <si>
    <t>985321211</t>
  </si>
  <si>
    <t>Antikorozní nátěr výztuže s funkcí adhezního můstku</t>
  </si>
  <si>
    <t>-1973512986</t>
  </si>
  <si>
    <t xml:space="preserve">Poznámka k souboru cen:_x000D_
1. Množství měrných jednotek se určuje v m2 rozvinuté betonové plochy, na které se výztuž ošetřuje. Je uvažováno 10 bm výztuže na 1 m2 plochy._x000D_
</t>
  </si>
  <si>
    <t>985323211</t>
  </si>
  <si>
    <t>Adhezní můstek na betonové konstrukce</t>
  </si>
  <si>
    <t>1793602801</t>
  </si>
  <si>
    <t>"aktivační nádrže - 86,25%"  46,0*0,8625</t>
  </si>
  <si>
    <t>985311111</t>
  </si>
  <si>
    <t>Reprofilace stěn cementovými sanačními maltami tl 5-10 mm</t>
  </si>
  <si>
    <t>-1864539522</t>
  </si>
  <si>
    <t xml:space="preserve">Poznámka k souboru cen:_x000D_
1. Ceny pro danou tloušťku jsou určeny pro nanášení sanačních malt v jakémkoliv počtu vrstev._x000D_
2. V cenách nejsou započteny náklady na:_x000D_
a) odstranění degradovaného betonu, které se oceňují cenami souborů cen 985 11-21 Odsekání degradovaného betonu a 985 12-1 Tryskání degradovaného betonu,_x000D_
b) očištění povrchu betonu, které se oceňují cenami souboru cen 985 13 Očištění ploch,_x000D_
c) ochranný nátěr povrchu reprofilovaného betonu, které se oceňují cenami souboru cen 985 32-4 Ochranný nátěr betonu,_x000D_
d) uzavírací stěrku; tyto náklady se oceňují cenami souboru cen 985 31-21 Stěrka k vyrovnání ploch reprofilovaného betonu,_x000D_
e) případné vyztužení reprofilovaných vrstev svařovanými sítěmi, které se oceňují cenami souboru cen 985 56-2 Výztuž stříkaného betonu ze svařovaných sítí._x000D_
</t>
  </si>
  <si>
    <t>"aktivační nádrže - 40%"  46,0*0,4</t>
  </si>
  <si>
    <t>985311113R</t>
  </si>
  <si>
    <t>Správková malta tl 6-50 mm</t>
  </si>
  <si>
    <t>1753753458</t>
  </si>
  <si>
    <t>"aktivační nádrže - 50%"  46,0*0,5</t>
  </si>
  <si>
    <t>985324112</t>
  </si>
  <si>
    <t>Celoplošný krystalizační nátěr XYPEX</t>
  </si>
  <si>
    <t>2005571604</t>
  </si>
  <si>
    <t xml:space="preserve">"příloha D1.1.01 - tabulka sanací </t>
  </si>
  <si>
    <t>"aktivační nádrže - 100%"  46,0</t>
  </si>
  <si>
    <t>"ostatní povrchy - 100%"  414,0</t>
  </si>
  <si>
    <t>998</t>
  </si>
  <si>
    <t>Přesun hmot</t>
  </si>
  <si>
    <t>36</t>
  </si>
  <si>
    <t>998011001</t>
  </si>
  <si>
    <t>Přesun hmot pro budovy občanské výstavby, bydlení, výrobu a služby s nosnou svislou konstrukcí zděnou z cihel, tvárnic nebo kamene vodorovná dopravní vzdálenost do 100 m pro budovy výšky do 6 m</t>
  </si>
  <si>
    <t>-721762308</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</si>
  <si>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</si>
  <si>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713</t>
  </si>
  <si>
    <t>Izolace tepelné</t>
  </si>
  <si>
    <t>37</t>
  </si>
  <si>
    <t>713151111</t>
  </si>
  <si>
    <t>Montáž tepelné izolace střech šikmých rohožemi, pásy, deskami (izolační materiál ve specifikaci) kladenými volně mezi krokve</t>
  </si>
  <si>
    <t>1191306887</t>
  </si>
  <si>
    <t xml:space="preserve">Poznámka k souboru cen:_x000D_
1. V cenách -1141 až -1147 nejsou započteny náklady na podkladní rošt a olištování zdí; tyto se oceňují pro kovový rošt cenami souboru 763 12-16 katalogu 763 - Konstrukce suché výstavby nebo pro dřevěný rošt cenami souboru 766 41-72 katalogu 766 – Konstrukce truhlářské._x000D_
2. V cenách -1211 až -1218 nejsou započteny náklady na osazení latí pokud rozteč krokví je větší než 1000 mm; tyto se oceňují cenami souboru 762 34-.. Bednění a laťování katalogu 762 - Konstrukce tesařské._x000D_
</t>
  </si>
  <si>
    <t>"příloha D.1.1.15-19</t>
  </si>
  <si>
    <t>2*7,4*4,8+2*6,8*11,1</t>
  </si>
  <si>
    <t>38</t>
  </si>
  <si>
    <t>M</t>
  </si>
  <si>
    <t>63166769</t>
  </si>
  <si>
    <t>pás tepelně izolační mezi krokve λ=0,036-0,037 tl 160mm</t>
  </si>
  <si>
    <t>-1594758307</t>
  </si>
  <si>
    <t>"ztratné 2%"  222,0*1,02</t>
  </si>
  <si>
    <t>39</t>
  </si>
  <si>
    <t>713291132</t>
  </si>
  <si>
    <t>Montáž izolace tepelné parotěsné zábrany stropů fólií</t>
  </si>
  <si>
    <t>1281464299</t>
  </si>
  <si>
    <t>"výpočet v pol.713151111"  222,0</t>
  </si>
  <si>
    <t>40</t>
  </si>
  <si>
    <t>63150817</t>
  </si>
  <si>
    <t xml:space="preserve">parozábrana foliová </t>
  </si>
  <si>
    <t>-822662931</t>
  </si>
  <si>
    <t>"ztratné 10%"  222,0*1,1</t>
  </si>
  <si>
    <t>41</t>
  </si>
  <si>
    <t>998713101</t>
  </si>
  <si>
    <t>Přesun hmot pro izolace tepelné stanovený z hmotnosti přesunovaného materiálu vodorovná dopravní vzdálenost do 50 m v objektech výšky do 6 m</t>
  </si>
  <si>
    <t>-1696186214</t>
  </si>
  <si>
    <t xml:space="preserve">Poznámka k souboru cen:_x000D_
1. Ceny pro přesun hmot stanovený z hmotnosti přesunovaného materiálu se používají tehdy, pokud je_x000D_
 možné určit hmotnost za celý stavební díl. Do této hmotnosti se započítává i hmotnost materiálů_x000D_
 oceňovaných ve specifikaci._x000D_
2. Pokud nelze jednoznačně stanovit hmotnost přesunovaných materiálů, lze pro výpočet přesunu hmot_x000D_
 použít orientačně procentní sazbu. Touto sazbou se vynásobí rozpočtové náklady za celý stavební díl_x000D_
 včetně nákladů na materiál ve specifikacích._x000D_
3. Příplatek k cenám -3181 pro přesun prováděný bez použití mechanizace, tj. za ztížených podmínek,_x000D_
 lze použít pouze pro hmotnost materiálu, která se tímto způsobem skutečně přemísťuje._x000D_
</t>
  </si>
  <si>
    <t>42</t>
  </si>
  <si>
    <t>725112002R</t>
  </si>
  <si>
    <t>Zařízení záchodů klozety keramické standardní samostatně stojící s hlubokým splachováním odpad svislý, vč.svedení odpadu do kalojemu</t>
  </si>
  <si>
    <t>-1813993635</t>
  </si>
  <si>
    <t xml:space="preserve">Poznámka k souboru cen:_x000D_
1. V cenách -1351, -1361 není započten napájecí zdroj._x000D_
2. V cenách jsou započtená klozetová sedátka._x000D_
</t>
  </si>
  <si>
    <t>43</t>
  </si>
  <si>
    <t>762332131</t>
  </si>
  <si>
    <t>Montáž vázaných konstrukcí krovů střech pultových, sedlových, valbových, stanových čtvercového nebo obdélníkového půdorysu, z řeziva hraněného průřezové plochy do 120 cm2</t>
  </si>
  <si>
    <t>-613972932</t>
  </si>
  <si>
    <t xml:space="preserve">Poznámka k souboru cen:_x000D_
1. V cenách nejsou započteny náklady na montáž kotevních želez s připojením k dřevěné konstrukci; tyto se ocení příslušnými položkami souboru cen 762 08-5 tohoto katalogu._x000D_
2. V cenách 762 33-5 nejsou započteny náklady na podpory (např. vazníky)._x000D_
</t>
  </si>
  <si>
    <t>"příloha D.1.1.13, D.1.1.15-19</t>
  </si>
  <si>
    <t>"Kleštiny 70/160, ozn.D7"  32*2,8</t>
  </si>
  <si>
    <t>44</t>
  </si>
  <si>
    <t>60512125</t>
  </si>
  <si>
    <t>hranol stavební řezivo průřezu do 120cm2 do dl 6m</t>
  </si>
  <si>
    <t>-523616525</t>
  </si>
  <si>
    <t>"příloha D.1.1.13, ztratné 10%</t>
  </si>
  <si>
    <t>"Kleštiny 70/160, ozn.D7"  1,1*1,0</t>
  </si>
  <si>
    <t>45</t>
  </si>
  <si>
    <t>762332132</t>
  </si>
  <si>
    <t>Montáž vázaných konstrukcí krovů střech pultových, sedlových, valbových, stanových čtvercového nebo obdélníkového půdorysu, z řeziva hraněného průřezové plochy přes 120 do 224 cm2</t>
  </si>
  <si>
    <t>1567562008</t>
  </si>
  <si>
    <t>"pozednice 160/120, ozn.D1, D2"  2*11,1+2*4,8</t>
  </si>
  <si>
    <t>"sloupek 120/140, ozn.D5"  16*1,6</t>
  </si>
  <si>
    <t>"kleštiny 70/180, ozn.D6"  32*6,2</t>
  </si>
  <si>
    <t>"vrcholová vaznice 140/160, ozn.D8, D9"  11,1+4,8</t>
  </si>
  <si>
    <t>46</t>
  </si>
  <si>
    <t>60512132</t>
  </si>
  <si>
    <t>hranol stavební řezivo průřezu do 224cm2 přes dl 8m</t>
  </si>
  <si>
    <t>693463531</t>
  </si>
  <si>
    <t>"pozednice 160/120, ozn.D1, D2" 1,1*(0,43+0,18)</t>
  </si>
  <si>
    <t>"sloupek 120/140, ozn.D5"  1,1*0,43</t>
  </si>
  <si>
    <t>"kleštiny 70/180, ozn.D6"  1,1*2,5</t>
  </si>
  <si>
    <t>"vrcholová vaznice 140/160, ozn.D8, D9"  1,1*(0,25+0,11)</t>
  </si>
  <si>
    <t>47</t>
  </si>
  <si>
    <t>762332133</t>
  </si>
  <si>
    <t>Montáž vázaných konstrukcí krovů střech pultových, sedlových, valbových, stanových čtvercového nebo obdélníkového půdorysu, z řeziva hraněného průřezové plochy přes 224 do 288 cm2</t>
  </si>
  <si>
    <t>-569233084</t>
  </si>
  <si>
    <t>"krokev 140/180, ozn.D3, D4"  24*6,92+12*7,52</t>
  </si>
  <si>
    <t>"výměna 140/180, ozn.D12"  14*0,83</t>
  </si>
  <si>
    <t>"špalíky  180/180/140, ozn.D10"  160*0,14</t>
  </si>
  <si>
    <t>"špalíky 160/160/140, ozn.D11"  64,*0,14</t>
  </si>
  <si>
    <t>48</t>
  </si>
  <si>
    <t>60512131</t>
  </si>
  <si>
    <t>hranol stavební řezivo průřezu do 224cm2 dl 6-8m</t>
  </si>
  <si>
    <t>2040014517</t>
  </si>
  <si>
    <t>"krokev 140/180, ozn.D3, D4"  1,1*(4,19+2,27)</t>
  </si>
  <si>
    <t>"výměna 140/180, ozn.D12"  1,1*0,29</t>
  </si>
  <si>
    <t>"špalíky  180/180/140, ozn.D10"  1,1*0,73</t>
  </si>
  <si>
    <t>"špalíky 160/160/140, ozn.D11"  1,1*0,23</t>
  </si>
  <si>
    <t>49</t>
  </si>
  <si>
    <t>762342214</t>
  </si>
  <si>
    <t>Bednění a laťování montáž laťování střech jednoduchých sklonu do 60° při osové vzdálenosti latí přes 150 do 360 mm</t>
  </si>
  <si>
    <t>-1497365228</t>
  </si>
  <si>
    <t xml:space="preserve">Poznámka k souboru cen:_x000D_
1. V cenách -1011 až -1149 bednění střech z desek dřevoštěpkových a cementotřískových jsou započteny i náklady na dodávku spojovacích prostředků, na tyto položky se nevztahuje ocenění dodávky spojovacích prostředků položka 762 39-5000._x000D_
</t>
  </si>
  <si>
    <t>(11,1*6,92+4,8*7,52)*2</t>
  </si>
  <si>
    <t>50</t>
  </si>
  <si>
    <t>762342441</t>
  </si>
  <si>
    <t>Bednění a laťování montáž lišt trojúhelníkových nebo kontralatí</t>
  </si>
  <si>
    <t>2058619892</t>
  </si>
  <si>
    <t>24*6,92+12*7,52</t>
  </si>
  <si>
    <t>51</t>
  </si>
  <si>
    <t>60514114</t>
  </si>
  <si>
    <t>řezivo jehličnaté latě střešní impregnované dl 4 m</t>
  </si>
  <si>
    <t>1997111770</t>
  </si>
  <si>
    <t>"latě"  0,05*0,03*(22*11,1+24*4,8)*2</t>
  </si>
  <si>
    <t>"kontralatě"  0,05*0,03*(24*6,92+12*7,52)</t>
  </si>
  <si>
    <t>52</t>
  </si>
  <si>
    <t>762395000</t>
  </si>
  <si>
    <t>Spojovací prostředky krovů, bednění a laťování, nadstřešních konstrukcí svory, prkna, hřebíky, pásová ocel, vruty</t>
  </si>
  <si>
    <t>1959612722</t>
  </si>
  <si>
    <t xml:space="preserve">Poznámka k souboru cen:_x000D_
1. Cena je určena pro montážní ceny souborů cen:_x000D_
a) 762 33- Montáž vázaných konstrukcí krovů,_x000D_
b) 762 34- Bednění a laťování, ceny -1210 až -2441,_x000D_
c) 762 35- Montáž nadstřešních konstrukcí,_x000D_
d) 762 36- Montáž spádových klínů._x000D_
2. Ochrana konstrukce se oceňuje samostatně, např. položkami 762 08-3 Impregnace řeziva tohoto katalogu nebo příslušnými položkami katalogu 800-783 Nátěry._x000D_
</t>
  </si>
  <si>
    <t>"špalíky mezi kleštiny - 5xhřeb (160x5+64x5=1120 hřebů)</t>
  </si>
  <si>
    <t>"svorník krokev/kleština - ø M16, MAT. 8.8 (16x4=64 ks svorníků)</t>
  </si>
  <si>
    <t>"pozednice kotvit svorníkem - ø M18, MAT. 8.8, á 750 mm (2x15+2x7=44 ks)</t>
  </si>
  <si>
    <t>"svorník kleštiny/slopupek - ø M16, MAT. 8.8 (16x2=32 ks svorníků)</t>
  </si>
  <si>
    <t>"krokev 140/180, ozn.D3, D4"  4,19+2,27</t>
  </si>
  <si>
    <t>"výměna 140/180, ozn.D12"  0,29</t>
  </si>
  <si>
    <t>"špalíky  180/180/140, ozn.D10"  0,73</t>
  </si>
  <si>
    <t>"špalíky 160/160/140, ozn.D11"  0,23</t>
  </si>
  <si>
    <t>"pozednice 160/120, ozn.D1, D2" 0,43+0,18</t>
  </si>
  <si>
    <t>"sloupek 120/140, ozn.D5"  0,43</t>
  </si>
  <si>
    <t>"kleštiny 70/180, ozn.D6"  2,5</t>
  </si>
  <si>
    <t>"vrcholová vaznice 140/160, ozn.D8, D9"  0,25+0,11</t>
  </si>
  <si>
    <t>"Kleštiny 70/160, ozn.D7"  1,0</t>
  </si>
  <si>
    <t>53</t>
  </si>
  <si>
    <t>998762101</t>
  </si>
  <si>
    <t>Přesun hmot pro konstrukce tesařské stanovený z hmotnosti přesunovaného materiálu vodorovná dopravní vzdálenost do 50 m v objektech výšky do 6 m</t>
  </si>
  <si>
    <t>1803410877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</si>
  <si>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</si>
  <si>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54</t>
  </si>
  <si>
    <t>764212662</t>
  </si>
  <si>
    <t>Oplechování střešních prvků z pozinkovaného plechu s povrchovou úpravou okapu okapovým plechem střechy rovné rš 200 mm</t>
  </si>
  <si>
    <t>-862372372</t>
  </si>
  <si>
    <t xml:space="preserve">Poznámka k souboru cen:_x000D_
1. V cenách 764 21-1605 až - 3642 nejsou započteny náklady na podkladní plech, tento se oceňuje cenami souboru cen 764 01-16.. Podkladní plech z pozinkovaného plechu s upraveným povrchem v rozvinuté šířce dle rš střešního prvku._x000D_
</t>
  </si>
  <si>
    <t>"příloha D.1.1.03 D.1.1.18 - ozn. K1</t>
  </si>
  <si>
    <t>32,0</t>
  </si>
  <si>
    <t>55</t>
  </si>
  <si>
    <t>764216641</t>
  </si>
  <si>
    <t>Oplechování parapetů z pozinkovaného plechu s povrchovou úpravou rovných celoplošně lepené, bez rohů rš 160 mm</t>
  </si>
  <si>
    <t>-634293390</t>
  </si>
  <si>
    <t>"příloha D.1.1.03 D.1.1.12 - ozn. O2, O3</t>
  </si>
  <si>
    <t>1*1,0+1*0,6</t>
  </si>
  <si>
    <t>56</t>
  </si>
  <si>
    <t>764311615</t>
  </si>
  <si>
    <t>Lemování zdí z pozinkovaného plechu s povrchovou úpravou boční nebo horní rovné, střech s krytinou skládanou mimo prejzovou rš 400 mm</t>
  </si>
  <si>
    <t>2062050517</t>
  </si>
  <si>
    <t>"příloha D.1.1.03 D.1.1.18 - ozn. K7 - oplechování střechy v místě napojení na svislou stěnu</t>
  </si>
  <si>
    <t>13,0</t>
  </si>
  <si>
    <t>57</t>
  </si>
  <si>
    <t>764311613R</t>
  </si>
  <si>
    <t>Lemování zdí z pozinkovaného plechu s povrchovou úpravou boční nebo horní rovné, střech s krytinou skládanou mimo prejzovou rš 150 mm</t>
  </si>
  <si>
    <t>1618201433</t>
  </si>
  <si>
    <t>"příloha D.1.1.03 D.1.1.18 - ozn. K6 - ukončovací profil oplechování</t>
  </si>
  <si>
    <t>58</t>
  </si>
  <si>
    <t>764511602</t>
  </si>
  <si>
    <t>Žlab podokapní z pozinkovaného plechu s povrchovou úpravou včetně háků a čel půlkruhový rš 330 mm</t>
  </si>
  <si>
    <t>1091975907</t>
  </si>
  <si>
    <t>"příloha D.1.1.03 D.1.1.18 - ozn. K2, K4</t>
  </si>
  <si>
    <t>59</t>
  </si>
  <si>
    <t>764511642</t>
  </si>
  <si>
    <t>Kotlík oválný (trychtýřový) pro podokapní žlaby z Pz s povrchovou úpravou 330/100 mm</t>
  </si>
  <si>
    <t>789985540</t>
  </si>
  <si>
    <t>"příloha D.1.1.03 D.1.1.18 - ozn. K3</t>
  </si>
  <si>
    <t>60</t>
  </si>
  <si>
    <t>764518622</t>
  </si>
  <si>
    <t>Svod z pozinkovaného plechu s upraveným povrchem včetně objímek, kolen a odskoků kruhový, průměru 100 mm</t>
  </si>
  <si>
    <t>-380087654</t>
  </si>
  <si>
    <t>"příloha D.1.1.03 D.1.1.18 - ozn. K4</t>
  </si>
  <si>
    <t>2*3,2+2*0,55</t>
  </si>
  <si>
    <t>61</t>
  </si>
  <si>
    <t>998764102</t>
  </si>
  <si>
    <t>Přesun hmot pro konstrukce klempířské stanovený z hmotnosti přesunovaného materiálu vodorovná dopravní vzdálenost do 50 m v objektech výšky přes 6 do 12 m</t>
  </si>
  <si>
    <t>-972605306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</si>
  <si>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</si>
  <si>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62</t>
  </si>
  <si>
    <t>765123012R</t>
  </si>
  <si>
    <t>Krytina betonová drážková sklonu střechy do 30° na sucho povrch s nástřikem disperzní barvou, vč.střešních doplňků (větracích, protisněhových tašek, doplňků hřebene...)</t>
  </si>
  <si>
    <t>1545662236</t>
  </si>
  <si>
    <t>"příloha D.1.1.14, D.1.1.20</t>
  </si>
  <si>
    <t>2*7,44*4,8+2*6,85*11,1</t>
  </si>
  <si>
    <t>63</t>
  </si>
  <si>
    <t>765123122</t>
  </si>
  <si>
    <t>Krytina betonová drážková sklonu střechy do 30° na sucho okapová hrana s větrací mřížkou univerzální</t>
  </si>
  <si>
    <t>1681714389</t>
  </si>
  <si>
    <t xml:space="preserve">Poznámka k souboru cen:_x000D_
1. V cenách jsou započteny i náklady na přiřezání tašek._x000D_
2. Montáž střešních doplňků (větracích, protisněhových, prosvětlovacích tašek, doplňků hřebene, střešních výlezů, protisněhových zábran, stoupacích plošin apod.) se oceňuje cenami části A02._x000D_
3. Oplechování úžlabí a závětrná lišta se oceňují cenami katalogu 800-764 Konstrukce klempířské._x000D_
</t>
  </si>
  <si>
    <t>2*(11,1+4,8)</t>
  </si>
  <si>
    <t>64</t>
  </si>
  <si>
    <t>765123312</t>
  </si>
  <si>
    <t>Krytina betonová drážková sklonu střechy do 30° na sucho hřeben s větracím pásem z hřebenáčů s povrchem s nástřikem disperzní barvou</t>
  </si>
  <si>
    <t>1705629265</t>
  </si>
  <si>
    <t>11,1+4,8</t>
  </si>
  <si>
    <t>65</t>
  </si>
  <si>
    <t>765123512</t>
  </si>
  <si>
    <t>Krytina betonová drážková sklonu střechy do 30° na sucho štítová hrana z okrajových tašek s povrchem s nástřikem disperzní barvou</t>
  </si>
  <si>
    <t>-1760522373</t>
  </si>
  <si>
    <t>4*7,44+2*6,85</t>
  </si>
  <si>
    <t>66</t>
  </si>
  <si>
    <t>765123711</t>
  </si>
  <si>
    <t>Krytina betonová drážková sklonu střechy do 30° na sucho lemování prostupů těsnicím pásem plochy jednotlivě do 0,25 m2</t>
  </si>
  <si>
    <t>1342455060</t>
  </si>
  <si>
    <t>67</t>
  </si>
  <si>
    <t>765123714</t>
  </si>
  <si>
    <t>Krytina betonová drážková sklonu střechy do 30° na sucho lemování prostupů těsnicím pásem plochy jednotlivě přes 1 m2</t>
  </si>
  <si>
    <t>-1893174746</t>
  </si>
  <si>
    <t>"střešní okna"  2*(2*(0,94+1,4))</t>
  </si>
  <si>
    <t>68</t>
  </si>
  <si>
    <t>765123911</t>
  </si>
  <si>
    <t>Krytina betonová drážková sklonu střechy do 30° na sucho Příplatek cenám za sklon přes 30° do 40°</t>
  </si>
  <si>
    <t>-1279899390</t>
  </si>
  <si>
    <t>"příloha D.1.1.14, D.1.1.20 - 32°</t>
  </si>
  <si>
    <t>69</t>
  </si>
  <si>
    <t>765191011</t>
  </si>
  <si>
    <t>Montáž pojistné hydroizolační fólie kladené ve sklonu přes 20° volně na krokve</t>
  </si>
  <si>
    <t>1110938619</t>
  </si>
  <si>
    <t xml:space="preserve">Poznámka k souboru cen:_x000D_
1. V cenách nejsou započteny náklady na dodávku fólie, tyto se oceňují ve specifikaci. Ztratné lze dohodnout ve směrné výši 5 až 15%._x000D_
2. V ceně -1071 nejsou započteny náklady na dodávku okapnice, tyto se oceňují položkami ceníku 800-764 Konstrukce klempířské._x000D_
</t>
  </si>
  <si>
    <t>70</t>
  </si>
  <si>
    <t>28329205</t>
  </si>
  <si>
    <t>fólie izolační podstřešní pojistná nekontaktní PE 110 g/m2 role 1,5 x 50 m</t>
  </si>
  <si>
    <t>-26095974</t>
  </si>
  <si>
    <t>"ztratné 10%"  1,1*223,49</t>
  </si>
  <si>
    <t>71</t>
  </si>
  <si>
    <t>998765102</t>
  </si>
  <si>
    <t>Přesun hmot pro krytiny skládané stanovený z hmotnosti přesunovaného materiálu vodorovná dopravní vzdálenost do 50 m na objektech výšky přes 6 do 12 m</t>
  </si>
  <si>
    <t>-425350457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</si>
  <si>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</si>
  <si>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766</t>
  </si>
  <si>
    <t>Konstrukce truhlářské</t>
  </si>
  <si>
    <t>72</t>
  </si>
  <si>
    <t>766421213R</t>
  </si>
  <si>
    <t>Dřevěné podbití přesahu střechy, vč.materiálu a podkladového roštu</t>
  </si>
  <si>
    <t>236203929</t>
  </si>
  <si>
    <t xml:space="preserve">Poznámka k souboru cen:_x000D_
1. V cenách -1212 až -5215 není započtena montáž podkladového roštu; tato montáž se oceňuje cenou -7112._x000D_
2. V ceně -7112 není započtena montáž a dodávka nosných prvků (např. konzol, trnů) pro zavěšený rošt; tato montáž a dodávka se oceňují individuálně._x000D_
</t>
  </si>
  <si>
    <t>2*2*7,4*(0,36+0,5)+2*4,8*0,94</t>
  </si>
  <si>
    <t>2*6,85*(0,36+0,5)+2*11,1*0,35</t>
  </si>
  <si>
    <t>73</t>
  </si>
  <si>
    <t>766421213</t>
  </si>
  <si>
    <t>Montáž obložení podhledů jednoduchých palubkami na pero a drážku z měkkého dřeva, šířky přes 80 do 100 mm</t>
  </si>
  <si>
    <t>900529800</t>
  </si>
  <si>
    <t>74</t>
  </si>
  <si>
    <t>61191120</t>
  </si>
  <si>
    <t>palubky obkladové SM profil klasický 12,5x96mm A/B</t>
  </si>
  <si>
    <t>1069827403</t>
  </si>
  <si>
    <t>75</t>
  </si>
  <si>
    <t>766427112</t>
  </si>
  <si>
    <t>Montáž obložení podhledů rošt podkladový</t>
  </si>
  <si>
    <t>818512542</t>
  </si>
  <si>
    <t>2*5*7,5+2*11*6,8</t>
  </si>
  <si>
    <t>76</t>
  </si>
  <si>
    <t>60514112</t>
  </si>
  <si>
    <t>latě střešní surové řezivo jehličnaté dl 4m</t>
  </si>
  <si>
    <t>610779444</t>
  </si>
  <si>
    <t>224,6*0,05*0,03</t>
  </si>
  <si>
    <t>77</t>
  </si>
  <si>
    <t>766622131</t>
  </si>
  <si>
    <t>Montáž oken plastových včetně montáže rámu na polyuretanovou pěnu plochy přes 1 m2 otevíravých nebo sklápěcích do zdiva, výšky do 1,5 m</t>
  </si>
  <si>
    <t>-1931323821</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</si>
  <si>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začištění._x000D_
2. Tepelnou izolaci mezi ostěním a rámem okna je možné ocenit položkami 766 62 - 9 . . Příplatek k cenám za tepelnou izolaci mezi ostěním a rámem okna jsou započteny náklady na izolaci vnější i vnitřní._x000D_
3. Délka izolace se určuje v metrech délky rámu okna._x000D_
</t>
  </si>
  <si>
    <t>"příloha D.1.1.03 D.1.1.12 - ozn. O2</t>
  </si>
  <si>
    <t>1,0*1,2</t>
  </si>
  <si>
    <t>78</t>
  </si>
  <si>
    <t>61144096R</t>
  </si>
  <si>
    <t>okno plastové jednokřídlové otvíravé a sklápěcí 100x120 cm, zasklení izolačním dvojsklem, bílé, vč. kování, Uw=1,4 W/m2K</t>
  </si>
  <si>
    <t>119287785</t>
  </si>
  <si>
    <t>"ozn. - O2"  1</t>
  </si>
  <si>
    <t>79</t>
  </si>
  <si>
    <t>766622216</t>
  </si>
  <si>
    <t>Montáž oken plastových plochy do 1 m2 včetně montáže rámu na polyuretanovou pěnu otevíravých nebo sklápěcích do zdiva</t>
  </si>
  <si>
    <t>876258262</t>
  </si>
  <si>
    <t>"příloha D.1.1.03 D.1.1.12 - ozn. O3</t>
  </si>
  <si>
    <t>80</t>
  </si>
  <si>
    <t>61143721R</t>
  </si>
  <si>
    <t>okno plastové jednokřídlové otvíravé a sklápěcí 60x90 cm,zasklení izolačním dvojsklem, bílé, vč. kování, Uw= 1,4 W/m2K</t>
  </si>
  <si>
    <t>1176887725</t>
  </si>
  <si>
    <t>"ozn. - O3"  1</t>
  </si>
  <si>
    <t>81</t>
  </si>
  <si>
    <t>766660001</t>
  </si>
  <si>
    <t>Montáž dveřních křídel dřevěných nebo plastových otevíravých do ocelové zárubně povrchově upravených jednokřídlových, šířky do 800 mm</t>
  </si>
  <si>
    <t>-533227569</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</si>
  <si>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-0311 až -0324 jsou započtené i náklady na osazení kování, vodícího trnu, dorazů, seřízení pojezdů a následné vyrovnání a seřízení dveřních křídel._x000D_
4. V cenách -0351 až -0358 jsou započtené i náklady na osazení kování, vodícího trnu, dorazů, seřízení pojezdů na stěnu a následné vyrovnání a seřízení dveřních křídel._x000D_
5.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</si>
  <si>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"příloha D.1.1.03, D.1.1.12, D.1.1.18 - ozn. D2,D3</t>
  </si>
  <si>
    <t>2+1</t>
  </si>
  <si>
    <t>82</t>
  </si>
  <si>
    <t>61160467R</t>
  </si>
  <si>
    <t>dveře plastové vnitřní hladké, částečně prosklené, bílé, 1kř, 600/1970 mm, klika/klika, vč. zárubně</t>
  </si>
  <si>
    <t>1041510044</t>
  </si>
  <si>
    <t>"ozn. - D3 - pravé"  1</t>
  </si>
  <si>
    <t>83</t>
  </si>
  <si>
    <t>61160507R</t>
  </si>
  <si>
    <t>dveře plastové vnitřní hladké, částečně prosklené, bílé, 1kř, 800/1970 mm, klika/klika, vč. zárubně</t>
  </si>
  <si>
    <t>-1426627661</t>
  </si>
  <si>
    <t>"ozn. - D2</t>
  </si>
  <si>
    <t>"pravé"  1</t>
  </si>
  <si>
    <t>"levé"  1</t>
  </si>
  <si>
    <t>84</t>
  </si>
  <si>
    <t>766660411</t>
  </si>
  <si>
    <t>Montáž dveřních křídel dřevěných nebo plastových vchodových dveří včetně rámu do zdiva jednokřídlových bez nadsvětlíku</t>
  </si>
  <si>
    <t>219685801</t>
  </si>
  <si>
    <t>"příloha D.1.1.03, D.1.1.12, D.1.1.18 - ozn. D1</t>
  </si>
  <si>
    <t>85</t>
  </si>
  <si>
    <t>61144163R</t>
  </si>
  <si>
    <t>dveře plastové plné vchodové jednokřídlové otvíravé 800/1970 mm, bílé, klika/klika, vč.rámu a ventilačních mřížek</t>
  </si>
  <si>
    <t>-517674977</t>
  </si>
  <si>
    <t>"ozn. - D1</t>
  </si>
  <si>
    <t>86</t>
  </si>
  <si>
    <t>766671029</t>
  </si>
  <si>
    <t>Montáž střešních oken dřevěných nebo plastových kyvných, výklopných/kyvných s okenním rámem a lemováním, s plisovaným límcem, s napojením na krytinu do krytiny tvarované, rozměru 94 x 140 cm</t>
  </si>
  <si>
    <t>1348619523</t>
  </si>
  <si>
    <t xml:space="preserve">Poznámka k souboru cen:_x000D_
1. V cenách nejsou započteny náklady na dodávku okna, rámu, lemování a límce; tyto se oceňují ve specifikaci._x000D_
2. V cenách montáže oken jsou započteny i náklady na zaměření, vyklínování, horizontální i vertikální vyrovnání okenního rámu, ukotvení a vyplnění spáry mezi rámem a ostěním polyuretanovou pěnou, včetně zednického začištění._x000D_
</t>
  </si>
  <si>
    <t>"příloha D.1.1.03 D.1.1.14, D.1.1.17 - ozn. O1</t>
  </si>
  <si>
    <t>87</t>
  </si>
  <si>
    <t>61124307R</t>
  </si>
  <si>
    <t>okno střešní dřevěné 94 x 140 cm, spodní ovládání, opatřené vodotěsným polyuretanovým nátěrem, vč. lemování dle zvolené krytiny, vč.příslušenství a kotevních prvků</t>
  </si>
  <si>
    <t>713054294</t>
  </si>
  <si>
    <t>"ozn. - O1"  2</t>
  </si>
  <si>
    <t>88</t>
  </si>
  <si>
    <t>766694111</t>
  </si>
  <si>
    <t>Montáž ostatních truhlářských konstrukcí parapetních desek dřevěných nebo plastových šířky do 300 mm, délky do 1000 mm</t>
  </si>
  <si>
    <t>-754805309</t>
  </si>
  <si>
    <t xml:space="preserve">Poznámka k souboru cen:_x000D_
1. Cenami -8111 a -8112 se oceňuje montáž vrat oboru JKPOV 611._x000D_
2. Cenami -97 . . nelze oceňovat venkovní krycí lišty balkónových dveří; tato montáž se oceňuje cenou -1610._x000D_
</t>
  </si>
  <si>
    <t>89</t>
  </si>
  <si>
    <t>61144402R</t>
  </si>
  <si>
    <t>parapet plastový vnitřní - komůrkový 30 x 2 x 100 cm, vč.koncovek</t>
  </si>
  <si>
    <t>1644874288</t>
  </si>
  <si>
    <t>1,0+0,6</t>
  </si>
  <si>
    <t>90</t>
  </si>
  <si>
    <t>998766102</t>
  </si>
  <si>
    <t>Přesun hmot pro konstrukce truhlářské stanovený z hmotnosti přesunovaného materiálu vodorovná dopravní vzdálenost do 50 m v objektech výšky přes 6 do 12 m</t>
  </si>
  <si>
    <t>596129053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</si>
  <si>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</si>
  <si>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91</t>
  </si>
  <si>
    <t>767000001R</t>
  </si>
  <si>
    <t>Montáž a dodávka - kompozitní pororošt lávek, vč kotevních prvků</t>
  </si>
  <si>
    <t>-77807570</t>
  </si>
  <si>
    <t>"příloha D.1.1.03 D.1.1.18 - ozn. P3</t>
  </si>
  <si>
    <t>16,0</t>
  </si>
  <si>
    <t>92</t>
  </si>
  <si>
    <t>767000002R</t>
  </si>
  <si>
    <t>Montáž a dodávka - kompozitní poklop 600x700 mm, vč.rámu a kotevních prvků</t>
  </si>
  <si>
    <t>1973439180</t>
  </si>
  <si>
    <t>"příloha D.1.1.03, D.1.1.18 - ozn. P4</t>
  </si>
  <si>
    <t>93</t>
  </si>
  <si>
    <t>767000003R</t>
  </si>
  <si>
    <t>Montáž a dodávka - kompozitní poklop 600x600 mm, vč.rámu a kotevních prvků</t>
  </si>
  <si>
    <t>-2091903383</t>
  </si>
  <si>
    <t>"příloha D.1.1.03, D.1.1.18 - ozn. P5</t>
  </si>
  <si>
    <t>94</t>
  </si>
  <si>
    <t>767000004R</t>
  </si>
  <si>
    <t>Univerzální držák laťě, D+M_x000D_
- žárový pozink 120 µm</t>
  </si>
  <si>
    <t>221283764</t>
  </si>
  <si>
    <t>"příloha D.1.1.03 - ozn. Z1 - 17 ks</t>
  </si>
  <si>
    <t>17*0,9</t>
  </si>
  <si>
    <t>95</t>
  </si>
  <si>
    <t>767000005R</t>
  </si>
  <si>
    <t>Nosníky pro uložení jednotky VZT - 80/80/4 mm, dl.3,5 m, D+M_x000D_
- žárový pozink 120 µm</t>
  </si>
  <si>
    <t>1582078706</t>
  </si>
  <si>
    <t>"příloha D.1.1.03, D.1.1.12, D.1.1.15 - ozn. Z8 - 6ks</t>
  </si>
  <si>
    <t>6*34,0</t>
  </si>
  <si>
    <t>96</t>
  </si>
  <si>
    <t>767000006R</t>
  </si>
  <si>
    <t>Nosná konstrukce a ocelový pororošt pod chemické hosp.- D+M_x000D_
- pororošt 3,1x1,6 m_x000D_
- žárový pozink 120 µm</t>
  </si>
  <si>
    <t>-1298764963</t>
  </si>
  <si>
    <t>"příloha D.1.1.03, D.1.1.12, D.1.1.15, D.1.2.10, D.1.2.13 - ozn. Z9 - 1ks</t>
  </si>
  <si>
    <t>628,0</t>
  </si>
  <si>
    <t>97</t>
  </si>
  <si>
    <t>767000007R</t>
  </si>
  <si>
    <t>Systém lávek, D+M_x000D_
- nosná kce, zábradlí výšky 1,1 m, kotevní prvky _x000D_
- materiál zábradlí: nerez 1.4571_x000D_
- materiál ostatních prvků: žárový pozink 120 µm</t>
  </si>
  <si>
    <t>208052772</t>
  </si>
  <si>
    <t>"příloha D.1.1.03, D.1.1.12, D.1.1.15, D.1.2.09, D.1.2.12 - ozn. Z2 - 1ks</t>
  </si>
  <si>
    <t>2086,0</t>
  </si>
  <si>
    <t>98</t>
  </si>
  <si>
    <t>767000008R</t>
  </si>
  <si>
    <t>Ocelový nerezový odtokový objekt tvořený nornou stěnou a odtokovou částí_x000D_
- kotvené do ŽB stěny nádrže_x000D_
- montáž + dodávka, vč. kotevních prvků_x000D_
- materiál: nerez 1.4571</t>
  </si>
  <si>
    <t>1055367611</t>
  </si>
  <si>
    <t>"příloha D.1.1.16, D.1.1.19, D..1.1.03 - ozn. Z4 - 2ks</t>
  </si>
  <si>
    <t>"odhad"  45,0*2</t>
  </si>
  <si>
    <t>99</t>
  </si>
  <si>
    <t>767000009R</t>
  </si>
  <si>
    <t>Rozdělovací objekt nátoků do nitrifikačních nádrží_x000D_
- ocelová nádrž s bočním nátokem osazená do ocelové kce kotvené do ŽB stěny_x000D_
- přepadové hrany opatřeny stavitelnými hranami_x000D_
- montáž + dodávka, vč. kotevních prvků_x000D_
- materiál: nerez 1.4301</t>
  </si>
  <si>
    <t>791411618</t>
  </si>
  <si>
    <t>"příloha D.1.1.18-19, D..1.1.03 - ozn. Z3 - 1ks</t>
  </si>
  <si>
    <t>"odhad"  240,0</t>
  </si>
  <si>
    <t>100</t>
  </si>
  <si>
    <t>767640111</t>
  </si>
  <si>
    <t>Montáž dveří ocelových vchodových jednokřídlových bez nadsvětlíku</t>
  </si>
  <si>
    <t>-1140121441</t>
  </si>
  <si>
    <t>"příloha D.1.1.03, D.1.1.12, D.1.1.18 - ozn. D4</t>
  </si>
  <si>
    <t>101</t>
  </si>
  <si>
    <t>55341168R</t>
  </si>
  <si>
    <t>dveře ocelové vstupní jednokřídlé plné, zvukově izolační (min.hodnota zvukové izolace 50dB), vč. zárubně, bílé, klika/klika, 800 x 1970 mm</t>
  </si>
  <si>
    <t>-1257903028</t>
  </si>
  <si>
    <t>"ozn.D4 - levé"  1</t>
  </si>
  <si>
    <t>102</t>
  </si>
  <si>
    <t>751398054R</t>
  </si>
  <si>
    <t>Montáž ostatních zařízení protidešťové žaluzie nebo žaluziové klapky průřezu přes 0,450 do 0,600 m2</t>
  </si>
  <si>
    <t>-585200768</t>
  </si>
  <si>
    <t>"příloha D.1.1.03, D.1.1.12, D.1.1.18 - ozn. M1</t>
  </si>
  <si>
    <t>103</t>
  </si>
  <si>
    <t>42972900R</t>
  </si>
  <si>
    <t>protidešťová žaluzie, pevné lamely, vč.sítě proti vnikání drobného ptactva, 600 x 900 mm, žárový pozink 120µm</t>
  </si>
  <si>
    <t>1289106045</t>
  </si>
  <si>
    <t>"M1"  2</t>
  </si>
  <si>
    <t>104</t>
  </si>
  <si>
    <t>998767102</t>
  </si>
  <si>
    <t>Přesun hmot pro zámečnické konstrukce stanovený z hmotnosti přesunovaného materiálu vodorovná dopravní vzdálenost do 50 m v objektech výšky přes 6 do 12 m</t>
  </si>
  <si>
    <t>-51224614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</si>
  <si>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</si>
  <si>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105</t>
  </si>
  <si>
    <t>771473113</t>
  </si>
  <si>
    <t>Montáž soklíků z dlaždic keramických lepených standardním lepidlem rovných výšky přes 90 do 120 mm</t>
  </si>
  <si>
    <t>1364339365</t>
  </si>
  <si>
    <t>"příloha D.1.1.12 - dmýchárna "  2*(3,1+3,35)</t>
  </si>
  <si>
    <t>106</t>
  </si>
  <si>
    <t>771573113</t>
  </si>
  <si>
    <t>Montáž podlah z dlaždic keramických lepených standardním lepidlem režných nebo glazovaných hladkých přes 9 do 12 ks/ m2</t>
  </si>
  <si>
    <t>-1042825308</t>
  </si>
  <si>
    <t>"příloha D.1.1.12 - dmýchárna a Wc"  10,69+2,15</t>
  </si>
  <si>
    <t>107</t>
  </si>
  <si>
    <t>59761290R</t>
  </si>
  <si>
    <t>dlaždice keramické podlahové  (barevné) protiskluzné přes 9 do 12 ks/m2</t>
  </si>
  <si>
    <t>1888532828</t>
  </si>
  <si>
    <t>"ztratné 10%"  (12,84+12,9*0,1)*1,1</t>
  </si>
  <si>
    <t>108</t>
  </si>
  <si>
    <t>998771101</t>
  </si>
  <si>
    <t>Přesun hmot pro podlahy z dlaždic stanovený z hmotnosti přesunovaného materiálu vodorovná dopravní vzdálenost do 50 m v objektech výšky do 6 m</t>
  </si>
  <si>
    <t>-783532738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</si>
  <si>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</si>
  <si>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109</t>
  </si>
  <si>
    <t>781473112</t>
  </si>
  <si>
    <t>Montáž obkladů vnitřních stěn z dlaždic keramických lepených standardním lepidlem režných nebo glazovaných hladkých do 12 ks/m2</t>
  </si>
  <si>
    <t>1617291704</t>
  </si>
  <si>
    <t>"příloha D.1.1.12 - WC "  2*(0,9+1,25)*2,0-(0,6*1,97)</t>
  </si>
  <si>
    <t>110</t>
  </si>
  <si>
    <t>59761026</t>
  </si>
  <si>
    <t>obkládačky keramické koupelnové  (barevné) do 12 ks/m2</t>
  </si>
  <si>
    <t>1000113355</t>
  </si>
  <si>
    <t>"ztratné 10%"  7,42*1,1</t>
  </si>
  <si>
    <t>111</t>
  </si>
  <si>
    <t>998781101</t>
  </si>
  <si>
    <t>Přesun hmot pro obklady keramické stanovený z hmotnosti přesunovaného materiálu vodorovná dopravní vzdálenost do 50 m v objektech výšky do 6 m</t>
  </si>
  <si>
    <t>439231134</t>
  </si>
  <si>
    <t>783</t>
  </si>
  <si>
    <t>Dokončovací práce - nátěry</t>
  </si>
  <si>
    <t>112</t>
  </si>
  <si>
    <t>783223011</t>
  </si>
  <si>
    <t>Napouštěcí nátěr tesařských prvků proti dřevokazným houbám, hmyzu a plísním nezabudovaných do konstrukce jednonásobný akrylátový</t>
  </si>
  <si>
    <t>-1290530144</t>
  </si>
  <si>
    <t xml:space="preserve">Poznámka k souboru cen:_x000D_
1. Položky souboru cen jsou určeny pro preventivní nátěr tesařských prvků natíraných před zabudováním do konstrukce._x000D_
2. Položky jednonásobného nátěru jsou určeny pro ochranu dřeva pod lazurovací nebo krycí nátěry do interiéru._x000D_
3. Položky dvojnásobného nátěru jsou určeny pro ochranu dřeva jako samostatného impregnačního nátěru prvků do interéru nebo pro ochranu dřeva pod lazurovací nebo krycí nátěry v exteriéru._x000D_
</t>
  </si>
  <si>
    <t>"krokev 140/180, ozn.D3, D4"  256,32*2*(0,14+0,18)</t>
  </si>
  <si>
    <t>"výměna 140/180, ozn.D12"  11,62*2*(0,14+0,18)</t>
  </si>
  <si>
    <t>"špalíky  180/180/140, ozn.D10"  22,4*2*(0,18+0,18)</t>
  </si>
  <si>
    <t>"špalíky 160/160/140, ozn.D11"  8,96*2*(0,16+0,16)</t>
  </si>
  <si>
    <t>"pozednice 160/120, ozn.D1, D2"  31,8*2*(0,16+0,12)</t>
  </si>
  <si>
    <t>"sloupek 120/140, ozn.D5"  25,6*2*(0,14+0,12)</t>
  </si>
  <si>
    <t>"kleštiny 70/180, ozn.D6"  198,4*2*(0,07+0,18)</t>
  </si>
  <si>
    <t>"vrcholová vaznice 140/160, ozn.D8, D9"  15,9*2*(0,14+0,16)</t>
  </si>
  <si>
    <t>"Kleštiny 70/160, ozn.D7"  89,6*2*(0,07+0,16)</t>
  </si>
  <si>
    <t>113</t>
  </si>
  <si>
    <t>783801503</t>
  </si>
  <si>
    <t>Příprava podkladu omítek před provedením nátěru omytí tlakovou vodou</t>
  </si>
  <si>
    <t>-176719676</t>
  </si>
  <si>
    <t>"výpočet v pol.622325103"  124,67</t>
  </si>
  <si>
    <t>114</t>
  </si>
  <si>
    <t>783823131</t>
  </si>
  <si>
    <t>Penetrační nátěr omítek hladkých omítek hladkých, zrnitých tenkovrstvých nebo štukových stupně členitosti 1 a 2 akrylátový</t>
  </si>
  <si>
    <t>990162544</t>
  </si>
  <si>
    <t>115</t>
  </si>
  <si>
    <t>783827121</t>
  </si>
  <si>
    <t>Krycí (ochranný ) nátěr omítek jednonásobný hladkých omítek hladkých, zrnitých tenkovrstvých nebo štukových stupně členitosti 1 a 2 akrylátový</t>
  </si>
  <si>
    <t>-1695578461</t>
  </si>
  <si>
    <t>784</t>
  </si>
  <si>
    <t>Dokončovací práce - malby a tapety</t>
  </si>
  <si>
    <t>116</t>
  </si>
  <si>
    <t>784111035R</t>
  </si>
  <si>
    <t>Očištění stávajících omítek</t>
  </si>
  <si>
    <t>-278322871</t>
  </si>
  <si>
    <t>"výpočet v pol.784181101"  147,81</t>
  </si>
  <si>
    <t>"- nové kce"  -(3,1+0,85)*2,6</t>
  </si>
  <si>
    <t>117</t>
  </si>
  <si>
    <t>784181101</t>
  </si>
  <si>
    <t>Penetrace podkladu jednonásobná základní akrylátová v místnostech výšky do 3,80 m</t>
  </si>
  <si>
    <t>-490236370</t>
  </si>
  <si>
    <t xml:space="preserve">"příloha D.1.1.12 </t>
  </si>
  <si>
    <t>10,2*0,7+5,1*3,21*2-2*0,8*1,97</t>
  </si>
  <si>
    <t>(3,1+2,35+3,1+2,3+3,35+3,1)*2*2,6+2*(0,9+1,25)*0,6</t>
  </si>
  <si>
    <t>"-otvory"  -(1*1,2+3*0,8*1,97+2*1,0*2,1+0,6*1,97)</t>
  </si>
  <si>
    <t>"+ostění"  3*(1+2*2,1)*0,3+(1+2*1,2)*0,25</t>
  </si>
  <si>
    <t>"strop"  3,1*2,35+3,1*1,2+1,1*0,85+1,0*2,15+3,3*3,1</t>
  </si>
  <si>
    <t>118</t>
  </si>
  <si>
    <t>784211001</t>
  </si>
  <si>
    <t>Malby z malířských směsí otěruvzdorných za mokra jednonásobné, bílé za mokra otěruvzdorné výborně v místnostech výšky do 3,80 m</t>
  </si>
  <si>
    <t>1453131087</t>
  </si>
  <si>
    <t>SO 01.3 - Vzduchotechnika</t>
  </si>
  <si>
    <t xml:space="preserve"> </t>
  </si>
  <si>
    <t>veškeré výměry v rozpočtu vzduchotechniky jsou převzaty z výkresové části dokumentace zatřídění položek (kódy) bylo provedeno dle sborníku „24-M Vzduchotechnika, klimatizace, chlazení“ vydaného společností KONCES spol. s r.o., Brno nedílnou součástí tohoto výkazu výměr jsou výkresy a technická zpráva</t>
  </si>
  <si>
    <t>D1 - Zařízení 1 - dmychárna</t>
  </si>
  <si>
    <t>D2 - Zařízení 2 - WC</t>
  </si>
  <si>
    <t>D3 - Zařízení 3 - velín</t>
  </si>
  <si>
    <t>D4 - Zařízení 4 - nitrifikace, denitrifikace a regenerace</t>
  </si>
  <si>
    <t>D5 - Ostatní</t>
  </si>
  <si>
    <t>D1</t>
  </si>
  <si>
    <t>Zařízení 1 - dmychárna</t>
  </si>
  <si>
    <t>Pol1</t>
  </si>
  <si>
    <t>Potrubní tichý ventilátor pr. 400_x000D_
V=2450m3/h, pext =300Pa (Pel motorujm =870W, 230V, 50Hz, Ijm =4,09A)_x000D_
Skříň je z ocelového, galvanicky pozinkovaného plechu. Oběžné kolo je radiální s dozadu zahnutými lopatkami. Motor je asynchronní, s vnějším rotore. Tepelná pojistka je umístěna ve vinutí motoru. Třída izolace B, krytí IP44</t>
  </si>
  <si>
    <t>ks</t>
  </si>
  <si>
    <t>Pol2</t>
  </si>
  <si>
    <t>Montáž potrubního ventilátoru</t>
  </si>
  <si>
    <t>"Umístění v prostoru krovu (půdorys 1.NP, řezy)"  1</t>
  </si>
  <si>
    <t>Pol3</t>
  </si>
  <si>
    <t>Tlumič hluku 600x400, dl. 1000_x000D_
sestavený z tlumících buněk 300x200x1000 (4 ks)</t>
  </si>
  <si>
    <t>Pol4</t>
  </si>
  <si>
    <t>Montáž tlumiče hluku</t>
  </si>
  <si>
    <t>"Umístění v prostoru krovu (půdorys 1.NP, řezy)"  2</t>
  </si>
  <si>
    <t>Pol5</t>
  </si>
  <si>
    <t>Výfuková hlavice  kruhová pr. 500</t>
  </si>
  <si>
    <t>Pol6</t>
  </si>
  <si>
    <t>Montáž výfukové hlavice</t>
  </si>
  <si>
    <t>Pol7</t>
  </si>
  <si>
    <t xml:space="preserve">Protihluková žaluzie 630x1000, hl. 400 mm_x000D_
Protidešťová žaluzie z pozinkovaného plechu. Panely vyplněny akusticky pohltivou hmotou s děrovaným plechem. Síť proti vletu ptactva a pozední montážní rám. </t>
  </si>
  <si>
    <t>Pol8</t>
  </si>
  <si>
    <t>Montáž protihlukové žaluzie</t>
  </si>
  <si>
    <t>"Umístění skrz stěnu v prostoru dmychárny (půdorys, řez)" 1</t>
  </si>
  <si>
    <t>Pol9</t>
  </si>
  <si>
    <t>Regulační klapka čtyřhranná pozinkovaná, vícelistá, těsná 630x1000_x000D_
ovládání servopohonem NM 230A</t>
  </si>
  <si>
    <t>Pol10</t>
  </si>
  <si>
    <t>Montáž regulační klapky</t>
  </si>
  <si>
    <t>"Umístění na stěně v prostoru dmychárny (půdorys, řez)"  1</t>
  </si>
  <si>
    <t>Pol11</t>
  </si>
  <si>
    <t>Krycí mřížka 630x1000</t>
  </si>
  <si>
    <t>Pol12</t>
  </si>
  <si>
    <t>Montáž krycí mřížky</t>
  </si>
  <si>
    <t>"Umístění v prostoru dmychárny (půdorys, řez)"  1</t>
  </si>
  <si>
    <t>Pol13</t>
  </si>
  <si>
    <t>Vyústka odvodní 560x280 s nastavitelnými listy s roztečí 20mm a regulací R1_x000D_
Vyústka komfortní (včetně listů) z Al profilu opatřeného transparentním eloxem. Regulace R1 s listy s protiběžným pohybem</t>
  </si>
  <si>
    <t>Pol14</t>
  </si>
  <si>
    <t>Montáž vyústky</t>
  </si>
  <si>
    <t>"Umístění v prostoru dmychárny (půdorys, řez)"  2</t>
  </si>
  <si>
    <t>Pol15</t>
  </si>
  <si>
    <t>Potrubí Spiro do pr. 500</t>
  </si>
  <si>
    <t>Pol16</t>
  </si>
  <si>
    <t>Montáž Spiro potrubí do pr. 500</t>
  </si>
  <si>
    <t>"Umístění v prostoru krovu (půdorys 1.NP, řezy)"  3,0</t>
  </si>
  <si>
    <t>Pol17</t>
  </si>
  <si>
    <t>Čtyřhranné potrubí sk. I, pozink, do obvodu 1500</t>
  </si>
  <si>
    <t>Pol18</t>
  </si>
  <si>
    <t>Montáž čtyřhranného potrubí, do obvodu 1500</t>
  </si>
  <si>
    <t>"Umístění v prostoru krovu (půdorys, řezy)"  5,0</t>
  </si>
  <si>
    <t>Pol19</t>
  </si>
  <si>
    <t>Čtyřhranné potrubí sk. I, pozink, do obvodu 1890, 50% tvarovek</t>
  </si>
  <si>
    <t>Pol20</t>
  </si>
  <si>
    <t>Montáž čtyřhranného potrubí, do obvodu 1890</t>
  </si>
  <si>
    <t>Pol21</t>
  </si>
  <si>
    <t>Čtyřhranné potrubí sk. I, pozink, do obvodu 2630, 70% tvarovek</t>
  </si>
  <si>
    <t>Pol22</t>
  </si>
  <si>
    <t>Montáž čtyřhranného potrubí, do obvodu 2630</t>
  </si>
  <si>
    <t>"Umístění v prostoru krovu (půdorys, řezy)"  15,0</t>
  </si>
  <si>
    <t>Pol23</t>
  </si>
  <si>
    <t>Tepelná izolace kaučuková tl. 20mm samolep METAL</t>
  </si>
  <si>
    <t>Pol24</t>
  </si>
  <si>
    <t>Montáž izolace</t>
  </si>
  <si>
    <t>"Umístění v prostoru krovu (půdorys, řezy)"  25,0</t>
  </si>
  <si>
    <t>D2</t>
  </si>
  <si>
    <t>Zařízení 2 - WC</t>
  </si>
  <si>
    <t>Pol25</t>
  </si>
  <si>
    <t>Malý axiální ventilátor nástěnný pr. 100_x000D_
V= 50m3/h, pext =25Pa (Pel motorujm =13W, 230V, 50Hz)_x000D_
Skříň je z nárazuvzdorného plastu, barva je bílá. Skříň je určena k montáži na stěnu. Ventilátory obsahují zpětnou klapku. Oběžné kolo je axiální, vyrobené z nárazuvzdorného plastu. Motor je asynchronní s kotvou nakrátko a stíněným pólem.</t>
  </si>
  <si>
    <t>"Umístění na zdi v prosotru WC (půdorys)"  1</t>
  </si>
  <si>
    <t>Pol26</t>
  </si>
  <si>
    <t>Plastová větrací mřížka pr.100</t>
  </si>
  <si>
    <t>Pol27</t>
  </si>
  <si>
    <t>Montáž mřížky</t>
  </si>
  <si>
    <t>"Umístění na fasádě objektu  (půdorys)"  1</t>
  </si>
  <si>
    <t>Pol28</t>
  </si>
  <si>
    <t>Potrubí Spiro do pr. 100</t>
  </si>
  <si>
    <t>Pol29</t>
  </si>
  <si>
    <t>Montáž Spiro potrubí do pr. 100</t>
  </si>
  <si>
    <t>"Umístění ve zdi (půdorys)"  0,5</t>
  </si>
  <si>
    <t>D3</t>
  </si>
  <si>
    <t>Zařízení 3 - velín</t>
  </si>
  <si>
    <t>Pol30</t>
  </si>
  <si>
    <t xml:space="preserve">Diagonální dvouotáčkový potrubní ventilátor pr. 100, vč. manžet a klakúky_x000D_
V=100m3/h, pext =80Pa (Pel motorujm =28/22W, 230V, 50Hz, Ijm =0,12/0,10A)_x000D_
Skříň ventilátoru i oběžné kolo z plastu vč. rychloupínacích spon. Střídavý motor s dvojím vinutím. Kuličková ložiska s tukovou náplní. Třída izolace B, krytí IP44 </t>
  </si>
  <si>
    <t>"Umístění v chodbě mezi dmychárnou a velínem (půdorys 1.NP, řezy)"  1</t>
  </si>
  <si>
    <t>Pol31</t>
  </si>
  <si>
    <t>Tlumič hluku do kruhového potrubí pr. 100, dl. 600mm_x000D_
Tlumič hluku do kruhového potrubí. Výplň z nehořlavého zvukově izolačního materiálu .</t>
  </si>
  <si>
    <t>"Umístění v chodbě mezi dmychárnou a velínem (půdorys 1.NP, řezy)"  2</t>
  </si>
  <si>
    <t>Pol32</t>
  </si>
  <si>
    <t>Krycí mřížka pr.100</t>
  </si>
  <si>
    <t>"V stěně dmychárny a velína (půdorys 1.NP, řezy)"  2</t>
  </si>
  <si>
    <t>Pol33</t>
  </si>
  <si>
    <t>Krycí mřížka pr.150</t>
  </si>
  <si>
    <t>"V stěně dmychárny a velína (půdorys 1.NP, řezy)"  1</t>
  </si>
  <si>
    <t>Pol34</t>
  </si>
  <si>
    <t>Plastová větrací mřížka pr.150</t>
  </si>
  <si>
    <t>"Na fasádě velína (půdorys 1.NP, řezy)"  1</t>
  </si>
  <si>
    <t>D4</t>
  </si>
  <si>
    <t>Zařízení 4 - nitrifikace, denitrifikace a regenerace</t>
  </si>
  <si>
    <t>Pol35</t>
  </si>
  <si>
    <t>Ventilační turbína pr. 315_x000D_
vč. hlavice, stavitelného krku a základny pro neprofilované krytiny</t>
  </si>
  <si>
    <t>Pol36</t>
  </si>
  <si>
    <t>Montáž hlavice</t>
  </si>
  <si>
    <t>"Umístění na střeše objektu (půdorys 1.NP, řezy)"  1</t>
  </si>
  <si>
    <t>Pol37</t>
  </si>
  <si>
    <t>Krycí mřížka pr.315</t>
  </si>
  <si>
    <t>"Pod stropem nitrifikace a regenerace (půdorys, řez)"  1</t>
  </si>
  <si>
    <t>Pol38</t>
  </si>
  <si>
    <t xml:space="preserve">Protidešťová žaluzie komfortní 500x355_x000D_
Protidešťová žaluzie z pozinkovaného ocelového plechu s širokými lamelami (min. 75% volné průtočné plochy), vč. sítě s oky 10x10 mm. Montážní rám </t>
  </si>
  <si>
    <t>Pol39</t>
  </si>
  <si>
    <t>Montáž protidešťové žaluzie</t>
  </si>
  <si>
    <t>"Umístění na fasádě (půdorys, řezy)"  2</t>
  </si>
  <si>
    <t>Pol40</t>
  </si>
  <si>
    <t>Krycí mřížka 500x355</t>
  </si>
  <si>
    <t>"Umístění na potrubí ve stěně (půdorys, řezy)"  1</t>
  </si>
  <si>
    <t>Pol41</t>
  </si>
  <si>
    <t>Potrubí Spiro do pr. 315</t>
  </si>
  <si>
    <t>Pol42</t>
  </si>
  <si>
    <t>Montáž Spiro potrubí do pr. 315</t>
  </si>
  <si>
    <t>"V prostupu střechou (půdorys 1.NP, řezy)"  5,0</t>
  </si>
  <si>
    <t>Pol43</t>
  </si>
  <si>
    <t>Čtyřhranné potrubí sk. I, pozink, do obvodu 1890</t>
  </si>
  <si>
    <t>"Umístění skrz stěnu na fasádu (půdorys 1.NP, řezy)"  2,0</t>
  </si>
  <si>
    <t>D5</t>
  </si>
  <si>
    <t>Ostatní</t>
  </si>
  <si>
    <t>Pol44</t>
  </si>
  <si>
    <t>Montážní a spojovací materiál</t>
  </si>
  <si>
    <t>Pol45</t>
  </si>
  <si>
    <t>Doprava, výškové práce</t>
  </si>
  <si>
    <t>kč</t>
  </si>
  <si>
    <t>-1927107013</t>
  </si>
  <si>
    <t>SO 02 - Dosazovací nádrž a ČS kalu</t>
  </si>
  <si>
    <t xml:space="preserve">    2 - Zakládání</t>
  </si>
  <si>
    <t xml:space="preserve">    4 - Vodorovné konstrukce</t>
  </si>
  <si>
    <t>115101201</t>
  </si>
  <si>
    <t>Čerpání vody na dopravní výšku do 10 m s uvažovaným průměrným přítokem do 500 l/min</t>
  </si>
  <si>
    <t>hod</t>
  </si>
  <si>
    <t>1317897154</t>
  </si>
  <si>
    <t xml:space="preserve">Poznámka k souboru cen:_x000D_
1. Ceny jsou určeny pro čerpání ve dne, v noci, v pracovní dny i ve dnech pracovního klidu_x000D_
2. Ceny nelze použít pro čerpání vody při snižování hladiny podzemní vody soustavou čerpacích jehel; toto snižování hladiny vody se oceňuje cenami souborů cen:_x000D_
a) 115 20-12 Čerpací jehla,_x000D_
b) 115 20-13 Montáž a demontáž zařízení čerpací a odsávací stanice,_x000D_
c) 115 20-14 Montáž, opotřebení a demontáž sběrného potrubí,_x000D_
d) 115 20-15 Montáž a demontáž odpadního potrubí,_x000D_
e) 115 20-16 Odsávání a čerpání vody sběrným potrubím._x000D_
3. V cenách jsou započteny i náklady na odpadní potrubí v délce do 20 m, na lešení pod čerpadla a pod odpadní potrubí. Pro převedení vody na vzdálenost větší než 20 m se použijí položky souboru cen 115 00-11 Převedení vody potrubím tohoto katalogu._x000D_
4. V cenách nejsou započteny náklady na zřízení čerpacích jímek nebo projektovaných studní:_x000D_
a) kopaných; tyto se oceňují příslušnými cenami části A 02 Zemní práce pro objekty oborů 821 až 828,_x000D_
b) vrtaných; tyto se oceňují příslušnými cenami katalogu 800-2 Zvláštní zakládání objektů._x000D_
5. Doba, po kterou nejsou čerpadla v činnosti, se neoceňuje. Výjimkou je přerušení čerpání vody na dobu do 15 minut jednotlivě; toto přerušení se od doby čerpání neodečítá._x000D_
6. Dopravní výškou vody se rozumí svislá vzdálenost mezi hladinou vody v jímce sníženou čerpáním a vodorovnou rovinou proloženou osou nejvyššího bodu výtlačného potrubí._x000D_
7. Množství jednotek se určuje v hodinách doby, po kterou je jednotlivé čerpadlo, popř. celý soubor čerpadel v činnosti._x000D_
8. Počet měrných jednotek se určí samostatně za každé čerpací místo (jámu, studnu, šachtu)_x000D_
</t>
  </si>
  <si>
    <t>" předpokládaná doba čerpání  2 měsíce/24 hod."   60*24</t>
  </si>
  <si>
    <t>115101301</t>
  </si>
  <si>
    <t>Pohotovost záložní čerpací soupravy pro dopravní výšku do 10 m s uvažovaným průměrným přítokem do 500 l/min</t>
  </si>
  <si>
    <t>den</t>
  </si>
  <si>
    <t>1246548046</t>
  </si>
  <si>
    <t xml:space="preserve">Poznámka k souboru cen:_x000D_
1. V ceně nejsou započteny náklady na sací a výtlačné potrubí, příp. na odpadní žlaby a náklady na lešení pod čerpadlo a pod potrubí nebo pod odpadní žlaby, na energii a na záložní zdroje energie._x000D_
2. Oceňují se všechny kalendářní dny od skončení montáže do započetí demontáže čerpací soupravy s odečtením kalendářních dnů, ve kterých je tato souprava v činnosti._x000D_
3. Pohotovost záložní čerpací soupravy se oceňuje jen se souhlasem investora a to tehdy, mohla-li by porucha v čerpání ohrozit bezpečnost pracujících nebo budované dílo, příp. termín výstavby._x000D_
4. Dopravní výškou vody se rozumí svislá vzdálenost mezi hladinou vody v jímce sníženou čerpáním a vodorovnou rovinou, proloženou osou nejvyššího bodu výtlačného potrubí._x000D_
5. Počet měrných jednotek se určí samostatně za každé čerpací místo (jámu, studnu, šachtu)_x000D_
6. Pokud projekt předepíše zřízení samostatného sacího nebo výtlačného potrubí, oceňují se tyto náklady cenami souboru cen 115 00-11 Převedení vody potrubím._x000D_
</t>
  </si>
  <si>
    <t>"předpokládaná doba čerpání 2 měsíce" 60</t>
  </si>
  <si>
    <t>121101101</t>
  </si>
  <si>
    <t>Sejmutí ornice nebo lesní půdy s vodorovným přemístěním na hromady v místě upotřebení nebo na dočasné či trvalé skládky se složením, na vzdálenost do 50 m</t>
  </si>
  <si>
    <t>-1685085591</t>
  </si>
  <si>
    <t xml:space="preserve">Poznámka k souboru cen:_x000D_
1. V cenách jsou započteny i náklady na příp. nutné naložení sejmuté ornice na dopravní prostředek._x000D_
2. V cenách nejsou započteny náklady na odstranění nevhodných přimísenin (kamenů, kořenů apod.); tyto práce se ocení individuálně._x000D_
3. Množství ornice odebírané ze skládek se do objemu vykopávek pro volbu cen podle množství nezapočítává. Ceny souboru cen 122 . 0-11 Odkopávky a prokopávky nezapažené, se volí pro ornici odebíranou z projektovaných dočasných skládek;_x000D_
a) na staveništi podle součtu objemu ze všech skládek,_x000D_
b) mimo staveniště podle objemu každé skládky zvlášť._x000D_
4. Uložení ornice na skládky se oceňuje podle ustanovení v poznámkách č. 1 a 2 k ceně 171 20-1201 Uložení sypaniny na skládky. Složení ornice na hromady v místě upotřebení se neoceňuje._x000D_
5. Odebírá-li se ornice z projektované dočasné skládky, oceňuje se její naložení a přemístění podle čl. 3172 Všeobecných podmínek tohoto katalogu._x000D_
6. Přemísťuje-li se ornice na vzdálenost větší něž 250 m, vzdálenost 50 m se pro určení vzdálenosti vodorovného přemístění neodečítá a ocení se sejmutí a přemístění bez ohledu na ustanovení pozn. č. 1 takto:_x000D_
a) sejmutí ornice na vzdálenost 50m cenou 121 10-1101;_x000D_
b) naložení příslušnou cenou souboru cen 167 10- . ._x000D_
c) vodorovné přemístění cenami souboru cen 162 . 0- . . Vodorovné přemístění výkopku._x000D_
7. Sejmutí podorničí se oceňuje cenami odkopávek s přihlédnutím k ustanovení čl. 3112 Všeobecných podmínek tohoto katalogu._x000D_
</t>
  </si>
  <si>
    <t>308,0*0,15</t>
  </si>
  <si>
    <t>131101202</t>
  </si>
  <si>
    <t>Hloubení zapažených jam a zářezů s urovnáním dna do předepsaného profilu a spádu v horninách tř. 1 a 2 přes 100 do 1 000 m3</t>
  </si>
  <si>
    <t>-224168751</t>
  </si>
  <si>
    <t xml:space="preserve">Poznámka k souboru cen:_x000D_
1. V cenách jsou započteny i náklady na případné nutné přemístění výkopku ve výkopišti a na přehození výkopku na přilehlém terénu na vzdálenost do 3 m od okraje jámy nebo naložení na dopravní prostředek._x000D_
2. Hloubení zapažených jam hloubky přes 16 m se oceňuje individuálně._x000D_
3. Náklady na svislé přemístění výkopku nad 1 m hloubky se určí dle ustanovení článku č. 3161 všeobecných podmínek katalogu._x000D_
4. Výpočet objemu vykopávky v pazených prostorách se stanovuje dle přílohy č. 4 tohoto ceníku._x000D_
</t>
  </si>
  <si>
    <t>"příloha D.1.1.01, D.1.1.21-22"</t>
  </si>
  <si>
    <t>3,14*(5,35)^2*5,4+5,4*1,4*5,87</t>
  </si>
  <si>
    <t>"prohloubení dna"  3,3*3,3*0,95</t>
  </si>
  <si>
    <t>"rýha pro drenáž"4*2,9*0,3*0,25</t>
  </si>
  <si>
    <t>(1/3)*3,0*(4,9*6,7+Sqrt(4,9*6,7*7,6*9,7)+7,6*9,7)</t>
  </si>
  <si>
    <t>Mezisoučet</t>
  </si>
  <si>
    <t>"- ornice - "  -(3,14*(5,35)^2+5,4*1,4+7,6*9,7)*0,15</t>
  </si>
  <si>
    <t>"zatřídění hornin: tř.2 - 10%, tř.3 - 60%, tř.4 - 30%</t>
  </si>
  <si>
    <t>671,0/100*10</t>
  </si>
  <si>
    <t>131201202</t>
  </si>
  <si>
    <t>Hloubení zapažených jam a zářezů s urovnáním dna do předepsaného profilu a spádu v hornině tř. 3 přes 100 do 1 000 m3</t>
  </si>
  <si>
    <t>-1698099280</t>
  </si>
  <si>
    <t>671,0/100*60</t>
  </si>
  <si>
    <t>131301202</t>
  </si>
  <si>
    <t>Hloubení zapažených jam a zářezů s urovnáním dna do předepsaného profilu a spádu v hornině tř. 4 přes 100 do 1 000 m3</t>
  </si>
  <si>
    <t>1019254703</t>
  </si>
  <si>
    <t>671,0/100*30</t>
  </si>
  <si>
    <t>131000001R</t>
  </si>
  <si>
    <t>Příplatek za dočištění základové spáry ručně tl 200 mm</t>
  </si>
  <si>
    <t>-1524974970</t>
  </si>
  <si>
    <t>"příloha D1.1.01 cca"</t>
  </si>
  <si>
    <t>"výpočet v pol.213311142"  27,67</t>
  </si>
  <si>
    <t>153110001R</t>
  </si>
  <si>
    <t>Pažení výkopu systémem ocelových štětovnic</t>
  </si>
  <si>
    <t>1527916928</t>
  </si>
  <si>
    <t>"statický návrh a posouzení typu pažení zajišťuje zhotovitel"</t>
  </si>
  <si>
    <t>"předpokládaná pažená plocha výkopu příloha D.1.1.01 "   220,0</t>
  </si>
  <si>
    <t>"jedná se pouze o pohledovou plochu</t>
  </si>
  <si>
    <t>161101103</t>
  </si>
  <si>
    <t>Svislé přemístění výkopku bez naložení do dopravní nádoby avšak s vyprázdněním dopravní nádoby na hromadu nebo do dopravního prostředku z horniny tř. 1 až 4, při hloubce výkopu přes 4 do 6 m</t>
  </si>
  <si>
    <t>-1570746368</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</si>
  <si>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výkopišti._x000D_
2. Ceny pro hloubku přes 1 do 2,5 m, přes 2,5 m do 4 m atd. jsou určeny pro svislé přemístění výkopku od 0 do 2,5 m, od 0 do 4 m atd._x000D_
3. Množství materiálu i stavební suti z rozbouraných konstrukcí pro přemístění se rovná objemu konstrukcí před rozbouráním._x000D_
</t>
  </si>
  <si>
    <t>"ceník 800-1, příloha č.8, tabulka I - 24%"</t>
  </si>
  <si>
    <t>671/100*24</t>
  </si>
  <si>
    <t>162401101</t>
  </si>
  <si>
    <t>Vodorovné přemístění výkopku nebo sypaniny po suchu na obvyklém dopravním prostředku, bez naložení výkopku, avšak se složením bez rozhrnutí z horniny tř. 1 až 4 na vzdálenost přes 1 000 do 1 500 m</t>
  </si>
  <si>
    <t>1132691210</t>
  </si>
  <si>
    <t xml:space="preserve">Poznámka k souboru cen:_x000D_
1. Ceny nelze použít, předepisuje-li projekt přemístit výkopek na místo nepřístupné obvyklým dopravním prostředkům; toto přemístění se oceňuje individuálně._x000D_
2. V cenách jsou započteny i náhrady za jízdu loženého vozidla v terénu ve výkopišti nebo na násypišti._x000D_
3. V cenách nejsou započteny náklady na rozhrnutí výkopku na násypišti; toto rozhrnutí se oceňuje cenami souboru cen 171 . 0- . . Uložení sypaniny do násypů a 171 20-1201 Uložení sypaniny na skládky._x000D_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5._x000D_
5. Přemísťuje-li se výkopek z dočasných skládek vzdálených do 50 m, neoceňuje se nakládání výkopku, i když se provádí. Toto ustanovení neplatí, vylučuje-li projekt použití dozeru._x000D_
6. V cenách vodorovného přemístění sypaniny nejsou započteny náklady na dodávku materiálu, tyto se oceňují ve specifikaci._x000D_
</t>
  </si>
  <si>
    <t>"vhodná zemina na mezideponii"  671,0</t>
  </si>
  <si>
    <t>"zemina z mezideponie na zásyp"  268,32</t>
  </si>
  <si>
    <t>"ornice na mezideponii"  46,2</t>
  </si>
  <si>
    <t>"přebytečná zemina na násypy a zásypy:  402,68 m3</t>
  </si>
  <si>
    <t>167101101</t>
  </si>
  <si>
    <t>Nakládání, skládání a překládání neulehlého výkopku nebo sypaniny nakládání, množství do 100 m3, z hornin tř. 1 až 4</t>
  </si>
  <si>
    <t>-67214268</t>
  </si>
  <si>
    <t xml:space="preserve">Poznámka k souboru cen:_x000D_
1. Ceny -1101, -1151, -1102, -1152, -1103, -1153, jsou určeny pro nakládání, skládání a překládání na obvyklý nebo z obvyklého dopravního prostředku. Pro nakládání z lodi nebo na loď jsou určeny ceny -1105 a -1155._x000D_
2. Ceny -1105 a -1155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3. Množství měrných jednotek se určí v rostlém stavu horniny._x000D_
</t>
  </si>
  <si>
    <t>"na mezideponii pro zásyp "  268,32</t>
  </si>
  <si>
    <t>174101101</t>
  </si>
  <si>
    <t>Zásyp sypaninou z jakékoliv horniny s uložením výkopku ve vrstvách se zhutněním jam, šachet, rýh nebo kolem objektů v těchto vykopávkách</t>
  </si>
  <si>
    <t>-873435606</t>
  </si>
  <si>
    <t xml:space="preserve">Poznámka k souboru cen:_x000D_
1. Ceny 174 10- . . jsou určeny pro zhutněné zásypy s mírou zhutnění:_x000D_
a) z hornin soudržných do 100 % PS,_x000D_
b) z hornin nesoudržných do I(d) 0,9,_x000D_
c) z hornin kamenitých pro jakoukoliv míru zhutnění._x000D_
2. Je-li projektem předepsáno vyšší zhutnění, podle bodu a) a b) poznámky č 1., ocení se zásyp individuálně._x000D_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potrubí._x000D_
4. V cenách 10-1101, 10-1103, 20-1101 a 20-1103 je započteno přemístění sypaniny ze vzdálenosti 10 m od kraje výkopu nebo zasypávaného prostoru, měřeno k těžišti skládky._x000D_
5. V ceně 10-1102 je započteno přemístění sypaniny ze vzdálenosti 15 m od hrany zasypávaného prostoru, měřeno k těžišti skládky._x000D_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._x000D_
7. Odklizení zbylého výkopku po provedení zásypu zářezů se šikmými stěnami pro podzemní vedení nebo zásypu jam a rýh pro podzemní vedení se oceňuje, je-li objem zbylého výkopku:_x000D_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výkopku;_x000D_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8._x000D_
8. Rozprostření zbylého výkopku podél výkopu a nad výkopem po provedení zásypů zářezů se šikmými stěnami pro podzemní vedení nebo zásypu jam a rýh pro podzemní vedení se oceňuje:_x000D_
a) cenou 171 20-1101 Uložení sypaniny do nezhutněných násypů, není-li projektem předepsáno zhutnění rozprostřeného zbylého výkopku,_x000D_
b) cenou 171 10-1111 Uložení sypaniny do násypů z hornin sypkých, je-li předepsáno zhutnění rozprostřeného zbylého výkopku, a to v objemu vypočteném podle poznámky č.6, příp. zmenšeném o objem výkopku, který byl již odklizen._x000D_
9. Míru zhutnění předepisuje projekt._x000D_
</t>
  </si>
  <si>
    <t>"výpočet v pol.131201202"  671,0</t>
  </si>
  <si>
    <t>"- štěrkový podsyp, výpočet v pol.213311142"  -27,67</t>
  </si>
  <si>
    <t>"- podkl.deska, výpočet v pol.273326121R"  -22,7</t>
  </si>
  <si>
    <t>"- trativody, výpočet v pol. 211571111"  -0,87</t>
  </si>
  <si>
    <t>"- těleso DN+JPN+JOV"  -62,7*5,0</t>
  </si>
  <si>
    <t>"-těleso ČS"  -4,8*3,1*2,55</t>
  </si>
  <si>
    <t>" přebytečný výkopek 671,0-268,32=402,68 m3"</t>
  </si>
  <si>
    <t>Zakládání</t>
  </si>
  <si>
    <t>210000001R</t>
  </si>
  <si>
    <t>Statická zkouška základové zpáry</t>
  </si>
  <si>
    <t>Kč</t>
  </si>
  <si>
    <t>-1634961106</t>
  </si>
  <si>
    <t>"příloha D.1.1.01"  1</t>
  </si>
  <si>
    <t>211571111</t>
  </si>
  <si>
    <t>Výplň kamenivem do rýh odvodňovacích žeber nebo trativodů bez zhutnění, s úpravou povrchu výplně štěrkopískem tříděným</t>
  </si>
  <si>
    <t>1201214568</t>
  </si>
  <si>
    <t xml:space="preserve">Poznámka k souboru cen:_x000D_
1. V ceně 51-1111 jsou započteny i náklady na průduchy vytvořené z lomového kamene._x000D_
2. V cenách 52-1111 až 58-1111 nejsou započteny náklady na zřízení průduchů; tyto práce se oceňují cenami:_x000D_
a) souboru cen 212 71-11 Trativody z trub z prostého betonu bez lože,_x000D_
b) souboru cen 212 75-5 . Trativody bez lože z drenážních trubek._x000D_
3. Množství měrných jednotek se určuje v m3 vyplňovaného prostoru. Objem potrubí a lože se do vyplňovaného prostoru nezapočítává._x000D_
</t>
  </si>
  <si>
    <t xml:space="preserve">"příloha D.1.1.21-22 "  </t>
  </si>
  <si>
    <t>4*2,9*0,3*0,25</t>
  </si>
  <si>
    <t>212755214</t>
  </si>
  <si>
    <t>Trativody bez lože z drenážních trubek plastových flexibilních D 100 mm</t>
  </si>
  <si>
    <t>-476553575</t>
  </si>
  <si>
    <t xml:space="preserve">Poznámka k souboru cen:_x000D_
1. Ceny jsou určeny pro uložení drenážních trubek do výkopu bez lože a obsypu._x000D_
2. Trativody včetně lože a obsypu trubek se ocení cenami souboru cen 212 75-2 . Trativody z drenážních trubek katalogu 827-1 Vedení trubní dálková a přípojná – vodovody a kanalizace._x000D_
</t>
  </si>
  <si>
    <t>4*2,9</t>
  </si>
  <si>
    <t>242111110R</t>
  </si>
  <si>
    <t>Osazení čerpací jímky ze skruží</t>
  </si>
  <si>
    <t>1492022507</t>
  </si>
  <si>
    <t>"příloha D.1.1.21-22"  0,5</t>
  </si>
  <si>
    <t>592253320R</t>
  </si>
  <si>
    <t>skruž betonová  kruhová prům. 500mm</t>
  </si>
  <si>
    <t>-1824729951</t>
  </si>
  <si>
    <t>"příloha D1.1.21-22"  1</t>
  </si>
  <si>
    <t>215901101R</t>
  </si>
  <si>
    <t>Zhutnění základové spáry</t>
  </si>
  <si>
    <t>1677267442</t>
  </si>
  <si>
    <t xml:space="preserve">Poznámka k souboru cen:_x000D_
1. Cena je určena pro zhutnění ploch vodorovných nebo ve sklonu do 1 : 5, je-li předepsáno zhutnění_x000D_
 do hloubky 0,7 m od pláně._x000D_
2. Cenu nelze použít pro zhutnění podloží z hornin konzistence kašovité až tekoucí._x000D_
3. Míru zhutnění podloží předepisuje projekt._x000D_
4. Množství jednotek se určí v m2 půdorysné plochy zhutněného podloží._x000D_
</t>
  </si>
  <si>
    <t>213311142</t>
  </si>
  <si>
    <t xml:space="preserve">Polštáře zhutněné pod základy ze štěrkopísku netříděného </t>
  </si>
  <si>
    <t>1060882881</t>
  </si>
  <si>
    <t xml:space="preserve">Poznámka k souboru cen:_x000D_
1. Ceny jsou určeny pro jakoukoliv míru zhutnění._x000D_
2. V cenách jsou započteny i náklady na urovnání povrchu polštáře._x000D_
</t>
  </si>
  <si>
    <t>"příloha D.1.1.01, D.1.1.23-27</t>
  </si>
  <si>
    <t>"DN"  3,3*3,3*0,2+(3,14*(5,35)^2-1,7*1,7)*0,2</t>
  </si>
  <si>
    <t>"JPN+JOV"  5,4*1,42*0,2</t>
  </si>
  <si>
    <t>"ČS+MŠ"  6,7*4,9*0,2</t>
  </si>
  <si>
    <t>273326121R</t>
  </si>
  <si>
    <t>Podkladní betonová deska, beton C12/15 - X0</t>
  </si>
  <si>
    <t>-1478754177</t>
  </si>
  <si>
    <t xml:space="preserve">Poznámka k souboru cen:_x000D_
1. Ceny jsou určeny pro samostatné základy, které monoliticky nenavazují na další konstrukce (např._x000D_
 pod prefabrikované stěny). Základy, které navazují na další konstrukce, se oceňují cenami souboru_x000D_
 cen 380 32- . . Kompletní konstrukce čistíren odpadních vod, nádrží, vodojemů, kanálů z betonu_x000D_
 železového._x000D_
</t>
  </si>
  <si>
    <t>"DN"  3,3*3,3*0,2+(3,14*(4,55)^2-1,7*1,7)*0,2</t>
  </si>
  <si>
    <t>510115594</t>
  </si>
  <si>
    <t>"DN"  1,1*1,1*0,7-(3,14*(0,2)^2*0,43+3,14*(0,4)^2*0,27)</t>
  </si>
  <si>
    <t>(3,14*(4)^2-3,14*(0,4)^2)*0,2</t>
  </si>
  <si>
    <t>"ČS"  3,0*2,6*0,04</t>
  </si>
  <si>
    <t>"MŠ"  1,8*1,05*0,04</t>
  </si>
  <si>
    <t>"OŠ"  0,65*1,05*0,04</t>
  </si>
  <si>
    <t>380316133</t>
  </si>
  <si>
    <t>Kompletní konstrukce čistíren odpadních vod, nádrží, kanálů z betonu prostého C 30/37 - XC2, XA2 s obsahem skelných vláken a krystalizační přísadou</t>
  </si>
  <si>
    <t>-1344047015</t>
  </si>
  <si>
    <t>"Dosazovací nádrž</t>
  </si>
  <si>
    <t>"dno" (3,14*(4,45)^2-1,1*1,1)*0,35+1,7*1,7*0,6</t>
  </si>
  <si>
    <t>"stěny"  3,14*8,35*0,35*5,6+2*(1,7+1,1)*0,3*0,35</t>
  </si>
  <si>
    <t>"JPN+JOV</t>
  </si>
  <si>
    <t>"dno"  2,5*1,22*0,35</t>
  </si>
  <si>
    <t>"stěny"  (2*1,4+2,0)*0,25*5,6*1,0*0,15*5,6</t>
  </si>
  <si>
    <t>"ČS+MŠ</t>
  </si>
  <si>
    <t>"dno"  4,8*3,1*0,3</t>
  </si>
  <si>
    <t>"- jímky ve dně"  -(0,4*0,4+0,5*0,5)*0,15</t>
  </si>
  <si>
    <t>"stěny"  (2*(3,1+4,3)+2,6)*0,25*2,65</t>
  </si>
  <si>
    <t>1,05*0,15*2,65</t>
  </si>
  <si>
    <t>"stropní deska"  (2,6*3,0+1,1*1,05)*0,15</t>
  </si>
  <si>
    <t>"-otvory"  -(2*0,6*0,6+0,9*0,6)*0,15</t>
  </si>
  <si>
    <t>380356231</t>
  </si>
  <si>
    <t>Bednění kompletních konstrukcí čistíren odpadních vod, nádrží, vodojemů, kanálů konstrukcí neomítaných z betonu prostého nebo železového ploch rovinných zřízení</t>
  </si>
  <si>
    <t>-2006238742</t>
  </si>
  <si>
    <t xml:space="preserve">Poznámka k souboru cen:_x000D_
1. V případech, kdy konstrukce jsou obsypávány, oceňuje se bednění vnějších neomítaných obsypávaných stěn_x000D_
a) rovinných cenou 380 35-6211 (zřízení) a 380 35-6212 (odstranění),_x000D_
b) zaoblených cenou 380 35-6221 (zřízení) a 380 35-6222 (odstranění)._x000D_
</t>
  </si>
  <si>
    <t>"DN, JPN+JOV</t>
  </si>
  <si>
    <t>"vnější"  4*1,7*0,95+(2*1,43+2,5)*5,95</t>
  </si>
  <si>
    <t>"vnitřní" 4*1,1*0,7+(2*(1,12+1,0)+0,85+1,0)*5,6</t>
  </si>
  <si>
    <t>"vnější"  2*(4,8+3,1)*2,95</t>
  </si>
  <si>
    <t>"vnitřní" 2*(3,0+2,6)*2,5+2*(1,8+1,0)*2,5+2*(0,6*1,0)*2,65</t>
  </si>
  <si>
    <t>"otvory v desce"  2*(1,05+0,7+2*0,6+2*0,6+0,6+0,9)*0,15</t>
  </si>
  <si>
    <t>"jímky ve dně"  4*0,5*0,15+4*0,4*0,15</t>
  </si>
  <si>
    <t>"spádové betony"  2*0,5*0,03+2*0,4*0,03</t>
  </si>
  <si>
    <t>380356232</t>
  </si>
  <si>
    <t>Bednění kompletních konstrukcí čistíren odpadních vod, nádrží, vodojemů, kanálů konstrukcí neomítaných z betonu prostého nebo železového ploch rovinných odstranění</t>
  </si>
  <si>
    <t>1223965082</t>
  </si>
  <si>
    <t>"k pol.380356231"  169,02</t>
  </si>
  <si>
    <t>380356241</t>
  </si>
  <si>
    <t>Bednění kompletních konstrukcí čistíren odpadních vod, nádrží, vodojemů, kanálů konstrukcí neomítaných z betonu prostého nebo železového ploch zaoblených zřízení</t>
  </si>
  <si>
    <t>-1145881431</t>
  </si>
  <si>
    <t>"vnější"  25,85*0,1+25,43*0,35+(3,14*8,7*5,6)</t>
  </si>
  <si>
    <t>"vnitřní" (3,14*8,0*5,6)</t>
  </si>
  <si>
    <t>380356242</t>
  </si>
  <si>
    <t>Bednění kompletních konstrukcí čistíren odpadních vod, nádrží, vodojemů, kanálů konstrukcí neomítaných z betonu prostého nebo železového ploch zaoblených odstranění</t>
  </si>
  <si>
    <t>-1520009976</t>
  </si>
  <si>
    <t>"k pol.380356241"  305,14</t>
  </si>
  <si>
    <t>380361006</t>
  </si>
  <si>
    <t>Výztuž kompletních konstrukcí čistíren odpadních vod, nádrží, vodojemů, kanálů z oceli 10 505 (R) nebo BSt 500</t>
  </si>
  <si>
    <t>23236885</t>
  </si>
  <si>
    <t>"příloha D.1.2.04-08, D.1.2.11-12</t>
  </si>
  <si>
    <t>"DN, JPN+JOV"  14474,65/1000</t>
  </si>
  <si>
    <t>"ČS+MŠ"  2653,9/1000</t>
  </si>
  <si>
    <t>380361011</t>
  </si>
  <si>
    <t>Výztuž kompletních konstrukcí čistíren odpadních vod, nádrží, vodojemů, kanálů ze svařovaných sítí z drátů typu KARI</t>
  </si>
  <si>
    <t>-1008798960</t>
  </si>
  <si>
    <t>"příloha D.1.2.08, D.1.2.12</t>
  </si>
  <si>
    <t>"ČS+MŠ"  179,91/1000</t>
  </si>
  <si>
    <t>Vodorovné konstrukce</t>
  </si>
  <si>
    <t>411354317</t>
  </si>
  <si>
    <t>Podpěrná konstrukce stropů - desek, kleneb a skořepin výška podepření do 4 m tloušťka stropu přes 35 do 50 cm zřízení</t>
  </si>
  <si>
    <t>833492454</t>
  </si>
  <si>
    <t xml:space="preserve">Poznámka k souboru cen:_x000D_
1. Podepření větších výšek než 6 m se oceňuje individuálně._x000D_
</t>
  </si>
  <si>
    <t>"stropní deska"  2,6*3,0+1,1*1,05</t>
  </si>
  <si>
    <t>411354318</t>
  </si>
  <si>
    <t>Podpěrná konstrukce stropů - desek, kleneb a skořepin výška podepření do 4 m tloušťka stropu přes 35 do 50 cm odstranění</t>
  </si>
  <si>
    <t>333083750</t>
  </si>
  <si>
    <t>"výpočet v pol.411354317"  8,96</t>
  </si>
  <si>
    <t>939941112</t>
  </si>
  <si>
    <t>Zřízení těsnění pracovní spáry ocelovým plechem mezi dnem a stěnou</t>
  </si>
  <si>
    <t>-2085443773</t>
  </si>
  <si>
    <t xml:space="preserve">Poznámka k souboru cen:_x000D_
1. V cenách nejsou započteny náklady na ocelový plech. Jeho dodání se oceňuje ve specifikaci. Ztratné lze dohodnout ve výši 5 %._x000D_
</t>
  </si>
  <si>
    <t>"příloha D.1.2.02-03</t>
  </si>
  <si>
    <t>"DN, JPN+JOV" 3,14*8,35+2*4*1,4+2,25+2*1,3+1,13+3*5,6</t>
  </si>
  <si>
    <t>"ČS+MŠ"  2*4,55+3*2,85+1,3</t>
  </si>
  <si>
    <t>2*2,85+3,25+4,55+1,23</t>
  </si>
  <si>
    <t>136112100R</t>
  </si>
  <si>
    <t>těsnící plech tl. 3 mm s krystalizačním povrchem</t>
  </si>
  <si>
    <t>1496028810</t>
  </si>
  <si>
    <t>"k pol. 939941112" 93,88*0,3*24</t>
  </si>
  <si>
    <t>931991111R</t>
  </si>
  <si>
    <t>Zřízení těsnění injektážní hadičkou (dotěsnění)</t>
  </si>
  <si>
    <t>1589077572</t>
  </si>
  <si>
    <t>"příloha D.1.1.01"</t>
  </si>
  <si>
    <t>"výpočet v pol.939941112"  93,88</t>
  </si>
  <si>
    <t>607716526</t>
  </si>
  <si>
    <t>"příloha D.1.1.23-27, D.1.1.05- ozn.P27</t>
  </si>
  <si>
    <t>2*0,25</t>
  </si>
  <si>
    <t>-708868465</t>
  </si>
  <si>
    <t>"příloha D.1.1.23-27, D.1.1.05- ozn.P20, PE1, PE2, PE3</t>
  </si>
  <si>
    <t>5*0,25</t>
  </si>
  <si>
    <t>166457427</t>
  </si>
  <si>
    <t>"příloha D.1.1.23-27, D.1.1.05- ozn.P29</t>
  </si>
  <si>
    <t>0,25</t>
  </si>
  <si>
    <t>890126066</t>
  </si>
  <si>
    <t>"příloha D.1.1.23-27, D.1.1.05- ozn.P19, P24, P28, P30</t>
  </si>
  <si>
    <t>2*0,25+2*0,15</t>
  </si>
  <si>
    <t>-251320453</t>
  </si>
  <si>
    <t>"příloha D.1.1.23-27, D.1.1.05- ozn.P26</t>
  </si>
  <si>
    <t>977151127</t>
  </si>
  <si>
    <t>Vrtané prostupy do stavebních materiálů (železobetonu, betonu, cihel, obkladů, dlažeb, kamene) průměru přes 225 do 250 mm</t>
  </si>
  <si>
    <t>644599334</t>
  </si>
  <si>
    <t>"příloha D.1.1.23-27, D.1.1.05- ozn.P18, P22, P25</t>
  </si>
  <si>
    <t>2*0,35+0,25</t>
  </si>
  <si>
    <t>2109031218</t>
  </si>
  <si>
    <t>"příloha D.1.1.23-27, D.1.1.05- ozn.P17, P31</t>
  </si>
  <si>
    <t>0,35+0,25</t>
  </si>
  <si>
    <t>977151131</t>
  </si>
  <si>
    <t>Vrtané prostupy do stavebních materiálů (železobetonu, betonu, cihel, obkladů, dlažeb, kamene) průměru přes 350 do 400 mm</t>
  </si>
  <si>
    <t>-1312009549</t>
  </si>
  <si>
    <t>"příloha D.1.1.23-27, D.1.1.05- ozn.P23</t>
  </si>
  <si>
    <t>-1023351770</t>
  </si>
  <si>
    <t>"příloha D1.1.05 - tabulka prostupů, ozn. P19-20, P24, P27-30</t>
  </si>
  <si>
    <t>"poznámka 1)" 8</t>
  </si>
  <si>
    <t>Těsnění vrtaných prostupů těsnícím řetězem z elastomerových prvků otvor 200-300 mm</t>
  </si>
  <si>
    <t>-1640740289</t>
  </si>
  <si>
    <t>"příloha D1.1.05 - tabulka prostupů, ozn. P17, P21-22, P25-26</t>
  </si>
  <si>
    <t>"poznámka 1)" 5</t>
  </si>
  <si>
    <t>411386600R</t>
  </si>
  <si>
    <t>Těsnění prostupů dobetonováním a utěsněním bobtnajícími pásky</t>
  </si>
  <si>
    <t>174639687</t>
  </si>
  <si>
    <t>"příloha D1.1.05 - tabulka prostupů, ozn. P31, P23</t>
  </si>
  <si>
    <t>"poznámka 2)" 2</t>
  </si>
  <si>
    <t>941121111</t>
  </si>
  <si>
    <t>Montáž lešení řadového trubkového těžkého pracovního s podlahami z fošen nebo dílců min. tl. 38 mm, s provozním zatížením tř. 4 do 300 kg/m2 šířky tř. W15 přes 1,5 do 1,8 m, výšky do 10 m</t>
  </si>
  <si>
    <t>1637536834</t>
  </si>
  <si>
    <t xml:space="preserve">Poznámka k souboru cen:_x000D_
1. V ceně jsou započteny i náklady na kotvení lešení._x000D_
2. Montáž lešení řadového trubkového těžkého výšky přes 30 m se oceňuje individuálně._x000D_
3. Šířkou se rozumí půdorysná vzdálenost, měřená od vnitřního líce sloupků zábradlí k protilehlému volnému okraji podlahy nebo mezi vnitřními líci._x000D_
</t>
  </si>
  <si>
    <t>"D1.1.16"</t>
  </si>
  <si>
    <t>"vnitřní" 3,14*9,5*5,6+2*(3,0+2,6)*2,5</t>
  </si>
  <si>
    <t>"vnější"  3,14*8,7*5,6+(2*2,93+5,5)*5,95</t>
  </si>
  <si>
    <t>(7,8+6,1)*2,95</t>
  </si>
  <si>
    <t>941121211</t>
  </si>
  <si>
    <t>Montáž lešení řadového trubkového těžkého pracovního s podlahami Příplatek za první a každý další den použití lešení k ceně -1111</t>
  </si>
  <si>
    <t>1974954436</t>
  </si>
  <si>
    <t>"cca 30 dní"</t>
  </si>
  <si>
    <t>30*456,63</t>
  </si>
  <si>
    <t>941121811</t>
  </si>
  <si>
    <t>Demontáž lešení řadového trubkového těžkého pracovního s podlahami z fošen nebo dílců min. tl. 38 mm, s provozním zatížením tř. 4 do 300 kg/m2 šířky tř. W15 přes 1,5 do 1,8 m, výšky do 10 m</t>
  </si>
  <si>
    <t>-176275126</t>
  </si>
  <si>
    <t xml:space="preserve">Poznámka k souboru cen:_x000D_
1. Demontáž lešení řadového trubkového těžkého výšky přes 30 m se oceňuje individuálně._x000D_
</t>
  </si>
  <si>
    <t>456,63</t>
  </si>
  <si>
    <t>952903112</t>
  </si>
  <si>
    <t>Vyčištění objektů čistíren odpadních vod, nádrží, žlabů nebo kanálů světlé výšky prostoru do 3,5 m</t>
  </si>
  <si>
    <t>103371092</t>
  </si>
  <si>
    <t xml:space="preserve">Poznámka k souboru cen:_x000D_
1. Ceny jsou určeny za zametení prostorů, umytí keramických podlah, vyčištění oken, dveří, zábradlí, potrubí, armatur a jiných konstrukcí a předmětů před předáním stavby do užívání._x000D_
2. Množství měrných jednotek se určuje v m2 půdorysné plochy vnějšího obrysu objektu._x000D_
</t>
  </si>
  <si>
    <t>3,14*(4,45)^2</t>
  </si>
  <si>
    <t>2,5*1,22</t>
  </si>
  <si>
    <t>4,8*3,1</t>
  </si>
  <si>
    <t>952903119</t>
  </si>
  <si>
    <t>Vyčištění objektů čistíren odpadních vod, nádrží, žlabů nebo kanálů Příplatek k ceně za vyčištění prostorů v přes 3,5 m</t>
  </si>
  <si>
    <t>928303852</t>
  </si>
  <si>
    <t>"k pol.952903112</t>
  </si>
  <si>
    <t>933901111R</t>
  </si>
  <si>
    <t>Zkoušky objektů a vymývání provedení zkoušky vodotěsnosti betonové nádrže jakéhokoliv druhu a tvaru, o obsahu do 1000 m3, vč.zkušebního média</t>
  </si>
  <si>
    <t>786632569</t>
  </si>
  <si>
    <t xml:space="preserve">Poznámka k souboru cen:_x000D_
1. Ceny -1111 a -1112 jsou určeny pro provedení zkoušky vodotěsnosti nádrží, které neslouží k_x000D_
 výrobě kalového plynu._x000D_
2. V cenách -1311 a -1312 jsou započteny i náklady na dodání vody._x000D_
3. V cenách -1111 a -1112, -1511 a -1512 jsou započteny i náklady na napuštění a vypuštění vody z_x000D_
 nádrže po skončení zkoušky._x000D_
4. V cenách -1111 a -1112, -1511 a -1512 nejsou započteny náklady na dodání vody pro zkoušku;_x000D_
 dodání vody se oceňuje ve specifikaci a nezapočítává se do celkové hmotnosti pro oceňování přesunu_x000D_
 hmot._x000D_
5. Množství měrných jednotek se určuje pro cenu_x000D_
 a) -1311 a -1312 v m3 vody v nádrži;_x000D_
 b) -1111, -1112, -1511 a -1512 v m3 vody, která se určí z objemu nádrže s přihlédnutím ke_x000D_
 předepsané zkušební hladině vody, z vody potřebné pro nasycení pláště a udržení zkušební hladiny._x000D_
 Ztratné lze dohodnout ve výši 3 %._x000D_
</t>
  </si>
  <si>
    <t>"dno" 3,14*(4,0)^2*5,6</t>
  </si>
  <si>
    <t>"dno" (0,85+1,0)*1,04*5,6</t>
  </si>
  <si>
    <t>3,0*2,6*2,65+0,65*1,05*2,5+1,8*1,05*2,5</t>
  </si>
  <si>
    <t>998142251</t>
  </si>
  <si>
    <t>Přesun hmot pro nádrže, jímky, zásobníky a jámy pozemní mimo zemědělství se svislou nosnou konstrukcí monolitickou betonovou tyčovou nebo plošnou vodorovná dopravní vzdálenost do 50 m výšky do 25 m</t>
  </si>
  <si>
    <t>1491119530</t>
  </si>
  <si>
    <t xml:space="preserve">Poznámka k souboru cen:_x000D_
1. Přesun hmot pro sila a zásobníky prováděné do posuvného bednění se oceňuje cenami části A 03 tohoto ceníku._x000D_
</t>
  </si>
  <si>
    <t>767000010R</t>
  </si>
  <si>
    <t>Ocelový nerezový truhlík pro šikmý prostup potrubí osazený při betonáži nádrže, vč. přivaření potrubí (vodotěsný prostup)</t>
  </si>
  <si>
    <t>-1406409923</t>
  </si>
  <si>
    <t>"příloha D.1.1.28  - prostup P18" 80,0</t>
  </si>
  <si>
    <t>767000011R</t>
  </si>
  <si>
    <t>Montáž a dodávka - kompozitový žebřík, konstrukční výška 2,65 m, vč.kotevních prvků</t>
  </si>
  <si>
    <t>-996815558</t>
  </si>
  <si>
    <t xml:space="preserve">"příloha D.1.1.03, D.1.1.23-27 - ozn. P6 - ČS kalu </t>
  </si>
  <si>
    <t>767000012R</t>
  </si>
  <si>
    <t>Montáž a dodávka vodárenského kompozitového poklopu s odvětráním, rozměr otvoru 600 x 600 mm vč. rámu, kotevních prvků, řetízků, madel, nerez.pantů a zámku</t>
  </si>
  <si>
    <t>-315129793</t>
  </si>
  <si>
    <t xml:space="preserve">"příloha D.1.1.03, D.1.1.23-27 - ozn. P8 - ČS kalu </t>
  </si>
  <si>
    <t>767000013R</t>
  </si>
  <si>
    <t>Montáž a dodávka vodárenského kompozitového poklopu s odvětráním, rozměr otvoru 700 x 1050 mm vč. rámu, kotevních prvků, řetízků, madel, nerez.pantů a zámku</t>
  </si>
  <si>
    <t>143940973</t>
  </si>
  <si>
    <t xml:space="preserve">"příloha D.1.1.03, D.1.1.23-27 - ozn. P7 - ČS kalu </t>
  </si>
  <si>
    <t>767000014R</t>
  </si>
  <si>
    <t>Montáž a dodávka vodárenského kompozitového poklopu s odvětráním, rozměr otvoru 600 x 900 mm vč. rámu, kotevních prvků, řetízků, madel, nerez.pantů a zámku</t>
  </si>
  <si>
    <t>-53035674</t>
  </si>
  <si>
    <t xml:space="preserve">"příloha D.1.1.03, D.1.1.23-27 - ozn. P9 - ČS kalu </t>
  </si>
  <si>
    <t>767000015R</t>
  </si>
  <si>
    <t>Montáž a dodávka - kompozitní poklop pro rozměr otvoru 650 x 1050 mm, vč.rámu a kotevních prvků</t>
  </si>
  <si>
    <t>745162931</t>
  </si>
  <si>
    <t xml:space="preserve">"příloha D.1.1.03, D.1.1.23-27 - ozn. P10 - ČS kalu </t>
  </si>
  <si>
    <t>767000016R</t>
  </si>
  <si>
    <t>Montáž a dodávka - kompozitní nepravidelný poklop pro rozměr otvoru 850 x 1100 mm, vč.rámu a kotevních prvků</t>
  </si>
  <si>
    <t>-278553159</t>
  </si>
  <si>
    <t>"příloha D.1.1.03, D.1.1.23-27 - ozn. P11 - Jímka odsazené vody</t>
  </si>
  <si>
    <t>767000017R</t>
  </si>
  <si>
    <t>Montáž a dodávka - kompozitní nepravidelný poklop pro rozměr otvoru 1000 x 1100 mm, vč.rámu a kotevních prvků</t>
  </si>
  <si>
    <t>372774886</t>
  </si>
  <si>
    <t>"příloha D.1.1.03, D.1.1.23-27 - ozn. P12 - Jímka plovoucích nečistot</t>
  </si>
  <si>
    <t>767000018R</t>
  </si>
  <si>
    <t>Montáž a dodávka - výlezové madlo výšky 1,1 m, kotvené do stropní desky, vč.kotevních prvků_x000D_
materiál: nerez ocel (DIN 1.4571)</t>
  </si>
  <si>
    <t>-1145709886</t>
  </si>
  <si>
    <t>"příloha D.1.1.03, D.1.1.23-27 - ozn. Z5 - ČS kalu - 4ks</t>
  </si>
  <si>
    <t>4*4</t>
  </si>
  <si>
    <t>767000019R</t>
  </si>
  <si>
    <t>Ocelové zábradlí na zhlaví dosazovací nádrže - D+M_x000D_
 - napojit na zábradlí lávky technologie_x000D_
 - délka 25 m_x000D_
 - materiál: nerez 1.4571</t>
  </si>
  <si>
    <t>-1443402102</t>
  </si>
  <si>
    <t>"příloha D.1.1.03, D.1.1.23-27 - ozn. Z6 - DN</t>
  </si>
  <si>
    <t>290</t>
  </si>
  <si>
    <t>767000020R</t>
  </si>
  <si>
    <t>Svařenec ocelových trubek DN100 (104 x 2,0 mm) - D+M_x000D_
 - materiál:l nerez 1.4571</t>
  </si>
  <si>
    <t>701343226</t>
  </si>
  <si>
    <t>"příloha D.1.1.03, D.1.1.23-27 - ozn. Z7 - Jímka plovoucích nečistot</t>
  </si>
  <si>
    <t>998767101</t>
  </si>
  <si>
    <t>Přesun hmot pro zámečnické konstrukce stanovený z hmotnosti přesunovaného materiálu vodorovná dopravní vzdálenost do 50 m v objektech výšky do 6 m</t>
  </si>
  <si>
    <t>1083491408</t>
  </si>
  <si>
    <t>783000001R</t>
  </si>
  <si>
    <t>Nátěry ochranné a sjednocující pro betonové kce</t>
  </si>
  <si>
    <t>1798279583</t>
  </si>
  <si>
    <t xml:space="preserve"> 4*1,7*0,95+(2*1,43+2,5)*5,95</t>
  </si>
  <si>
    <t>25,85*0,1+25,43*0,35+(3,14*8,7*5,6)</t>
  </si>
  <si>
    <t>2*(4,8+3,1)*2,95</t>
  </si>
  <si>
    <t>SO 04 - Ostatní stavební úpravy a objekty</t>
  </si>
  <si>
    <t xml:space="preserve">    9 - Ostatní konstrukce a práce, bourání</t>
  </si>
  <si>
    <t>111201101</t>
  </si>
  <si>
    <t>Odstranění křovin a stromů s odstraněním kořenů průměru kmene do 100 mm do sklonu terénu 1 : 5, při celkové ploše do 1 000 m2</t>
  </si>
  <si>
    <t>-905291721</t>
  </si>
  <si>
    <t xml:space="preserve">Poznámka k souboru cen:_x000D_
1. Cenu -1104 lze použít jestliže se odstranění stromů a křovin neprovádí na holo._x000D_
2. Cena -1101 je určena i pro:_x000D_
a) odstraňování křovin a stromů o průměru kmene do 100 mm z ploch, jejichž celková výměra je větší než 1 000 m2 při sklonu terénu strmějším než 1 : 5;_x000D_
b) LTM při jakékoliv celkové ploše jednotlivě přes 30 m2._x000D_
3. V ceně jsou započteny i náklady na případné nutné odklizení křovin a stromů na hromady na vzdálenost do 50 m nebo naložení na dopravní prostředek._x000D_
4. Průměr kmenů stromů (křovin) se měří 0,15 m nad přilehlým terénem._x000D_
5. Množství jednotek se určí samostatně za každý objekt v m2 plochy rovné součtu půdorysných ploch omezených obalovými křivkami korun jednotlivých stromů a křovin, popř. skupin stromů a křovin, jejichž koruny se půdorysně překrývají. Jestliže by byl zmíněný součet ploch větší než půdorysná plocha staveniště, počítá se pouze s plochou staveniště._x000D_
</t>
  </si>
  <si>
    <t>"příloha C.2, cca"  14,0</t>
  </si>
  <si>
    <t>111201001R</t>
  </si>
  <si>
    <t>Likvidace dřevní hmoty štěpkováním</t>
  </si>
  <si>
    <t>-839010813</t>
  </si>
  <si>
    <t>"větví a slabších kmenů" 1</t>
  </si>
  <si>
    <t>122201101</t>
  </si>
  <si>
    <t>Odkopávky a prokopávky nezapažené s přehozením výkopku na vzdálenost do 3 m nebo s naložením na dopravní prostředek v hornině tř. 3 do 100 m3</t>
  </si>
  <si>
    <t>929048344</t>
  </si>
  <si>
    <t xml:space="preserve">Poznámka k souboru cen:_x000D_
1. Odkopávky a prokopávky v roubených prostorech se oceňují podle čl. 3116 Všeobecných podmínek tohoto katalogu._x000D_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m3._x000D_
3. Ceny lze použít i pro vykopávky odpadových jam._x000D_
4. Ceny lze použít i pro sejmutí podorničí. Přitom se přihlíží k ustanovení čl. 3112 Všeobecných podmínek tohoto katalogu._x000D_
</t>
  </si>
  <si>
    <t>"příloha D.1.1.01, D.1.1.29</t>
  </si>
  <si>
    <t>"pod podhradbové desky"  45*2,45*0,3*0,1</t>
  </si>
  <si>
    <t>133201101</t>
  </si>
  <si>
    <t>Hloubení zapažených i nezapažených šachet s případným nutným přemístěním výkopku ve výkopišti v hornině tř. 3 do 100 m3</t>
  </si>
  <si>
    <t>-1739062466</t>
  </si>
  <si>
    <t xml:space="preserve">Poznámka k souboru cen:_x000D_
1. Ceny 10-1101 až 40-1101 jsou určeny jen pro šachty hloubky do 12 m. Šachty větších hloubek se oceňují individuálně._x000D_
2. V cenách jsou započteny i náklady na:_x000D_
a) svislé přemístění výkopku,_x000D_
b) urovnání dna do předepsaného profilu a spádu._x000D_
c) přehození výkopku na přilehlém terénu na vzdálenost do 5 m od hrany šachty nebo naložení na dopravní prostředek._x000D_
3. V cenách nejsou započteny náklady na roubení._x000D_
4. Pažení šachet bentonitovou suspenzí se oceňuje takto:_x000D_
a) dodání bentonitové suspenze cenou 239 68-1711 Bentonitová suspenze pro pažení rýh pro podzemní stěny – její výroba katalogu 800-2 Zvlášní zakládání objektů; množství v m2 se určí jako součin objemu vyhloubeného prostoru (v m3) a koeficientu 1,667,_x000D_
b) doplnění bentonitové suspenze se ocení cenou 239 68-4111 Doplnění bentonitové suspenze katalogu 800-2 Zvlášní zakládání objektů._x000D_
5. Vodorovné přemístění výkopku ze šachet, pažených bentonitovou suspenzí, se oceňuje cenami souboru cen 162 . 0-31 Vodorovné přemístění výkopku z rýh podzemních stěn, vodorovné přemístění znehodnocené bentonitové suspenze se oceňuje cenami souboru cen 162 . . -4 . Vodorovné přemístění znehodnocené suspenze katalogu 800-2 Zvláštní zakládání objektů._x000D_
</t>
  </si>
  <si>
    <t>"pro sloupky a vzpěry - prům.300 mm, hl.800 mm - ozn.5"  (40+12)*0,06</t>
  </si>
  <si>
    <t>"pro osazení brány - 500/500/800 mm - ozn.8"  2*0,2</t>
  </si>
  <si>
    <t>171201101R</t>
  </si>
  <si>
    <t>Rozprostření zbylého výkopku na místě</t>
  </si>
  <si>
    <t>-800064399</t>
  </si>
  <si>
    <t xml:space="preserve">Poznámka k souboru cen:_x000D_
1. Ceny lze použít i pro sypaniny odebírané z hald, pro hlušinu apod._x000D_
2. Cenu 20-1101 lze použít i pro:_x000D_
 a) rozprostření zbylého výkopu na místě po zásypu jam a rýh pro podzemní vedení a zářezů pro_x000D_
 podzemní vedení; toto množství se určí v m3 uloženého výkopku, měřeného v rostlém stavu,_x000D_
 b) uložení výkopku do násypů pod vodou._x000D_
3. Ceny lze použít i pro uložení sypaniny s předepsaným zhutněním na trvalé skládky, do koryt_x000D_
 vodotečí a do prohlubní terénu._x000D_
4. Cenu 10-1131 lze použít i pro ukládání sypaniny z hornin nesoudržných i soudržných společně bez_x000D_
 možnosti jejich roztřídění._x000D_
5. Ceny -1121 a -1131 lze použít jen tehdy, jestliže objem násypů, oceňovaných těmito cenami,_x000D_
 měřený podle ustanovení čl. 3571 Všeobecných podmínek katalogu nepřesáhne 100 000 m3na objektu._x000D_
 Násypy, jejichž součet objemů přesáhne 100 000 m3 na objektu, se ocení individuálně._x000D_
6. Ceny jsou určeny pro míru zhutnění určenou projektem:_x000D_
 a) pro ceny -1101 až -1105 v % výsledku zkoušky PS,_x000D_
 b) pro ceny -1111 a -1112 relativní ulehlostí I(d),_x000D_
 c) pro ceny -1121 a -1131 stanovením technologie._x000D_
7. Ceny nelze použít:_x000D_
 a) pro uložení sypaniny do hrází; uložení netříděné sypaniny do hrází se oceňuje cenami souboru_x000D_
 cen 171 uložení netříděných sypanin do hrází části A 03, případně cenovými normativy podle části A_x000D_
 31,_x000D_
 b) pro uložení sypaniny do ochranných valů nebo těch jejich částí, jejichž šířka je menší než 3_x000D_
 m. Toto uložení se oceňuje cenami souboru cen 175 10-11 Obsyp objektů._x000D_
8. Cena 20-1101 neplatí pro uložení výkopku nebo ornice při vykopávkách pro podzemní vedení podél_x000D_
 hrany výkopu, z něhož byl výkopek získán a to ani tehdy, jestliže se výkopek po vyhození z_x000D_
 výkopiště na povrch území ještě dále přemísťuje na hromady . podél výkopu._x000D_
9. Horninami soudržnými se rozumějí takové horniny, u nichž zdrojem pevnosti jsou molekulární a_x000D_
 chemické vazby mezi částicemi horniny. Jde o horniny, které jsou schopny plastických deformací._x000D_
10. Horninami nesoudržnými se rozumějí horniny, u nichž hlavním zdrojem pevnosti ve smyku je pouze_x000D_
 tření mezi jednotlivými oddělenými pevnými částicemi horniny._x000D_
11. Horninami sypkými se rozumějí horniny III. skupiny podle ČSN 72 1002 se zrnem do 125 mm._x000D_
 Množství zrn velikosti přes 125 mm může být nejvýše 5 % objemu._x000D_
12. Horninami kamenitými se rozumějí nestmelené úlomkovité horniny skalní a sypké se zrny přes 125_x000D_
 mm. Množství zrn velikosti přes 125 mm musí být vyšší než 5 % objemu._x000D_
13. Ceny pro uložení soudržných hornin lze použít, jestliže jejich přirozená vlhkost při ukládání_x000D_
 do násypu není vyšší než 2 % optimální vlhkosti dle zkoušky PS na neredukovaný materiál. Je-li_x000D_
 vlhkost při ukládání sypaniny do násypu vyšší, ocení se uložení sypaniny individuálně._x000D_
14. Zajišťuje-li se předepsané zhutnění násypu přesypáním podle čl. 120 ČSN 73 3050, ocení se_x000D_
 odstranění přesypané části cenami 122 . 0-71 Odkopávky nebo prokopávky při pozemkových úpravách_x000D_
</t>
  </si>
  <si>
    <t>"výměra z položky 133201101" 3,52+3,31</t>
  </si>
  <si>
    <t>271532212R</t>
  </si>
  <si>
    <t>Štěrkový podsyp</t>
  </si>
  <si>
    <t>-141225155</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</si>
  <si>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</si>
  <si>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"pod podhradbové desky"  45*2,45*0,3*0,05</t>
  </si>
  <si>
    <t>275313511</t>
  </si>
  <si>
    <t>Základy z betonu prostého patky a bloky z betonu tř. C 12/15</t>
  </si>
  <si>
    <t>-399622063</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</si>
  <si>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t>
  </si>
  <si>
    <t>"pro osazení brány - 500/500/800 mm - ozn.7"  2*0,2</t>
  </si>
  <si>
    <t>338171123R</t>
  </si>
  <si>
    <t>Osazování sloupků a vzpěr plotových ocelových trubkových nebo profilovaných výšky do 2,60 m se zabetonováním (tř. C12/15) do 0,08 m3 do připravených jamek</t>
  </si>
  <si>
    <t>-400585898</t>
  </si>
  <si>
    <t xml:space="preserve">Poznámka k souboru cen:_x000D_
1. Ceny lze použít i pro zalití (zabetonování) vzpěr rohových sloupků._x000D_
2. V cenách nejsou započteny náklady na sloupky a vzpěry. Jejich dodání se oceňuje ve specifikaci._x000D_
3. Výškou sloupku se rozumí jeho délka před osazením._x000D_
4. Montáž pletiva se oceňuje cenami souboru cen 348 17 Osazení oplocení._x000D_
5. V cenách osazování do zemního vrutu je započten i štěrk fixující sloupek._x000D_
</t>
  </si>
  <si>
    <t>"sloupky - ozn.2" 40</t>
  </si>
  <si>
    <t>"vzpěry - ozn.3"  12</t>
  </si>
  <si>
    <t>55342262R</t>
  </si>
  <si>
    <t>sloupek plotový pozinkovaný poplastovaný 2250/48x1,5 mm, vč. čepičky a horní úchytky napínacího drátu</t>
  </si>
  <si>
    <t>-1100582582</t>
  </si>
  <si>
    <t>55342272R</t>
  </si>
  <si>
    <t>vzpěra plotová pozinkovaná poplastovaná, prům.38x1,25 mm, dl.2,0 m., včetně napojovací čepky a spoj. materíálu</t>
  </si>
  <si>
    <t>205754399</t>
  </si>
  <si>
    <t>348101240</t>
  </si>
  <si>
    <t>Osazení vrat a vrátek k oplocení na sloupky ocelové, plochy jednotlivě přes 6 do 8 m2</t>
  </si>
  <si>
    <t>-1941794177</t>
  </si>
  <si>
    <t xml:space="preserve">Poznámka k souboru cen:_x000D_
1. V cenách jsou započteny i náklady na montážní materiál. Jedná se o drobný materiál, proto není v kalkulaci jmenovitě uveden. Tento materiál je součásti výrobní režie._x000D_
2. V cenách nejsou započteny náklady na dodávku vrat a vrátek; tyto se oceňují ve specifikaci._x000D_
</t>
  </si>
  <si>
    <t>"ozn.6" 1</t>
  </si>
  <si>
    <t>553423410R</t>
  </si>
  <si>
    <t>portálová otočná 2kř.brána v.1,75 m, š.vjezdu 4,0 m, materiál: pozink.poplast.,ruční ovl., s dorazem, vložkovým zámkem, vč.sloupků a stavitelných závěsů</t>
  </si>
  <si>
    <t>-1417898975</t>
  </si>
  <si>
    <t>348121221</t>
  </si>
  <si>
    <t>Montáž podhrabových desek délky desek přes 2 do 3 m</t>
  </si>
  <si>
    <t>-1724769165</t>
  </si>
  <si>
    <t xml:space="preserve">Poznámka k souboru cen:_x000D_
1. V cenách jsou započteny i náklady na:_x000D_
2. montážní materiál. Jedná se o drobný materiál, proto není v kalkulaci jmenovitě uveden. Tento materiál je součásti výrobní režie,_x000D_
3. montáž a dodávku držáků desek._x000D_
4. V cenách nejsou započteny náklady na dodávku desky; tyto se oceňují ve specifikaci._x000D_
</t>
  </si>
  <si>
    <t>"ozn.8" 45</t>
  </si>
  <si>
    <t>592331200</t>
  </si>
  <si>
    <t>betonová plotová deska s výtuží 2450/300/50mm</t>
  </si>
  <si>
    <t>-103424055</t>
  </si>
  <si>
    <t>348401130</t>
  </si>
  <si>
    <t>Osazení oplocení ze strojového pletiva s napínacími dráty do 15 st. sklonu svahu, výšky přes 1,6 do 2,0 m</t>
  </si>
  <si>
    <t>-1328350602</t>
  </si>
  <si>
    <t xml:space="preserve">Poznámka k souboru cen:_x000D_
1. V cenách nejsou započteny náklady na dodávku pletiva a drátů, tyto se oceňují ve specifikaci._x000D_
</t>
  </si>
  <si>
    <t>"ozn.1" 105,0</t>
  </si>
  <si>
    <t>31327503</t>
  </si>
  <si>
    <t>pletivo drátěné plastifikované se čtvercovými oky 50 mm/2,2 mm, 175 cm</t>
  </si>
  <si>
    <t>-514484549</t>
  </si>
  <si>
    <t>156191000</t>
  </si>
  <si>
    <t>drát poplastovaný kruhový napínací, vč.příslušenství</t>
  </si>
  <si>
    <t>-216752852</t>
  </si>
  <si>
    <t>"ozn.4" 315,0</t>
  </si>
  <si>
    <t>Ostatní konstrukce a práce, bourání</t>
  </si>
  <si>
    <t>966071711R</t>
  </si>
  <si>
    <t>Bourání plotových sloupků a vzpěr ocelových trubkových nebo profilovaných výšky do 2,50 m zabetonovaných, vč.likvidace</t>
  </si>
  <si>
    <t>1346020761</t>
  </si>
  <si>
    <t>"příloha C.2 - odhad"  38,0</t>
  </si>
  <si>
    <t>966071822R</t>
  </si>
  <si>
    <t>Rozebrání oplocení z pletiva drátěného se čtvercovými oky, výšky přes 1,6 do 2,0 m, vč. likvidace</t>
  </si>
  <si>
    <t>959749854</t>
  </si>
  <si>
    <t xml:space="preserve">Poznámka k souboru cen:_x000D_
1. V cenách nejsou započteny náklady na demontáž sloupků._x000D_
</t>
  </si>
  <si>
    <t>"příloha C.2 - vč.vrat"  25,0+22,5+25,5+22,8</t>
  </si>
  <si>
    <t>998232111</t>
  </si>
  <si>
    <t>Přesun hmot pro oplocení se svislou nosnou konstrukcí zděnou z cihel, tvárnic, bloků, popř. kovovou nebo dřevěnou vodorovná dopravní vzdálenost do 50 m, pro oplocení výšky do 10 m</t>
  </si>
  <si>
    <t>1685152567</t>
  </si>
  <si>
    <t xml:space="preserve">Poznámka k souboru cen:_x000D_
1. Cenu -2111 lze použít i pro oplocení ze sloupků a dílců prefabrikovaných dřevěných, kovových nebo železobetonových_x000D_
</t>
  </si>
  <si>
    <t>SO 05 - Trubní rozvody</t>
  </si>
  <si>
    <t xml:space="preserve">    8 - Trubní vedení</t>
  </si>
  <si>
    <t>1504879335</t>
  </si>
  <si>
    <t>"předpokládaná doba čerpání 30 dní /8 hod." 30*8</t>
  </si>
  <si>
    <t>1242869042</t>
  </si>
  <si>
    <t>"předpokládaná doba 30 dni"   30,0</t>
  </si>
  <si>
    <t>132201202</t>
  </si>
  <si>
    <t>Hloubení rýh š do 2000 mm v hornině tř. 3 objemu do 1000 m3</t>
  </si>
  <si>
    <t>1090783849</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</si>
  <si>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prostředek._x000D_
2. Hloubení rýh při lesnicko-technických melioracích se oceňuje:_x000D_
a) ve stržích cenami platnými pro objem výkopu do 100 m3, i když skutečný objem výkopu je větší,_x000D_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m3._x000D_
3. Náklady na svislé přemístění výkopku nad 1 m hloubky se určí dle ustanovení článku č. 3161 všeobecných podmínek katalogu._x000D_
4. Předepisuje-li projekt hloubit rýhy 5 až 7 bez použití trhavin, oceňuje se toto hloubení:_x000D_
a) v suchu nebo mokru cenami 138 40-1201, 138 50-1201 a 138 60-1201 Dolamování hloubených vykopávek,_x000D_
b) v tekoucí vodě při jakékoliv její rychlosti individuálně._x000D_
5. Ceny nelze použít pro hloubení rýh a hloubky přes 16 m. Tyto práce se oceňují individuálně._x000D_
</t>
  </si>
  <si>
    <t>"příloha D.1.1.01, C.2 - cca</t>
  </si>
  <si>
    <t>"přívod vody do ČS" 11,5*0,9*1,2+10,2*0,9*1,2</t>
  </si>
  <si>
    <t>"výtlak vody z jímky odsazené vody"  2,5*0,9*1,3</t>
  </si>
  <si>
    <t>"přeložka stávajícího výtlaku"  6,6*0,9*1,5+5,0*0,9*3,0</t>
  </si>
  <si>
    <t>"výtlak přebytečného kalu z ČS"  4,4*0,9*1,2</t>
  </si>
  <si>
    <t>"výtlak vratného kalu"  3,0*0,9*1,0</t>
  </si>
  <si>
    <t>"bezpečnostní přepad kalojemu do šachty Š3"  5,7*0,9*3,2</t>
  </si>
  <si>
    <t>"odtok z uliční vpusti do šachty Š3"  2,0*0,9*1,6</t>
  </si>
  <si>
    <t>"odtok z nádrží SO do šachty Š3"  4,7*0,9*2,0</t>
  </si>
  <si>
    <t>"ze šachty Š3 do DN"  1,2*0,9*2,0</t>
  </si>
  <si>
    <t>"z odtokové šachty do Š2"  4,6*0,9*2,4</t>
  </si>
  <si>
    <t>"rozšíření pro šachty "  2*2,5*1,6*2,4</t>
  </si>
  <si>
    <t>151101101</t>
  </si>
  <si>
    <t>Zřízení příložného pažení a rozepření stěn rýh hl do 2 m</t>
  </si>
  <si>
    <t>1277430031</t>
  </si>
  <si>
    <t xml:space="preserve">Poznámka k souboru cen:_x000D_
1. Ceny jsou určeny pro roubení a rozepření stěn i jiných výkopů se svislými stěnami, pokud jsou tyto výkopy pro podzemní vedení rozměru do 1 250 mm._x000D_
2. Plocha mezer mezi pažinami příložného pažení se od plochy příložného pažení neodečítá; nezapažené plochy u pažení zátažného nebo hnaného se od plochy pažení odečítají._x000D_
3. Předepisuje-li projekt:_x000D_
a) ponechat pažení ve výkopu, oceňuje se toto pažení cenami souboru cen 151 . 0-19 Pažení stěn s ponecháním a rozepření stěn cenami souboru cen 151 . 0-13 Zřízení rozepření zapažených stěn výkopů,_x000D_
b) vzepření stěn, oceňuje se toto odstranění pažení stěn výkopu cenami souboru cen 151 . 0-12 Pažení stěn a vzepření stěn cenami souboru cen 151 . 0-14 odstranění vzepření stěn,_x000D_
c) kotvení stěn, oceňuje se toto Odstranění pažení stěn cenami souboru cen 151 . 0-12 Pažení stěn a kotvení stěn příslušnými cenami katalogu 800-2 Zvláštní zakládání objektů._x000D_
</t>
  </si>
  <si>
    <t>2*(11,5*1,2+10,2*1,2+2,5*1,3+6,6*1,5+5,0*3,0+4,4*1,2+3,0*1,0+5,7*3,2+2,0*1,6+4,7*2,0+1,2*2,0+4,6*2,4+2*2,5*2,4)</t>
  </si>
  <si>
    <t>151101111</t>
  </si>
  <si>
    <t>Odstranění příložného pažení a rozepření stěn rýh hl do 2 m</t>
  </si>
  <si>
    <t>1152892851</t>
  </si>
  <si>
    <t>"výpočet v pol.151101101"  237,50</t>
  </si>
  <si>
    <t>161101101</t>
  </si>
  <si>
    <t>Svislé přemístění výkopku z horniny tř. 1 až 4 hl výkopu do 2,5 m</t>
  </si>
  <si>
    <t>1009538223</t>
  </si>
  <si>
    <t>"ceník 800-1, příloha 8, tabulka II - 50%"   115,29/100*50</t>
  </si>
  <si>
    <t>-1458719967</t>
  </si>
  <si>
    <t>"vhodná zemina na mezideponii"  115,29</t>
  </si>
  <si>
    <t>"zemina z mezideponie na zásyp"  61,61</t>
  </si>
  <si>
    <t>"přebytečná zemina na násypy a zásypy:  53,86 m3</t>
  </si>
  <si>
    <t>-1452267307</t>
  </si>
  <si>
    <t>"na mezideponii pro zásyp "  61,61</t>
  </si>
  <si>
    <t>Zásyp jam, šachet rýh nebo kolem objektů sypaninou se zhutněním</t>
  </si>
  <si>
    <t>367304708</t>
  </si>
  <si>
    <t>"výpočet v pol. 132201202"  115,29</t>
  </si>
  <si>
    <t>"- pískový podsyp, výpočet z pol.451573111"  - 14,03</t>
  </si>
  <si>
    <t>" - obsyp pískem vč. potrubí, výpočet z pol.175101101"  -33,75</t>
  </si>
  <si>
    <t>"- podkl.desky, výpočet v pol.452311131"  -0,0,45</t>
  </si>
  <si>
    <t>"- těleso šachet, cca"  -(3,1+2,8)</t>
  </si>
  <si>
    <t>" přebytečná zemina 115,29-61,61=53,86 m3"</t>
  </si>
  <si>
    <t>175101101</t>
  </si>
  <si>
    <t>Obsypání potrubí bez prohození sypaniny z hornin tř. 1 až 4 uloženým do 3 m od kraje výkopu</t>
  </si>
  <si>
    <t>79853595</t>
  </si>
  <si>
    <t>"příloha D.1.1.01, C.2, D.1.1.30"</t>
  </si>
  <si>
    <t>"PE-HD"</t>
  </si>
  <si>
    <t>(22,2*0,29+5,0*0,31+10,5*0,36+6,7*0,33+5,7*0,29+3,9*0,28+18,6*0,23+13,5*0,23)*0,9</t>
  </si>
  <si>
    <t>"PVC"  (8,0*0,6+15,7*0,3+3,2*0,5+5,7*0,4)*0,9</t>
  </si>
  <si>
    <t>"-potrubí"  -(3,2*0,0346+8,0*0,0781)</t>
  </si>
  <si>
    <t>583312000</t>
  </si>
  <si>
    <t>kamenivo těžené zásypový materiál</t>
  </si>
  <si>
    <t>1707668807</t>
  </si>
  <si>
    <t>33,01* 1,9</t>
  </si>
  <si>
    <t>451573111</t>
  </si>
  <si>
    <t>Lože pod potrubí, stoky a drobné objekty v otevřeném výkopu z písku a štěrkopísku do 63 mm</t>
  </si>
  <si>
    <t>-1662080847</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</si>
  <si>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</si>
  <si>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"PE-HD"  (22,2+5,0+10,5+6,7+5,7+3,9+18,6+13,5)*0,9*0,1</t>
  </si>
  <si>
    <t>"PVC"  (8,0+15,7+3,2+5,7)*0,9*0,15</t>
  </si>
  <si>
    <t>"šachty"  2*2,5*2,5*0,15</t>
  </si>
  <si>
    <t>452311131</t>
  </si>
  <si>
    <t>Podkladní desky z betonu prostého tř. C 12/15 otevřený výkop</t>
  </si>
  <si>
    <t>373612481</t>
  </si>
  <si>
    <t xml:space="preserve">Poznámka k souboru cen:_x000D_
1. Ceny -1121 až -1191 a -1192 lze použít i pro ochrannou vrstvu pod železobetonové konstrukce._x000D_
2. Ceny -2121 až -2191 a -2192 jsou určeny pro jakékoliv úkosy sedel._x000D_
</t>
  </si>
  <si>
    <t>"příloha D.1.1.31"  2*1,5*1,5*0,1</t>
  </si>
  <si>
    <t>Trubní vedení</t>
  </si>
  <si>
    <t>871161211R</t>
  </si>
  <si>
    <t>Montáž vodovodního potrubí z plastů v otevřeném výkopu z polyetylenu PE 100 svařovaných elektrotvarovkou SDR 11/PN16 D 32 x 3,0 mm, vč.tvarovek</t>
  </si>
  <si>
    <t>-153033902</t>
  </si>
  <si>
    <t xml:space="preserve">Poznámka k souboru cen:_x000D_
1. V cenách potrubí nejsou započteny náklady na:_x000D_
a) dodání potrubí; potrubí se oceňuje ve specifikaci; ztratné lze dohodnout u trub polyetylénových ve výši 1,5 %; u trub z tvrdého PVC ve výši 3 %,_x000D_
b) dodání tvarovek; tvarovky se oceňují ve specifikaci._x000D_
2. Ceny -2111 jsou určeny i pro plošné kolektory primárních okruhů tepelných čerpadel._x000D_
</t>
  </si>
  <si>
    <t>"příloha D.1.1.04, C.2 - přívod vody do ČS"  18,6+13,5</t>
  </si>
  <si>
    <t>28613595</t>
  </si>
  <si>
    <t>potrubí vodovodní HDPE 100 32x3,0 mm, vč.tvarovek</t>
  </si>
  <si>
    <t>-374619085</t>
  </si>
  <si>
    <t>"ztratné 1,5%"  32,1*1,015</t>
  </si>
  <si>
    <t>871235201R</t>
  </si>
  <si>
    <t>Montáž kanalizačního potrubí z plastů z polyetylenu PE 100 svařovaných elektrotvarovkou v otevřeném výkopu ve sklonu do 20 % SDR 11/PN16 D 75 x 6,8 mm, vč.tvarovek</t>
  </si>
  <si>
    <t>-860771934</t>
  </si>
  <si>
    <t xml:space="preserve">Poznámka k souboru cen:_x000D_
1. V cenách montáže potrubí nejsou započteny náklady na dodání trub, elektrospojek a těsnicích kroužků pokud tyto nejsou součástí dodávky potrubí. Tyto náklady se oceňují ve specifikaci._x000D_
2. V cenách potrubí z trubek polyetylenových a polypropylenových nejsou započteny náklady na dodání tvarovek použitých pro napojení na jiný druh potrubí; tvarovky se oceňují ve specifikaci._x000D_
3. Ztratné lze dohodnout:_x000D_
a) u trub kanalizačních z tvrdého PVC ve směrné výši 3 %,_x000D_
b) u trub polyetylenových a polypropylenových ve směrné výši 1,5._x000D_
</t>
  </si>
  <si>
    <t>"příloha D.1.1.04, C.2 - výtlak vody z jímky odsazené vody"  3,9</t>
  </si>
  <si>
    <t>28613383</t>
  </si>
  <si>
    <t>potrubí kanalizační tlakové PE100 SDR 11, návin se signalizační vrstvou 75 x 6,8 mm</t>
  </si>
  <si>
    <t>215806817</t>
  </si>
  <si>
    <t>"ztratné 1,5%"  3,9*1,015</t>
  </si>
  <si>
    <t>871255301R</t>
  </si>
  <si>
    <t>Montáž kanalizačního potrubí z plastů z polyetylenu PE 100 svařovaných elektrotvarovkou v otevřeném výkopu ve sklonu do 20 % SDR 17/PN 10 D 90 x 5,4 mm, vč.tvarovek</t>
  </si>
  <si>
    <t>-1304750616</t>
  </si>
  <si>
    <t xml:space="preserve">"příloha D.1.1.04, C.2 </t>
  </si>
  <si>
    <t>"přeložka stávajícího výtlaku"  22,2</t>
  </si>
  <si>
    <t>"výtlak přebytečného kalu z ČS"  5,7</t>
  </si>
  <si>
    <t>28613415R</t>
  </si>
  <si>
    <t>potrubí kanalizační tlakové PE100 SDR 17 návin se signalizační vrstvou 90x5,4mm, vč.tvarovek</t>
  </si>
  <si>
    <t>1236364185</t>
  </si>
  <si>
    <t>"ztratné 1,5%"  27,9*1,015</t>
  </si>
  <si>
    <t>871265201R</t>
  </si>
  <si>
    <t>Montáž kanalizačního potrubí z plastů z polyetylenu PE 100 svařovaných elektrotvarovkou v otevřeném výkopu ve sklonu do 20 % SDR 11/PN16 D 110 x 10,0 mm, vč.tvarovek</t>
  </si>
  <si>
    <t>1760061482</t>
  </si>
  <si>
    <t>"příloha D.1.1.04, C.2 - sání FEKA z jímky plovoucích nečistot"  5,0</t>
  </si>
  <si>
    <t>28613385R</t>
  </si>
  <si>
    <t>potrubí kanalizační tlakové PE100 SDR 11, návin se signalizační vrstvou 110 x 10,0 mm, vč.tvarovek</t>
  </si>
  <si>
    <t>-1752519855</t>
  </si>
  <si>
    <t>"ztratné 1,5%"  5,0*1,015</t>
  </si>
  <si>
    <t>871275201R</t>
  </si>
  <si>
    <t>Montáž kanalizačního potrubí z plastů z polyetylenu PE 100 svařovaných elektrotvarovkou v otevřeném výkopu ve sklonu do 20 % SDR 11/PN16 D 125 x 11,4 mm, vč.tvarovek</t>
  </si>
  <si>
    <t>-2138935645</t>
  </si>
  <si>
    <t>"příloha D.1.1.04, C.2 - výtlak vratného kalu"  6,7</t>
  </si>
  <si>
    <t>28613386R</t>
  </si>
  <si>
    <t>potrubí kanalizační tlakové PE100 SDR 11, návin se signalizační vrstvou 125 x 11,4 mm, vč.tvarovek</t>
  </si>
  <si>
    <t>-837580208</t>
  </si>
  <si>
    <t>"ztratné 1,5%"  6,7*1,015</t>
  </si>
  <si>
    <t>871325201</t>
  </si>
  <si>
    <t>Montáž kanalizačního potrubí z plastů z polyetylenu PE 100 svařovaných elektrotvarovkou v otevřeném výkopu ve sklonu do 20 % SDR 11/PN16 D 160 x 14,6 mm, vč.tvarovek</t>
  </si>
  <si>
    <t>-1992902337</t>
  </si>
  <si>
    <t>"příloha D.1.1.04, C.2 - odtah kalu z dosazovací nádrže"  10,5</t>
  </si>
  <si>
    <t>28613388</t>
  </si>
  <si>
    <t>potrubí kanalizační tlakové PE100 SDR 11, návin se signalizační vrstvou 160 x 14,6 mm, vč.tvarovek</t>
  </si>
  <si>
    <t>-1634590477</t>
  </si>
  <si>
    <t>"ztratné 1,5%"  10,5*1,015</t>
  </si>
  <si>
    <t>871265231R</t>
  </si>
  <si>
    <t>Kanalizační potrubí z tvrdého PVC v otevřeném výkopu ve sklonu do 20 %, hladkého plnostěnného jednovrstvého DN 100, vč.tvarovek</t>
  </si>
  <si>
    <t>679305236</t>
  </si>
  <si>
    <t xml:space="preserve">Poznámka k souboru cen:_x000D_
1. V cenách jsou započteny i náklady na dodání trub včetně gumového těsnění._x000D_
2. Použití trub dle tuhostí:_x000D_
a) třída SN 4: kanalizační sítě, přípojky, odvodňování pozemků s výškou krytí až 4 m_x000D_
b) třída SN 8: kanalizační sítě v nestandartních podmínkách uložení, vysoké teplotní a mechanické zatížení s výškou krytí do 8 m_x000D_
c) SN 10: kanalizační sítě, přípojky, odvodňování pozemků s výškou krytí &amp;gt; 8 m_x000D_
d) třída SN 12: kanalizační sítě s vysokým statickým zatížením a dynamickými rázy, při rychlosti média až 15 m/s a výškou krytí 0,7-10 m_x000D_
e) třída SN 16: kanalizační sítě s vysokým statickým zatížením a dynamickými rázy avýškou krytí 0,5-12 m._x000D_
</t>
  </si>
  <si>
    <t>"příloha D.1.1.04, C.2 - bezpečnostní přepad kalojemu do šachty Š3"  5,7</t>
  </si>
  <si>
    <t>871355221R</t>
  </si>
  <si>
    <t>Kanalizační potrubí z tvrdého PVC v otevřeném výkopu ve sklonu do 20 %, hladkého plnostěnného jednovrstvého, DN 200, vč.tvarovek</t>
  </si>
  <si>
    <t>-1354318503</t>
  </si>
  <si>
    <t>"příloha D.1.1.04, C.2 - odtok z uliční vpusti do šachty Š3"  3,2</t>
  </si>
  <si>
    <t>871375221R</t>
  </si>
  <si>
    <t>Kanalizační potrubí z tvrdého PVC v otevřeném výkopu ve sklonu do 20 %, hladkého plnostěnného jednovrstvého, DN 300, vč.tvarovek</t>
  </si>
  <si>
    <t>1311760585</t>
  </si>
  <si>
    <t>"příloha D.1.1.04, C.2 - z odtokové šachty do Š2"  8,0</t>
  </si>
  <si>
    <t>894411231R</t>
  </si>
  <si>
    <t xml:space="preserve">Zřízení šachet kanalizačních z betonových dílců </t>
  </si>
  <si>
    <t>1898232590</t>
  </si>
  <si>
    <t>"příloha D.1.1.04, C.2"  2</t>
  </si>
  <si>
    <t>59224168</t>
  </si>
  <si>
    <t>skruž betonová přechodová 1000/600/120 mm, stupadla poplastovaná kapsová</t>
  </si>
  <si>
    <t>-2021938786</t>
  </si>
  <si>
    <t>"příloha D.1.1.04 - Š2, Š3"  1+1</t>
  </si>
  <si>
    <t>59224160</t>
  </si>
  <si>
    <t>skruž kanalizační TBS - Q 250/1000/120 mm SP, ocelová stupadla s PE povlakem</t>
  </si>
  <si>
    <t>-492495858</t>
  </si>
  <si>
    <t>"příloha D.1.1.04 - Š3"  1</t>
  </si>
  <si>
    <t>59224161</t>
  </si>
  <si>
    <t>skruž kanalizační TBS - Q 500/1000/120 mm SP, ocelová stupadla s PE povlakem</t>
  </si>
  <si>
    <t>37471738</t>
  </si>
  <si>
    <t>"příloha D.1.1.04 - Š2"  1</t>
  </si>
  <si>
    <t>59224162</t>
  </si>
  <si>
    <t>skruž kanalizační TBS - Q 1000/1000/120 mm SP, ocelová stupadla s PE povlakem</t>
  </si>
  <si>
    <t>1352818394</t>
  </si>
  <si>
    <t>59224337R</t>
  </si>
  <si>
    <t>dno betonové šachty kanalizační 1000/500 mm s obkladem laviček a kynety čedičovou dlažbou, vč.příslušných šachtových vložek</t>
  </si>
  <si>
    <t>508951899</t>
  </si>
  <si>
    <t>59224348</t>
  </si>
  <si>
    <t>těsnění elastomerové pro spojení šachetních dílů DN 1000</t>
  </si>
  <si>
    <t>-350555720</t>
  </si>
  <si>
    <t>"příloha D.1.1.04 - Š2, Š3"  3+3</t>
  </si>
  <si>
    <t>899102112</t>
  </si>
  <si>
    <t>Osazení poklopů litinových a ocelových včetně rámů pro třídu zatížení A15, A50</t>
  </si>
  <si>
    <t>-2083677053</t>
  </si>
  <si>
    <t xml:space="preserve">Poznámka k souboru cen:_x000D_
1. V cenách 899 10 -.112 nejsou započteny náklady na dodání poklopů včetně rámů; tyto náklady se oceňují ve specifikaci._x000D_
2. V cenách 899 10 -.113 nejsou započteny náklady na:_x000D_
a) dodání poklopů; tyto náklady se oceňují ve specifikaci,_x000D_
b) montáž rámů, která se oceňuje cenami souboru 452 11-21.. části A01 tohoto katalogu._x000D_
3. Poklopy a vtokové mříže dělíme do těchto tříd zatížení:_x000D_
a) A15, A50 pro plochy používané výlučně chodci a cyklisty,_x000D_
b) B125 pro chodníky, pěší zóny a plochy srovnatelné, plochy pro stání a parkování osobních automobilů i v patrech,_x000D_
c) C250 pro poklopy umístěné v ploše odvodňovacích proužků pozemní komunikace, která měřeno od hrany obrubníku, zasahuje nejvíce 0,5 m do vozovkya nejvíce 0,2 m do chodníku,_x000D_
d) D400 pro vozovky pozemních komunikací, ulice pro pěší, zpevněné krajnice a parkovací plochy, které jsou přístupné pro všechny druhy silničních vozidel,_x000D_
e) E600 pro plochy, které budou vystavené zvláště vysokému zatížení kol._x000D_
</t>
  </si>
  <si>
    <t>28661932R</t>
  </si>
  <si>
    <t>poklop šachtový kompozitový, uzamykatelný pro třídu zatížení A15</t>
  </si>
  <si>
    <t>321644888</t>
  </si>
  <si>
    <t>895941111R</t>
  </si>
  <si>
    <t>Zřízení a dodání kanalizační uliční vpusti z betonových dílců, vč.sedimentačního prostoru, skruže se zápachovou uzávěrkou, litinové mříže 500 x 500 mm, zatěž.tř. D400, vč. rámu</t>
  </si>
  <si>
    <t>507788218</t>
  </si>
  <si>
    <t>"C.2"  1</t>
  </si>
  <si>
    <t>892233122</t>
  </si>
  <si>
    <t>Proplach a dezinfekce vodovodního potrubí DN do 70</t>
  </si>
  <si>
    <t>1120376856</t>
  </si>
  <si>
    <t xml:space="preserve">Poznámka k souboru cen:_x000D_
1. V cenách jsou započteny náklady na napuštění a vypuštění vody, dodání vody a dezinfekčního prostředku._x000D_
</t>
  </si>
  <si>
    <t>18,6</t>
  </si>
  <si>
    <t>892241111</t>
  </si>
  <si>
    <t>Tlakové zkoušky vodou na potrubí DN do 80</t>
  </si>
  <si>
    <t>-1933876009</t>
  </si>
  <si>
    <t xml:space="preserve">Poznámka k souboru cen:_x000D_
1. Ceny -2111 jsou určeny pro zabezpečení jednoho konce zkoušeného úseku jakéhokoliv druhu potrubí._x000D_
2. V cenách jsou započteny náklady:_x000D_
a) u cen -1111 - na přísun, montáž, demontáž a odsun zkoušecího čerpadla, napuštění tlakovou vodou a dodání vody pro tlakovou zkoušku,_x000D_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řady,_x000D_
</t>
  </si>
  <si>
    <t>3,9+18,6</t>
  </si>
  <si>
    <t>892271111</t>
  </si>
  <si>
    <t>Tlakové zkoušky vodou na potrubí DN 100 nebo 125</t>
  </si>
  <si>
    <t>936310945</t>
  </si>
  <si>
    <t>22,2+5,0+6,7+5,7</t>
  </si>
  <si>
    <t>892351111</t>
  </si>
  <si>
    <t>Tlakové zkoušky vodou na potrubí DN 150 nebo 200</t>
  </si>
  <si>
    <t>2021695388</t>
  </si>
  <si>
    <t>10,5</t>
  </si>
  <si>
    <t>892312121R</t>
  </si>
  <si>
    <t>Tlakové zkoušky vzduchem těsnícími vaky ucpávkovými DN 100</t>
  </si>
  <si>
    <t>úsek</t>
  </si>
  <si>
    <t>127747288</t>
  </si>
  <si>
    <t xml:space="preserve">Poznámka k souboru cen:_x000D_
1. Ceny zkoušek jsou vztaženy na úsek stoky mezi dvěma šachtami bez ohledu na druh potrubí._x000D_
2. V cenách jsou započteny i náklady na:_x000D_
a) montáž a demontáž těsnících vaků pro zabezpečení konců zkoušeného úseku potrubí, naplnění a vypuštění vzduchu zkoušeného úseku stoky,_x000D_
b) vystavení zkušebního protokolu._x000D_
3. V cenách nejsou započteny náklady na:_x000D_
a) utěsnění kanalizačních přípojek._x000D_
b) zkoušky vstupních a revizních šachet._x000D_
</t>
  </si>
  <si>
    <t>892352121</t>
  </si>
  <si>
    <t>Tlakové zkoušky vzduchem těsnícími vaky ucpávkovými DN 200</t>
  </si>
  <si>
    <t>-286270466</t>
  </si>
  <si>
    <t>892372111</t>
  </si>
  <si>
    <t>Tlakové zkoušky vodou zabezpečení konců potrubí při tlakových zkouškách DN do 300</t>
  </si>
  <si>
    <t>853411207</t>
  </si>
  <si>
    <t>359901211</t>
  </si>
  <si>
    <t>Monitoring stok (kamerový systém) jakékoli výšky nová kanalizace</t>
  </si>
  <si>
    <t>-1787152503</t>
  </si>
  <si>
    <t xml:space="preserve">Poznámka k souboru cen:_x000D_
1. V ceně jsou započteny náklady na zhotovení záznamu o prohlídce a protokolu prohlídky._x000D_
</t>
  </si>
  <si>
    <t>12,3+2,0+8,0+3,2+5,7</t>
  </si>
  <si>
    <t>899722113</t>
  </si>
  <si>
    <t>Krytí potrubí z plastů výstražnou fólií z PVC šířky 34cm (modrá)</t>
  </si>
  <si>
    <t>1262058777</t>
  </si>
  <si>
    <t>22,2+5,0+10,5+3,7+5,7+3,9+15,7+18,6</t>
  </si>
  <si>
    <t>891355323R</t>
  </si>
  <si>
    <t>Dodávka a montáž - přímá vsuvná zpětná klapka, vložná, pro potrubí DN300, nerez (EN1.4404/AISI 316), pro horizontální instalaci, kotvená na konci potrubí</t>
  </si>
  <si>
    <t>-402617598</t>
  </si>
  <si>
    <t>"příloha D.1.1.02"  1</t>
  </si>
  <si>
    <t>900000001R</t>
  </si>
  <si>
    <t>Vyjmutí stávajícího potrubí vč.odvozu na skládku a skládkovného</t>
  </si>
  <si>
    <t>-876058017</t>
  </si>
  <si>
    <t>"cca" 42,0</t>
  </si>
  <si>
    <t>969000002R</t>
  </si>
  <si>
    <t>Odstranění - vybourání kanalizačních šachet, vč.odvozu a poplatku za skládku</t>
  </si>
  <si>
    <t>-1897947331</t>
  </si>
  <si>
    <t>"příloha D.1.1.01, C.2 - 3 kusy</t>
  </si>
  <si>
    <t>998276101</t>
  </si>
  <si>
    <t>Přesun hmot pro trubní vedení hloubené z trub z plastických hmot nebo sklolaminátových pro vodovody nebo kanalizace v otevřeném výkopu dopravní vzdálenost do 15 m</t>
  </si>
  <si>
    <t>1124999343</t>
  </si>
  <si>
    <t xml:space="preserve">Poznámka k souboru cen:_x000D_
1. Položky přesunu hmot nelze užít pro zeminu, sypaniny, štěrkopísek, kamenivo ap. Případná manipulace s tímto materiálem se oceňuje souborem cen 162 .0-11 Vodorovné přemístění výkopku nebo sypaniny katalogu 800-1 Zemní práce._x000D_
</t>
  </si>
  <si>
    <t>SO 06 - Zpevněné plochy a terénní úpravy</t>
  </si>
  <si>
    <t xml:space="preserve">    5 - Komunikace</t>
  </si>
  <si>
    <t>113107162</t>
  </si>
  <si>
    <t>Odstranění podkladů nebo krytů strojně plochy jednotlivě přes 50 m2 do 200 m2 s přemístěním hmot na skládku na vzdálenost do 20 m nebo s naložením na dopravní prostředek z kameniva hrubého drceného, o tl. vrstvy přes 100 do 200 mm</t>
  </si>
  <si>
    <t>-548562304</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</si>
  <si>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samostatně._x000D_
2. Ceny_x000D_
a) –7111 až –7113, –7151 až -7153, -7211 až -7213 a -7311 až -7313 lze použít i pro odstranění podkladů nebo krytů ze štěrkopísku, škváry, strusky nebo z mechanicky zpevněných zemin,_x000D_
b) –7121 až 7125, –7161 až -7165, -7221 až -7225 a -7321 až -7325 lze použít i pro odstranění podkladů nebo krytů ze zemin stabilizovaných vápnem,_x000D_
c) –7130 až -7134, –7170 až -7174, –7230 až -7234 a -7330 až -7334 lze použít i pro odstranění dlažeb uložených do betonového lože a dlažeb z mozaiky uložených do cementové malty nebo podkladu ze zemin stabilizovaných cementem._x000D_
3. Ceny lze použít i pro odstranění podkladů nebo krytů opatřených živičnými postřiky nebo nátěry._x000D_
4. Ceny odlišené podle tloušťky (např. do 100 mm, do 200 mm) jsou určeny vždy pro celou tloušťku jednotlivých konstrukcí._x000D_
5.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nevykazuje._x000D_
6. Přemístění vybouraného materiálu větší vzdálenost, než je uvedeno, se oceňuje cenami souborů cen 997 22-1 Vodorovná doprava suti._x000D_
7. Ceny -714 . , -718 . , –724 . a -734 . nelze použít pro odstranění podkladu nebo krytu frézováním._x000D_
</t>
  </si>
  <si>
    <t>"příloha D.1.1.01, C2  - 2 vrstvy</t>
  </si>
  <si>
    <t>2*185,0</t>
  </si>
  <si>
    <t>113107181</t>
  </si>
  <si>
    <t>Odstranění podkladů nebo krytů strojně plochy jednotlivě přes 50 m2 do 200 m2 s přemístěním hmot na skládku na vzdálenost do 20 m nebo s naložením na dopravní prostředek živičných, o tl. vrstvy do 50 mm</t>
  </si>
  <si>
    <t>-771555933</t>
  </si>
  <si>
    <t xml:space="preserve">"příloha D.1.1.01, C2 </t>
  </si>
  <si>
    <t>185,0</t>
  </si>
  <si>
    <t>113154113</t>
  </si>
  <si>
    <t>Frézování živičného podkladu nebo krytu s naložením na dopravní prostředek plochy do 500 m2 bez překážek v trase pruhu šířky do 0,5 m, tloušťky vrstvy 50 mm</t>
  </si>
  <si>
    <t>-949281483</t>
  </si>
  <si>
    <t xml:space="preserve">Poznámka k souboru cen:_x000D_
1. V cenách jsou započteny i náklady na:_x000D_
a) vodu pro chlazení zubů frézy,_x000D_
b) opotřebování frézovacích nástrojů,_x000D_
c) naložení odfrézovaného materiálu na dopravní prostředek._x000D_
2. V cenách nejsou započteny náklady na:_x000D_
a) nutné ruční odstranění (vybourání) živičného krytu kolem překážek, které se oceňují cenami souboru cen 113 10-7 Odstranění podkladů nebo krytů této části katalogu,_x000D_
b) očištění povrchu odfrézované plochy, které se oceňují cenami souboru cen 938 90-9 Odstranění bláta, prachu z povrchu podkladu nebo krytu části C01 tohoto katalogu._x000D_
3. Množství měrných jednotek pro rozpočet určí projekt. Drobné překážky, např. vpusti, uzávěry, sloupy (plochy do 2 m2) se z celkové frézované plochy neodečítají._x000D_
4. Tloušťku frézované vrstvy určí projekt a měří se tloušťka jednotlivých záběrů v mm._x000D_
5. Cena s překážkami je určena v případech, kdy:_x000D_
a) na 200 m2 frézované plochy se vyskytne v průměru více než jedna vpusť nebo vstup inženýrských sítí, popř. stožár, vstupní ostrůvek apod.,_x000D_
b) jsou-li podél frézované plochy osazeny obrubníky s výškovým rozdílem horní plochy obrubníku od frézované plochy větší než 250 mm._x000D_
6. Překážkami se rozumějí obrubníky nebo krajníky, pokud výškový rozdíl horní plochy obrubníku od frézované plochy je větší než 250 mm, vpusti nebo vstupy inženýrských sítí, stožáry, nástupní a ochranné ostrůvky apod._x000D_
</t>
  </si>
  <si>
    <t>113202111</t>
  </si>
  <si>
    <t>Vytrhání obrub s vybouráním lože, s přemístěním hmot na skládku na vzdálenost do 3 m nebo s naložením na dopravní prostředek z krajníků nebo obrubníků stojatých</t>
  </si>
  <si>
    <t>-1948470224</t>
  </si>
  <si>
    <t xml:space="preserve">Poznámka k souboru cen:_x000D_
1. Ceny jsou určeny:_x000D_
a) pro vytrhání obrub, obrubníků nebo krajníků jakéhokoliv druhu a velikosti uložených v jakémkoliv loži popř. i s opěrami a vyspárovaných jakýmkoliv materiálem,_x000D_
b) pro obruby z dlažebních kostek uložených v jedné řadě._x000D_
2. V cenách nejsou započteny náklady na popř. nutné očištění:_x000D_
a) vytrhaných obrubníků nebo krajníků, které se oceňuje cenami souboru cen 979 0 . - . . Očištění vybouraných obrubníků, krajníků, desek nebo dílců části C 01 tohoto ceníku,_x000D_
b) vytrhaných dlažebních kostek, které se oceňují cenami souboru cen 979 07-11 Očištění vybouraných dlažebních kostek části C 01 tohoto ceníku._x000D_
3. Vytrhání obrub ze dvou řad kostek se oceňuje jako dvojnásobné množství vytrhání obrub z jedné řady kostek._x000D_
4. Přemístění vybouraných obrub, krajníků nebo dlažebních kostek včetně materiálu z lože a spár na vzdálenost přes 3 m se oceňuje cenami souborů cen 997 22-1 Vodorovná doprava suti a vybouraných hmot._x000D_
</t>
  </si>
  <si>
    <t>10,85+12,0+4,7+3,7+1,43+2*0,5+4,8+0,89+11,65+1,66+1,0+2*0,8+2,71+2*0,85+3,0</t>
  </si>
  <si>
    <t>1134120481</t>
  </si>
  <si>
    <t>"ornice z mezideponie" 46,2</t>
  </si>
  <si>
    <t>"zemina na násypy z mezideponie"  80,0</t>
  </si>
  <si>
    <t>"</t>
  </si>
  <si>
    <t>"bilance zemin z ostatních objektů</t>
  </si>
  <si>
    <t>"SO 02 - 402,68 m3</t>
  </si>
  <si>
    <t>"SO 05 - 53,86 m3</t>
  </si>
  <si>
    <t>"celkem - 456,54 m3</t>
  </si>
  <si>
    <t>"přebytečný výkopek:  456,54-80,0=376,54m3</t>
  </si>
  <si>
    <t>162701105</t>
  </si>
  <si>
    <t>Vodorovné přemístění výkopku nebo sypaniny po suchu na obvyklém dopravním prostředku, bez naložení výkopku, avšak se složením bez rozhrnutí z horniny tř. 1 až 4 na vzdálenost přes 9 000 do 10 000 m</t>
  </si>
  <si>
    <t>-1526247060</t>
  </si>
  <si>
    <t>"přebytečný výkopek na skládku, výpočet v pol.162401101"  376,54</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</si>
  <si>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</si>
  <si>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</si>
  <si>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-731915681</t>
  </si>
  <si>
    <t xml:space="preserve">"skládka 15km - 14x příplatek"  </t>
  </si>
  <si>
    <t>14*376,54</t>
  </si>
  <si>
    <t>171201211</t>
  </si>
  <si>
    <t>Poplatek za uložení stavebního odpadu na skládce (skládkovné) zeminy a kameniva zatříděného do Katalogu odpadů pod kódem 170 504</t>
  </si>
  <si>
    <t>1803775824</t>
  </si>
  <si>
    <t xml:space="preserve">Poznámka k souboru cen:_x000D_
1. Ceny uvedené v souboru cen lze po dohodě upravit podle místních podmínek._x000D_
</t>
  </si>
  <si>
    <t>376,54*1,9</t>
  </si>
  <si>
    <t>167101102</t>
  </si>
  <si>
    <t>Nakládání, skládání a překládání neulehlého výkopku nebo sypaniny nakládání, množství přes 100 m3, z hornin tř. 1 až 4</t>
  </si>
  <si>
    <t>-2028281681</t>
  </si>
  <si>
    <t>"zemina pro násypy"  80,0</t>
  </si>
  <si>
    <t>171101103</t>
  </si>
  <si>
    <t>Uložení sypaniny do násypů s rozprostřením sypaniny ve vrstvách a s hrubým urovnáním zhutněných s uzavřením povrchu násypu z hornin soudržných s předepsanou mírou zhutnění v procentech výsledků zkoušek Proctor-Standard (dále jen PS) přes 96 do 100 % PS</t>
  </si>
  <si>
    <t>713369610</t>
  </si>
  <si>
    <t xml:space="preserve">Poznámka k souboru cen:_x000D_
1. Ceny lze použít i pro sypaniny odebírané z hald, pro hlušinu apod._x000D_
2. Cenu 20-1101 lze použít i pro:_x000D_
a) rozprostření zbylého výkopu na místě po zásypu jam a rýh pro podzemní vedení a zářezů pro podzemní vedení; toto množství se určí v m3 uloženého výkopku, měřeného v rostlém stavu,_x000D_
b) uložení výkopku do násypů pod vodou._x000D_
3. Ceny lze použít i pro uložení sypaniny s předepsaným zhutněním na trvalé skládky, do koryt vodotečí a do prohlubní terénu._x000D_
4. Cenu 10-1131 lze použít i pro ukládání sypaniny z hornin nesoudržných i soudržných společně bez možnosti jejich roztřídění._x000D_
5. Ceny -1121 a -1131 lze použít jen tehdy, jestliže objem násypů, oceňovaných těmito cenami, měřený podle ustanovení čl. 3571 Všeobecných podmínek katalogu nepřesáhne 100 000 m3na objektu. Násypy, jejichž součet objemů přesáhne 100 000 m3 na objektu, se ocení individuálně._x000D_
6. Ceny jsou určeny pro míru zhutnění určenou projektem:_x000D_
a) pro ceny -1101 až -1105 v % výsledku zkoušky PS,_x000D_
b) pro ceny -1111 a -1112 relativní ulehlostí I(d),_x000D_
c) pro ceny -1121 a -1131 stanovením technologie._x000D_
7. Ceny nelze použít:_x000D_
a) pro uložení sypaniny do hrází; uložení netříděné sypaniny do hrází se oceňuje cenami souboru cen 171 uložení netříděných sypanin do hrází části A 03, případně cenovými normativy podle části A 31,_x000D_
b) pro uložení sypaniny do ochranných valů nebo těch jejich částí, jejichž šířka je menší než 3 m. Toto uložení se oceňuje cenami souboru cen 175 10-11 Obsyp objektů._x000D_
8. Cena 20-1101 neplatí pro uložení výkopku nebo ornice při vykopávkách pro podzemní vedení podél hrany výkopu, z něhož byl výkopek získán a to ani tehdy, jestliže se výkopek po vyhození z výkopiště na povrch území ještě dále přemísťuje na hromady . podél výkopu._x000D_
9. Horninami soudržnými se rozumějí takové horniny, u nichž zdrojem pevnosti jsou molekulární a chemické vazby mezi částicemi horniny. Jde o horniny, které jsou schopny plastických deformací._x000D_
10. Horninami nesoudržnými se rozumějí horniny, u nichž hlavním zdrojem pevnosti ve smyku je pouze tření mezi jednotlivými oddělenými pevnými částicemi horniny._x000D_
11. Horninami sypkými se rozumějí horniny III. skupiny podle ČSN 72 1002 se zrnem do 125 mm. Množství zrn velikosti přes 125 mm může být nejvýše 5 % objemu._x000D_
12. Horninami kamenitými se rozumějí nestmelené úlomkovité horniny skalní a sypké se zrny přes 125 mm. Množství zrn velikosti přes 125 mm musí být vyšší než 5 % objemu._x000D_
13. Ceny pro uložení soudržných hornin lze použít, jestliže jejich přirozená vlhkost při ukládání do násypu není vyšší než 2 % optimální vlhkosti dle zkoušky PS na neredukovaný materiál. Je-li vlhkost při ukládání sypaniny do násypu vyšší, ocení se uložení sypaniny individuálně._x000D_
14. Zajišťuje-li se předepsané zhutnění násypu přesypáním podle čl. 120 ČSN 73 3050, ocení se odstranění přesypané části cenami 122 . 0-71 Odkopávky nebo prokopávky při pozemkových úpravách_x000D_
</t>
  </si>
  <si>
    <t>"příloha D.1.1.01, C.2, cca"  80,0</t>
  </si>
  <si>
    <t>182201101</t>
  </si>
  <si>
    <t>Svahování trvalých svahů do projektovaných profilů s potřebným přemístěním výkopku při svahování násypů v jakékoliv hornině</t>
  </si>
  <si>
    <t>2119027452</t>
  </si>
  <si>
    <t xml:space="preserve">Poznámka k souboru cen:_x000D_
1. Ceny jsou určeny pro svahování všech nově zřizovaných ploch výkopů nebo násypů ve sklonu přes 1 : 5 a pro úpravu lavic (berem) šířky do 3 m přerušujících svahy, pod jakékoliv zpevnění ploch, pod humusování, drnování apod., pro úpravy dna a stěn silničních a železničních příkopů a pro úpravy dna šířky do 1 m melioračních kanálů a vodotečí._x000D_
2. Ceny nelze použít pro urovnání stěn příkopů při čištění; toto urovnání se oceňuje cenami souboru cen 938 90-2 . čištění příkopů komunikací v suchu nebo ve vodě A02 Zemní práce pro objekty oborů 821 až 828._x000D_
3. Úprava ploch vodorovných nebo ve sklonu do 1 : 5 s výjimkou ustanovení v poznámce č. 1 se oceňuje cenami souboru cen 181 *0-11 Úprava pláně vyrovnáním výškových rozdílů._x000D_
</t>
  </si>
  <si>
    <t>"příloha D.1.1.01, C.2, cca" 28,0*2,4+6,0*1,0</t>
  </si>
  <si>
    <t>181301102</t>
  </si>
  <si>
    <t>Rozprostření a urovnání ornice v rovině nebo ve svahu sklonu do 1:5 při souvislé ploše do 500 m2, tl. vrstvy přes 100 do 150 mm</t>
  </si>
  <si>
    <t>1228442392</t>
  </si>
  <si>
    <t xml:space="preserve">Poznámka k souboru cen:_x000D_
1. V ceně jsou započteny i náklady na případné nutné přemístění hromad nebo dočasných skládek na místo spotřeby ze vzdálenosti do 30 m._x000D_
2. V ceně nejsou započteny náklady na získání ornice; toto získání se oceňuje cenami souboru cen 121 10-11 Sejmutí ornice._x000D_
3. Případné nakládání ornice, v souvislosti s pozn. č. 2 se oceňuje cenami souboru cen 167 10-11 Nakládání, skládání a překládání neulehlého výkopku nebo sypaniny._x000D_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neodečítá._x000D_
</t>
  </si>
  <si>
    <t xml:space="preserve">"příloha D.1.1.01, C.2 </t>
  </si>
  <si>
    <t>308,0</t>
  </si>
  <si>
    <t>181411131</t>
  </si>
  <si>
    <t>Založení parkového trávníku výsevem plochy do 1000 m2 v rovině a ve svahu do 1:5</t>
  </si>
  <si>
    <t>-592009322</t>
  </si>
  <si>
    <t xml:space="preserve">Poznámka k souboru cen:_x000D_
1. V cenách jsou započteny i náklady na pokosení, naložení a odvoz odpadu do 20 km se složením._x000D_
2. V cenách -1161 až -1164 nejsou započteny i náklady na zatravňovací textilii._x000D_
3. V cenách nejsou započteny náklady na:_x000D_
a) přípravu půdy,_x000D_
b) travní semeno, tyto náklady se oceňují ve specifikaci,_x000D_
c) vypletí a zalévání; tyto práce se oceňují cenami části C02 souborů cen 185 80-42 Vypletí a 185 80-43 Zalití rostlin vodou,_x000D_
d) srovnání terénu, tyto práce se oceňují souborem cen 181 1.-..Plošná úprava terénu._x000D_
4. V cenách o sklonu svahu přes 1:1 jsou uvažovány podmínky pro svahy běžně schůdné; bez použití lezeckých technik. V případě použití lezeckých technik se tyto náklady oceňují individuálně._x000D_
</t>
  </si>
  <si>
    <t>005724100</t>
  </si>
  <si>
    <t>osivo směs travní parková</t>
  </si>
  <si>
    <t>671762250</t>
  </si>
  <si>
    <t>308,0*0,025</t>
  </si>
  <si>
    <t>181951102</t>
  </si>
  <si>
    <t>Úprava pláně v hornině tř. 1 až 4 se zhutněním</t>
  </si>
  <si>
    <t>-1139855718</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</si>
  <si>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důvodu._x000D_
2. Ceny nelze použít pro urovnání lavic (berem) šířky do 3 m přerušujících svahy, pro urovnání dna silničních a železničních příkopů pro jakoukoliv šířku dna; toto urovnání se oceňuje cenami souboru cen 182 .0-1 Svahování._x000D_
3. Urovnání ploch ve sklonu přes 1 : 5 se oceňuje cenami souboru cen 182 . 0-11 Svahování trvalých svahů do projektovaných profilů._x000D_
4. Náklady na urovnání dna a stěn při čištění příkopů pozemních komunikací jsou započteny v cenách souborů cen 938 90-2 . Čištění příkopů komunikací v suchu nebo ve vodě části A02 Zemní práce pro objekty oborů 821 až 828._x000D_
5. Míru zhutnění určuje projekt. Ceny se zhutněním jsou určeny pro jakoukoliv míru zhutnění._x000D_
</t>
  </si>
  <si>
    <t>" pod komunikace a chodníky " 149,0+46,0</t>
  </si>
  <si>
    <t>171000001R</t>
  </si>
  <si>
    <t>Hutnící zkoušky</t>
  </si>
  <si>
    <t>-1464112181</t>
  </si>
  <si>
    <t>184103811R</t>
  </si>
  <si>
    <t>Výsadba keřů bez balu výšky do 1 m se zřízením zářezů při vzdálenosti zářezu do 1,0 m, vč. původních druhů keřové zeleně (např. Ptačí zob - Ligustrum vulgare, Pámelník červenoplodý – Symphorycarpus orbiculatus, Dřišťál obecný (Berberis vulgaris) ...)</t>
  </si>
  <si>
    <t>-1309558644</t>
  </si>
  <si>
    <t xml:space="preserve">Poznámka k souboru cen:_x000D_
1. V cenách jsou započteny i náklady na přehození výkopku k patě svahu a vyplnění zářezů ornicí._x000D_
2. V cenách nejsou započteny náklady na:_x000D_
3. získání a dovoz zeminy; tyto práce se oceňují cenami části A 01 katalogu 800-1 Zemní práce,_x000D_
4. vysazované dřeviny, tyto se oceňují ve specifikaci._x000D_
5. Množství jednotek se určí v m2 plochy zářezů._x000D_
6. V cenách o sklonu svahu přes 1:1 jsou uvažovány podmínky pro svahy běžně schůdné; bez použití lezeckých technik. V případě použití lezeckých technik se tyto náklady oceňují individuálně._x000D_
</t>
  </si>
  <si>
    <t>"příloha D.1.1.01, C.2"  16,7*0,5</t>
  </si>
  <si>
    <t>Komunikace</t>
  </si>
  <si>
    <t>577144121</t>
  </si>
  <si>
    <t>Asfaltový beton vrstva obrusná ACO 11 (ABS) s rozprostřením a se zhutněním z nemodifikovaného asfaltu v pruhu šířky přes 3 m tř. I, po zhutnění tl. 50 mm</t>
  </si>
  <si>
    <t>386778121</t>
  </si>
  <si>
    <t xml:space="preserve">Poznámka k souboru cen:_x000D_
1. ČSN EN 13108-1 připouští pro ACO 11 pouze tl. 35 až 50 mm._x000D_
</t>
  </si>
  <si>
    <t>149,0</t>
  </si>
  <si>
    <t>573231106</t>
  </si>
  <si>
    <t>Postřik spojovací PS-E ze asfaltové kat.emulze, v množství 0,20-0,30 kg/m2</t>
  </si>
  <si>
    <t>1765132088</t>
  </si>
  <si>
    <t>565135121</t>
  </si>
  <si>
    <t>Asfaltový beton vrstva podkladní ACP 16+ (obalované kamenivo střednězrnné - OKS) s rozprostřením a zhutněním v pruhu šířky přes 3 m, po zhutnění tl. 50 mm</t>
  </si>
  <si>
    <t>-1780843135</t>
  </si>
  <si>
    <t xml:space="preserve">Poznámka k souboru cen:_x000D_
1. ČSN EN 13108-1 připouští pro ACP 16 pouze tl. 50 až 80 mm._x000D_
</t>
  </si>
  <si>
    <t>573191111R</t>
  </si>
  <si>
    <t>Postřik infiltrační PI-E v množství 0,60-1,60 kg/m2</t>
  </si>
  <si>
    <t>-2091564325</t>
  </si>
  <si>
    <t xml:space="preserve">Poznámka k souboru cen:_x000D_
1. V ceně nejsou započteny náklady na popř. projektem předepsané očištění vozovky, které se oceňuje cenou 938 90-8411 Očištění povrchu saponátovým roztokem části C 01 tohoto katalogu._x000D_
</t>
  </si>
  <si>
    <t>565231112</t>
  </si>
  <si>
    <t>Podklad ze štěrku částečně zpevněného cementovou maltou ŠCM s rozprostřením a s hutněním, po zhutnění tl. 200 mm</t>
  </si>
  <si>
    <t>-1898684479</t>
  </si>
  <si>
    <t xml:space="preserve">Poznámka k souboru cen:_x000D_
1. ČSN 73 6127-1 připouští pro ŠCM tl. 150-200 mm._x000D_
2. V cenách jsou započteny i náklady na:_x000D_
a) ošetření povrchu krytu vodou,_x000D_
b) postřik proti odpařování vody._x000D_
3. V cenách nejsou započteny náklady na další postřiky, nátěry nebo mezivrstvy, které se oceňují cenami souborů cen stavebního dílu 57 Kryty pozemních komunikací._x000D_
</t>
  </si>
  <si>
    <t>"příloha D.1.1.01, C2 - živičná komunikace</t>
  </si>
  <si>
    <t>564851111</t>
  </si>
  <si>
    <t>Podklad ze štěrkodrti ŠD s rozprostřením a zhutněním, po zhutnění tl. 150 mm</t>
  </si>
  <si>
    <t>586180572</t>
  </si>
  <si>
    <t>596212210</t>
  </si>
  <si>
    <t>Kladení dlažby z betonových zámkových dlaždic pozemních komunikací s ložem z kameniva těženého nebo drceného tl. do 50 mm, s vyplněním spár, s dvojitým hutněním vibrováním a se smetením přebytečného materiálu na krajnici tl. 80 mm skupiny A, pro plochy do 50 m2</t>
  </si>
  <si>
    <t>-1032506622</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</si>
  <si>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apod.)._x000D_
2. V cenách jsou započteny i náklady na dodání hmot pro lože a na dodání materiálu na výplň spár._x000D_
3. V cenách nejsou započteny náklady na dodání zámkové dlažby, které se oceňuje ve specifikaci; ztratné lze dohodnout u plochy_x000D_
a) do 100 m2 ve výši 3 %,_x000D_
b) přes 100 do 300 m2 ve výši 2 %,_x000D_
c) přes 300 m2 ve výši 1 %._x000D_
4. Část lože přesahující tloušťku 50 mm se oceňuje cenami souboru cen 451 ..-9 Příplatek za každých dalších 10 mm tloušťky podkladu nebo lože._x000D_
</t>
  </si>
  <si>
    <t>46,0</t>
  </si>
  <si>
    <t>59245013</t>
  </si>
  <si>
    <t>dlažba zámková profilová 20x16,5x8 cm přírodní</t>
  </si>
  <si>
    <t>-1030433461</t>
  </si>
  <si>
    <t>"ztratné 3%"  46*1,03</t>
  </si>
  <si>
    <t>564871111R</t>
  </si>
  <si>
    <t>Podkladní nosná vrstva - kamenná drť 11-22, 16-32, 32-63 mm, tl.250 mm</t>
  </si>
  <si>
    <t>-412059252</t>
  </si>
  <si>
    <t>"příloha D.1.1.01, C2 - betonová dlažba</t>
  </si>
  <si>
    <t>564871112R</t>
  </si>
  <si>
    <t>Ochranná vrstva - kamenná drť 0-32, 32-63 mm, tl.250 mm</t>
  </si>
  <si>
    <t>-708277725</t>
  </si>
  <si>
    <t>"příloha D.1.1.01, C2  - betonová dlažba</t>
  </si>
  <si>
    <t>916131213</t>
  </si>
  <si>
    <t>Osazení silničního obrubníku betonového se zřízením lože, s vyplněním a zatřením spár cementovou maltou stojatého s boční opěrou z betonu prostého, do lože z betonu prostého</t>
  </si>
  <si>
    <t>-254982253</t>
  </si>
  <si>
    <t xml:space="preserve">Poznámka k souboru cen:_x000D_
1. V cenách silničních obrubníků ležatých i stojatých jsou započteny:_x000D_
a) pro osazení do lože z kameniva těženého i náklady na dodání hmot pro lože tl. 80 až 100 mm,_x000D_
b) pro osazení do lože z betonu prostého i náklady na dodání hmot pro lože tl. 80 až 100 mm; v cenách -1113 a -1213 též náklady na zřízení bočních opěr._x000D_
2. Část lože z betonu prostého přesahující tl. 100 mm se oceňuje cenou 916 99-1121 Lože pod obrubníky, krajníky nebo obruby z dlažebních kostek._x000D_
3. V cenách nejsou započteny náklady na dodání obrubníků, tyto se oceňují ve specifikaci._x000D_
</t>
  </si>
  <si>
    <t>59217034</t>
  </si>
  <si>
    <t>obrubník betonový silniční 100x15x30 cm</t>
  </si>
  <si>
    <t>-1816708885</t>
  </si>
  <si>
    <t>"ztratné 3%, 46,0x1,03=47,38;  cca"  48,0</t>
  </si>
  <si>
    <t>916331112</t>
  </si>
  <si>
    <t>Osazení zahradního obrubníku betonového s ložem tl. od 50 do 100 mm z betonu prostého tř. C 12/15 s boční opěrou z betonu prostého tř. C 12/15</t>
  </si>
  <si>
    <t>-49651984</t>
  </si>
  <si>
    <t xml:space="preserve">Poznámka k souboru cen:_x000D_
1. V cenách jsou započteny i náklady na zalití a zatření spár cementovou maltou._x000D_
2. V cenách nejsou započteny náklady na dodání obrubníků; tyto se oceňují ve specifikaci._x000D_
3. Část lože přesahující tloušťku 100 mm lze ocenit cenou 916 99-1121 Lože pod obrubníky, krajníky nebo obruby z dlažebních kostek, katalogu 822-1._x000D_
</t>
  </si>
  <si>
    <t>29,0</t>
  </si>
  <si>
    <t>59217008</t>
  </si>
  <si>
    <t>obrubník betonový parkový 100x8x20cm</t>
  </si>
  <si>
    <t>949877946</t>
  </si>
  <si>
    <t>"ztratné 3%, 29,0x1,03=29,87;  cca"  30,0</t>
  </si>
  <si>
    <t>919735112</t>
  </si>
  <si>
    <t>Řezání stávajícího živičného krytu nebo podkladu hloubky přes 50 do 100 mm</t>
  </si>
  <si>
    <t>-656982081</t>
  </si>
  <si>
    <t xml:space="preserve">Poznámka k souboru cen:_x000D_
1. V cenách jsou započteny i náklady na spotřebu vody._x000D_
</t>
  </si>
  <si>
    <t>4,5</t>
  </si>
  <si>
    <t>919122121R</t>
  </si>
  <si>
    <t xml:space="preserve">Utěsnění spár zálivkou z modifik asf. za horka v živičném krytu </t>
  </si>
  <si>
    <t>721613781</t>
  </si>
  <si>
    <t xml:space="preserve">Poznámka k souboru cen:_x000D_
1. V cenách jsou započteny i náklady na vyčištění spár před těsněním a zalitím a náklady na impregnaci, těsnění a zalití spár včetně dodání hmot._x000D_
</t>
  </si>
  <si>
    <t>997221551</t>
  </si>
  <si>
    <t>Vodorovná doprava suti bez naložení, ale se složením a s hrubým urovnáním ze sypkých materiálů, na vzdálenost do 1 km</t>
  </si>
  <si>
    <t>-1510423186</t>
  </si>
  <si>
    <t xml:space="preserve">Poznámka k souboru cen:_x000D_
1. Ceny nelze použít pro vodorovnou dopravu suti po železnici, po vodě nebo neobvyklými dopravními prostředky._x000D_
2. Je-li na dopravní dráze pro vodorovnou dopravu suti překážka, pro kterou je nutno suť překládat z jednoho dopravního prostředku na druhý, oceňuje se tato doprava v každém úseku samostatně._x000D_
3. Ceny 997 22-155 jsou určeny pro sypký materiál, např. kamenivo a hmoty kamenitého charakteru stmelené vápnem, cementem nebo živicí._x000D_
4. Ceny 997 22-156 jsou určeny pro drobný kusový materiál (dlažební kostky, lomový kámen)._x000D_
</t>
  </si>
  <si>
    <t>"výměry z pol.113107162"  370,0*0,29</t>
  </si>
  <si>
    <t>"výměry z pol.113107181, 113154113"   185*0,128+185,0*0,098</t>
  </si>
  <si>
    <t>997221559</t>
  </si>
  <si>
    <t>Příplatek k ceně za každý další i započatý 1 km přes 1 km</t>
  </si>
  <si>
    <t>-1940295170</t>
  </si>
  <si>
    <t>"skládka 15 km - 14xpříplatek"</t>
  </si>
  <si>
    <t>"podkladní vrstvy"  107,3*14</t>
  </si>
  <si>
    <t>"živice "  41,81*14</t>
  </si>
  <si>
    <t>997221561</t>
  </si>
  <si>
    <t>Vodorovná doprava suti bez naložení, ale se složením a s hrubým urovnáním z kusových materiálů, na vzdálenost do 1 km</t>
  </si>
  <si>
    <t>1242496290</t>
  </si>
  <si>
    <t>"výměry z pol.  113202111"</t>
  </si>
  <si>
    <t>"obrubníky"  62,69*0,205</t>
  </si>
  <si>
    <t>997221569</t>
  </si>
  <si>
    <t>-2087641939</t>
  </si>
  <si>
    <t>12,85*14</t>
  </si>
  <si>
    <t>997221815</t>
  </si>
  <si>
    <t xml:space="preserve">Poplatek za uložení stavebního odpadu na skládce (skládkovné) z betonu </t>
  </si>
  <si>
    <t>1280728365</t>
  </si>
  <si>
    <t xml:space="preserve">Poznámka k souboru cen:_x000D_
1. Ceny uvedenév souboru cen je doporučeno upravit podle aktuálních cen místně příslušné skládky odpadů._x000D_
2. Uložení odpadů neuvedených v souboru cen se oceňuje individuálně._x000D_
3. V cenách je započítán poplatek za ukládání odpadu dle zákona 185/2001 Sb._x000D_
4. Případné drcení stavebního odpadu lze ocenit cenami souboru cen 997 00-60 Drcení stavebního odpadu z katalogu 800-6 Demolice objektů._x000D_
</t>
  </si>
  <si>
    <t>"výpočet z pol.997221561"  12,85</t>
  </si>
  <si>
    <t>997221845</t>
  </si>
  <si>
    <t>Poplatek za uložení stavebního odpadu na skládce (skládkovné) z asfaltových povrchů</t>
  </si>
  <si>
    <t>-322506683</t>
  </si>
  <si>
    <t>"výpočet z pol.997221551"  41,81</t>
  </si>
  <si>
    <t>997221855</t>
  </si>
  <si>
    <t>Poplatek za uložení stavebního odpadu na skládce (skládkovné) z kameniva</t>
  </si>
  <si>
    <t>258312028</t>
  </si>
  <si>
    <t>"výpočet z pol.997221551"  107,3</t>
  </si>
  <si>
    <t>998225111</t>
  </si>
  <si>
    <t>Přesun hmot pro pozemní komunikace s krytem živičným</t>
  </si>
  <si>
    <t>697541233</t>
  </si>
  <si>
    <t xml:space="preserve">Poznámka k souboru cen:_x000D_
1. Ceny lze použít i pro plochy letišť s krytem monolitickým betonovým nebo živičným._x000D_
</t>
  </si>
  <si>
    <t>PS 01 - ČOV Karlštejn</t>
  </si>
  <si>
    <t>DPS 01.1 - Strojní zařízení</t>
  </si>
  <si>
    <t>Podrobný popis jednotlivých položek je uveden v příloze č.D2.1.02/ Seznam strojů, zařízení a armatur</t>
  </si>
  <si>
    <t>D1 - STROJE A ZAŘÍZENÍ</t>
  </si>
  <si>
    <t>D2 - ARMATURY</t>
  </si>
  <si>
    <t>D3 - POTRUBÍ A DROBNÉ ARMATURY</t>
  </si>
  <si>
    <t>D4 - NÁTĚRY A BAREVNÉ ZNAČENÍ</t>
  </si>
  <si>
    <t>D5 - DEMONTÁŽE</t>
  </si>
  <si>
    <t>STROJE A ZAŘÍZENÍ</t>
  </si>
  <si>
    <t>1.1.01</t>
  </si>
  <si>
    <t xml:space="preserve">"Oprava stíraného válcového síta s kapotáží Fontana R typ SVS 500 x 750 L
Zařízení pro kontinuální odlučování hrubších nerozpuštìných látek z odpadních vod. Vstup vody do zařízení je hrdlem s přírubou DN 80, PN 10, výstup hrdlem ø 250 mm. Odpadní voda protéká přes děrované síto s otvory ø 3 mm, zachycené látky jsou vyhrnovány rotační èástí se dvěma rameny s karáči na hřídeli s pohonem od elektropřevodovky do skluzu shrabků zúženého na výpad do popelnice 120 l. Proti rozstřiku vody je síto opatřeno odklopným krytem bez temperace.
Médium: 
surové odpadní vody z oddílné kanalizace
Parametry:
- maximální průtok přes síto Q = 8,5 l/s – tlaková kanalizace
- poloměr síta R = 500 mm
- délka síta L = 750 mm
- příkon elektropohonu 0,18 kW; 400 V; 50 Hz
Rozsah opravy:
- pouzdro solidurové - 2ks
- děrované nerezové síto - 1ks
- držák kartáčů včetně hřídele - 1 ks
- těleso ložiska - 2 ks
- zachycovač převodovky - 1ks
- převodovka NORD - 1 ks
- kartáče stírací - 6 párů
- elektrický rozváděč pro ovládání automatického chodu nezatepleného síta, ruční nebo automatický režim, umístění na stěně v blízkosti zařízení
Hmotnost 140 kg
Oprava zařízení včetně montáže a příslušné dokumentace
viz. Příloha D2.1.04, D2.1.06"_x000D_
</t>
  </si>
  <si>
    <t>kpl</t>
  </si>
  <si>
    <t>1.1.02</t>
  </si>
  <si>
    <t>Nosný rám pro osazení válcového síta_x000D_
ocelová konstrukce z profilového materiálu vč. spojovacího a kotevního materiálu, výška 1,2 m_x000D_
materiálové provedení: nerezová chromniklová ocel 1.4301; nátěr_x000D_
Hmotnost 64 kg_x000D_
Dodávka zařízení je kompletní včetně montáže a příslušné dokumentace_x000D_
viz. Příloha D2.1.04, D2.1.06</t>
  </si>
  <si>
    <t>1.1.03</t>
  </si>
  <si>
    <t>Plastová popelnice na kolečkách_x000D_
objem 120 l_x000D_
Hmotnost 8,5 kg_x000D_
Dodávka zařízení je kompletní včetně montáže a příslušné dokumentace_x000D_
viz. Příloha D2.1.04, D2.1.06</t>
  </si>
  <si>
    <t>1.1.04</t>
  </si>
  <si>
    <t>Česlicový koš pro potrubí DN 100 _x000D_
- s výsuvnou zadní stěnou a výklopným dnem a víkem,_x000D_
- průlina 40 mm, česlice koše z kulatiny,_x000D_
- výsuvné provedení po vodících tyčích_x000D_
Spouštěcí zařízení pro česlicový koš nerezové l = 4,2 m včetně nerez kotev, spouštěcího řetězu a dorazu koše_x000D_
Materiálové provedení:_x000D_
- plechy - nerez ocel DIN 1.4404 / AISI 316L_x000D_
- dráty - nerez ocel DIN 1.4404 / AISI 316L_x000D_
- přezky - nerez ocel DIN 1.4404 / AISI 316L_x000D_
- kostra koše - nerez ocel DIN 1.4404 / AISI 316L_x000D_
- spouštěcí zařízení - nerez ocel DIN 1.4404 / AISI 316L_x000D_
Příslušenství:_x000D_
- kotevní sada pro ukotvení spouštěcího zařízení ke stěně šachty_x000D_
- spouštěcí řetěz_x000D_
Hmotnost 19 kg_x000D_
Dodávka zařízení je kompletní včetně montáže a příslušné dokumentace_x000D_
viz. Příloha D2.1.04, D2.1.05, D2.1.06</t>
  </si>
  <si>
    <t>1.1.05</t>
  </si>
  <si>
    <t>Ponorné kalové čerpadlo svozové jímky_x000D_
Ponorné záplavné kalové čerpadlo se šroubovým odstředivým kolem s elektromotorem 400V/50Hz se zabudovanou tepelnou ochranou statoru (bimetaly) a 10 m kabelem, stacionární instalace na patkové koleno v mokré jímce._x000D_
Elektromotor čerpadla je v tzv. záplavném provedení, tzn., že čerpadlo může trvale pracovat s obnaženým elektromotorem. Elektromotor má vnitřní chlazení. Čerpadlo je vybaveno vlhkostní elektrosondou pro kontrolu těsnosti mechanické ucpávky._x000D_
Technické údaje o čerpadle:_x000D_
Čerpané množství: ca. 2,8 l/s_x000D_
Čerpaná výška: ca. 5,8 m_x000D_
Čerpané médium: nepředčištěná splašková voda ze svozů_x000D_
Teplota média: max. 40° C_x000D_
Příkon čerpadla v prac. bodu: 0,35 kW_x000D_
Výkon elektromotoru: 0,75 kW_x000D_
Počet otáček: 1440 ot./min._x000D_
Rozběh: přímý_x000D_
Jmenovitý proud: 4,1 A_x000D_
Rozběhový proud: 25 A_x000D_
Druh krytí: IP 68_x000D_
Výtlačné hrdlo: DN 65_x000D_
Průchodnost oběžným kolem: 50 mm – bezbariérová_x000D_
Hmotnost: 52 kg_x000D_
Hydraulická část čerpadla je zhotovena z materiálu:_x000D_
Skříň: šedá litina GG 20_x000D_
Oběžné kolo: tvárná litina GGG 60_x000D_
Sací kužel: šedá litina GG 20_x000D_
O-kroužek: nitrilová pryž_x000D_
Těsnění hřídele: dvojitá mech. ucpávka na straně čerpaného media _x000D_
SiC/SiC_x000D_
Spouštěcí zařízení:_x000D_
Patkové koleno - DN 65, PN 16, materiál: šedá litina GG 20_x000D_
Držák vodících trubek - materiál: korozivzdorná ocel_x000D_
Vodící trubky - 2x 1˝ (ø 33,7 mm), dl. 4,1 m, distanční rozpěrky po 1,5 m, materiál: korozivzdorná ocel _x000D_
Řetěz z korozivzdorné oceli ø 6 mm, v délce 6m, EN 763, včetně závěsu po 1m_x000D_
Vyhodnocovací relé vlhkosti_x000D_
Hmotnost 69 kg_x000D_
Dodávka zařízení je kompletní včetně montáže a příslušné dokumentace_x000D_
viz. Příloha D2.1.04, D2.1.05, D2.1.06</t>
  </si>
  <si>
    <t>1.1.05a</t>
  </si>
  <si>
    <t>Ponorné kalové čerpadlo svozové jímky a jímky odsazené vody - skladová rezerva_x000D_
Ponorné záplavné kalové čerpadlo se šroubovým odstředivým kolem s elektromotorem 400V/50Hz se zabudovanou tepelnou ochranou statoru (bimetaly) a 10 m kabelem, stacionární instalace na patkové koleno v mokré jímce._x000D_
Elektromotor čerpadla je v tzv. záplavném provedení, tzn., že čerpadlo může trvale pracovat s obnaženým elektromotorem. Elektromotor má vnitřní chlazení. Čerpadlo je vybaveno vlhkostní elektrosondou pro kontrolu těsnosti mechanické ucpávky._x000D_
Technické údaje o čerpadle:_x000D_
Čerpané množství: ca. 2,8 l/s_x000D_
Čerpaná výška: ca. 5,8 m_x000D_
Čerpané médium: mechanicky předčištěná splašková voda_x000D_
Teplota média: max. 40° C_x000D_
Příkon čerpadla v prac. bodu: 0,35 kW_x000D_
Výkon elektromotoru: 0,75 kW_x000D_
Počet otáček: 1440 ot./min._x000D_
Rozběh: přímý_x000D_
Jmenovitý proud: 4,1 A_x000D_
Rozběhový proud: 25 A_x000D_
Druh krytí: IP 68_x000D_
Výtlačné hrdlo: DN 65_x000D_
Průchodnost oběžným kolem: 50 mm – bezbariérová_x000D_
Hmotnost: 52 kg_x000D_
Hydraulická část čerpadla je zhotovena z materiálu:_x000D_
Skříň: šedá litina GG 20_x000D_
Oběžné kolo: tvárná litina GGG 60_x000D_
Sací kužel: šedá litina GG 20_x000D_
O-kroužek: nitrilová pryž_x000D_
Těsnění hřídele: dvojitá mech. ucpávka na straně čerpaného media _x000D_
SiC/SiC</t>
  </si>
  <si>
    <t>1.1.06</t>
  </si>
  <si>
    <t>Přenosné otočné zvedací zařízení ruční_x000D_
Pro použití pozasunutí do trvale osazené základové patky, včetně ručního navijáku a nerez lanka_x000D_
Jeřábek_x000D_
Nosnost: 125 kg_x000D_
Výška zdvihu celková: 6 m_x000D_
Výška zdvihu od základny: 2,25 m_x000D_
Stavitelné vyložení ramene v rozsahu: 0,70 - 0,90 m_x000D_
Materiálové provedení: nerez ocel DIN 1.4404 / AISI 316L, nerez lanko_x000D_
Hmotnost 42 kg_x000D_
Dodávka zařízení je kompletní včetně montáže a příslušné dokumentace_x000D_
viz. Příloha D2.1.04, D2.1.06, D2.1.09, D2.1.11</t>
  </si>
  <si>
    <t>1.1.06a</t>
  </si>
  <si>
    <t>Patka s patním ložiskem pro jeřábek č.pol. 1.1.06_x000D_
- provedení pro osazení na vodorovnou plochu, vč nerezového kotevního materiálu do betonu_x000D_
Materiálové provedení: nerez ocel DIN 1.4404 / AISI 316L_x000D_
Hmotnost 6,8 kg_x000D_
Dodávka zařízení je kompletní včetně montáže a příslušné dokumentace_x000D_
viz. Příloha D2.1.04, D2.1.06, D2.1.09, D2.1.11</t>
  </si>
  <si>
    <t>1.1.06b</t>
  </si>
  <si>
    <t>Patka s patním ložiskem pro jeřábek č.pol. 1.1.06_x000D_
- provedení pro osazení na svislou plochu, vč nerezového kotevního materiálu do betonu_x000D_
Materiálové provedení: nerez ocel DIN 1.4404 / AISI 316L_x000D_
Hmotnost 6,5 kg_x000D_
Dodávka zařízení je kompletní včetně montáže a příslušné dokumentace_x000D_
viz. Příloha D2.1.09, D2.1.11</t>
  </si>
  <si>
    <t>1.1.07</t>
  </si>
  <si>
    <t>Stavítko DN 250 na nátoku nádrže aktivace_x000D_
- stavítko 300x300 mm s ručním madlem pro zasunutí do vodících profilů - 1 ks_x000D_
- vedení stavítka: tyč plochá 20x2, 0,8 m - 2 ks _x000D_
- spojovací a kotevní materiál do betonu_x000D_
Materiálové provedení_x000D_
nerez ocel DIN 1.4404 / AISI 316L_x000D_
Hmotnost 4,0 kg_x000D_
Dodávka zařízení je kompletní včetně montáže a příslušné dokumentace_x000D_
viz. Příloha D2.1.04, D2.1.05, D2.1.06</t>
  </si>
  <si>
    <t>1.1.08</t>
  </si>
  <si>
    <t>Jemnobublinný aerační systém pro nádrž aktivace_x000D_
včetně rozvodného potrubí nade dnem, přívodního potrubí zakončeného přírubou DN 65, PN 10 1 m pod hladinou, pomocného montážního a kotevního materiálu a odvodňovacího systému s uzavíracím ventilem na okraji nádrže_x000D_
Parametry nádrže:_x000D_
- rozměry nádrže: 6,8 x 4,9 m_x000D_
- hloubka nádrže: 4,35 m_x000D_
- hloubka vody 3,95 m_x000D_
- provzdušňovaná plocha: 33,32 m²_x000D_
- provzdušňovaný objem: 133,28 m³_x000D_
Parametry aeračního systému:_x000D_
- standartní oxigenační kapacita: 169,1 kg O2/d, celková délka aerační fáze 18 - 19 hod/den_x000D_
- potřebné množství vzduchu: 170 m³/h_x000D_
- počet elementů: 27 ks_x000D_
- plošná hustota: 0,81 ks/m³_x000D_
- zatížení elementů: 6,3 m³/h.ks_x000D_
- objemová intenzita aerace: 1,3 m³/m³.h_x000D_
Aerační element:_x000D_
Limitní průtok vzduchu: 1 – 10 m³/h_x000D_
Dlouhodobý průtok vzduchu: 3,5 – 7,5 m³/h_x000D_
Doporučený průtok vzduchu: 6 m³/h_x000D_
Tlaková ztráta na elementu: 29 mbar_x000D_
Rozsah dodávky:_x000D_
- 1 ks provzdušňovacího roštu sestávajícího z přívodního a 4 ks rozvodného potrubí, na každém 3x7 a 1x6 ks aeračních elementů (celkem 27 ks elementů) s pryžovou perforovanou membránou (EPDM) uchycenou rozebíratelným způsobem na nosný talíř průměru 350 mm. Na rozvodné vzduchové potrubí se připevňuje pomocí vnějšího 3/4” závitu a závitového odbočovače. Membrána při poklesu tlaku uzavírá vstupní otvor vzduchu_x000D_
- přívodní potrubí zakončené přírubou DN 65 do hloubky 1000-1500 mm z polypropylenu _x000D_
- stavitelné podpěry pro kotvení roštu ke dnu nádrže (zesílené kotvení) - montážní a kotevní materiál_x000D_
- odvodňovací systém sestávající z potrubí z páteřní trubky s uzávěrem na okraji nádrže_x000D_
Materiálové provedení:_x000D_
- PVC, PE, PP, EPDM, speciální pryž, nerez_x000D_
Hmotnost 86 kg_x000D_
Dodávka zařízení je kompletní včetně montáže a změření oxigenační kapacity_x000D_
viz. Příloha D2.1.04, D2.1.05, D2.1.07</t>
  </si>
  <si>
    <t>1.1.09</t>
  </si>
  <si>
    <t>Ponorné vrtulové míchadlo aktivační nádrže_x000D_
k promíchání obsahu při denitrifikační fázi_x000D_
- míchané medium: aktivační směs_x000D_
- max.obsah sušiny / max.teplota vody: 1% / 40°C_x000D_
- rozměry nádrže: 6,8 x 4,9 x 4,35 m, hloubka vody 3,95 m_x000D_
- plocha nádrže: 33,32 m²_x000D_
- míchaný objem nádrže: 133,28 m³_x000D_
- požadovaná dnová rychlost: 0,2 - 0,3 m/s _x000D_
- elektromotor: 2,75 kW, 8,3 A, 400 V / 50 Hz, start přímý_x000D_
- druh krytí: IP 68_x000D_
- rozběh: přímý_x000D_
- průměr vrtule: ø 396 mm,_x000D_
- materiál vrtule / počet lopatek: nerezová ocel / 3 ks_x000D_
- jmenovité otáčky: 710 ot./min_x000D_
- hmotnost míchadla: 84 kg _x000D_
Rozsah dodávky:_x000D_
- ponorné míchadlo s trojlistou vrtulí materiál nerez ocel, Ø vrtule 396 mm, 710 ot/min, elektromotor 2,75 kW, 8,3 A, 400 V / 50 Hz, 710 ot/min s tepelnou ochranou vinutí motoru bimetaly, připojený kabel 10 m_x000D_
- vyhodnocovací relé pro čidlo průsaku mechanickou ucpávkou a vyhodnocování tepelné ochrany_x000D_
- externí čidlo průsaku mechanickou ucpávkou včetně kabelu 10 m_x000D_
- spouštěcí zařízení s vodící tyčí 80 x 80 x 4 mm, materiálové provedení nerez ocel, délka 6 m, horní a dolní držák vodící tyče včetně montážního materiálu_x000D_
- fixační sada pro horní a dolní držák vodící tyče_x000D_
- uvazovací rameno míchadla s rámem, materiál nerez ocel_x000D_
- sada fixace kabelu na zeď pro kabel Ø 17 - 25 mm_x000D_
- třmenový doraz míchadla pro tyč 80 x 80 mm_x000D_
Hmotnost 92 kg_x000D_
Dodávka zařízení je kompletní včetně montáže a příslušné dokumentace_x000D_
viz. Příloha D2.1.04, D2.1.05, D2.1.07</t>
  </si>
  <si>
    <t>1.1.09a</t>
  </si>
  <si>
    <t>Ponorné vrtulové míchadlo aktivační nádrže - skladová rezerva_x000D_
k promíchání obsahu při denitrifikační fázi_x000D_
- míchané medium: aktivační směs_x000D_
- max.obsah sušiny / max.teplota vody: 1% / 40°C_x000D_
- rozměry nádrže: 6,8 x 4,9 x 4,35 m, hloubka vody 3,95 m_x000D_
- plocha nádrže: 33,32 m²_x000D_
- míchaný objem nádrže: 133,28 m³_x000D_
- požadovaná dnová rychlost: 0,2 - 0,3 m/s _x000D_
- elektromotor: 2,75 kW, 8,3 A, 400 V / 50 Hz, start přímý_x000D_
- druh krytí: IP 68_x000D_
- rozběh: přímý_x000D_
- průměr vrtule: ø 396 mm,_x000D_
- materiál vrtule / počet lopatek: nerezová ocel / 3 ks_x000D_
- jmenovité otáčky: 710 ot./min_x000D_
- hmotnost míchadla: 84 kg_x000D_
Rozsah dodávky:_x000D_
- ponorné míchadlo s trojlistou vrtulí materiál nerez ocel, Ø vrtule 396 mm, 710 ot/min, elektromotor 2,75 kW, 8,3 A, 400 V / 50 Hz, 710 ot/min s tepelnou ochranou vinutí motoru bimetaly, připojený kabel 10 m_x000D_
- externí čidlo průsaku mechanickou ucpávkou včetně kabelu 10 m_x000D_
Dodávka zařízení je kompletní včetně montáže a příslušné dokumentace</t>
  </si>
  <si>
    <t>1.1.10</t>
  </si>
  <si>
    <t>Ruční přenosné zdvihací zařízení - jeřábek_x000D_
Pro použití po zasunutí do trvale osazené základové patky pol. Č.POZ. 1.1.10a, včetně ručního navijáku a nerez lanka_x000D_
Nosnost: 125 kg_x000D_
Vyložení ramene: max. 1050 mm - stavitelné_x000D_
Délka lanka navijáku: 10 m_x000D_
Materiálové provedení:_x000D_
- zdvihací zařízení: nerez ocel DIN 1.4404 / AISI 316L_x000D_
- naviják: galvanizovaná ocel_x000D_
- lanko: nerez ocel tř. 17_x000D_
- hák: nerez ocel tř. 17_x000D_
Rozsah dodávky:_x000D_
- zdvihací zařízení s kladkou a navijákem s lankem - 1 ks_x000D_
- speciální zařízení pro volnou manipulaci se zdvihacím zařízením_x000D_
Hmotnost 36 kg_x000D_
Dodávka zařízení je kompletní včetně montáže a příslušné dokumentace_x000D_
viz. Příloha D2.1.04, D2.1.05, D2.1.07</t>
  </si>
  <si>
    <t>1.1.10a</t>
  </si>
  <si>
    <t>Základová kotevní patka pro jeřábek_x000D_
Pro přenosné zvedací zařízení pol. Č.POZ. 1.1.10, nosnost 125 kg_x000D_
 - provedení pro osazení na vodorovnou plochu, vč nerezového kotevního a spojovacího materiálu_x000D_
Materiálové provedení:_x000D_
- patka s patním ložiskem: nerez ocel DIN 1.4404 / AISI 316L_x000D_
Hmotnost 6 kg_x000D_
Dodávka zařízení je kompletní včetně montáže a příslušné dokumentace_x000D_
viz. Příloha D2.1.04, D2.1.05, D2.1.07</t>
  </si>
  <si>
    <t>1.1.11</t>
  </si>
  <si>
    <t>Jemnobublinný aerační systém pro nádrž regenerace,_x000D_
včetně rozvodného potrubí nade dnem, přívodního potrubí zakončeného přírubou DN 50, PN 10 1 m pod hladinou, pomocného montážního a kotevního materiálu a odvodňovacího systému s uzavíracím ventilem na okraji nádrže_x000D_
Parametry nádrže:_x000D_
- rozměry nádrže: 6,8 x 3,0 m_x000D_
- hloubka nádrže: 4,35 m_x000D_
- hloubka vody 4,05 m_x000D_
- provzdušňovaná plocha: 20,40 m²_x000D_
- provzdušňovaný objem: 82,40 m³_x000D_
Parametry aeračního systému:_x000D_
- standartní oxigenační kapacita: 129,0 kg O2/d_x000D_
- potřebné množství vzduchu: 89 m³/h_x000D_
- počet elementů: 18 ks_x000D_
- plošná hustota: 0,9 ks/m³_x000D_
- zatížení elementů: 5,0 m³/h.ks_x000D_
- objemová intenzita aerace: 1,1 m³/m³.h_x000D_
Aerační element:_x000D_
Limitní průtok vzduchu: 1 – 10 m³/h_x000D_
Dlouhodobý průtok vzduchu: 3,5 – 7,5 m³/h_x000D_
Doporučený průtok vzduchu: 6 m³/h_x000D_
Tlaková ztráta na elementu: 29 mbar_x000D_
Rozsah dodávky:_x000D_
- 1 ks provzdušňovacího roštu sestávajícího z přívodního a 3 ks rozvodného potrubí, na každém 6 ks aeračních elementů (celkem 18 ks elementů) s pryžovou perforovanou membránou (EPDM) uchycenou rozebíratelným způsobem na nosný talíř průměru 350 mm. Na rozvodné vzduchové potrubí se připevňuje pomocí vnějšího 3/4” závitu a závitového odbočovače. Membrána při poklesu tlaku uzavírá vstupní otvor vzduchu_x000D_
- přívodní potrubí zakončené přírubou DN 50 do hloubky 1000-1500 mm z polypropylenu _x000D_
- stavitelné podpěry pro kotvení roštu ke dnu nádrže (zesílené kotvení) - montážní a kotevní materiál_x000D_
- odvodňovací systém sestávající z potrubí z páteřní trubky s uzávěrem na okraji nádrže_x000D_
Materiálové provedení:_x000D_
- PVC, PE, PP, EPDM, speciální pryž, nerez_x000D_
Hmotnost 58 kg_x000D_
Dodávka zařízení je kompletní včetně montáže a změření oxigenační kapacity_x000D_
viz. Příloha D2.1.04, D2.1.05, D2.1.06</t>
  </si>
  <si>
    <t>1.1.12</t>
  </si>
  <si>
    <t>Strojní zařízení kruhové dosazovací nádrže_x000D_
s pevným mostem se středovým pohonem. elektromotorem s převodovkou a odtokem přelivným žlabem s předsazenou nornou stěnou_x000D_
Základní rozměry:_x000D_
průměr nádrže: 8 000 mm_x000D_
hloubka nádrže u obvodové stěny: 5 300 mm_x000D_
hloubka vody u obvodové stěny: 4 100 mm_x000D_
odstup hladiny: 1 200 mm_x000D_
Výpočtový průtok:_x000D_
8,5 l/s (+ max. 10 l/s recirkulace)_x000D_
Strojní zařízení dosazovací nádrže:_x000D_
 - Pevný most se středovým pohonem P=0,25kW, včetně zábradlí a pororoštů_x000D_
 - Středová hřídel_x000D_
 - Rozvaděč s frekvenčním měničem včetně rámu_x000D_
- Nátoková tvarovka DN 250 _x000D_
 - Zařízení pro shrabování dna, stírání hladiny_x000D_
 - Kyvná stěrka_x000D_
 - Odběr plovoucích nečistot_x000D_
 - Čištění děrované trubky pevným kartáčem,_x000D_
 - Uklidňovací válec ø 1 500 mm_x000D_
 - Výtokový deflektor ø 1¨100 mm_x000D_
 - Odtoková děrovaná trubka DN 150mm (156x3mm), včetně konzol,_x000D_
 - Potrubní spojka DN 150 mm,_x000D_
 - Spojovací a kotevní materiál_x000D_
 Vybavení:_x000D_
Vybavení dosazovací nádrže tvoří středový otočný dutý hřídel na který je připevněn výtokový usměrňovacím deflektor a stírací zařízení se škrabkami pro shrabování kalu ze dna nádrže i hladiny. Středový válec je společně s nátokovým _x000D_
deflektorem pevně spojen vzpěrami s obvodovou zdí nádrže. Pohyb středového hřídele je zajištěn převodovkou a _x000D_
elektromotorem fixovanými vůči lávce mostu. K ochraně proti přetížení zařízení slouží rozpínací spojka a čidlo pohybu _x000D_
instalované v prostoru náhonu hřídele. Odtok odsazené vody bude zanořenou děrovanou trubkou s odtokovou tvarovkou _x000D_
a potrubím DN 200 vyvedeným prostupem v obvodové stěně. Plovoucí nečistoty jsou k obvodu nádrže posouvány _x000D_
hladinovými stěrkami a stírány sklopnou stěrkou do sběrného žlabu plovoucích nečistot a odtud potrubím DN 200 do_x000D_
jímky plovoucích nečistot mimo nádrž. _x000D_
Napájecí napětí vedeno do ovládacího rozvaděče u vstupní části pochozové plochy mostu. Z rozvaděče jsou ovládány _x000D_
spotřebiče umístěné na mostě. Na rozvaděči je standardně osazena zásuvka 1 x 230 V_x000D_
Materiálové provedení:_x000D_
 - most, zábradlí – ocel S235JR2 včetně žárového pozinkování a polyuretanového nátěru; pororošty – kompozit;_x000D_
 - ostatní – nerez 1.4301;_x000D_
Elektroinstalace:_x000D_
 - plastový elektrorozvaděč ss frekvenčním měničem a zásuvkami 230 V a 400 V, IP 54_x000D_
 - kabelové rozvody na mostu v chráničkách a ochranných trubkách_x000D_
 - osvětlení na mostu_x000D_
Spotřebiče:_x000D_
 - elektromotor pohonu P = 0,25 kW, 400 V, 50 Hz_x000D_
Ovládání:_x000D_
 - spotřebiče mostu se ovládají z rozvaděče umístěného na mostě_x000D_
 - pohon se ovládá přepínačem Zapnuto - Vypnuto – Dálkově, v dálkovém ovládání je možno pojezd mostu blokovat _x000D_
 beznapěťovým kontaktem z řídícího systému_x000D_
 - zastavení mostu stop tlačítkem_x000D_
 - rozváděč je vybaven svorkami pro přenos signálů chodů a poruchy a pro ovládání z řídícího systému (povolení, _x000D_
 zakázání chodu)._x000D_
Signalizace na ŘS:_x000D_
 - chod a porucha pohonu_x000D_
Hmotnost 1650 kg_x000D_
Dodávka zařízení je kompletní včetně kotevního materiálu, montáže a příslušné dokumentace_x000D_
viz. Příloha D2.1.09, D2.1.10, D2.1.11</t>
  </si>
  <si>
    <t>1.1.13</t>
  </si>
  <si>
    <t>Čerpadlo přebytečného a vratného kalu_x000D_
Záplavné kalové čerpadlo se šroubovým odstředivým kolem s elektromotorem 400V/50Hz se zabudovanou tepelnou ochranou statoru (bimetaly) a 10 m kabelem, stacionární instalace na patkové koleno ve vertikální poloze v suché jímce._x000D_
Elektromotor čerpadla je v tzv. záplavném provedení, tzn., že čerpadlo může pracovat jako ponorné nebo s trvale obnaženým elektromotorem neboť elektromotor má vnitřní chlazení. Čerpadlo je vybaveno vlhkostní elektrosondou pro kontrolu těsnosti mechanické ucpávky. Sací hrdlo čerpadla s vyměnitelným a regulovatelným sacím kuželem stavitelným směrem k oběžnému kolu._x000D_
Technické údaje o čerpadle:_x000D_
Čerpané množství: ca. 10,5 l/s_x000D_
Čerpaná výška: ca. 2,1 m_x000D_
Čerpané médium: vratný a přebytečný kal_x000D_
Teplota média: max. 40° C_x000D_
Příkon čerpadla v prac. bodu: 0,4 kW_x000D_
Výkon elektromotoru: 1,1 kW_x000D_
Počet otáček: 1 385 ot./min._x000D_
Rozběh: přes FM_x000D_
Jmenovitý proud: 2,2 A_x000D_
Druh krytí: IP 68_x000D_
Průchodnost oběžným kolem: 75 mm – bezbariérová_x000D_
Sací hrdlo: DN 100_x000D_
Výtlačné hrdlo: DN 80_x000D_
Hmotnost: 69 kg_x000D_
Hydraulická část čerpadla je zhotovena z materiálu:_x000D_
Skříň: šedá litina GG 20_x000D_
Oběžné kolo: tvárná litina GGG 60_x000D_
Sací kužel: šedá litina GG 20_x000D_
O-kroužek: nitrilová pryž_x000D_
Těsnění hřídele: dvojitá mech. ucpávka na straně čerpaného media SiC/SiC</t>
  </si>
  <si>
    <t>1.1.13a</t>
  </si>
  <si>
    <t>Čerpadlo přebytečnéhu a vratného kalu - skladová rezerva_x000D_
Záplavné kalové čerpadlo se šroubovým odstředivým kolem s elektromotorem 400V/50Hz se zabudovanou tepelnou ochranou statoru (bimetaly) a 10 m kabelem, stacionární instalace na patkové koleno ve vertikální poloze v suché jímce._x000D_
Elektromotor čerpadla je v tzv. záplavném provedení, tzn., že čerpadlo může pracovat jako ponorné nebo s trvale obnaženým elektromotorem neboť elektromotor má vnitřní chlazení. Čerpadlo je vybaveno vlhkostní elektrosondou pro kontrolu těsnosti mechanické ucpávky. Sací hrdlo čerpadla s vyměnitelným a regulovatelným sacím kuželem stavitelným směrem k oběžnému kolu._x000D_
Technické údaje o čerpadle:_x000D_
Čerpané množství: ca. 10,5 l/s_x000D_
Čerpaná výška: ca. 2,1 m_x000D_
Čerpané médium: vratný a přebytečný kal_x000D_
Teplota média: max. 40° C_x000D_
Příkon čerpadla v prac. bodu: 0,4 kW_x000D_
Výkon elektromotoru: 1,1 kW_x000D_
Počet otáček: 1 385 ot./min._x000D_
Rozběh: přes FM_x000D_
Jmenovitý proud: 2,2 A_x000D_
Druh krytí: IP 68_x000D_
Průchodnost oběžným kolem: 75 mm – bezbariérová_x000D_
Sací hrdlo: DN 100_x000D_
Výtlačné hrdlo: DN 80_x000D_
Hmotnost: 69 kg_x000D_
Hydraulická část čerpadla je zhotovena z materiálu:_x000D_
Skříň: šedá litina GG 20_x000D_
Oběžné kolo: tvárná litina GGG 60_x000D_
Sací kužel: šedá litina GG 20_x000D_
O-kroužek: nitrilová pryž_x000D_
Těsnění hřídele: dvojitá mech. ucpávka na straně čerpaného media SiC/SiC</t>
  </si>
  <si>
    <t>1.1.14</t>
  </si>
  <si>
    <t>Ponorné kalové čerpadlo jímky plovoucích nečistot _x000D_
Ponorné záplavné kalové čerpadlo se šroubovým odstředivým kolem s elektromotorem 400V/50Hz se zabudovanou tepelnou ochranou statoru (bimetaly) a 10 m kabelem, stacionární instalace na patkové koleno v mokré jímce._x000D_
Elektromotor čerpadla je v tzv. záplavném provedení, tzn., že že čerpadlo může trvale pracovat jako ponorné nebo s obnaženým elektromotorem. Elektromotor má vnitřní chlazení. Čerpadlo je vybaveno vlhkostní elektrosondou pro kontrolu těsnosti mechanické ucpávky._x000D_
Technické údaje o čerpadle:_x000D_
Čerpané množství: ca. 2,8 l/s_x000D_
Čerpaná výška: ca. 5,9 m_x000D_
Čerpané médium: splašková voda_x000D_
Teplota média: max. 40° C_x000D_
Příkon čerpadla v prac. bodu: 0,35 kW_x000D_
Výkon elektromotoru: 0,75 kW_x000D_
Počet otáček: 1440 ot./min._x000D_
Rozběh: přímý_x000D_
Jmenovitý proud: 4,1 A_x000D_
Rozběhový proud: 25 A_x000D_
Druh krytí: IP 68_x000D_
Výtlačné hrdlo: DN 65_x000D_
Průchodnost oběžným kolem: 50 mm – bezbariérová_x000D_
Hmotnost: 52 kg_x000D_
Hydraulická část čerpadla je zhotovena z materiálu:_x000D_
Skříň: šedá litina GG 20_x000D_
Oběžné kolo: tvárná litina GGG 60_x000D_
Sací kužel: šedá litina GG 20_x000D_
O-kroužek: nitrilová pryž_x000D_
Těsnění hřídele: dvojitá mech. ucpávka na straně čerpaného media SiC/SiC_x000D_
Spouštěcí zařízení:_x000D_
Patkové koleno DN 65, PN 16, materiál: šedá litina GG 20_x000D_
Držák vodících trubek, materiál: korozivzdorná ocel_x000D_
Vodící trubky - 2x 1˝, dl. 5,5 m, distanční rozpěrky po 1,5 m, materiál: korozivzdorná ocel _x000D_
Řetěz z korozivzdorné oceli ø 6 mm, v délce 6m, EN 763, včetně závěsu po 1m_x000D_
Vyhodnocovací relé vlhkosti_x000D_
Hmotnost 69 kg_x000D_
Dodávka zařízení je kompletní včetně montáže a příslušné dokumentace_x000D_
viz. Příloha D2.1.09, D2.1.11</t>
  </si>
  <si>
    <t>1.11.15</t>
  </si>
  <si>
    <t>Dmychadlový agregát pro nádrže nitrifikace_x000D_
regulovaný FM, s protihlukovým krytem_x000D_
Parametry dmychadla:_x000D_
- výkonnost na sání: 78,6 ÷ 195,0 m³/h _x000D_
- výkonnost normovaná: 71,4 ÷ 176,4 Nm³/h_x000D_
- výkonnost na výtlaku: 67,2 ÷ 153,6 m³/h_x000D_
- tlaková diference: 55 kPa_x000D_
- otáčky dmychadla: 1901 ÷ 3278 ot/min_x000D_
- P motoru: 5,5 kW, 400 V / 50 Hz_x000D_
- otáčky elektromotoru: 1711 – 2950 ot/min_x000D_
- regulační rozsah FM: 29,0 - 50,0 Hz_x000D_
- výstupní teplota vzduchu: 114,3 ÷ 85,7 °C_x000D_
- hlučnost s protihlukovým krytem: 62 ÷ 68 dB (A)_x000D_
- hmotnost bez protihlukového krytu: 188 kg_x000D_
- hmotnost s protihlukovým krytem: 218 kg_x000D_
Rozsah dodávky:_x000D_
- protihlukový kryt vnitřní_x000D_
- základový rám soustrojí s pružným uložením a uložením elektromotoru, kotevní materiál_x000D_
- vlastní dmychadlo s elektromotorem s úpravou pro řízení FM a řemenovým převodem s krytem_x000D_
- tlumič sání s filtrem, tlumič výtlaku, sdružený rozběhový a pojistný ventil, zpětná klapka, pružné připojení výtlaku, manometr sání a výtlaku_x000D_
Dodávka zařízení je kompletní včetně montáže a příslušné dokumentace_x000D_
viz. Příloha D2.1.04, D2.1.08</t>
  </si>
  <si>
    <t>1.1.16</t>
  </si>
  <si>
    <t>Rám pro umístění dmychadlových soustrojí nad sebou_x000D_
Ocelový nosný rám pro umístění dvou dmychadlových agregátů nádrží nitrifikace Č. POZ. 1.1.15 nad sebou_x000D_
Rozsah dodávky:_x000D_
- nosný rám_x000D_
- spojovací a kotevní materiál_x000D_
Hmotnost 97 kg_x000D_
Dodávka zařízení je kompletní včetně montáže a příslušné dokumentace_x000D_
viz. Příloha D2.1.04, D2.1.08</t>
  </si>
  <si>
    <t>1.1.17</t>
  </si>
  <si>
    <t>Dmychadlový agregát pro nádrž regenerace_x000D_
regulovaný FM, s protihlukovým krytem_x000D_
Parametry dmychadla:_x000D_
- výkonnost na sání: 46,2 ÷ 101,4 m³/h _x000D_
- výkonnost normovaná: 42,0 ÷ 191,8 Nm³/h_x000D_
- výkonnost na výtlaku: 37,2 ÷ 79,2 m³/h_x000D_
- tlaková diference: 55 kPa_x000D_
- otáčky dmychadla: 2112 ÷ 3641 ot/min_x000D_
- P motoru: 3,0 kW, 400 V / 50 Hz_x000D_
- otáčky elektromotoru: 1694 – 2920 ot/min_x000D_
- regulační rozsah FM: 29,0 - 50,0 Hz_x000D_
- výstupní teplota vzduchu: 97,0 ÷ 80,2 °C_x000D_
- hlučnost s protihlukovým krytem: 63 ÷ 71 dB (A)_x000D_
- hmotnost bez protihlukového krytu: 118 kg_x000D_
- hmotnost s protihlukovým krytem: 146 kg_x000D_
Rozsah dodávky:_x000D_
- protihlukový kryt vnitřní_x000D_
- základový rám soustrojí s pružným uložením a uložením elektromotoru, kotevní materiál_x000D_
- vlastní dmychadlo s elektromotorem s úpravou pro řízení FM a řemenovým převodem s krytem_x000D_
- tlumič sání s filtrem, tlumič výtlaku, sdružený rozběhový a pojistný ventil, zpětná klapka, pružné připojení výtlaku, manometr sání a výtlaku_x000D_
Dodávka zařízení je kompletní včetně montáže a příslušné dokumentace_x000D_
viz. Příloha D2.1.04, D2.1.08</t>
  </si>
  <si>
    <t>1.1.18</t>
  </si>
  <si>
    <t>Dmychadlový agregát pro nádrž kalojemu_x000D_
regulovaný FM, s protihlukovým krytem_x000D_
Parametry dmychadla:_x000D_
- výkonnost na sání: 54,0 ÷ 149,4 m³/h _x000D_
- výkonnost normovaná: 49,2 ÷ 135,0 Nm³/h_x000D_
- výkonnost na výtlaku: 47,4 ÷ 118,2 m³/h_x000D_
- tlaková diference: 55 kPa_x000D_
- otáčky dmychadla: 1946 ÷ 3474 ot/min_x000D_
- P motoru: 5,5 kW, 400 V / 50 Hz_x000D_
- otáčky elektromotoru: 1652 – 2950 ot/min_x000D_
- regulační rozsah FM: 28,0 - 50,0 Hz_x000D_
- výstupní teplota vzduchu: 123,0 ÷ 86,9 °C_x000D_
- hlučnost s protihlukovým krytem: 61 ÷ 69 dB (A)_x000D_
- hmotnost bez protihlukového krytu: 181 kg_x000D_
- hmotnost s protihlukovým krytem: 211 kg_x000D_
Rozsah dodávky:_x000D_
- protihlukový kryt vnitřní_x000D_
- základový rám soustrojí s pružným uložením a uložením elektromotoru, kotevní materiál_x000D_
- vlastní dmychadlo s elektromotorem s úpravou pro řízení FM a řemenovým převodem s krytem_x000D_
- tlumič sání s filtrem, tlumič výtlaku, sdružený rozběhový a pojistný ventil, zpětná klapka, pružné připojení výtlaku, manometr sání a výtlaku_x000D_
Dodávka zařízení je kompletní včetně montáže a příslušné dokumentace_x000D_
viz. Příloha D2.1.04, D2.1.08</t>
  </si>
  <si>
    <t>1.1.19</t>
  </si>
  <si>
    <t>Rám pro umístění dmychadlových soustrojí nad sebou_x000D_
Ocelový nosný rám pro umístění dvou dmychadlových agregátů nad sebou_x000D_
- dmychadlový agregát nádrže kalojemu Č. POZ. 1.1.17 na podlaze_x000D_
- dmychadlový agregát nádrže regenerace Č. POZ. 1.1.18 na rámu_x000D_
Rozsah dodávky:_x000D_
- nosný rám_x000D_
- spojovací a kotevní materiál_x000D_
Hmotnost 97 kg_x000D_
Dodávka zařízení je kompletní včetně montáže a příslušné dokumentace_x000D_
viz. Příloha D2.1.04, D2.1.08</t>
  </si>
  <si>
    <t>1.1.20</t>
  </si>
  <si>
    <t>Středobublinný aerační systém pro uskladňovací nádrž kalu _x000D_
včetně rozvodného potrubí nade dnem, přívodního potrubí zakončeného přírubou DN 65, PN 10 1,0 m pod hladinou, pomocného montážního a kotevního materiálu a odvodňovacího systému s uzavíracím ventilem na okraji nádrže_x000D_
Parametry nádrže:_x000D_
- rozměr nádrže: 10,2 x 3,0 m,_x000D_
- hloubka nádrže: 4,25 m _x000D_
- hloubka vody 3,75 m_x000D_
- provzdušňovaná plocha: 30,6 m²_x000D_
- provzdušňovaný objem: 114,75 m³_x000D_
- výpočtové množství vzduchu: 147,0 m³/hod_x000D_
Parametry aeračního systému:_x000D_
- počet elementů: 24 ks_x000D_
- zatížení elementů: 6,1 m³/h.ks_x000D_
- objemová intenzita aerace: 1,31 m³/m³.h_x000D_
- plošná hustota: 0,8 ks/m²_x000D_
Aerační element:_x000D_
Limitní průtok vzduchu: 3 – 9 m³/h_x000D_
Dlouhodobý průtok vzduchu: 4 – 7 m³/h_x000D_
Doporučený průtok vzduchu: 6 m³/h_x000D_
Tlaková ztráta na elementu: 20 mbar_x000D_
Rozsah dodávky:_x000D_
- 1 ks provzdušňovacího roštu sestávajícího z přívodního a 3 ks rozvodného potrubí, na každém 8 ks aeračních elementů (celkem 24 ks elementů) s pryžovou perforovanou membránou EPDM uchycenou rozebíratelným způsobem na nosný talíř. Připojení elementů pomocí vnějšího 3/4” závitu a závitového odbočovače. Membrána při poklesu tlaku uzavírá vstupní otvor vzduchu_x000D_
- přívodní potrubí zakončené přírubou DN 65 do hloubky 1000-1500 mm z polypropylenu _x000D_
- stavitelné podpěry pro kotvení roštu ke dnu nádrže, montážní a kotevní materiál_x000D_
- odvodňovací systém sestávající z potrubí z páteřní trubky s uzávěrem na okraji nádrže_x000D_
Materiálové provedení:_x000D_
- PVC, PE, PP, EPDM, speciální pryž, nerez_x000D_
Hmotnost 92 kg_x000D_
Dodávka zařízení je kompletní včetně montáže a příslušné dokumentace_x000D_
viz. Příloha D2.1.04, D2.1.05, D2.1.08</t>
  </si>
  <si>
    <t>1.1.21</t>
  </si>
  <si>
    <t xml:space="preserve">Přenosné ponorné kalové čerpadlo pro instalaci v mokré jímce_x000D_
Přenosné ponorné kalové čerpadlo s elektromotorem 230V/50Hz do mokré jímky, výtlak pružnou hadicí s rychlospojkou 1½˝, plovákové spínací zařízení pro automatický provoz._x000D_
Technické údaje o čerpadle:_x000D_
Čerpané množství: Qč = 1,5 ÷ 3.5 l/s_x000D_
Čerpaná výška: Hč = 8,6 ÷ 5,0 m v.sl._x000D_
Čerpané médium: odsazená kalová voda_x000D_
Teplota média: max. 20° C_x000D_
Typ oběžného kola: vířivé_x000D_
Průchodnost oběžným kolem: 40 mm_x000D_
Max. hloubka ponoru: 5 m_x000D_
Výtlačné hrdlo: Rp 1½˝ _x000D_
Výkon elektromotoru: 0,7 kW, 230 V / 50 Hz_x000D_
Počet otáček: 2770 ot./min._x000D_
Jmenovitý proud: 3,0 A_x000D_
Rozběhový proud: 5,2 A_x000D_
Materiálové provedení:_x000D_
Pouzdro čerpadla: EN-GJL-250_x000D_
Oběžné kolo: 1.4301 (AISI 304) _x000D_
Skříň motoru: 1.4301 (AISI 304)_x000D_
Statické utěsnění, utěsnění na straně motoru: NBR_x000D_
Mechanická ucpávka: uhlík / keramika_x000D_
Rozsah dodávky:_x000D_
- ponorné kalové čerpadlo s elektromotorem, integrovaný plovákový spínač_x000D_
- kabel 3G1, typ H07RN-F - 10 m, _x000D_
- vsuvka Rp 1½˝ s rychlospojkou 1½˝_x000D_
- výtlačná hadice 1½˝ - délky 10 m zakončená rychlospojkami 1½˝_x000D_
Hmotnost 13 kg_x000D_
Dodávka zařízení je kompletní včetně montáže a příslušné dokumentace_x000D_
viz. Příloha D2.1.04, D2.1.05, D2.1.08_x000D_
</t>
  </si>
  <si>
    <t>1.1.22</t>
  </si>
  <si>
    <t>Ruční vrátek čerpadla kalové vody Č. POZ. 1.1.21_x000D_
ruční naviják na nosné konstrukci pro trvalé ukotvení na vodorovnou plochu_x000D_
Nosnost: 50 kg_x000D_
Ruční naviják_x000D_
naviják s ruční aretací polohy s nerez lankem_x000D_
Materiálové provedení: galvanizovaná ocel, nerez lanko_x000D_
Nosná konstrukce_x000D_
- provedení pro osazení na vodorovnou plochu, vč nerezového kotevního materiálu_x000D_
Materiálové provedení: žárově zinkovaná ocel_x000D_
Hmotnost 9 kg_x000D_
Dodávka zařízení je kompletní včetně montáže a příslušné dokumentace_x000D_
viz. Příloha D2.1.04, D2.1.08</t>
  </si>
  <si>
    <t>1.1.23</t>
  </si>
  <si>
    <t>Samonosná skladovací nádrž 1,0 m³ síranu železitého_x000D_
· dvouplášťová (vnitřní zásobní nádrž je vsazena do vnější záchytné nádrže)_x000D_
Parametry nádrže:_x000D_
- užitný objem nádrže 1,0 m³_x000D_
· obě nádrže - svařovaný plast_x000D_
· určeno pro skladování chemikálie síran železitý Fe2(SO4)3, konc. 40%, hustota 1,56 kg/dm3_x000D_
· statika dle DVS2205 / ČSN EN 12573, bezpečnostní koeficient 2_x000D_
· venkovní instalace, nádrž s kuželovým víkem_x000D_
· rozměry (vnější nádrž): ø di = 1500 mm, Hv = 2200 mm (vnější nádrž vč. dávkovací stanice)_x000D_
· materiál nádrže: PE-HD, PE-100, barva černá_x000D_
· provozní podmínky: teplota chemikálie ≤ 30º C, beztlaký provoz_x000D_
Vystrojení:_x000D_
- inspekční otvor se šroubovým uzávěrem_x000D_
- odvzdušnění s krytkou_x000D_
- mechanická indikace hladiny (plovákový systém) s kontakty provozní, minimální a havarijní hladiny s orientační stupnicí_x000D_
- plnící potrubí DN 50 s uzavíracím kohoutem a koncovkou VK 50 pro autocisternu_x000D_
- záchytná odkapová vanička pod plnící přípojkou s výpustným kohoutem_x000D_
- přepad (zaústěn do záchytné nádrže)_x000D_
- konzola pro dávkovací stanici na víku nádrže_x000D_
- sání dávkovacího čerpadla vrchem nádrže se sacím košem a snímačem min. hladiny (zapojen do čerpadla; ochrana proti chodu nasucho)_x000D_
- ohranný lem proti dešti (s kontrolním otvorem)_x000D_
- oka pro jeřáb_x000D_
- typový štítek nádrže a záchytné vany_x000D_
- kotevní patky_x000D_
- sonda průsaku v záchytné vaně_x000D_
- vyhodnocovací jednotka průsaku včetně světel. a zvuk.signalizace, beznapěťový výstup do ŘS_x000D_
- konzola na záchytné vaně nádrže pro instalaci vyhodnocovací jednotky_x000D_
- napájení vyhodnocovací jednotky 230 V, 50 Hz_x000D_
Hmotnost 196 kg_x000D_
Dodávka zařízení je kompletní včetně montáže a příslušné dokumentace_x000D_
viz. Příloha D2.1.04, D2.1.08</t>
  </si>
  <si>
    <t>1.1.24</t>
  </si>
  <si>
    <t>Dávkovací stanice pro vnější instalaci na víku nádrže_x000D_
Parametry stanice:_x000D_
- výkon DČ Qmax = 2,4 l/h při pmax = 10 bar (měřeno na vodu)_x000D_
- provoz 1 + 0R_x000D_
- chemikálie 40%-ní síran železitý (hustota 1,56 kg/dm3)_x000D_
- regulace výkonu: _x000D_
 ruční přímo na čerpadle nebo externím pulzním signálem nebo externím signálem 0/4-20 mA_x000D_
 možnost dálkového zap./vyp. beznapěť. kontaktem_x000D_
- instalovaný příkon cca 515 W_x000D_
- přívod el. napájení 230 V, 50 Hz_x000D_
- vstupy: _x000D_
 1× externí řídící pulzní signál_x000D_
 1× externí řídící signál 0/4-20 mA_x000D_
 1× beznapěťový kontakt pro dálkové zap./vyp. chodu dávkovacího čerpadla_x000D_
- výstupy na velín: _x000D_
 1× porucha čerpadla (přepínací kontakt - N/C)_x000D_
 1× bistabilní kontakt provozní min. hladiny v nádrži_x000D_
 1× bistabilní kontakt havarijní min. hladiny v nádrži_x000D_
- instalace na zeď uvnitř objektu (okolní teplota +5°C až +30°C)_x000D_
Vystrojení stanice:_x000D_
- 1× chemicky odolná uzamykatelná skříň_x000D_
- 1× temperace vnitřního prostoru skříně (topení s termostatem)_x000D_
- 1× dávkovací membránové čerpadlo_x000D_
- 1× konzola pro dávkovací čerpadlo_x000D_
- 1× univerzální řídící kabel pro řídící signál (délka 2 m)_x000D_
- 1× pojistný / protitlaký / odlehčovací ventil (multifunkční ventil MFV)_x000D_
- 1× sada potrubí, příslušenství a armatur v sací a výtlačné trase v rámci stanice_x000D_
- 1× svorkovnicová skříň s vypínačem (nezahrnuje jištění a signální prvky)_x000D_
Vše kompletně na stanici hydraulicky a elektricky propojeno_x000D_
Příslušenství pro instalaci mimo stanici:_x000D_
- 20 m hadice výtlaku (opletené PVC 12x6)_x000D_
- 1× vstřikovací ventil – pro instalaci v místě dávkování (vnější závit 1/2“)_x000D_
Technologické přípojky:_x000D_
- sání čerpadla 1x koncovka pro hadici ∅ vnitřní 16 mm_x000D_
- proplach 1x koncovka pro hadici ∅ vnitřní 16 mm_x000D_
- odkalení + odtok ukončeno hadicemi do záchytné vany stanice z MFV ventilu_x000D_
- výtlak čerpadla 1x koncovka pro hadici ∅ vnitřní 16 mm_x000D_
Hmotnost 16 kg_x000D_
Dodávka zařízení je kompletní včetně montáže a příslušné dokumentace_x000D_
viz. Příloha D2.1.04, D2.1.08</t>
  </si>
  <si>
    <t>1.1.25</t>
  </si>
  <si>
    <t>Domácí AT stanice_x000D_
montáž a trubní zapojení stávajícího zařízení_x000D_
Hmotnost 51 kg_x000D_
viz. Příloha D2.1.04</t>
  </si>
  <si>
    <t>ARMATURY</t>
  </si>
  <si>
    <t>1.2.01</t>
  </si>
  <si>
    <t>Nožové šoupátko DN 125, PN 10 s ručním ovládacím kolem_x000D_
- oboustranně těsnicí uzavírací armatura určená pro odpadní a užitkovou vodu s teplotou do 80 °C._x000D_
- bezpřírubové šoupátko, použitelné k sevření mezi příruby potrubí_x000D_
- stavební délka dle DIN/EN 558-1, serie 20_x000D_
- připojovací rozměry příruby dle EN 1019-2 (ISO 7005-2) PN 10/16_x000D_
- médium: kal z dosazovací nádrže_x000D_
Ovládání:_x000D_
- ručním kolem_x000D_
Materiálové provedení:_x000D_
- tělo šoupátka, dotlačovací příruba tvárná litina GJS-400-15 (GGG-40),_x000D_
- nůž a vřeteno nerezová ocel AISI 316_x000D_
- šrouby a matice nerezová ocel A4_x000D_
- unášecí matice bronz_x000D_
- těsnění pryž NBR_x000D_
- povrchová ochrana vně i uvnitř práškovým epoxidem min.100 μm s UV filtrem_x000D_
Hmotnost 19 kg_x000D_
Dodávka zařízení je kompletní včetně montáže a příslušné dokumentace_x000D_
viz. Příloha D2.1.09, D2.1.11</t>
  </si>
  <si>
    <t>1.2.02</t>
  </si>
  <si>
    <t>Nožové šoupátko DN 100, PN 10 s ručním ovládacím kolem_x000D_
- oboustranně těsnicí uzavírací armatura určená pro odpadní a užitkovou vodu s teplotou do 80 °C._x000D_
- bezpřírubové šoupátko, použitelné k sevření mezi příruby potrubí_x000D_
- stavební délka dle DIN/EN 558-1, serie 20_x000D_
- připojovací rozměry příruby dle EN 1019-2 (ISO 7005-2) PN 10/16_x000D_
- médium: kal z dosazovací nádrže_x000D_
Ovládání:_x000D_
- ručním kolem_x000D_
Materiálové provedení:_x000D_
- tělo šoupátka, dotlačovací příruba tvárná litina GJS-400-15 (GGG-40),_x000D_
- nůž a vřeteno nerezová ocel AISI 316_x000D_
- šrouby a matice nerezová ocel A4_x000D_
- unášecí matice bronz_x000D_
- těsnění pryž NBR_x000D_
- povrchová ochrana vně i uvnitř práškovým epoxidem min.100 μm s UV filtrem_x000D_
Hmotnost 15 kg_x000D_
Dodávka zařízení je kompletní včetně montáže a příslušné dokumentace_x000D_
viz. Příloha D2.1.04, D2.1.06, D2.1.09, D2.1.10, D2.1.11</t>
  </si>
  <si>
    <t>1.2.03</t>
  </si>
  <si>
    <t>Nožové šoupátko DN 80, PN 10 s ručním ovládacím kolem_x000D_
- oboustranně těsnicí uzavírací armatura určená pro odpadní a užitkovou vodu s teplotou do 80 °C._x000D_
- bezpřírubové šoupátko, použitelné k sevření mezi příruby potrubí_x000D_
- stavební délka dle DIN/EN 558-1, serie 20_x000D_
- připojovací rozměry příruby dle EN 1019-2 (ISO 7005-2) PN 10/16_x000D_
- médium: kal z dosazovací nádrže_x000D_
Ovládání:_x000D_
- ručním kolem_x000D_
Materiálové provedení:_x000D_
- tělo šoupátka, dotlačovací příruba tvárná litina GJS-400-15 (GGG-40),_x000D_
- nůž a vřeteno nerezová ocel AISI 316_x000D_
- šrouby a matice nerezová ocel A4_x000D_
- unášecí matice bronz_x000D_
- těsnění pryž NBR_x000D_
- povrchová ochrana vně i uvnitř práškovým epoxidem min.100 μm s UV filtrem_x000D_
Hmotnost 13 kg_x000D_
Dodávka zařízení je kompletní včetně montáže a příslušné dokumentace_x000D_
viz. Příloha D2.1.09, D2.1.11</t>
  </si>
  <si>
    <t>1.2.04</t>
  </si>
  <si>
    <t>Nožové šoupátko DN 65, PN 10 s ručním ovládacím kolem_x000D_
- oboustranně těsnicí uzavírací armatura určená pro odpadní a užitkovou vodu s teplotou do 80 °C._x000D_
- bezpřírubové šoupátko, použitelné k sevření mezi příruby potrubí_x000D_
- stavební délka dle DIN/EN 558-1, serie 20_x000D_
- připojovací rozměry příruby dle EN 1019-2 (ISO 7005-2) PN 10/16_x000D_
- médium: svozový kal, plovoucí nečistoty_x000D_
Ovládání:_x000D_
- ručním kolem_x000D_
Materiálové provedení:_x000D_
- tělo šoupátka, dotlačovací příruba tvárná litina GJS-400-15 (GGG-40),_x000D_
- nůž a vřeteno nerezová ocel AISI 316_x000D_
- šrouby a matice nerezová ocel A4_x000D_
- unášecí matice bronz_x000D_
- těsnění pryž NBR_x000D_
- povrchová ochrana vně i uvnitř práškovým epoxidem min.100 μm s UV filtrem_x000D_
Hmotnost 7 kg_x000D_
Dodávka zařízení je kompletní včetně montáže a příslušné dokumentace_x000D_
viz. Příloha D2.1.04, D2.1.06, D2.1.09, D2.1.11</t>
  </si>
  <si>
    <t>1.2.05</t>
  </si>
  <si>
    <t>Zpětná kulová klapka DN 100, PN 10_x000D_
s volným průtokem, jednosměrná přírubová armatura pro odpadní splaškové vody_x000D_
médium: kal z dosazovací nádrže_x000D_
Materiálové provedení:_x000D_
- těleso a víko: tvárná litina GGG-40_x000D_
- koule: hliník povrstený_x000D_
Hmotnost 18 kg_x000D_
Dodávka zařízení je kompletní včetně montáže a příslušné dokumentace_x000D_
viz. Příloha D2.1.09, D2.1.11</t>
  </si>
  <si>
    <t>1.2.06</t>
  </si>
  <si>
    <t>Zpětná kulová klapka DN 65, PN 10_x000D_
s volným průtokem, jednosměrná přírubová armatura pro odpadní splaškové vody_x000D_
médium: svozový kal, plovoucí nečistoty_x000D_
Materiálové provedení:_x000D_
- těleso a víko: tvárná litina GGG-40_x000D_
- koule: hliník povrstený_x000D_
Hmotnost 12 kg_x000D_
Dodávka zařízení je kompletní včetně montáže a příslušné dokumentace_x000D_
viz. Příloha D2.1.04, D2.1.06, D2.1.09, D2.1.11</t>
  </si>
  <si>
    <t>1.2.07</t>
  </si>
  <si>
    <t>Axiálně pevná potrubní spojka pro nerezové potrubí ø 104 x 2 mm_x000D_
- potrubní spojka pro rozebíratelné spojení hladkých konců nerez potrubí o vnějším průměru 103.0 ÷ 105.0 mm_x000D_
- max. tlak: PN 16_x000D_
- pracovní tlak: 0,7 bar_x000D_
- schopnost pojmout axiální diatace 10 mm_x000D_
- možnost vyosení 4°_x000D_
Materiálové provedení:_x000D_
- těsnící manžeta EPDM pro media bez obsahu uhlovodíků o teplotě od -20 do +100 °C_x000D_
- plášť spojky nerez, šroubení nerez_x000D_
- šrouby a matice: nerez ocel_x000D_
Hmotnost 7 kg_x000D_
Dodávka zařízení je kompletní včetně montáže a příslušné dokumentace_x000D_
viz. Příloha D2.1.09, D2.1.10, D2.1.11</t>
  </si>
  <si>
    <t>1.2.08</t>
  </si>
  <si>
    <t>Axiálně pevná potrubní spojka pro nerezové potrubí ø 84 x 2 mm_x000D_
- potrubní spojka pro rozebíratelné spojení hladkých konců nerez potrubí o vnějším průměru 83,2 ÷ 84,8 mm_x000D_
- max. tlak: PN 16_x000D_
- pracovní tlak: 0,7 bar_x000D_
- schopnost pojmout axiální diatace 10 mm_x000D_
- možnost vyosení 4°_x000D_
Materiálové provedení:_x000D_
- těsnící manžeta EPDM pro media bez obsahu uhlovodíků o teplotě od -20 do +100 °C_x000D_
- plášť spojky nerez, šroubení nerez_x000D_
- šrouby a matice: nerez ocel_x000D_
Hmotnost 5 kg_x000D_
Dodávka zařízení je kompletní včetně montáže a příslušné dokumentace_x000D_
viz. Příloha D2.1.09, D2.1.11</t>
  </si>
  <si>
    <t>1.2.09</t>
  </si>
  <si>
    <t>Mezipřírubová uzavírací klapka DN 80, PN 10 s ovládací pákou_x000D_
- oboustranně těsnicí uzavírací armatura_x000D_
- bezpřírubová klapka, použitelná k sevření mezi příruby potrubí_x000D_
- stavební délka dle DIN/EN 558-1, serie 20_x000D_
- připojovací rozměry příruby dle EN 1092-2 (ISO 7005-2) PN 6/10/16_x000D_
- médium: tlakový vzduch na výstupu dmychadla, výstupní teplota až 120° C_x000D_
Ovládání:_x000D_
- ruční ovládací pákou s aretací _x000D_
Materiáové provedeníl:_x000D_
- těleso z tvárné litiny_x000D_
- talíř klapky z nerez ocel 1.4408_x000D_
- čep hřídele z nerez oceli 1.4021_x000D_
- těsnící manžeta z EPDM:_x000D_
- povrstvení epoxidovým práškem 200 μm s UV filtrem_x000D_
Hmotnost 4 kg_x000D_
Dodávka zařízení je kompletní včetně montáže a příslušné dokumentace_x000D_
viz. Příloha D2.1.07, D2.1.08, D2.1.09, D2.1.10</t>
  </si>
  <si>
    <t>1.2.10</t>
  </si>
  <si>
    <t>Mezipřírubová uzavírací klapka DN 65, PN 10 s ovládací pákou_x000D_
- oboustranně těsnicí uzavírací armatura_x000D_
- bezpřírubová klapka, použitelná k sevření mezi příruby potrubí_x000D_
- stavební délka dle DIN/EN 558-1, serie 20_x000D_
- připojovací rozměry příruby dle EN 1092-2 (ISO 7005-2) PN 6/10/16_x000D_
- médium: tlakový vzduch na výstupu dmychadla, výstupní teplota až 120° C_x000D_
Ovládání:_x000D_
- ruční ovládací pákou s aretací _x000D_
Materiáové provedeníl:_x000D_
- těleso z tvárné litiny_x000D_
- talíř klapky z nerez ocel 1.4408_x000D_
- čep hřídele z nerez oceli 1.4021_x000D_
- těsnící manžeta z EPDM:_x000D_
- povrstvení epoxidovým práškem 200 μm s UV filtrem_x000D_
Hmotnost 3 kg_x000D_
Dodávka zařízení je kompletní včetně montáže a příslušné dokumentace_x000D_
viz. Příloha D2.1.07, D2.1.08, D2.1.09, D2.1.10</t>
  </si>
  <si>
    <t>POTRUBÍ A DROBNÉ ARMATURY</t>
  </si>
  <si>
    <t>1.3.01</t>
  </si>
  <si>
    <t>Potrubí výtlaku čerpadla svozové jímky Č.POZ. 1.1.05 do potrubí na válcové síto_x000D_
- potrubí Ø 69 x 2 - 9 m, materiál nerez ocel DIN 1.4404 / AISI 316L, včetně tvarovek, přírub, přírubových spojů, montážních spojek, kotevního a nosného materiálu_x000D_
- trubkový oblouk Ø 69 x 2 - 4 ks_x000D_
- příruba DN 65, PN 10 - 6 ks_x000D_
- příruba DN 65, PN 16 - 1 ks pro napojení výtlaku čerpadla_x000D_
- přírubový spoj DN 65, PN 10 - 4 kpl_x000D_
- přírubový spoj DN 65, PN 10 pro mezipřírubové šoupátko Č.POZ. 1.2.04 - 1 kpl_x000D_
- podpěra se sedlem a třmenem, nosný a kotevní materiál pro uložení potrubí - 1 kpl_x000D_
- konzole se sedlem a třmenem a nosný a kotevní materiál, pro kotvení potrubí ke svislé stěně - 4 kpl_x000D_
- opěrka potrubí v prostupu, nosný profil vč. třmenu, kotevního a spojovacího materiálu - 1 kpl_x000D_
- kotevní materiál - lepené kotvy, materiál: korozivzdorná ocel_x000D_
Pozn.: - prostupy a jejich zatěsnění stav. dod._x000D_
viz. Příloha D2.1.04, D2.1.05, D2.1.06</t>
  </si>
  <si>
    <t>1.3.02</t>
  </si>
  <si>
    <t>Potrubí nového výtlaku do stávajícího potrubí výtlaku splašků na válcové síto Č.POZ. 1.1.01_x000D_
- potrubí Ø 84 x 2 - 2 m, materiál nerez ocel DIN 1.4404 / AISI 316L, včetně tvarovek, přírub, přírubových spojů, montážních spojek, kotevního a nosného materiálu_x000D_
- trubkový oblouk Ø 84 x 2 - 2 ks_x000D_
- příruba DN 80, PN 10 - 2 ks_x000D_
- příruba DN 80, PN 10, mat. ocel tř. 11 - 1 ks_x000D_
- přírubový spoj DN 80, PN 10 - 2 kpl_x000D_
- konzole se sedlem a třmenem, nosný a kotevní materiál pro uložení potrubí - 2 kpl_x000D_
- kotevní materiál - lepené kotvy, materiál: korozivzdorná ocel_x000D_
Pozn.: - napojit na potrubí nového výtlaku splašků na ČOV - stav- dod._x000D_
 - napojit na stávající potrubí na válcové síto _x000D_
 - prostupy a jejich zatěsnění stav. dod._x000D_
viz. Příloha D2.1.05, D2.1.06</t>
  </si>
  <si>
    <t>1.3.03</t>
  </si>
  <si>
    <t>Úprava potrubí výtlaku splašků na válcové síto Č.POZ. 1.1.01_x000D_
- potrubí Ø 84 x 2 - 1 m, materiál nerez ocel DIN 1.4404 / AISI 316L, včetně tvarovek, přírub, přírubových spojů, montážních spojek, kotevního a nosného materiálu_x000D_
- potrubí Ø 69 x 2 - 0,5 m, materiál nerez ocel DIN 1.4404 / AISI 316L, včetně tvarovek, přírub, přírubových spojů, montážních spojek, kotevního a nosného materiálu_x000D_
- trubkový oblouk Ø 84 x 2/45° - 2 ks_x000D_
- zhotovení odbočky DN 65 - 1 ks_x000D_
- příruba DN 80, PN 10 - 2 ks_x000D_
- příruba DN 65, PN 10 - 1 ks_x000D_
- přírubový spoj DN 80, PN 10 - 2 kpl_x000D_
- návarek s kulovým uzávěrem Ø 1" a hadicovou rychlospojkou - 1 kpl_x000D_
- podpěra se sedlem a třmenem, nosný a kotevní materiál pro uložení potrubí - 2 kpl_x000D_
- kotevní materiál - lepené kotvy, materiál: korozivzdorná ocel_x000D_
viz. Příloha D2.1.04, D2.1.05, D2.1.06</t>
  </si>
  <si>
    <t>1.3.04</t>
  </si>
  <si>
    <t>Potrubí odtoku splašků z válcového síta Č.POZ. 1.1.01 do rozdělovacího objektu_x000D_
- potrubí Ø 256 x 3 - 5 m, materiál nerez ocel DIN 1.4404 / AISI 316L, včetně tvarovek, přírub, přírubových spojů, montážních spojek, kotevního a nosného materiálu_x000D_
- trubkový oblouk Ø 256 x 3 - 1 ks_x000D_
- trubkový oblouk Ø 256 x 3/45° - 1 ks_x000D_
- zhotovení odbočky DN 100 - 1 ks_x000D_
- příruba DN 250, PN 10 - 2 ks_x000D_
- příruba DN 100, PN 10 - 1 ks_x000D_
- přírubový spoj DN 250, PN 10 - ¨1 kpl_x000D_
- pryžový kompenzátor pro odtokové potrubí DN 250_x000D_
- návarek s kulovým uzávěrem Ø 1" a hadicovou rychlospojkou - 1 kpl_x000D_
- konzole se sedlem a třmenem, nosný a kotevní materiál pro uložení potrubí - 1 kpl_x000D_
- opěrka potrubí v prostupu, nosný profil vč. třmenu, kotevního a spojovacího materiálu - 1 kpl_x000D_
- kotevní materiál - lepené kotvy, materiál: korozivzdorná ocel_x000D_
Pozn.: - prostupy a jejich zatěsnění stav. dod._x000D_
viz. Příloha D2.1.04, D2.1.05, D2.1.06</t>
  </si>
  <si>
    <t>1.3.05</t>
  </si>
  <si>
    <t>Potrubí napojení sání stávající AT stanice Č.POZ. 1.1.25 užitkové vody _x000D_
- potrubí Ø 50 x 6,9 - 0,25 m, Ø 40 x 5,5 - 2,0 m, materiál PP-R, včetně tvarovek, fitinek, montážních spojek, kotevního a nosného materiálu_x000D_
- koleno PP-R DN 40 - 1 ks_x000D_
- koleno PP-R DN 32 - 2 ks_x000D_
- T - kus PP-R DN 40x32x40 - 1ks_x000D_
- redukce PP-R DN 32x25 - 2 ks_x000D_
- přechodka se svěrnou spojkou na potrubí Ø 50 - 1 ks_x000D_
- DG přechodka pro potrubí PP-R Ø 40 x 5,5-Ø 1¼˝ - 3 ks_x000D_
- DG přechodka pro potrubí PP-R Ø 25 x 3,5-Ø ¾˝ - 1 ks_x000D_
- vsuvka závitová vnější - vnější závit 1¼", mat. mosaz - 2 ks_x000D_
- šroubení Ø 1¼˝, mat. mosaz - 1 ks_x000D_
- kulový kohout s vnitřními závity, ovládání ruční pákou, Ø 1¼˝ - 1 ks_x000D_
- izolace návleková Ø 42 x 20 - 2 m_x000D_
- konzole s třmenem, nosný a kotevní materiál pro uložení potrubí, materiál plast a nerez ocel DIN 1.4404 / AISI 316L - 4 kpl_x000D_
- kotevní materiál - lepené kotvy, materiál: korozivzdorná ocel_x000D_
Pozn.: - napojit na stávající přípojku sání - stav.dod._x000D_
viz. Příloha D2.1.04, D2.1.05</t>
  </si>
  <si>
    <t>1.3.06</t>
  </si>
  <si>
    <t>Potrubí výtlaku stávající AT stanice Č.POZ. 1.1.25 a rozvodu užitkové vody _x000D_
- potrubí Ø 32 x 4,4 - 7,0 m, Ø 25 x 3,5 - 8,0 m, materiál PP-R, včetně tvarovek, fitinek, montážních spojek, kotevního a nosného materiálu_x000D_
- koleno PP-R DN 25 - 7 ks_x000D_
- koleno PP-R DN 20 - 3 ks_x000D_
- T - kus PP-R DN 25x20x25 - 3 ks_x000D_
- redukce PP-R DN 25x20 - 3 ks_x000D_
- DG přechodka pro potrubí PP-R Ø 32 x 4,4-Ø 1˝ - 3 ks_x000D_
- DG přechodka pro potrubí PP-R Ø 25 x 3,5-Ø ¾˝ - 3 ks_x000D_
- vsuvka závitová vnější - vnější závit 1", mat. mosaz - 3 ks_x000D_
- vsuvka závitová vnější - vnější závit ¾", mat. mosaz - 4 ks_x000D_
- šroubení Ø 1˝, mat. mosaz - 2 ks_x000D_
- domovní vodoměr DN 20, průtok Qmax = 2,5 m³/h, stavební délka: 190 mm - 1 kpl_x000D_
- vodoměrové šroubení závitové vnitřní - vnější závit 1", mat. mosaz - 2 ks_x000D_
- kulový kohout s vnitřními závity a vypouštěním, ovládání ruční pákou, Ø 1˝ - 1 ks_x000D_
- kulový kohout s vnitřními závity, ovládání ruční pákou, Ø 1˝ - 1 ks_x000D_
- kulový kohout s vnitřními závity a vypouštěním, ovládání ruční pákou, Ø ¾˝ - 1 ks_x000D_
- výtokový kulový kohout s vnějším závitem a hadicovou rychlospojkou, ovládání ruční pákou, DN ¾“ - 3 ks_x000D_
- izolace návleková Ø 35 x 20 - 7 m_x000D_
- izolace návleková Ø 28 x 20 - 8 m_x000D_
- konzole s třmenem, nosný a kotevní materiál pro uložení potrubí, materiál plast a nerez ocel DIN 1.4404 / AISI 316L - 6 kpl_x000D_
- kotevní materiál - lepené kotvy, materiál: korozivzdorná ocel_x000D_
Pozn.: - prostupy a jejich zatěsnění stav. dod._x000D_
viz. Příloha D2.1.04, D2.1.05, D2.1.06, D2.1.07, D2.1.08</t>
  </si>
  <si>
    <t>1.3.07</t>
  </si>
  <si>
    <t>Potrubí výtlaku přenosného kalového čerpadla Č.POZ. 1.1.21 kalové vody v kalojemu_x000D_
- potrubí Ø 44,5 x 2 - 14 m, materiál nerez ocel DIN 1.4404 / AISI 316L, včetně tvarovek, fitinek, spojek, kotevního a nosného materiálu_x000D_
- trubkový oblouk Ø 44,5 x 2 - 4 ks_x000D_
- šroubení 1½˝ s vnitřním a vnějším závitem - 1 ks_x000D_
- šroubení s přechodkou 1½˝ s rychlospojkou 1½˝˝ pro napojení rychlospojky hadice výtlaku čerpadla - 1 kpl_x000D_
- hadice PVC 1½˝ - 3 m s rychlospojkami - 1 kpl_x000D_
Pozn.: - prostupy a jejich zatěsnění stav. dod._x000D_
viz. Příloha D2.1.04, D2.1.05, D2.1.06, D2.1.07, D2.1.08</t>
  </si>
  <si>
    <t>1.3.08</t>
  </si>
  <si>
    <t>Potrubí výtlaku vratného kalu do regenerace_x000D_
- potrubí Ø 104 x 2 - 16 m, materiál nerez ocel DIN 1.4404 / AISI 316L, včetně tvarovek, přírub, přírubových spojů, montážních spojek, kotevního a nosného materiálu_x000D_
- zhotovení šikmo seříznutého výústního kusu na potrubí Ø 104 x 2 - 1 kpl _x000D_
- trubkový oblouk Ø 104 x 2 - 3 ks_x000D_
- trubkový oblouk Ø 104 x 2-60° - 1 ks_x000D_
- T - kus DN 100/100 s odbočkou DN 100 - 1 ks_x000D_
- příruba DN 100, PN 10 - 7 ks_x000D_
- přírubový spoj DN 100, PN 10 - 3 kpl_x000D_
- přírubový spoj DN 100, PN 10 pro mezipřírubové šoupátko Č.POZ. 1.2.02 - 1 kpl_x000D_
- podpěra se sedlem a třmenem, nosný a kotevní materiál pro uložení potrubí - 4 kpl_x000D_
- konzole se sedlem a třmenem a nosný a kotevní materiál, pro kotvení potrubí ke svislé stěně - 4 kpl_x000D_
- opěrka potrubí v prostupu, nosný profil vč. třmenu, kotevního a spojovacího materiálu - 2 kpl_x000D_
- kotevní materiál - lepené kotvy, materiál: korozivzdorná ocel_x000D_
Pozn.: - napojit na potrubí výtlaku vratného kalu z ČS - stav- dod. _x000D_
 - prostupy a jejich zatěsnění stav. dod._x000D_
 - zemní práce a izolace potrubí stav. dod._x000D_
viz. Příloha D2.1.04, D2.1.05, D2.1.06, D2.1.07</t>
  </si>
  <si>
    <t>1.3.09</t>
  </si>
  <si>
    <t>Potrubí výtlaku vratného kalu do potrubí Č.POZ. 1.3.04 odtoku z válcového síta_x000D_
- potrubí Ø 104 x 2 - 5 m, materiál nerez ocel DIN 1.4404 / AISI 316L, včetně tvarovek, přírub, přírubových spojů, montážních spojek, kotevního a nosného materiálu_x000D_
- trubkový oblouk Ø 104 x 2 - 3 ks_x000D_
- příruba DN 100, PN 10 - 4 ks_x000D_
- přírubový spoj DN 100, PN 10 - 1 kpl_x000D_
- přírubový spoj DN 100, PN 10 pro mezipřírubové šoupátko Č.POZ. 1.2.02 - 1 kpl_x000D_
- podpěra se sedlem a třmenem, nosný a kotevní materiál pro uložení potrubí - 1 kpl_x000D_
- konzole se sedlem a třmenem a nosný a kotevní materiál, pro kotvení potrubí ke svislé stěně - 2 kpl_x000D_
- opěrka potrubí v prostupu, nosný profil vč. třmenu, kotevního a spojovacího materiálu - 2 kpl_x000D_
- kotevní materiál - lepené kotvy, materiál: korozivzdorná ocel_x000D_
Pozn.: - napojit na T-kus na potrubí výtlaku vratného kalu do regenerace Č.POZ. 1.3.08 _x000D_
 - prostupy a jejich zatěsnění stav. dod._x000D_
viz. Příloha D2.1.04, D2.1.05, D2.1.06, D2.1.07</t>
  </si>
  <si>
    <t>1.3.10</t>
  </si>
  <si>
    <t>Potrubí výtlaku přebytečného kalu do kalojemu_x000D_
- potrubí Ø 84 x 2 - 11 m, materiál nerez ocel DIN 1.4404 / AISI 316L, včetně tvarovek, přírub, přírubových spojů, montážních spojek, kotevního a nosného materiálu_x000D_
- zhotovení šikmo seříznutého výústního kusu na potrubí Ø 84 x 2 - 1 kpl _x000D_
- trubkový oblouk Ø 84 x 2 - 3 ks_x000D_
- trubkový oblouk Ø 84 x 2-60° - 1 ks_x000D_
- příruba DN 80, PN 10 - 5 ks_x000D_
- přírubový spoj DN 80, PN 10 - 3 kpl_x000D_
- konzole se sedlem a třmenem a nosný a kotevní materiál, pro kotvení potrubí ke svislé stěně - 6 kpl_x000D_
- opěrka potrubí v prostupu, nosný profil vč. třmenu, kotevního a spojovacího materiálu - 2 kpl_x000D_
- kotevní materiál - lepené kotvy, materiál: korozivzdorná ocel_x000D_
Pozn.: - napojit na potrubí výtlaku přebytečného kalu z ČS - stav- dod. _x000D_
 - prostupy a jejich zatěsnění stav. dod._x000D_
 - zemní práce a izolace potrubí stav. dod._x000D_
viz. Příloha D2.1.04, D2.1.05, D2.1.07, D2.1.08</t>
  </si>
  <si>
    <t>1.3.11</t>
  </si>
  <si>
    <t>Potrubí výtlaku odsazené vody z jímky plovoucích nečistot do regenerace_x000D_
- potrubí Ø 69 x 2 - 16 m, materiál nerez ocel DIN 1.4404 / AISI 316L, včetně tvarovek, přírub, přírubových spojů, montážních spojek, kotevního a nosného materiálu_x000D_
- zhotovení šikmo seříznutého výústního kusu na potrubí Ø 69 x 2 - 1 kpl _x000D_
- trubkový oblouk Ø 69 x 2 - 4 ks_x000D_
- trubkový oblouk Ø 69 x 2-60° - 1 ks_x000D_
- příruba DN 65, PN 10 - 7 ks_x000D_
- přírubový spoj DN 65, PN 10 - 4 kpl_x000D_
- konzole se sedlem a třmenem a nosný a kotevní materiál, pro kotvení potrubí ke svislé stěně - 5 kpl_x000D_
- podpěra se sedlem a třmenem, nosný a kotevní materiál pro uložení potrubí - 1 kpl_x000D_
- opěrka potrubí v prostupu, nosný profil vč. třmenu, kotevního a spojovacího materiálu - 2 kpl_x000D_
- kotevní materiál - lepené kotvy, materiál: korozivzdorná ocel_x000D_
Pozn.: - napojit na potrubí výtlaku odsazené vody z ČS - stav- dod. _x000D_
 - prostupy a jejich zatěsnění stav. dod._x000D_
 - zemní práce a izolace potrubí stav. dod._x000D_
viz. Příloha D2.1.04, D2.1.05, D2.1.06, D2.1.07</t>
  </si>
  <si>
    <t>1.3.12</t>
  </si>
  <si>
    <t>Potrubí vypouštění feka vozu do svozové jímky_x000D_
- potrubí Ø 104 x 2 - 6 m, materiál nerez ocel DIN 1.4404 / AISI 316L, včetně tvarovek, přírub, přírubových spojů, montážních spojek, kotevního a nosného materiálu_x000D_
- koncovka přípojky pro feka vůz - 1 ks, typ určí investor_x000D_
- trubkový oblouk Ø 104 x 2 - 1 ks_x000D_
- trubkový oblouk Ø 104 x 2-20° - 1 ks_x000D_
- příruba DN 100, PN 10 - 2 ks_x000D_
- přírubový spoj DN 100, PN 10 - 1 kpl_x000D_
- návarek s kulovým uzávěrem Ø 2" - 1 kpl_x000D_
- konzole se sedlem a třmenem a nosný a kotevní materiál, pro kotvení potrubí ke svislé stěně - 2 kpl_x000D_
- podpěra se sedlem a třmenem, nosný a kotevní materiál pro uložení potrubí - 1 kpl_x000D_
- opěrka potrubí v prostupu, nosný profil vč. třmenu, kotevního a spojovacího materiálu - 2 kpl_x000D_
- kotevní materiál - lepené kotvy, materiál: korozivzdorná ocel_x000D_
Pozn.: - prostupy a jejich zatěsnění stav. dod _x000D_
viz. Příloha D2.1.04, D2.1.05, D2.1.06, D2.1.07</t>
  </si>
  <si>
    <t>1.3.13</t>
  </si>
  <si>
    <t>Potrubí bezpečnostního přelivu kalojemu_x000D_
- potrubí Ø 104 x 2 - 3 m, materiál nerez ocel DIN 1.4404 / AISI 316L, včetně tvarovek, přírub, přírubových spojů, montážních spojek, kotevního a nosného materiálu_x000D_
- trubkový oblouk Ø 104 x 2 - 2 ks_x000D_
- T - kus DN 100/100 s odbočkou DN 100 - 1 ks_x000D_
- příruba DN 100, PN 10 - 3 ks_x000D_
- přírubový spoj DN 100, PN 10 - 2 kpl_x000D_
- konzole se sedlem a třmenem a nosný a kotevní materiál, pro kotvení potrubí ke svislé stěně - 2 kpl_x000D_
- opěrka potrubí v prostupu, nosný profil vč. třmenu, kotevního a spojovacího materiálu - 1 kpl_x000D_
- kotevní materiál - lepené kotvy, materiál: korozivzdorná ocel_x000D_
Pozn.: - napojit na potrubí bezpečnostního přelivu - stav- dod. _x000D_
 - prostupy a jejich zatěsnění stav. dod._x000D_
 - zemní práce a izolace potrubí stav. dod._x000D_
viz. Příloha D2.1.04, D2.1.05, D2.1.08</t>
  </si>
  <si>
    <t>1.3.14</t>
  </si>
  <si>
    <t>Potrubí sání feka vozu z kalojemu_x000D_
- potrubí Ø 104 x 2 - 5 m, materiál nerez ocel DIN 1.4404 / AISI 316L, včetně tvarovek, přírub, přírubových spojů, montážních spojek, kotevního a nosného materiálu_x000D_
- koncovka přípojky pro feka vůz - 1 ks, typ určí investor_x000D_
- trubkový oblouk Ø 104 x 2 - 1 ks_x000D_
- příruba DN 100, PN 10 - 2 ks_x000D_
- přírubový spoj DN 100, PN 10 - 1 kpl_x000D_
- návarek s kulovým uzávěrem Ø 2" - 1 kpl_x000D_
- konzole se sedlem a třmenem a nosný a kotevní materiál, pro kotvení potrubí ke svislé stěně - 3 kpl_x000D_
- podpěra se sedlem a třmenem, nosný a kotevní materiál pro uložení potrubí - 1 kpl_x000D_
- opěrka potrubí v prostupu, nosný profil vč. třmenu, kotevního a spojovacího materiálu - 2 kpl_x000D_
- kotevní materiál - lepené kotvy, materiál: korozivzdorná ocel_x000D_
Pozn.: - prostupy a jejich zatěsnění stav. dod _x000D_
viz. Příloha D2.1.04, D2.1.05, D2.1.08</t>
  </si>
  <si>
    <t>1.3.15</t>
  </si>
  <si>
    <t>Potrubí vzduchu z dmychadlového agregátu Č.POZ. 1.1.15 (M08.1) k aeračnímu roštu Č.POZ. 1.1.08 aktivace I_x000D_
- potrubí Ø 84 x 2 - 4 m, materiál nerez ocel DIN 1.4404 / AISI 316L, včetně tvarovek, přírub, přírubových spojů, fitinek, montážních spojek, kotevního a nosného materiálu_x000D_
- trubkový oblouk Ø 84 x 2 - 1 ks_x000D_
- trubkový oblouk Ø 84 x 2 - 30° - 2 ks_x000D_
- T-kus DN 80/80, s odbočkou 90° s oboustrannými náběhy - 1 ks_x000D_
- přechod DN 80/65 - 1 ks_x000D_
- příruba DN 80, PN 10 - 4 ks_x000D_
- přírubový spoj DN 80, PN 10 pro mezipřírubovou uzavírací klapku Č.POZ. 1.2.09 - 2 kpl_x000D_
- příruba vč. přírubového spoje DN 65, PN 10 pro napojení aeračního roštu Č.POZ. 1.1.08 aktivace I - 1 kpl_x000D_
- trubní mezikus atyp Ø 89 x 2 - 0,15 m včetně redukce na Ø 84 x 2 - 1 kpl_x000D_
- návarek s trubkovým obloukem, kulovým uzávěrem Ø ½" - 1 kpl_x000D_
- návarek pro manometr - 1 ks_x000D_
- kruhový manometr Ø 100 se spodním přípojem, včetně manometrického kohoutu a příslušenství, rozsah 0 - 0,6 bar - 1 kpl_x000D_
- konzole se sedlem a třmenem a nosný a kotevní materiál, pro kotvení potrubí ke svislé stěně - 2 kpl_x000D_
- podpěra se sedlem a třmenem, nosný a kotevní materiál pro uložení potrubí - 1 kpl_x000D_
- kotevní materiál - lepené kotvy, materiál: korozivzdorná ocel_x000D_
Pozn.: prostupy a jejich zatěsnění stav. dod_x000D_
viz. Příloha D2.1.04, D2.1.05, D2.1.07, D2.1.08</t>
  </si>
  <si>
    <t>1.3.16</t>
  </si>
  <si>
    <t>Potrubí vzduchu z dmychadlového agregátu Č.POZ. 1.1.15 (M08.2) k aeračnímu roštu Č.POZ. .1.1.08 aktivace II_x000D_
- potrubí Ø 84 x 2 - 12 m, materiál nerez ocel DIN 1.4404 / AISI 316L, včetně tvarovek, přírub, přírubových spojů, fitinek, montážních spojek, kotevního a nosného materiálu_x000D_
- trubkový oblouk Ø 84 x 2 - 4 ks_x000D_
- trubkový oblouk Ø 84 x 2 - 30° - 2 ks_x000D_
- T-kus DN 80/80, s odbočkou 90° s oboustrannými náběhy - 1 ks_x000D_
- přechod DN 80/65 - 1 ks_x000D_
- příruba DN 80, PN 10 - 4 ks_x000D_
- přírubový spoj DN 80, PN 10 pro mezipřírubovou uzavírací klapku Č.POZ. 1.2.09 - 2 kpl_x000D_
- příruba vč. přírubového spoje DN 65, PN 10 pro napojení aeračního roštu Č.POZ. 1.1.08 aktivace II - 1 kpl_x000D_
- trubní mezikus atyp Ø 89 x 2 - 0,15 m včetně redukce na Ø 84 x 2 - 1 kpl_x000D_
- návarek s trubkovým obloukem, kulovým uzávěrem Ø ½" - 2 kpl_x000D_
- návarek pro manometr - 1 ks_x000D_
- kruhový manometr Ø 100 se spodním přípojem, včetně manometrického kohoutu a příslušenství, rozsah 0 - 0,6 bar - 1 kpl_x000D_
- konzole se sedlem a třmenem a nosný a kotevní materiál, pro kotvení potrubí ke svislé stěně - 8 kpl_x000D_
- podpěra se sedlem a třmenem, nosný a kotevní materiál pro uložení potrubí - 1 kpl_x000D_
- kotevní materiál - lepené kotvy, materiál: korozivzdorná ocel_x000D_
Pozn.: prostupy a jejich zatěsnění stav. dod_x000D_
viz. Příloha D2.1.04, D2.1.05, D2.1.07, D2.1.08</t>
  </si>
  <si>
    <t>1.3.17</t>
  </si>
  <si>
    <t>Potrubí vzduchu z dmychadlového agregátu Č.POZ. 1.1.17 (M09) k aeračnímu roštu Č.POZ. 1.1.11 regenerace_x000D_
- potrubí Ø 69 x 2 - 19 m, materiál nerez ocel DIN 1.4404 / AISI 316L, včetně tvarovek, přírub, přírubových spojů, fitinek, montážních spojek, kotevního a nosného materiálu_x000D_
- trubkový oblouk Ø 69 x 2 - 7 ks_x000D_
- trubkový oblouk Ø 69 x 2 - 45° - 2 ks_x000D_
- T-kus DN 65/65, s odbočkou 90° s oboustrannými náběhy - 1 ks_x000D_
- přechod DN 65/50 - 1 ks_x000D_
- příruba DN 65, PN 10 - 4 ks_x000D_
- přírubový spoj DN 65, PN 10 pro mezipřírubovou uzavírací klapku Č.POZ. 1.2.10 - 2 kpl_x000D_
- příruba vč. přírubového spoje DN 50, PN 10 pro napojení aeračního roštu Č.POZ. 1.1.11 regenerace - 1 kpl_x000D_
- trubní mezikus atyp Ø 60,3 x 2 - 0,15 m včetně redukce na Ø 69 x 2 - 1 kpl_x000D_
- návarek s trubkovým obloukem, kulovým uzávěrem Ø ½" - 1 kpl_x000D_
- návarek pro manometr - 1 ks_x000D_
- kruhový manometr Ø 100 se spodním přípojem, včetně manometrického kohoutu a příslušenství, rozsah 0 - 0,6 bar - 1 kpl_x000D_
- konzole se sedlem a třmenem a nosný a kotevní materiál, pro kotvení potrubí ke svislé stěně - 11 kpl_x000D_
- podpěra se sedlem a třmenem, nosný a kotevní materiál pro uložení potrubí - 1 kpl_x000D_
- kotevní materiál - lepené kotvy, materiál: korozivzdorná ocel_x000D_
Pozn.: prostupy a jejich zatěsnění stav. dod_x000D_
viz. Příloha D2.1.04, D2.1.05, D2.1.06, D2.1.07, D2.1.08</t>
  </si>
  <si>
    <t>120</t>
  </si>
  <si>
    <t>1.3.18</t>
  </si>
  <si>
    <t>Potrubí vzduchu z dmychadlového agregátu Č.POZ. 1.2.18 (M10) k aeračnímu roštu Č.POZ. 1.1.20 kalojemu_x000D_
- potrubí Ø 69 x 2 - 6 m, materiál nerez ocel DIN 1.4404 / AISI 316L, včetně tvarovek, přírub, přírubových spojů, fitinek, montážních spojek, kotevního a nosného materiálu_x000D_
- trubkový oblouk Ø 69 x 2 - 5 ks_x000D_
- trubkový oblouk Ø 69 x 2 - 45° - 2 ks_x000D_
- T-kus DN 65/65, s odbočkou 90° s oboustrannými náběhy - 1 ks_x000D_
- příruba DN 65, PN 10 - 4 ks_x000D_
- přírubový spoj DN 65, PN 10 pro mezipřírubovou uzavírací klapku Č.POZ. 1.2.10 - 2 kpl_x000D_
- příruba vč. přírubového spoje DN 65, PN 10 pro napojení aeračního roštu Č.POZ. 1.1.20 kalojemu - 1 kpl_x000D_
- trubní mezikus atyp Ø 89 x 2 - 0,15 m včetně redukce na Ø 69 x 2 - 1 kpl_x000D_
- návarek s trubkovým obloukem, kulovým uzávěrem Ø ½" - 1 kpl_x000D_
- návarek pro manometr - 1 ks_x000D_
- kruhový manometr Ø 100 se spodním přípojem, včetně manometrického kohoutu a příslušenství, rozsah 0 - 0,6 bar - 1 kpl_x000D_
- konzole se sedlem a třmenem a nosný a kotevní materiál, pro kotvení potrubí ke svislé stěně - 4 kpl_x000D_
- podpěra se sedlem a třmenem, nosný a kotevní materiál pro uložení potrubí - 1 kpl_x000D_
- kotevní materiál - lepené kotvy, materiál: korozivzdorná ocel_x000D_
Pozn.: prostupy a jejich zatěsnění stav. dod_x000D_
viz. Příloha D2.1.04, D2.1.05, D2.1.08</t>
  </si>
  <si>
    <t>122</t>
  </si>
  <si>
    <t>1.3.19</t>
  </si>
  <si>
    <t>Potrubí propoje výtlaků vzduchu Č.POZ. 1.3.17 a 1.3.18 z dmychadlových agregátů Č.POZ. 1.1.17 a 1.1.18_x000D_
- potrubí Ø 69 x 2 - 1 m, materiál nerez ocel DIN 1.4404 / AISI 316L, včetně tvarovek, přírub, přírubových spojů, montážních spojek, kotevního a nosného materiálu_x000D_
- T-kus DN 65/65, s odbočkou 90° s oboustrannými náběhy - 1 ks_x000D_
- příruba DN 65, PN 10 - 4 ks_x000D_
- přírubový spoj DN 65, PN 10 pro mezipřírubovou uzavírací klapku Č.POZ. 1.2.10 - 2 kpl_x000D_
viz. Příloha D2.1.04, D2.1.08</t>
  </si>
  <si>
    <t>124</t>
  </si>
  <si>
    <t>1.3.20</t>
  </si>
  <si>
    <t>126</t>
  </si>
  <si>
    <t>1.3.21</t>
  </si>
  <si>
    <t>Potrubí vzduchu propoje sběrnic Č.POZ. 1.2.19 a 1.2.20_x000D_
- potrubí Ø 69 x 2 - 2 m, materiál nerez ocel DIN 1.4404 / AISI 316L, včetně tvarovek, přírub, přírubových spojů, montážních spojek, kotevního a nosného materiálu_x000D_
- konzole se sedlem a třmenem a nosný a kotevní materiál, pro kotvení potrubí ke svislé stěně - 2 kpl_x000D_
viz. Příloha D2.1.04, D2.1.08</t>
  </si>
  <si>
    <t>128</t>
  </si>
  <si>
    <t>1.3.22</t>
  </si>
  <si>
    <t>Hadice výtlaku dávkování síranu železitého_x000D_
- 1× vstřikovací ventil – pro instalaci v místě dávkování (vnější závit 1/2“)_x000D_
- 1 x výtlak PVC hadice 12x6 - 20 m _x000D_
- pomocný montážní a spojovací materiál, pomocné a nosné konstrukce, objímky, úchytky a pásky, zapěnění konců chrániček pro hadici i kabely_x000D_
Pozn.: - položení chrániček a zhotovení a zatěsnění prostupů stav. dod._x000D_
 - hadice a armatury součást dodávky Č.POZ. 1.1.23_x000D_
viz. Příloha D2.1.04, D2.1.05, D2.1.06, D2.1.07 D2.1.08</t>
  </si>
  <si>
    <t>130</t>
  </si>
  <si>
    <t>1.3.23</t>
  </si>
  <si>
    <t>Potrubí odtoku vyčištěných vod z dosazovací nádrže Č.POZ. 1.1.12_x000D_
- potrubí Ø 206 x 3 - 2 m, materiál nerez ocel DIN 1.4404 / AISI 316L, včetně armatur, tvarovek, přírub, přírubových spojů, montážních spojek, kotevního a nosného materiálu_x000D_
- potrubí Ø 104 x 2 - 3 m, materiál nerez ocel DIN 1.4404 / AISI 316L, včetně armatur, tvarovek, přírub, přírubových spojů, montážních spojek, kotevního a nosného materiálu_x000D_
- trubkový oblouk Ø 206 x 3 - 45° - 2 ks_x000D_
- trubkový oblouk Ø 104 x 2 - 1 ks_x000D_
- přechod DN 200/100-excentrický sací - 1 ks_x000D_
- příruba DN 200, PN 10 - 3 ks_x000D_
- příruba DN 100, PN 10 - 4 ks_x000D_
- přírubový spoj DN 200, PN 10 - 2 kpl_x000D_
- přírubový spoj DN 100, PN 10 pro mezipřírubové šoupátko Č.POZ. 1.2.02 - 1 kpl_x000D_
- přírubový spoj DN 100, PN 10 pro pro napojení indukčního průtokoměru - 2 kpl_x000D_
- návarek s trubkovým obloukem, kulovým uzávěrem Ø 2" s hadicovou rychlospojkou - 2 kpl_x000D_
- podpěra se sedlem a třmenem, nosný a kotevní materiál pro uložení potrubí - 1 kpl_x000D_
- konzole se sedlem a třmenem a nosný a kotevní materiál, pro kotvení potrubí ke svislé stěně - 1 kpl_x000D_
- opěrka potrubí v prostupu, nosný profil vč. třmenu, kotevního a spojovacího materiálu - 2 kpl_x000D_
- kotevní materiál - lepené kotvy, materiál: korozivzdorná ocel_x000D_
Pozn.: - napojit na odtokové potrubí dosazovací nádrže Č.POZ. 1.1.12 _x000D_
 - prostupy a jejich zatěsnění stav. dod._x000D_
 - zemní práce a izolace potrubí stav. dod._x000D_
viz. Příloha D2.1.09, D2.1.10, D2.1.11</t>
  </si>
  <si>
    <t>132</t>
  </si>
  <si>
    <t>1.3.24</t>
  </si>
  <si>
    <t>Potrubí sání čerpadel vratného a přebytečného kalu Č.POZ. 1.1.13 v ČS vratného a přebytečného kalu_x000D_
- potrubí Ø 156 x 3 - 4 m, materiál nerez ocel DIN 1.4404 / AISI 316L, včetně tvarovek, přírub, přírubových spojů, montážních spojek, kotevního a nosného materiálu_x000D_
- potrubí Ø 129 x 2 - 1 m, materiál nerez ocel DIN 1.4404 / AISI 316L, včetně tvarovek, přírub, přírubových spojů, montážních spojek, kotevního a nosného materiálu_x000D_
- T-kus DN 150/125 s odbočkou DN 125 - 2 ks_x000D_
- přechod DN 125/100-excentrický sací - 2 ks_x000D_
- příruba DN 150, PN 10 - 4 ks_x000D_
- příruba DN 125, PN 10 - 4 ks_x000D_
- příruba DN 100, PN 10 pro napojení patkového kolena sání čerpadla - 2 ks_x000D_
- zaslepovací příruba DN 150, PN 10 - 1 ks_x000D_
- přírubový spoj DN 150, PN 10 - 3 kpl_x000D_
- přírubový spoj DN 125, PN 10 pro mezipřírubové šoupátko Č.POZ. 1.2.01 - 2 kpl_x000D_
- přírubový spoj DN 100, PN 10 pro napojení patkového kolena sání čerpadla - 2 ks_x000D_
- návarek s trubkovým obloukem a kulovým uzávěrem Ø 2" - 2 ks_x000D_
- podpěra se sedlem a třmenem, nosný a kotevní materiál pro uložení potrubí - 2 kpl_x000D_
- opěrka potrubí v prostupu, nosný profil vč. třmenu, kotevního a spojovacího materiálu - 1 kpl_x000D_
- kotevní materiál - lepené kotvy, materiál: korozivzdorná ocel_x000D_
Pozn.: - napojit na potrubí odběru kalu z dosazovací nádrže - stav- dod. _x000D_
 - prostupy a jejich zatěsnění stav. dod._x000D_
 - zemní práce a izolace potrubí stav. dod._x000D_
viz. Příloha D2.1.09, D2.1.11</t>
  </si>
  <si>
    <t>134</t>
  </si>
  <si>
    <t>1.3.25</t>
  </si>
  <si>
    <t xml:space="preserve">Potrubí výtlaku vratného kalu v ČS vratného a přebytečného kalu_x000D_
- potrubí Ø 104 x 2 - 4 m, materiál nerez ocel DIN 1.4404 / AISI 316L, včetně tvarovek, přírub, přírubových spojů, montážních spojek, kotevního a nosného materiálu_x000D_
- trubkový oblouk Ø 104 x 2 - 1 ks_x000D_
- trubkový oblouk Ø 84 x 2 s patkou a podpěrou - 1 ks_x000D_
- T-kus DN 100/100 s odbočkou DN 100 - 1 ks_x000D_
- přechod DN 100/80 - 1 ks_x000D_
- příruba DN 100, PN 10 - 10 ks_x000D_
- příruba DN 80, PN 10 pro napojení patkového kolena výtlaku čerpadla - 2 ks_x000D_
- přírubový spoj DN 100, PN 10 - 3 kpl_x000D_
- přírubový spoj DN 100, PN 10 pro mezipřírubové šoupátko Č.POZ. 1.2.02 - 2 kpl_x000D_
- přírubový spoj DN 100, PN 10 pro pro napojení indukčního průtokoměru - 2 kpl_x000D_
- přírubový spoj DN 80, PN 10 pro napojení patkového kolena výtlaku čerpadla - 1 ks_x000D_
- návarek s trubkovým obloukem a kulovým uzávěrem Ø 2" - 1 ks_x000D_
- podpěra se sedlem a třmenem, nosný a kotevní materiál pro uložení potrubí - 2 kpl_x000D_
- opěrka potrubí v prostupu, nosný profil vč. třmenu, kotevního a spojovacího materiálu - 1 kpl_x000D_
- kotevní materiál - lepené kotvy, materiál: korozivzdorná ocel_x000D_
Pozn.: - napojit na potrubí výtlaku vratného kalu - stav- dod. _x000D_
 - prostupy a jejich zatěsnění stav. dod._x000D_
 - zemní práce a izolace potrubí stav. dod._x000D_
viz. Příloha D2.1.09, D2.1.11 </t>
  </si>
  <si>
    <t>136</t>
  </si>
  <si>
    <t>1.3.26</t>
  </si>
  <si>
    <t>Potrubí výtlaku přebytečného kalu v ČS vratného a přebytečného kalu_x000D_
- potrubí Ø 104 x 2 - 2 m, materiál nerez ocel DIN 1.4404 / AISI 316L, včetně tvarovek, přírub, přírubových spojů, montážních spojek, kotevního a nosného materiálu_x000D_
- potrubí Ø 84 x 2 - 3 m, materiál nerez ocel DIN 1.4404 / AISI 316L, včetně tvarovek, přírub, přírubových spojů, montážních spojek, kotevního a nosného materiálu_x000D_
- trubkový oblouk Ø 104 x 2 - 1 ks_x000D_
- trubkový oblouk Ø 84 x 2 s patkou a podpěrou - 1 ks_x000D_
- T-kus DN 100/100 s odbočkou DN 100 - 1 ks_x000D_
- přechod DN 100/80 - 2 ks_x000D_
- příruba DN 100, PN 10 - 5 ks_x000D_
- příruba DN 80, PN 10 - 5 ks_x000D_
- příruba DN 80, PN 10 pro napojení patkového kolena výtlaku čerpadla - 2 ks_x000D_
- přírubový spoj DN 100, PN 10 - 2 kpl_x000D_
- přírubový spoj DN 100, PN 10 pro mezipřírubové šoupátko Č.POZ. 1.2.02 - 1 kpl_x000D_
- přírubový spoj DN 80, PN 10 - 1 ks_x000D_
- přírubový spoj DN 80, PN 10 pro mezipřírubové šoupátko Č.POZ. 1.2.03 - 1 kpl_x000D_
- přírubový spoj DN 80, PN 10 pro pro napojení indukčního průtokoměru - 2 kpl_x000D_
- přírubový spoj DN 80, PN 10 pro napojení patkového kolena výtlaku čerpadla - 1 ks_x000D_
- návarek s trubkovým obloukem a kulovým uzávěrem Ø 2" - 1 ks_x000D_
- podpěra se sedlem a třmenem, nosný a kotevní materiál pro uložení potrubí - 2 kpl_x000D_
- opěrka potrubí v prostupu, nosný profil vč. třmenu, kotevního a spojovacího materiálu - 1 kpl_x000D_
- kotevní materiál - lepené kotvy, materiál: korozivzdorná ocel_x000D_
Pozn.: - napojit na potrubí výtlaku přebytečného kalu - stav- dod. _x000D_
 - prostupy a jejich zatěsnění stav. dod._x000D_
 - zemní práce a izolace potrubí stav. dod._x000D_
viz. Příloha D2.1.09, D2.1.11</t>
  </si>
  <si>
    <t>138</t>
  </si>
  <si>
    <t>1.3.27</t>
  </si>
  <si>
    <t>Potrubí propoje výtlaků vratného a přebytečného kalu v ČS vratného a přebytečného kalu_x000D_
- potrubí Ø 104 x 2 - 1 m, materiál nerez ocel DIN 1.4404 / AISI 316L, včetně tvarovek, přírub, přírubových spojů, montážních spojek, kotevního a nosného materiálu_x000D_
- příruba DN 100, PN 10 - 2 ks_x000D_
- přírubový spoj DN 100, PN 10 pro mezipřírubové šoupátko Č.POZ. 1.2.02 - 1 kpl_x000D_
- návarek s trubkovým obloukem a kulovým uzávěrem Ø 1" - 1 ks_x000D_
viz. Příloha D2.1.09, D2.1.11</t>
  </si>
  <si>
    <t>140</t>
  </si>
  <si>
    <t>1.3.28</t>
  </si>
  <si>
    <t>Potrubí vypouštění sání a výtlaku čerpadel Č.POZ. 1.1.13 v ČS vratného a přebytečného kalu_x000D_
- potrubí Ø 54 x 2 - 11 m, materiál nerez ocel DIN 1.4404 / AISI 316L, včetně tvarovek, fitinek, spojek, kotevního a nosného materiálu_x000D_
- trubkový oblouk Ø 54x2 - 10 ks_x000D_
- T-kus DN 50/50 - 2 ks_x000D_
- šroubení s vnitřním a vnějším závitem Ø 2", mat. mosaz, pro napojení na kulový uzávěr - 4 ks_x000D_
- vsuvka závitová vnější - vnější závit 2", mat. mosaz - 4 ks_x000D_
- podpěra se sedlem a třmenem, nosný a kotevní materiál pro uložení potrubí - 5 kpl_x000D_
- kotevní materiál - lepené kotvy, materiál: korozivzdorná ocel_x000D_
viz. Příloha D2.1.09, D2.1.11</t>
  </si>
  <si>
    <t>142</t>
  </si>
  <si>
    <t>1.3.29</t>
  </si>
  <si>
    <t>Potrubí odvzdušnéní propoje výtlaků vratného a přebytečného kalu v ČS vratného a přebytečného kalu_x000D_
- potrubí Ø 28 x 1,5 - 3 m, materiál nerez ocel DIN 1.4404 / AISI 316L, včetně tvarovek, fitinek, spojek, kotevního a nosného materiálu_x000D_
- trubkový oblouk Ø 28x1,5 - 2 ks_x000D_
- šroubení s vnitřním a vnějším závitem Ø 1", mat. mosaz, pro napojení na kulový uzávěr - 1 ks_x000D_
- vsuvka závitová vnější - vnější závit 1", mat. mosaz - 1 ks_x000D_
viz. Příloha D2.1.09, D2.1.11</t>
  </si>
  <si>
    <t>144</t>
  </si>
  <si>
    <t>1.3.30</t>
  </si>
  <si>
    <t>Potrubí výtlaku čerpadla odsazené vody Č.POZ. 1.1.14 v jímce plovoucích nečistot_x000D_
- potrubí Ø 69 x 2 - 6 m, materiál nerez ocel DIN 1.4404 / AISI 316L, včetně armatur, tvarovek, přírub, přírubových spojů, montážních spojek, kotevního a nosného materiálu_x000D_
- trubkový oblouk Ø 69 x 2 - 1 ks_x000D_
- příruba DN 65, PN 10 - 5 ks_x000D_
- příruba DN 65, PN 16 - 1 ks pro napojení výtlaku čerpadla_x000D_
- přírubový spoj DN 65, PN 10 - 4 kpl_x000D_
- přírubový spoj DN 65, PN 10 pro mezipřírubové šoupátko Č.POZ. 1.2.04 - 1 kpl_x000D_
- konzole se sedlem a třmenem a nosný a kotevní materiál, pro kotvení potrubí ke svislé stěně - 3 kpl_x000D_
- opěrka potrubí v prostupu, nosný profil vč. třmenu, kotevního a spojovacího materiálu - 1 kpl_x000D_
- kotevní materiál - lepené kotvy, materiál: korozivzdorná ocel_x000D_
Pozn.: - napojit na potrubí výtlaku odsazené vody - stav- dod. _x000D_
 - prostupy a jejich zatěsnění stav. dod._x000D_
 - zemní práce a izolace potrubí stav. dod._x000D_
viz. Příloha D2.1.09, D2.1.11</t>
  </si>
  <si>
    <t>146</t>
  </si>
  <si>
    <t>1.3.31</t>
  </si>
  <si>
    <t>U nosník pro kotvení úchytů vodících tyčí čerpadla Č.POZ. 1.1.14 v jímce plovoucích nečistot_x000D_
- tyč U 100 - 0,85 m - 1 ks, materiál nerez ocel DIN 1.4404 / AISI 316L, včetně kotevního, spojovacího a nosného materiálu_x000D_
- ocelový plech 200x200 mm, tl 2 mm - 2ks, materiál nerez ocel DIN 1.4404 / AISI 316L_x000D_
- kotevní materiál - lepené kotvy, materiál: korozivzdorná ocel_x000D_
viz. Příloha D2.1.09, D2.1.11</t>
  </si>
  <si>
    <t>148</t>
  </si>
  <si>
    <t>1.3.32</t>
  </si>
  <si>
    <t>Potrubí pitné a užitkové vody v ČS vratného a přebytečného kalu_x000D_
- přechodka se svěrnou spojkou na PE potrubí Ø 32 s vnějším závitem 1“ - 1 ks_x000D_
- přechodka Ø 1˝/ ¾˝, mat. mosaz - 1 ks_x000D_
- kulový kohout s vnějším závitem Ø ¾˝ a hadicovou rychlospojkou - 1 ks_x000D_
- konzole s třmenem, nosný a kotevní materiál pro uložení potrubí, materiál plast a nerez ocel DIN 1.4404 / AISI 316L - 1 kpl_x000D_
- kotevní materiál - lepené kotvy, materiál: korozivzdorná ocel_x000D_
Pozn.: - napojit na potrubí pitné a užitkové vody - stav. dod._x000D_
viz. Příloha D2.1.09, D2.1.11</t>
  </si>
  <si>
    <t>150</t>
  </si>
  <si>
    <t>1.3.33</t>
  </si>
  <si>
    <t>Nespecifikované armatury a potrubí do DN 50_x000D_
včetně tvarovek, fitinek, montážních spojek, kotevního a nosného materiálu_x000D_
materiál nerez ocel DIN 1.4404 / AISI 316, mosaz PE-HD, PP-R, PVC-U</t>
  </si>
  <si>
    <t>152</t>
  </si>
  <si>
    <t>NÁTĚRY A BAREVNÉ ZNAČENÍ</t>
  </si>
  <si>
    <t>1.4.01</t>
  </si>
  <si>
    <t>Oprava poškozených nátěrů a protikorozní ochrany nových zařízení, potrubí a konstrukcí_x000D_
Dodávka nátěrových hmot, úprava povrchu a provedení nátěru v rozsahu: kartáčování (stupeň CR 3), oprášení, odmaštění, 1x základní nátěr, 2x vrchní nátěr._x000D_
- rozsah celkem 10 m²</t>
  </si>
  <si>
    <t>156</t>
  </si>
  <si>
    <t>1.4.02</t>
  </si>
  <si>
    <t>Oprava poškozených nátěrů a protikorozní ochrany stávajících zařízení, potrubí a konstrukcí_x000D_
Dodávka nátěrových hmot, úprava povrchu a provedení nátěru v rozsahu: kartáčování (stupeň CR 3), oprášení, odmaštění, 1x základní nátěr, 2x vrchní nátěr._x000D_
- rozsah celkem 40 m²</t>
  </si>
  <si>
    <t>158</t>
  </si>
  <si>
    <t>1.4.03</t>
  </si>
  <si>
    <t>Značení strojů, zařízení, snímačů a čidel_x000D_
Dodávka štítků a samolepících popisek a provedení barevného a slovního značení</t>
  </si>
  <si>
    <t>160</t>
  </si>
  <si>
    <t>1.4.04</t>
  </si>
  <si>
    <t>Značení potrubí dle druhu a směru protékajícího media_x000D_
Dodávka nátěrových hmot, štítků a samolepících popisek a provedení barevného a slovního značení potrubí dle protékajícího media a vyznačení směru toku šipkou</t>
  </si>
  <si>
    <t>162</t>
  </si>
  <si>
    <t>DEMONTÁŽE</t>
  </si>
  <si>
    <t>1.5.01</t>
  </si>
  <si>
    <t>Stírané válcové síto s kapotáží Fontana R typ SVS 500 x 750 L_x000D_
Hmotnost 140 kg_x000D_
Šetrná demontáž k dalšímu použití po provedení oprav v rozsahu Č.POZ. 1.1.01</t>
  </si>
  <si>
    <t>166</t>
  </si>
  <si>
    <t>1.5.02</t>
  </si>
  <si>
    <t>Nosný rám válcového síta_x000D_
konstrukce z profilů, materiál ocel tř. 11_x000D_
Hmotnost: 78 kg_x000D_
Demontáž včetně odvozu na místo uložení stanovené investorem</t>
  </si>
  <si>
    <t>168</t>
  </si>
  <si>
    <t>1.5.03</t>
  </si>
  <si>
    <t>Potrubí výtlaku splašků na válcové síto_x000D_
- potrubí Ø 84 x 2 - 2 m, materiál nerez ocel, včetně tvarovek, přírub, přírubových spojů, montážních spojek, kotevního a nosného materiálu_x000D_
Hmotnost: 14 kg_x000D_
Šetrná demontáž k dalšímu použití po provedení úprav v rozsahu Č.POZ. 1.3.02</t>
  </si>
  <si>
    <t>170</t>
  </si>
  <si>
    <t>1.5.04</t>
  </si>
  <si>
    <t>Potrubí obtoku ČOV ve svozové jímce_x000D_
- potrubí DN 80 - 4 m, včetně tvarovek, přírub, spojovacího, nosného a kotevního materiálu_x000D_
materiál ocel tř. 11_x000D_
Hmotnost: 41 kg_x000D_
Demontáž včetně odvozu na místo uložení stanovené investorem</t>
  </si>
  <si>
    <t>172</t>
  </si>
  <si>
    <t>1.5.05</t>
  </si>
  <si>
    <t xml:space="preserve">Čerpadlo svozové jímky_x000D_
Ponorné kalové čerpadlo GFZU svozové jímky_x000D_
instalace se spouštěcím zařízením na patkové koleno a vodící tyče v mokré jímce_x000D_
Hmotnost: 27 kg_x000D_
Šetrná demontáž k dalšímu použití včetně odvozu na místo stanovené investorem </t>
  </si>
  <si>
    <t>174</t>
  </si>
  <si>
    <t>1.5.06</t>
  </si>
  <si>
    <t>Potrubí výtlaku čerpadla svozové jímky_x000D_
- potrubí DN 50 - 7 m, včetně armatur, tvarovek, přírub, spojovacího, nosného a kotevního materiálu_x000D_
materiál ocel tř. 11_x000D_
Hmotnost: 47 kg_x000D_
Demontáž včetně odvozu na místo uložení stanovené investorem</t>
  </si>
  <si>
    <t>176</t>
  </si>
  <si>
    <t>1.5.07</t>
  </si>
  <si>
    <t>Potrubí odtoku splašků z válcového síta_x000D_
- potrubí PVC DN 200 - 1 m, včetně tvarovek, přírub, spojovacího, nosného a kotevního materiálu_x000D_
materiál PVC KG DN 200_x000D_
Hmotnost: 6,7 kg_x000D_
Demontáž včetně odvozu na místo uložení stanovené investorem</t>
  </si>
  <si>
    <t>178</t>
  </si>
  <si>
    <t>1.5.08</t>
  </si>
  <si>
    <t>Česlicový koš pro potrubí svozů_x000D_
včetně rámu a kotevních prvků_x000D_
materiál ocel tř. 11_x000D_
Hmotnost: 16 kg_x000D_
Demontáž včetně odvozu na místo uložení stanovené investorem</t>
  </si>
  <si>
    <t>180</t>
  </si>
  <si>
    <t>1.5.09</t>
  </si>
  <si>
    <t>Potrubí vypouštění feka vozu do svozové jímky_x000D_
- potrubí DN 100 - 3 m, včetně tvarovek, přírub, přírubových spojů, montážních spojek, kotevního a nosného materiálu_x000D_
materiál ocel tř. 11_x000D_
- koncovka přípojky pro feka vůz _x000D_
- hadice s koncovkami pro feka vůz _x000D_
Hmotnost: 54 kg_x000D_
Demontáž včetně odvozu na místo uložení stanovené investorem</t>
  </si>
  <si>
    <t>182</t>
  </si>
  <si>
    <t>1.5.10</t>
  </si>
  <si>
    <t>Potrubí sání feka vozu z kalojemu_x000D_
- potrubí DN 100 - 5 m, včetně tvarovek, přírub, přírubových spojů, montážních spojek, kotevního a nosného materiálu_x000D_
materiál ocel tř. 11_x000D_
- koncovka přípojky pro feka vůz _x000D_
Hmotnost: 58 kg_x000D_
Demontáž včetně odvozu na místo uložení stanovené investorem</t>
  </si>
  <si>
    <t>184</t>
  </si>
  <si>
    <t>1.5.11</t>
  </si>
  <si>
    <t>Míchadlo denitrifikace_x000D_
ponorné vrtulové míchadlo FLYGT _x000D_
instalace na vodící tyči_x000D_
Hmotnost: 28 kg_x000D_
Šetrná demontáž k dalšímu použití včetně odvozu na místo stanovené investorem</t>
  </si>
  <si>
    <t>186</t>
  </si>
  <si>
    <t>1.5.12</t>
  </si>
  <si>
    <t>Ruční přenosné zdvihací zařízení - jeřábek_x000D_
vč. základové patky_x000D_
Hmotnost 36 kg_x000D_
Šetrná demontáž k dalšímu použití včetně odvozu na místo stanovené investorem</t>
  </si>
  <si>
    <t>188</t>
  </si>
  <si>
    <t>1.5.13</t>
  </si>
  <si>
    <t>Vystrojení nádrže denitrifikace_x000D_
- propojovací potrubí, pomocné konstrukce_x000D_
Hmotnost: 24 kg_x000D_
Demontáž včetně odvozu na místo uložení stanovené investorem</t>
  </si>
  <si>
    <t>190</t>
  </si>
  <si>
    <t>1.5.14</t>
  </si>
  <si>
    <t>Vystrojení biologické jednotky_x000D_
- vestavěná dosazovací nádrž ø 4,9 m - 1 kpl_x000D_
- jemnobublinné aerační elementy - 1 kpl_x000D_
- vzduchový rozvaděč z nerezového potrubí DN 100 vč. PP potrubí a uzávěrů k aeračním elementům a mamutkám - 1 kpl_x000D_
- odtah aktivační směsi do dosazovací nádrže - 1 kpl_x000D_
- nátokový válec dosazovací nádrže - 1 kpl_x000D_
- odtokový žlab z dosazovací nádrže vč. odtokového potrubí PVC DN 300 - 2 kpl_x000D_
- norná stěna - 2 kpl_x000D_
- sběrný žlab plovoucích nečistot vč. jímky - 1 kpl_x000D_
- mamutka plovoucích nečistot vč. výtlačného potrubí - 1 ks_x000D_
- odtah přebytečného kalu vč. jímky čerpadla_x000D_
- mamutka přebytečného kalu do kalojemu vč výtlačného potrubí- 1 ks_x000D_
- potrubí výtlaku přebytečného kalu do kalojemu - 1 kp_x000D_
- šachta DN 400 pro osazení čerpadla vratného kalu - 1 kpl_x000D_
- čerpadlo FLYGT vratného kalu - 1 ks_x000D_
- potrubí výtlaku čerpadla vratného kalu - 1 kpl_x000D_
- rozvodné a propojovací potrubí splašků, kalu, kalové vody, mat. nerez, PE, PVC, PP-R_x000D_
- lávka, podpěrné a nosné konstrukce, úchyty potrubí, mat. oc. tř.11 - 1 kpl_x000D_
Hmotnost: 1124 kg_x000D_
Demontáž včetně odvozu na místo uložení stanovené investorem</t>
  </si>
  <si>
    <t>192</t>
  </si>
  <si>
    <t>1.5.15</t>
  </si>
  <si>
    <t>Dmychadlový agregát Kubíček_x000D_
Dmychadlo s elektromotorem na společném základovém rámu_x000D_
Hmotnost: 78 kg_x000D_
Šetrná demontáž k dalšímu použití včetně odvozu na místo stanovené investorem</t>
  </si>
  <si>
    <t>194</t>
  </si>
  <si>
    <t>1.5.16</t>
  </si>
  <si>
    <t>Vzduchové potrubí napojení dmychadel_x000D_
- potrubí a armatury vlastního napojení na výtlak agregátů_x000D_
materiál ocel tř. 17_x000D_
Hmotnost: 63 kg_x000D_
Demontáž včetně odvozu na místo uložení stanovené investorem</t>
  </si>
  <si>
    <t>196</t>
  </si>
  <si>
    <t>1.5.17</t>
  </si>
  <si>
    <t>Ponorné čerpadlo v kalojemu _x000D_
Ponorné kalové čerpadlo GFZU kalojemu_x000D_
instalace se spouštěcím zařízením na patkové koleno a vodící tyče v mokré jímce_x000D_
Hmotnost: 27 kg_x000D_
Šetrná demontáž k dalšímu použití včetně odvozu na místo stanovené investorem</t>
  </si>
  <si>
    <t>198</t>
  </si>
  <si>
    <t>1.5.18</t>
  </si>
  <si>
    <t>Potrubí výtlaku čerpadla kalojemu_x000D_
- potrubí DN 50 - 5 m, včetně armatur, tvarovek, přírub, spojovacího, nosného a kotevního materiálu_x000D_
materiál ocel tř. 11_x000D_
Hmotnost: 34 kg_x000D_
Demontáž včetně odvozu na místo uložení stanovené investorem</t>
  </si>
  <si>
    <t>200</t>
  </si>
  <si>
    <t>1.5.19</t>
  </si>
  <si>
    <t>AT stanice užitkové vody_x000D_
Hmotnost 58 kg_x000D_
Šetrná demontáž k dalšímu použití dle Č.POZ. 1.1.25</t>
  </si>
  <si>
    <t>202</t>
  </si>
  <si>
    <t>1.5.20</t>
  </si>
  <si>
    <t>Potrubí napojení sání AT stanice a rozvodu užitkové vody _x000D_
- potrubí Ø 40 x 5,5 - 1,0 m, Ø 32 x 4,4 - 3,0 m, Ø 25 x 3,5 - 2,0 m, včetně armatur, tvarovek, fitinek, montážních spojek_x000D_
materiál ocel, PP-R_x000D_
Hmotnost: 4 kg_x000D_
Demontáž včetně odvozu na místo uložení stanovené investorem</t>
  </si>
  <si>
    <t>204</t>
  </si>
  <si>
    <t>DPS 01.2 - Elektromotorická část, ASŘTP</t>
  </si>
  <si>
    <t>Podrobný popis jednotlivých položek je uveden v příloze č.D2.2.02/ Technická specifikace</t>
  </si>
  <si>
    <t>D1 - Specifikace rozvaděčů a vystrojení</t>
  </si>
  <si>
    <t>D2 - Specifikac el. zařízení</t>
  </si>
  <si>
    <t>D3 - Specifikace zařízení SKŘ</t>
  </si>
  <si>
    <t>D4 - Specifikace EZS</t>
  </si>
  <si>
    <t>D5 - Specifikace SW</t>
  </si>
  <si>
    <t>D6 - Specifikace stavební elektroinstalace</t>
  </si>
  <si>
    <t>D7 - Specifikace kabeláží</t>
  </si>
  <si>
    <t>D8 - Ostatní</t>
  </si>
  <si>
    <t>Specifikace rozvaděčů a vystrojení</t>
  </si>
  <si>
    <t>elektrotechnolog. rozvaděč šxvxh 800x2000x400mm, sokl 100mm, 3 pole, IP66, oceloplechový - OBJEDNAT DVOJITÉ LAKOVÁNÍ</t>
  </si>
  <si>
    <t>QRC 10,9 03 A0O automatický kompenzační rozvaděč RC 10,9 kVAr, 3°, (1:2:4) signalizace, nástěný</t>
  </si>
  <si>
    <t>Vystrojení dle přílohy D2.2.3 (servisní zásuvky, osvětlení, ventilace a temperace rozvaděče, vstupní přepěťová ochrana (SPD T1,T2, Impulsní výbojový proud (10/350 µs) Iimp25,00kA), oddělovací transformátor, kontrolní napěťové relé, jističe, pojistky, pojistkové odpojovače, motorové spouštěče, pomocná relé, stykače, záložní zdroj, AKU záložního zdroje, pomocné napájecí zdroje, RTO, vyhodnocovací relé teploty motoru, přepěťové ochrany pro sdělovací linky, svorkovnice, vnitřní kabeláž, signalizační a ovládací prvky, kabelové kanály, pomocný a spojovací materiál, vč. montáže) _x000D_
řídící systém se ZVÝŠENOU ODOLNOSTÍ DO PROSTŘEDÍ 3C3, 4C3 (Napájecí napětí 24 VDC, 16AI 4-20mA, 64DI pozitivní logika, 32DO releové výstupy) s komunikačním (ETHERNET, Modbus RTU) a napájecím modulem, rozšiřujícími AI/DI/DO moduly, svorkovnicové moduly, backplane, dotykovým HMI panelem 5,7" TFT, s komunikací ETHERNET, IP66 přední panel, 8 portový 10/100 T-BASE switch, komunikátor GPRS modem s RS232), 2x Frekvenční měnič 1,1 kW,In = 3,4 A, 3 x 380 až 480 V, IP 66, odolnost 3C3, s grafickým panelem a ethernet porty</t>
  </si>
  <si>
    <t>Specifikac el. zařízení</t>
  </si>
  <si>
    <t>krabicová rozvodnice IP67, Nástěnná a stropní montáž, Šedá, Šířka: 122,0 mm, Hloubka: 44,6 mm, Délka: 122,0 mm, včetně svorkovnice</t>
  </si>
  <si>
    <t>Vypínač vačkový 16A/3P, IP66 / IP67 / IP69, otočná rukojeť</t>
  </si>
  <si>
    <t>KRABICE 160X135X150 IP66</t>
  </si>
  <si>
    <t>Frekvenční měnič 3 kW,In = 8,1 A, 3 x 380 až 480 V, IP 66, odolnost 3C3, s grafickým panelem a ethernet porty</t>
  </si>
  <si>
    <t>Frekvenční měnič 7,5 kW,In = 15,4 A, 3 x 380 až 480 V, IP 66, odolnost 3C3, s grafickým panelem a ethernet porty</t>
  </si>
  <si>
    <t>přídavný sinusový filtr 3f, 4,3A, IP54</t>
  </si>
  <si>
    <t>přídavný sinusový filtr 3f, 12A, IP54</t>
  </si>
  <si>
    <t>přídavný sinusový filtr 3f, 16A, IP54</t>
  </si>
  <si>
    <t>Specifikace zařízení SKŘ</t>
  </si>
  <si>
    <t xml:space="preserve"> LICA2 Hladina ve svozové jímce _x000D_
Radar , měřená vzdálenost 0÷4,20m, médium odpadní voda, napájení 4/20mA dvouvodič, . IP66/68, připojení závit G1 ½“, vývod kabel 10m, G 1“ zadní připojení, ochranná trubka proti zatopení, držák pro stropní montáž mat. 316L </t>
  </si>
  <si>
    <t xml:space="preserve">LZA3 Limitní hladina ve svozové jímce_x000D_
Ponorný limitní spínač, výstup přepínací kontakt 230VAC, kabel 10m, IP68, médium odpadní voda/kal </t>
  </si>
  <si>
    <t>LICA8 Hladina v jímce plovoucích nečistot, LICA11 hladina v kalojemu _x000D_
Tlakový snímač hladiny 0-5m, 16L, měřená hladina 0÷4,5m, médium kal 2%, napájení 4/20mA dvouvodič, IP68, 10m PE kabel, junction box, kabelový držák, ochranná trubka PVC pr.50mm</t>
  </si>
  <si>
    <t>QIRC4, QIRC5 Kyslík v aktivačních nádržích, QIRC6 Kyslík v regeneraci kalu_x000D_
Oximetr LDO + 3x sonda, kabel 10m, příslušenství mat.316L, držák převodníku na zábradlí mat.316L, držák sondy 2,5m mat.316L, výstup 4x 4/20mA (3x O2, 1x teplota)</t>
  </si>
  <si>
    <t xml:space="preserve"> FIRQ7 průtok na odtoku ČOV_x000D_
Indukční průtokoměr, oddělená verze, min.IP67, převodník polykarbonát IP65, odpadní voda, výstelka guma/PTFE, elektrody 316L/C22.., vč. akbelu 15m, přírubové připojení DN100 (1092-1), napájení 230VAC, výstupy 1x4/20mA, min. 1x stav/relé, fakturační s ověřením MID, stojan se stříškou mat.316L</t>
  </si>
  <si>
    <t>FIRQ9 Průtok přebytečného kalu_x000D_
Indukční průtokoměr, kompaktní verze, min.IP67, hlavice hliník, médium kal 1%, výstelka guma/PTFE, elektrody 316L/C22.., přírubové připojení DN80 (1092-1), napájení 230VAC, výstupy 1x4/20mA, min. 1x stav/relé, nefakturační</t>
  </si>
  <si>
    <t>Indukční průtokoměr, kompaktní verze, min.IP67, hlavice hliník, médium kal 1%, výstelka guma/PTFE, elektrody 316L/C22.., přírubové připojení DN100 (1092-1), napájení 230VAC, výstupy 1x4/20mA, min. 1x stav/relé, nefakturační</t>
  </si>
  <si>
    <t>Snímač teploty vzduchu pro venkovní použití, IP65, -50…+80°C pro montáž na stěnu, plastové pouzdro s nerezovým stonkem, velmi odolné provedení (IP65), výstup 4..20mA, 0..10V nebo RS485 (ASCII nebo MODBUS).</t>
  </si>
  <si>
    <t>Specifikace EZS</t>
  </si>
  <si>
    <t>Poloh. spínač XCKN-páka s plast.kladkou-1Z+1V-mžik.funkce-kabel.vstup Pg11</t>
  </si>
  <si>
    <t>PIR snímač 12V</t>
  </si>
  <si>
    <t>Specifikace SW</t>
  </si>
  <si>
    <t>Programové vybavení pro řídicí jednotku, 1 ks SW komunikační, 1 ks SW aplikační pro PLC, 1 ks SW projekt</t>
  </si>
  <si>
    <t>Programové vybavení pro ovládací panel operátora, 1 ks SW aplikační pro ovládací panel</t>
  </si>
  <si>
    <t>Programové vybavení pro vizualizaci na dispečinku, zasílání poruchových , 1 ks SW aplikační pro vizualizaci na DSP</t>
  </si>
  <si>
    <t>Programové vybavení pro práci s daty, 1 ks Úprava a vytvoření provozních deníků</t>
  </si>
  <si>
    <t>D6</t>
  </si>
  <si>
    <t>Specifikace stavební elektroinstalace</t>
  </si>
  <si>
    <t xml:space="preserve">1x Zásuvková skříň DOMINO IP66 - 16 DIN, 3x otvor pro 16/32A OPTIMA, 2x Zásuvka 230V/16A třípólová vestavná šikmá, IP67, 1x Zásuvka 400V/16A pětipólová vestavná, šikmá, IP67, proudový chránič iID - 4P - 25A - 30mA - typ AC, modulární jistič iC60N - 3P - 16A - char. B, modulární jistič iC60N - 1P - 16A - char. C, modulární jistič iC60N - 1P - 16A - char. B </t>
  </si>
  <si>
    <t>LED svítidlo pro veřejné osvětlení pro horizontální uchycení na průměr 60 mm. Na stožár je třeba použít výložník. Tělo svítidla je hliníkový odlitek, spodní část tvoří sklo. Zdrojem světla jsou vysoce výkonné SMD čipy. Svítidlo je náhrada za svítidla s 250W sodíkovou výbojkou. Rozměry 216x497x75 mm.LED svítidlo VO, 50W, 4500K denní bílá, 4500lm, IP65 +Výložník na sloup nebo zeď, průměr 60mm, polohovací, žárový zinek</t>
  </si>
  <si>
    <t>nástěnný ventilátor do koupelny a WC_x000D_
Průměr těla ventilátoru 97 mm_x000D_
Rozměr předního štítu šířka 155 mm, výška 155 mm_x000D_
Napětí 230 V_x000D_
Frekvence 50 Hz_x000D_
Maximální průtok vzduchu 80 m3/h_x000D_
Maximální tlaková ztráta 27 Pa_x000D_
Příkon 11 W_x000D_
Hluk 39 dB(A) měřen ve vzdálenosti 3 m od sání ventilátoru_x000D_
Pracovní teplota od 0°C do +40°C</t>
  </si>
  <si>
    <t>průmyslový spínač 0-1, plast, IP66</t>
  </si>
  <si>
    <t>BOILER, 230V, 2,2kW</t>
  </si>
  <si>
    <t>Reflektor 1xR7S/150W/230V s PIR čidlem</t>
  </si>
  <si>
    <t>Prachotěsné Led svítidlo, LED 60W, Svítidlo je možné zavěsit ke stropu pomocí 2 kusů lanek, délka: 156 cm, šířka: 13,5 cm, výška: 10 cm, Barva: šedá, Kryt: matný, Materiál: plast / ocel, Příkon: 60 W, Světelný tok: 5100 lm, Barva světla: 4100 K (bílá), Počet diod: 420, Napájení: 230V/50Hz, Životnost: 30 000 h, Krytí: IP 65 (vnitřní i venkovní použití)</t>
  </si>
  <si>
    <t>Ovládač zap.s krytem a rám., řaz. 6/0, IP 44, 250VAC</t>
  </si>
  <si>
    <t>Ovládač zap.s krytem a rám., řaz. 1/0, 1/0So, prosvětlený, IP 44, 10A, 250VAC</t>
  </si>
  <si>
    <t>NOUZOVÉ OSVĚTLENÍ1101-C IP 65, - (lm), 1h, napětí: 230V, zdroj: 11W/TL, nouzové, přisazené svítidlo - je možné montovat na zeď, strop a další povrchy_x000D_
Autonomie (h) : 1, Přívodní proud I(A) : 0,12A, Kategorie : průmyslová, Třída ochrany : 2, Příkon zdroje (W) : 11W, Provozní teplota (°C) : -5- +45, Barva : bílá, CCT Teplota Chromatičnosti (K) : CW, Světelný tok (lm) : 140, Krytí IP : 65, Materiál (kryt) : ABS, Materiál (základna) : PC, Napájení : 230VAC, Patice světelného zdroje - objímka : 2G7, účiník : 0,94, 11W, Rozměry : 270x100x70</t>
  </si>
  <si>
    <t>Přímotop 500W, IP24</t>
  </si>
  <si>
    <t>hromosvod, drát, jímací tyče, jímací svorky, spojovací, zemnící, okapové a zkušební svorky, podpěry - vedení pod střešní krytinu, hřebenáče, ochranný úhelník, držáky do zdi, svody, montážní materiál</t>
  </si>
  <si>
    <t>Spínač otočný řazení 6 16 AX 250 V~ IP66 nástěnné ISO-Panzer IP66 tm.</t>
  </si>
  <si>
    <t>D7</t>
  </si>
  <si>
    <t>Specifikace kabeláží</t>
  </si>
  <si>
    <t>kabel CYKY-J 4x25, uložení pevné, vč.montáže</t>
  </si>
  <si>
    <t>kabel CYKY-J 5x6, uložení pevné, vč.montáže</t>
  </si>
  <si>
    <t>kabel CYKY-J 5x4, uložení pevné, vč.montáže</t>
  </si>
  <si>
    <t>kabel CYKY-J 5x10, uložení pevné, vč.montáže</t>
  </si>
  <si>
    <t>kabel CYKY-J 3x2,5, uložení pevné, vč.montáže</t>
  </si>
  <si>
    <t>kabel CYKY-J 4x2,5, uložení pevné, vč.montáže</t>
  </si>
  <si>
    <t>kabel CYKY-J 3x1,5, uložení pevné, vč.montáže</t>
  </si>
  <si>
    <t>Pol46</t>
  </si>
  <si>
    <t>kabel JCXFE-R 1x2x1,0, uložení pevné, vč.montáže</t>
  </si>
  <si>
    <t>Pol47</t>
  </si>
  <si>
    <t>kabel JCXFE-R 2x2x1,0, uložení pevné, vč.montáže</t>
  </si>
  <si>
    <t>Pol48</t>
  </si>
  <si>
    <t>kabel JCXFE-R 3x2x1,0, uložení pevné, vč.montáže</t>
  </si>
  <si>
    <t>Pol49</t>
  </si>
  <si>
    <t>kabel NYCY 3x2,5 RE/2,5, uložení pevné, vč.montáže</t>
  </si>
  <si>
    <t>Pol50</t>
  </si>
  <si>
    <t>kabel CYA 6 z/ž, uložení pevné, vč.montáže</t>
  </si>
  <si>
    <t>Pol51</t>
  </si>
  <si>
    <t>vodič FeZn pr.10, uložení pevné, vč.montáže</t>
  </si>
  <si>
    <t>Pol52</t>
  </si>
  <si>
    <t>Kabel BELDEN 3105A, 2x4x0,55, uložení pevné, vč.montáže</t>
  </si>
  <si>
    <t>Pol53</t>
  </si>
  <si>
    <t>Elektroinstalační kanál odolný proti agresivnímu a chemickému prostředí. IP46, Teplotní odolnost -5 - 60 °C, Šířka 139 mm, Výška 61 mm</t>
  </si>
  <si>
    <t>Pol54</t>
  </si>
  <si>
    <t>Nerezový drátěný kabelový žlab šíře 100mm, výška bočnice 50, nerezová ocel AISI 304 včetně veškerého spojovacího a kotvícího materiálu (výložníků, spojek, držáků, podpěr, závěsných tyčí,příslušenství pro montáž), kabelové dělící přepážky</t>
  </si>
  <si>
    <t>Pol55</t>
  </si>
  <si>
    <t>Nerezový drátěný kabelový žlab šíře 200mm, výška bočnice 100, nerezová ocel AISI 304 včetně veškerého spojovacího a kotvícího materiálu (výložníků, spojek, držáků, podpěr, závěsných tyčí,příslušenství pro montáž), kabelové dělící přepážky</t>
  </si>
  <si>
    <t>Pol56</t>
  </si>
  <si>
    <t>trubka kopflex pr. 40</t>
  </si>
  <si>
    <t>Pol57</t>
  </si>
  <si>
    <t>trubka kopoflex pr.110</t>
  </si>
  <si>
    <t>Pol58</t>
  </si>
  <si>
    <t>Kabelová chránička plastová ohebná o 90 mm</t>
  </si>
  <si>
    <t>Pol59</t>
  </si>
  <si>
    <t>vytýčení trasy ve volném terénu</t>
  </si>
  <si>
    <t>Pol60</t>
  </si>
  <si>
    <t>Zemní práce, výkop 600x1100, pískování, uložení kabelových chrániček, zához, zhutnění a úprava povrchu terénu</t>
  </si>
  <si>
    <t>Pol61</t>
  </si>
  <si>
    <t>výstražná fólie 33cm</t>
  </si>
  <si>
    <t>Pol62</t>
  </si>
  <si>
    <t>Montážní, spojovací, připojovací a upevňovací materiál</t>
  </si>
  <si>
    <t>Pol63</t>
  </si>
  <si>
    <t>elektroinstalační vkládací lišta LV18x13</t>
  </si>
  <si>
    <t>Pol64</t>
  </si>
  <si>
    <t>elektroinstalační vkládací lišta LV40x20</t>
  </si>
  <si>
    <t>D8</t>
  </si>
  <si>
    <t>Pol65</t>
  </si>
  <si>
    <t>demontáž stávajících rozvaděčů</t>
  </si>
  <si>
    <t>Pol66</t>
  </si>
  <si>
    <t>demontáž stávající elektroinstalace</t>
  </si>
  <si>
    <t>Pol67</t>
  </si>
  <si>
    <t>Vrtání, bourání prostupů pro elektroinstalaci, včetně zadělání a začištění, O do 100 mm do šířky zdi 50 cm</t>
  </si>
  <si>
    <t>Pol68</t>
  </si>
  <si>
    <t>Utěsnění kabelových prostupů, včetně materiálu</t>
  </si>
  <si>
    <t>Pol69</t>
  </si>
  <si>
    <t>prostupy pro přívod z HDS do rozvaděče RH a výstup hlavní kabelové trasy na technologii (vč. položení chrániček a zapravení)</t>
  </si>
  <si>
    <t>Pol70</t>
  </si>
  <si>
    <t>prostupy pro elektroinstalaci (vč. zapravení)</t>
  </si>
  <si>
    <t>Pol71</t>
  </si>
  <si>
    <t>výchozí revize</t>
  </si>
  <si>
    <t>Pol72</t>
  </si>
  <si>
    <t>nastavení přístrojů</t>
  </si>
  <si>
    <t>Pol73</t>
  </si>
  <si>
    <t>funkční zkoušky</t>
  </si>
  <si>
    <t>Pol74</t>
  </si>
  <si>
    <t>vybudování provizorních zařízení před zahájením a v průběhu stavby, přepojení stávajících zařízení a rozvaděčů, provizorní SW</t>
  </si>
  <si>
    <t>Pol75</t>
  </si>
  <si>
    <t>připojení stávajících strojů a zařízení, připojení stávajícíc polní instrumentace</t>
  </si>
  <si>
    <t>Pol76</t>
  </si>
  <si>
    <t>výrobní projektová dokumentace, dopracování RPD</t>
  </si>
  <si>
    <t>Pol77</t>
  </si>
  <si>
    <t>projektová dokumentace skutečného stavu</t>
  </si>
  <si>
    <t>154</t>
  </si>
  <si>
    <t>Pol78</t>
  </si>
  <si>
    <t>doprava</t>
  </si>
  <si>
    <t>VRN - Vedlejší a ostatní náklady</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</si>
  <si>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</si>
  <si>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</si>
  <si>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</si>
  <si>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</si>
  <si>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</si>
  <si>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</si>
  <si>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Vedlejší rozpočtové náklady</t>
  </si>
  <si>
    <t>VRN1</t>
  </si>
  <si>
    <t>Průzkumné, geodetické a projektové práce</t>
  </si>
  <si>
    <t>011503000</t>
  </si>
  <si>
    <t>Zajištění pasportizace a fotodokumentace stávajících objektů před zahájením stavby</t>
  </si>
  <si>
    <t>1024</t>
  </si>
  <si>
    <t>-497183546</t>
  </si>
  <si>
    <t>012103000</t>
  </si>
  <si>
    <t>Vytýčení inženýrských sítí</t>
  </si>
  <si>
    <t>-1887398447</t>
  </si>
  <si>
    <t>012203000</t>
  </si>
  <si>
    <t>Geometrický plán</t>
  </si>
  <si>
    <t>-1615639062</t>
  </si>
  <si>
    <t>012303000</t>
  </si>
  <si>
    <t>Geodetické práce skutečného provedení</t>
  </si>
  <si>
    <t>-429609142</t>
  </si>
  <si>
    <t>013244000</t>
  </si>
  <si>
    <t xml:space="preserve">Výrobní dokumentace </t>
  </si>
  <si>
    <t>29104183</t>
  </si>
  <si>
    <t>013254000</t>
  </si>
  <si>
    <t>Dokumentace skutečného provedení stavby</t>
  </si>
  <si>
    <t>1100103619</t>
  </si>
  <si>
    <t>VRN3</t>
  </si>
  <si>
    <t>Zařízení staveniště</t>
  </si>
  <si>
    <t>030001000</t>
  </si>
  <si>
    <t>1005678710</t>
  </si>
  <si>
    <t>034403000</t>
  </si>
  <si>
    <t>Dopravní značení na staveništi - DIO</t>
  </si>
  <si>
    <t>806174619</t>
  </si>
  <si>
    <t>VRN4</t>
  </si>
  <si>
    <t>Inženýrská činnost</t>
  </si>
  <si>
    <t>040001000</t>
  </si>
  <si>
    <t>19224588</t>
  </si>
  <si>
    <t>041203000</t>
  </si>
  <si>
    <t>Technický dozor investora + autorský dozor</t>
  </si>
  <si>
    <t>-548472367</t>
  </si>
  <si>
    <t>042503000</t>
  </si>
  <si>
    <t>Plán BOZP na staveništi</t>
  </si>
  <si>
    <t>2122118870</t>
  </si>
  <si>
    <t>042903000R</t>
  </si>
  <si>
    <t>Havarijní plán po dobu výstavby</t>
  </si>
  <si>
    <t>1788839388</t>
  </si>
  <si>
    <t>045203000</t>
  </si>
  <si>
    <t>Kompletační činnost</t>
  </si>
  <si>
    <t>-2048891500</t>
  </si>
  <si>
    <t>VRN5</t>
  </si>
  <si>
    <t>Finanční náklady</t>
  </si>
  <si>
    <t>052103000</t>
  </si>
  <si>
    <t>Finanční rezerva</t>
  </si>
  <si>
    <t>512914612</t>
  </si>
  <si>
    <t>VRN9</t>
  </si>
  <si>
    <t>Ostatní náklady</t>
  </si>
  <si>
    <t>043134000R</t>
  </si>
  <si>
    <t>Komplexní a individuální zkoušky</t>
  </si>
  <si>
    <t>-2062719986</t>
  </si>
  <si>
    <t>091003000</t>
  </si>
  <si>
    <t>Provizoria + postupné uvádění do provozu</t>
  </si>
  <si>
    <t>2063345130</t>
  </si>
  <si>
    <t>091504000</t>
  </si>
  <si>
    <t>Provozní řády</t>
  </si>
  <si>
    <t>-380667799</t>
  </si>
  <si>
    <t>091604000</t>
  </si>
  <si>
    <t xml:space="preserve">Náhradní transport odpadních vod </t>
  </si>
  <si>
    <t>857474847</t>
  </si>
  <si>
    <t>092203000</t>
  </si>
  <si>
    <t>Náklady na zaškolení obsluhy</t>
  </si>
  <si>
    <t>-2119895547</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</si>
  <si>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</si>
  <si>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</si>
  <si>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</si>
  <si>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</si>
  <si>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</si>
  <si>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</si>
  <si>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</si>
  <si>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</si>
  <si>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</si>
  <si>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</si>
  <si>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</si>
  <si>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</si>
  <si>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</si>
  <si>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Provozní soubor</t>
  </si>
  <si>
    <t>OST</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</si>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</sst>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dd\.mm\.yyyy"/>
    <numFmt numFmtId="166" formatCode="#,##0.00000"/>
  </numFmts>
  <fonts count="49">
    <font>
      <sz val="8"/>
      <name val="Trebuchet MS"/>
      <family val="2"/>
    </font>
    <font>
      <sz val="8"/>
      <color rgb="FF969696"/>
      <name val="Trebuchet MS"/>
    </font>
    <font>
      <sz val="9"/>
      <name val="Trebuchet MS"/>
    </font>
    <font>
      <b/>
      <sz val="12"/>
      <name val="Trebuchet MS"/>
    </font>
    <font>
      <sz val="11"/>
      <name val="Trebuchet MS"/>
    </font>
    <font>
      <sz val="10"/>
      <name val="Trebuchet MS"/>
    </font>
    <font>
      <sz val="12"/>
      <color rgb="FF003366"/>
      <name val="Trebuchet MS"/>
    </font>
    <font>
      <sz val="10"/>
      <color rgb="FF003366"/>
      <name val="Trebuchet MS"/>
    </font>
    <font>
      <sz val="8"/>
      <color rgb="FF003366"/>
      <name val="Trebuchet MS"/>
    </font>
    <font>
      <sz val="8"/>
      <color rgb="FF800080"/>
      <name val="Trebuchet MS"/>
    </font>
    <font>
      <sz val="8"/>
      <color rgb="FF505050"/>
      <name val="Trebuchet MS"/>
    </font>
    <font>
      <sz val="8"/>
      <color rgb="FFFF0000"/>
      <name val="Trebuchet MS"/>
    </font>
    <font>
      <sz val="8"/>
      <color rgb="FF0000A8"/>
      <name val="Trebuchet MS"/>
    </font>
    <font>
      <sz val="8"/>
      <color rgb="FFFAE682"/>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b/>
      <sz val="11"/>
      <color rgb="FF003366"/>
      <name val="Trebuchet MS"/>
    </font>
    <font>
      <sz val="11"/>
      <color rgb="FF003366"/>
      <name val="Trebuchet MS"/>
    </font>
    <font>
      <b/>
      <sz val="11"/>
      <name val="Trebuchet MS"/>
    </font>
    <font>
      <sz val="11"/>
      <color rgb="FF969696"/>
      <name val="Trebuchet MS"/>
    </font>
    <font>
      <sz val="18"/>
      <color theme="10"/>
      <name val="Wingdings 2"/>
    </font>
    <font>
      <b/>
      <sz val="10"/>
      <color rgb="FF003366"/>
      <name val="Trebuchet MS"/>
    </font>
    <font>
      <sz val="10"/>
      <color rgb="FF969696"/>
      <name val="Trebuchet MS"/>
    </font>
    <font>
      <sz val="10"/>
      <color theme="10"/>
      <name val="Trebuchet MS"/>
    </font>
    <font>
      <b/>
      <sz val="12"/>
      <color rgb="FF800000"/>
      <name val="Trebuchet MS"/>
    </font>
    <font>
      <sz val="8"/>
      <color rgb="FF960000"/>
      <name val="Trebuchet MS"/>
    </font>
    <font>
      <b/>
      <sz val="8"/>
      <name val="Trebuchet MS"/>
    </font>
    <font>
      <sz val="7"/>
      <color rgb="FF969696"/>
      <name val="Trebuchet MS"/>
    </font>
    <font>
      <i/>
      <sz val="7"/>
      <color rgb="FF969696"/>
      <name val="Trebuchet MS"/>
    </font>
    <font>
      <i/>
      <sz val="8"/>
      <color rgb="FF0000FF"/>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6">
    <fill>
      <patternFill patternType="none"/>
    </fill>
    <fill>
      <patternFill patternType="gray125"/>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7" fillId="0" borderId="0" applyNumberFormat="0" applyFill="0" applyBorder="0" applyAlignment="0" applyProtection="0"/>
  </cellStyleXfs>
  <cellXfs count="421">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pplyProtection="1">
      <alignment horizontal="center" vertical="center"/>
      <protection locked="0"/>
    </xf>
    <xf numFmtId="0" fontId="13" fillId="2" borderId="0" xfId="0" applyFont="1" applyFill="1" applyAlignment="1" applyProtection="1">
      <alignment horizontal="left" vertical="center"/>
    </xf>
    <xf numFmtId="0" fontId="5" fillId="2" borderId="0" xfId="0" applyFont="1" applyFill="1" applyAlignment="1" applyProtection="1">
      <alignment vertical="center"/>
    </xf>
    <xf numFmtId="0" fontId="14" fillId="2" borderId="0" xfId="0" applyFont="1" applyFill="1" applyAlignment="1" applyProtection="1">
      <alignment horizontal="left" vertical="center"/>
    </xf>
    <xf numFmtId="0" fontId="15" fillId="2" borderId="0" xfId="1" applyFont="1" applyFill="1" applyAlignment="1" applyProtection="1">
      <alignment vertical="center"/>
    </xf>
    <xf numFmtId="0" fontId="47" fillId="2" borderId="0" xfId="1" applyFill="1"/>
    <xf numFmtId="0" fontId="0" fillId="2" borderId="0" xfId="0" applyFill="1"/>
    <xf numFmtId="0" fontId="13" fillId="2" borderId="0" xfId="0" applyFont="1" applyFill="1" applyAlignment="1">
      <alignment horizontal="lef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6" fillId="0" borderId="0" xfId="0" applyFont="1" applyBorder="1" applyAlignment="1" applyProtection="1">
      <alignment horizontal="left" vertical="center"/>
    </xf>
    <xf numFmtId="0" fontId="0" fillId="0" borderId="6" xfId="0" applyBorder="1" applyProtection="1"/>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19" fillId="0" borderId="0" xfId="0" applyFont="1" applyBorder="1" applyAlignment="1" applyProtection="1">
      <alignment horizontal="left" vertical="center"/>
    </xf>
    <xf numFmtId="0" fontId="2" fillId="3" borderId="0" xfId="0"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left" vertical="center"/>
      <protection locked="0"/>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1" fillId="0" borderId="8" xfId="0" applyFont="1" applyBorder="1" applyAlignment="1" applyProtection="1">
      <alignment horizontal="left" vertical="center"/>
    </xf>
    <xf numFmtId="0" fontId="0" fillId="0" borderId="8" xfId="0"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6" xfId="0" applyFont="1" applyBorder="1" applyAlignment="1" applyProtection="1">
      <alignment vertical="center"/>
    </xf>
    <xf numFmtId="0" fontId="0" fillId="4" borderId="0" xfId="0" applyFont="1" applyFill="1" applyBorder="1" applyAlignment="1" applyProtection="1">
      <alignment vertical="center"/>
    </xf>
    <xf numFmtId="0" fontId="3" fillId="4" borderId="9" xfId="0" applyFont="1" applyFill="1" applyBorder="1" applyAlignment="1" applyProtection="1">
      <alignment horizontal="left" vertical="center"/>
    </xf>
    <xf numFmtId="0" fontId="0" fillId="4" borderId="10" xfId="0" applyFont="1" applyFill="1" applyBorder="1" applyAlignment="1" applyProtection="1">
      <alignment vertical="center"/>
    </xf>
    <xf numFmtId="0" fontId="3" fillId="4" borderId="10" xfId="0" applyFont="1" applyFill="1" applyBorder="1" applyAlignment="1" applyProtection="1">
      <alignment horizontal="center" vertical="center"/>
    </xf>
    <xf numFmtId="0" fontId="0" fillId="4"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6"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19"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5" xfId="0" applyFont="1" applyBorder="1" applyAlignment="1">
      <alignment vertical="center"/>
    </xf>
    <xf numFmtId="0" fontId="22"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0" xfId="0" applyFont="1" applyBorder="1" applyAlignment="1">
      <alignment vertical="center"/>
    </xf>
    <xf numFmtId="0" fontId="0" fillId="0" borderId="19" xfId="0" applyFont="1" applyBorder="1" applyAlignment="1">
      <alignment vertical="center"/>
    </xf>
    <xf numFmtId="0" fontId="0" fillId="0" borderId="19" xfId="0" applyFont="1" applyBorder="1" applyAlignment="1" applyProtection="1">
      <alignment vertical="center"/>
    </xf>
    <xf numFmtId="0" fontId="0" fillId="5" borderId="10" xfId="0" applyFont="1" applyFill="1" applyBorder="1" applyAlignment="1" applyProtection="1">
      <alignment vertical="center"/>
    </xf>
    <xf numFmtId="0" fontId="2" fillId="5" borderId="11" xfId="0" applyFont="1" applyFill="1" applyBorder="1" applyAlignment="1" applyProtection="1">
      <alignment horizontal="center" vertical="center"/>
    </xf>
    <xf numFmtId="0" fontId="19" fillId="0" borderId="20" xfId="0" applyFont="1" applyBorder="1" applyAlignment="1" applyProtection="1">
      <alignment horizontal="center" vertical="center" wrapText="1"/>
    </xf>
    <xf numFmtId="0" fontId="19" fillId="0" borderId="21" xfId="0" applyFont="1" applyBorder="1" applyAlignment="1" applyProtection="1">
      <alignment horizontal="center" vertical="center" wrapText="1"/>
    </xf>
    <xf numFmtId="0" fontId="19"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0" fontId="3" fillId="0" borderId="0" xfId="0" applyFont="1" applyAlignment="1" applyProtection="1">
      <alignment horizontal="center" vertical="center"/>
    </xf>
    <xf numFmtId="4" fontId="23" fillId="0" borderId="18" xfId="0" applyNumberFormat="1" applyFont="1" applyBorder="1" applyAlignment="1" applyProtection="1">
      <alignment vertical="center"/>
    </xf>
    <xf numFmtId="4" fontId="23" fillId="0" borderId="0" xfId="0" applyNumberFormat="1" applyFont="1" applyBorder="1" applyAlignment="1" applyProtection="1">
      <alignment vertical="center"/>
    </xf>
    <xf numFmtId="166" fontId="23" fillId="0" borderId="0" xfId="0" applyNumberFormat="1" applyFont="1" applyBorder="1" applyAlignment="1" applyProtection="1">
      <alignment vertical="center"/>
    </xf>
    <xf numFmtId="4" fontId="23" fillId="0" borderId="19" xfId="0" applyNumberFormat="1" applyFont="1" applyBorder="1" applyAlignment="1" applyProtection="1">
      <alignment vertical="center"/>
    </xf>
    <xf numFmtId="0" fontId="3" fillId="0" borderId="0" xfId="0" applyFont="1" applyAlignment="1">
      <alignment horizontal="left" vertical="center"/>
    </xf>
    <xf numFmtId="0" fontId="25" fillId="0" borderId="0" xfId="0" applyFont="1" applyAlignment="1">
      <alignment horizontal="left" vertical="center"/>
    </xf>
    <xf numFmtId="0" fontId="4" fillId="0" borderId="5"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horizontal="center" vertical="center"/>
    </xf>
    <xf numFmtId="0" fontId="4" fillId="0" borderId="5" xfId="0" applyFont="1" applyBorder="1" applyAlignment="1">
      <alignment vertical="center"/>
    </xf>
    <xf numFmtId="4" fontId="29" fillId="0" borderId="18"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9" xfId="0" applyNumberFormat="1" applyFont="1" applyBorder="1" applyAlignment="1" applyProtection="1">
      <alignment vertical="center"/>
    </xf>
    <xf numFmtId="0" fontId="4" fillId="0" borderId="0" xfId="0" applyFont="1" applyAlignment="1">
      <alignment horizontal="left" vertical="center"/>
    </xf>
    <xf numFmtId="0" fontId="30" fillId="0" borderId="0" xfId="1" applyFont="1" applyAlignment="1">
      <alignment horizontal="center" vertical="center"/>
    </xf>
    <xf numFmtId="0" fontId="5" fillId="0" borderId="5" xfId="0" applyFont="1" applyBorder="1" applyAlignment="1" applyProtection="1">
      <alignment vertical="center"/>
    </xf>
    <xf numFmtId="0" fontId="7" fillId="0" borderId="0" xfId="0" applyFont="1" applyAlignment="1" applyProtection="1">
      <alignment vertical="center"/>
    </xf>
    <xf numFmtId="0" fontId="5" fillId="0" borderId="0" xfId="0" applyFont="1" applyAlignment="1" applyProtection="1">
      <alignment horizontal="center" vertical="center"/>
    </xf>
    <xf numFmtId="0" fontId="5" fillId="0" borderId="5" xfId="0" applyFont="1" applyBorder="1" applyAlignment="1">
      <alignment vertical="center"/>
    </xf>
    <xf numFmtId="4" fontId="32" fillId="0" borderId="18" xfId="0" applyNumberFormat="1" applyFont="1" applyBorder="1" applyAlignment="1" applyProtection="1">
      <alignment vertical="center"/>
    </xf>
    <xf numFmtId="4" fontId="32" fillId="0" borderId="0" xfId="0" applyNumberFormat="1" applyFont="1" applyBorder="1" applyAlignment="1" applyProtection="1">
      <alignment vertical="center"/>
    </xf>
    <xf numFmtId="166" fontId="32" fillId="0" borderId="0" xfId="0" applyNumberFormat="1" applyFont="1" applyBorder="1" applyAlignment="1" applyProtection="1">
      <alignment vertical="center"/>
    </xf>
    <xf numFmtId="4" fontId="32" fillId="0" borderId="19" xfId="0" applyNumberFormat="1" applyFont="1" applyBorder="1" applyAlignment="1" applyProtection="1">
      <alignment vertical="center"/>
    </xf>
    <xf numFmtId="0" fontId="5" fillId="0" borderId="0" xfId="0" applyFont="1" applyAlignment="1">
      <alignment horizontal="left" vertical="center"/>
    </xf>
    <xf numFmtId="4" fontId="29" fillId="0" borderId="23" xfId="0" applyNumberFormat="1" applyFont="1" applyBorder="1" applyAlignment="1" applyProtection="1">
      <alignment vertical="center"/>
    </xf>
    <xf numFmtId="4" fontId="29" fillId="0" borderId="24" xfId="0" applyNumberFormat="1" applyFont="1" applyBorder="1" applyAlignment="1" applyProtection="1">
      <alignment vertical="center"/>
    </xf>
    <xf numFmtId="166" fontId="29" fillId="0" borderId="24" xfId="0" applyNumberFormat="1" applyFont="1" applyBorder="1" applyAlignment="1" applyProtection="1">
      <alignment vertical="center"/>
    </xf>
    <xf numFmtId="4" fontId="29" fillId="0" borderId="25" xfId="0" applyNumberFormat="1" applyFont="1" applyBorder="1" applyAlignment="1" applyProtection="1">
      <alignment vertical="center"/>
    </xf>
    <xf numFmtId="0" fontId="0" fillId="0" borderId="0" xfId="0" applyProtection="1">
      <protection locked="0"/>
    </xf>
    <xf numFmtId="0" fontId="5" fillId="2" borderId="0" xfId="0" applyFont="1" applyFill="1" applyAlignment="1">
      <alignment vertical="center"/>
    </xf>
    <xf numFmtId="0" fontId="14" fillId="2" borderId="0" xfId="0" applyFont="1" applyFill="1" applyAlignment="1">
      <alignment horizontal="left" vertical="center"/>
    </xf>
    <xf numFmtId="0" fontId="33" fillId="2" borderId="0" xfId="1" applyFont="1" applyFill="1" applyAlignment="1">
      <alignment vertical="center"/>
    </xf>
    <xf numFmtId="0" fontId="5" fillId="2"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19"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1" fillId="0" borderId="0" xfId="0" applyFont="1" applyBorder="1" applyAlignment="1" applyProtection="1">
      <alignment horizontal="left" vertical="center"/>
    </xf>
    <xf numFmtId="4" fontId="24"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3" fillId="5" borderId="10" xfId="0" applyFont="1" applyFill="1" applyBorder="1" applyAlignment="1" applyProtection="1">
      <alignment horizontal="right" vertical="center"/>
    </xf>
    <xf numFmtId="0" fontId="3" fillId="5" borderId="10" xfId="0" applyFont="1" applyFill="1" applyBorder="1" applyAlignment="1" applyProtection="1">
      <alignment horizontal="center" vertical="center"/>
    </xf>
    <xf numFmtId="0" fontId="0" fillId="5" borderId="10" xfId="0" applyFont="1" applyFill="1" applyBorder="1" applyAlignment="1" applyProtection="1">
      <alignment vertical="center"/>
      <protection locked="0"/>
    </xf>
    <xf numFmtId="4" fontId="3" fillId="5" borderId="10" xfId="0" applyNumberFormat="1" applyFont="1" applyFill="1" applyBorder="1" applyAlignment="1" applyProtection="1">
      <alignment vertical="center"/>
    </xf>
    <xf numFmtId="0" fontId="0" fillId="5"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5" borderId="0" xfId="0" applyFont="1" applyFill="1" applyBorder="1" applyAlignment="1" applyProtection="1">
      <alignment horizontal="left" vertical="center"/>
    </xf>
    <xf numFmtId="0" fontId="0" fillId="5" borderId="0" xfId="0" applyFont="1" applyFill="1" applyBorder="1" applyAlignment="1" applyProtection="1">
      <alignment vertical="center"/>
      <protection locked="0"/>
    </xf>
    <xf numFmtId="0" fontId="2" fillId="5" borderId="0" xfId="0" applyFont="1" applyFill="1" applyBorder="1" applyAlignment="1" applyProtection="1">
      <alignment horizontal="right" vertical="center"/>
    </xf>
    <xf numFmtId="0" fontId="0" fillId="5" borderId="6" xfId="0" applyFont="1" applyFill="1" applyBorder="1" applyAlignment="1" applyProtection="1">
      <alignment vertical="center"/>
    </xf>
    <xf numFmtId="0" fontId="34" fillId="0" borderId="0" xfId="0" applyFont="1" applyBorder="1" applyAlignment="1" applyProtection="1">
      <alignment horizontal="lef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7" fillId="0" borderId="5" xfId="0" applyFont="1" applyBorder="1" applyAlignment="1" applyProtection="1">
      <alignment vertical="center"/>
    </xf>
    <xf numFmtId="0" fontId="7" fillId="0" borderId="0" xfId="0" applyFont="1" applyBorder="1" applyAlignment="1" applyProtection="1">
      <alignment vertical="center"/>
    </xf>
    <xf numFmtId="0" fontId="7" fillId="0" borderId="24" xfId="0" applyFont="1" applyBorder="1" applyAlignment="1" applyProtection="1">
      <alignment horizontal="left" vertical="center"/>
    </xf>
    <xf numFmtId="0" fontId="7" fillId="0" borderId="24" xfId="0" applyFont="1" applyBorder="1" applyAlignment="1" applyProtection="1">
      <alignment vertical="center"/>
    </xf>
    <xf numFmtId="0" fontId="7" fillId="0" borderId="24" xfId="0" applyFont="1" applyBorder="1" applyAlignment="1" applyProtection="1">
      <alignment vertical="center"/>
      <protection locked="0"/>
    </xf>
    <xf numFmtId="4" fontId="7" fillId="0" borderId="24" xfId="0" applyNumberFormat="1" applyFont="1" applyBorder="1" applyAlignment="1" applyProtection="1">
      <alignment vertical="center"/>
    </xf>
    <xf numFmtId="0" fontId="7" fillId="0" borderId="6" xfId="0" applyFont="1" applyBorder="1" applyAlignment="1" applyProtection="1">
      <alignment vertical="center"/>
    </xf>
    <xf numFmtId="0" fontId="0" fillId="0" borderId="0" xfId="0" applyFont="1" applyAlignment="1" applyProtection="1">
      <alignment vertical="center"/>
      <protection locked="0"/>
    </xf>
    <xf numFmtId="0" fontId="0" fillId="0" borderId="0" xfId="0" applyProtection="1"/>
    <xf numFmtId="0" fontId="0" fillId="0" borderId="5" xfId="0" applyBorder="1"/>
    <xf numFmtId="0" fontId="2" fillId="0" borderId="0" xfId="0" applyFont="1" applyAlignment="1" applyProtection="1">
      <alignment horizontal="left" vertical="center"/>
    </xf>
    <xf numFmtId="0" fontId="19"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5" borderId="20"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4" fillId="0" borderId="0" xfId="0" applyNumberFormat="1" applyFont="1" applyAlignment="1" applyProtection="1"/>
    <xf numFmtId="166" fontId="35" fillId="0" borderId="16" xfId="0" applyNumberFormat="1" applyFont="1" applyBorder="1" applyAlignment="1" applyProtection="1"/>
    <xf numFmtId="166" fontId="35" fillId="0" borderId="17" xfId="0" applyNumberFormat="1" applyFont="1" applyBorder="1" applyAlignment="1" applyProtection="1"/>
    <xf numFmtId="4" fontId="36" fillId="0" borderId="0" xfId="0" applyNumberFormat="1" applyFont="1" applyAlignment="1">
      <alignment vertical="center"/>
    </xf>
    <xf numFmtId="0" fontId="8" fillId="0" borderId="5"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5" xfId="0" applyFont="1" applyBorder="1" applyAlignment="1"/>
    <xf numFmtId="0" fontId="8" fillId="0" borderId="18"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9"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4" fontId="0" fillId="0" borderId="28" xfId="0" applyNumberFormat="1" applyFont="1" applyBorder="1" applyAlignment="1" applyProtection="1">
      <alignment vertical="center"/>
    </xf>
    <xf numFmtId="4" fontId="0" fillId="3" borderId="28" xfId="0" applyNumberFormat="1" applyFont="1" applyFill="1" applyBorder="1" applyAlignment="1" applyProtection="1">
      <alignment vertical="center"/>
      <protection locked="0"/>
    </xf>
    <xf numFmtId="0" fontId="1" fillId="3"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4"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5" xfId="0" applyFont="1" applyBorder="1" applyAlignment="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10" fillId="0" borderId="0" xfId="0" applyFont="1" applyAlignment="1">
      <alignment horizontal="left" vertical="center"/>
    </xf>
    <xf numFmtId="0" fontId="38" fillId="0" borderId="0" xfId="0" applyFont="1" applyAlignment="1" applyProtection="1">
      <alignment vertical="center" wrapText="1"/>
    </xf>
    <xf numFmtId="0" fontId="0" fillId="0" borderId="18" xfId="0" applyFont="1" applyBorder="1" applyAlignment="1" applyProtection="1">
      <alignment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4"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5" xfId="0" applyFont="1" applyBorder="1" applyAlignment="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1" fillId="0" borderId="0" xfId="0" applyFont="1" applyAlignment="1">
      <alignment horizontal="left" vertical="center"/>
    </xf>
    <xf numFmtId="0" fontId="10" fillId="0" borderId="23" xfId="0" applyFont="1" applyBorder="1" applyAlignment="1" applyProtection="1">
      <alignment vertical="center"/>
    </xf>
    <xf numFmtId="0" fontId="10" fillId="0" borderId="24" xfId="0" applyFont="1" applyBorder="1" applyAlignment="1" applyProtection="1">
      <alignment vertical="center"/>
    </xf>
    <xf numFmtId="0" fontId="10" fillId="0" borderId="25" xfId="0" applyFont="1" applyBorder="1" applyAlignment="1" applyProtection="1">
      <alignment vertical="center"/>
    </xf>
    <xf numFmtId="0" fontId="39" fillId="0" borderId="28" xfId="0" applyFont="1" applyBorder="1" applyAlignment="1" applyProtection="1">
      <alignment horizontal="center" vertical="center"/>
    </xf>
    <xf numFmtId="49" fontId="39" fillId="0" borderId="28" xfId="0" applyNumberFormat="1" applyFont="1" applyBorder="1" applyAlignment="1" applyProtection="1">
      <alignment horizontal="left" vertical="center" wrapText="1"/>
    </xf>
    <xf numFmtId="0" fontId="39" fillId="0" borderId="28" xfId="0" applyFont="1" applyBorder="1" applyAlignment="1" applyProtection="1">
      <alignment horizontal="left" vertical="center" wrapText="1"/>
    </xf>
    <xf numFmtId="0" fontId="39" fillId="0" borderId="28" xfId="0" applyFont="1" applyBorder="1" applyAlignment="1" applyProtection="1">
      <alignment horizontal="center" vertical="center" wrapText="1"/>
    </xf>
    <xf numFmtId="4" fontId="39" fillId="0" borderId="28" xfId="0" applyNumberFormat="1" applyFont="1" applyBorder="1" applyAlignment="1" applyProtection="1">
      <alignment vertical="center"/>
    </xf>
    <xf numFmtId="4" fontId="39" fillId="3" borderId="28" xfId="0" applyNumberFormat="1" applyFont="1" applyFill="1" applyBorder="1" applyAlignment="1" applyProtection="1">
      <alignment vertical="center"/>
      <protection locked="0"/>
    </xf>
    <xf numFmtId="0" fontId="39" fillId="0" borderId="5" xfId="0" applyFont="1" applyBorder="1" applyAlignment="1">
      <alignment vertical="center"/>
    </xf>
    <xf numFmtId="0" fontId="39" fillId="3" borderId="28"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 fillId="0" borderId="24" xfId="0" applyFont="1" applyBorder="1" applyAlignment="1" applyProtection="1">
      <alignment horizontal="center" vertical="center"/>
    </xf>
    <xf numFmtId="0" fontId="0" fillId="0" borderId="24" xfId="0" applyFont="1" applyBorder="1" applyAlignment="1" applyProtection="1">
      <alignment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12" fillId="0" borderId="5"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4"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5" xfId="0" applyFont="1" applyBorder="1" applyAlignment="1">
      <alignment vertical="center"/>
    </xf>
    <xf numFmtId="0" fontId="12" fillId="0" borderId="18" xfId="0" applyFont="1" applyBorder="1" applyAlignment="1" applyProtection="1">
      <alignment vertical="center"/>
    </xf>
    <xf numFmtId="0" fontId="12" fillId="0" borderId="0" xfId="0" applyFont="1" applyBorder="1" applyAlignment="1" applyProtection="1">
      <alignment vertical="center"/>
    </xf>
    <xf numFmtId="0" fontId="12" fillId="0" borderId="19" xfId="0" applyFont="1" applyBorder="1" applyAlignment="1" applyProtection="1">
      <alignment vertical="center"/>
    </xf>
    <xf numFmtId="0" fontId="12" fillId="0" borderId="0" xfId="0" applyFont="1" applyAlignment="1">
      <alignment horizontal="left" vertical="center"/>
    </xf>
    <xf numFmtId="0" fontId="38" fillId="0" borderId="0" xfId="0" applyFont="1" applyAlignment="1" applyProtection="1">
      <alignment vertical="top" wrapText="1"/>
    </xf>
    <xf numFmtId="0" fontId="11" fillId="0" borderId="23" xfId="0" applyFont="1" applyBorder="1" applyAlignment="1" applyProtection="1">
      <alignment vertical="center"/>
    </xf>
    <xf numFmtId="0" fontId="11" fillId="0" borderId="24" xfId="0" applyFont="1" applyBorder="1" applyAlignment="1" applyProtection="1">
      <alignment vertical="center"/>
    </xf>
    <xf numFmtId="0" fontId="11" fillId="0" borderId="25" xfId="0" applyFont="1" applyBorder="1" applyAlignment="1" applyProtection="1">
      <alignment vertical="center"/>
    </xf>
    <xf numFmtId="0" fontId="0" fillId="0" borderId="23" xfId="0" applyFont="1" applyBorder="1" applyAlignment="1" applyProtection="1">
      <alignment vertical="center"/>
    </xf>
    <xf numFmtId="0" fontId="0" fillId="0" borderId="25" xfId="0" applyFont="1" applyBorder="1" applyAlignment="1" applyProtection="1">
      <alignment vertical="center"/>
    </xf>
    <xf numFmtId="0" fontId="0" fillId="0" borderId="28" xfId="0" applyFont="1" applyBorder="1" applyAlignment="1" applyProtection="1">
      <alignment horizontal="left" vertical="top" wrapText="1"/>
    </xf>
    <xf numFmtId="0" fontId="0" fillId="0" borderId="0" xfId="0" applyAlignment="1" applyProtection="1">
      <alignment vertical="top"/>
      <protection locked="0"/>
    </xf>
    <xf numFmtId="0" fontId="40" fillId="0" borderId="29" xfId="0" applyFont="1" applyBorder="1" applyAlignment="1" applyProtection="1">
      <alignment vertical="center" wrapText="1"/>
      <protection locked="0"/>
    </xf>
    <xf numFmtId="0" fontId="40" fillId="0" borderId="30" xfId="0" applyFont="1" applyBorder="1" applyAlignment="1" applyProtection="1">
      <alignment vertical="center" wrapText="1"/>
      <protection locked="0"/>
    </xf>
    <xf numFmtId="0" fontId="40" fillId="0" borderId="31" xfId="0" applyFont="1" applyBorder="1" applyAlignment="1" applyProtection="1">
      <alignment vertical="center" wrapText="1"/>
      <protection locked="0"/>
    </xf>
    <xf numFmtId="0" fontId="40" fillId="0" borderId="32" xfId="0" applyFont="1" applyBorder="1" applyAlignment="1" applyProtection="1">
      <alignment horizontal="center" vertical="center" wrapText="1"/>
      <protection locked="0"/>
    </xf>
    <xf numFmtId="0" fontId="40" fillId="0" borderId="33" xfId="0" applyFont="1" applyBorder="1" applyAlignment="1" applyProtection="1">
      <alignment horizontal="center" vertical="center" wrapText="1"/>
      <protection locked="0"/>
    </xf>
    <xf numFmtId="0" fontId="40" fillId="0" borderId="32" xfId="0" applyFont="1" applyBorder="1" applyAlignment="1" applyProtection="1">
      <alignment vertical="center" wrapText="1"/>
      <protection locked="0"/>
    </xf>
    <xf numFmtId="0" fontId="40" fillId="0" borderId="33" xfId="0" applyFont="1" applyBorder="1" applyAlignment="1" applyProtection="1">
      <alignment vertical="center" wrapText="1"/>
      <protection locked="0"/>
    </xf>
    <xf numFmtId="0" fontId="42" fillId="0" borderId="1" xfId="0" applyFont="1" applyBorder="1" applyAlignment="1" applyProtection="1">
      <alignment horizontal="left" vertical="center" wrapText="1"/>
      <protection locked="0"/>
    </xf>
    <xf numFmtId="0" fontId="43" fillId="0" borderId="1" xfId="0" applyFont="1" applyBorder="1" applyAlignment="1" applyProtection="1">
      <alignment horizontal="left" vertical="center" wrapText="1"/>
      <protection locked="0"/>
    </xf>
    <xf numFmtId="0" fontId="43" fillId="0" borderId="32" xfId="0" applyFont="1" applyBorder="1" applyAlignment="1" applyProtection="1">
      <alignment vertical="center" wrapText="1"/>
      <protection locked="0"/>
    </xf>
    <xf numFmtId="0" fontId="43" fillId="0" borderId="1" xfId="0" applyFont="1" applyBorder="1" applyAlignment="1" applyProtection="1">
      <alignment vertical="center" wrapText="1"/>
      <protection locked="0"/>
    </xf>
    <xf numFmtId="0" fontId="43" fillId="0" borderId="1" xfId="0" applyFont="1" applyBorder="1" applyAlignment="1" applyProtection="1">
      <alignment vertical="center"/>
      <protection locked="0"/>
    </xf>
    <xf numFmtId="0" fontId="43" fillId="0" borderId="1" xfId="0" applyFont="1" applyBorder="1" applyAlignment="1" applyProtection="1">
      <alignment horizontal="left" vertical="center"/>
      <protection locked="0"/>
    </xf>
    <xf numFmtId="49" fontId="43" fillId="0" borderId="1" xfId="0" applyNumberFormat="1" applyFont="1" applyBorder="1" applyAlignment="1" applyProtection="1">
      <alignment vertical="center" wrapText="1"/>
      <protection locked="0"/>
    </xf>
    <xf numFmtId="0" fontId="40" fillId="0" borderId="35" xfId="0" applyFont="1" applyBorder="1" applyAlignment="1" applyProtection="1">
      <alignment vertical="center" wrapText="1"/>
      <protection locked="0"/>
    </xf>
    <xf numFmtId="0" fontId="44" fillId="0" borderId="34" xfId="0" applyFont="1" applyBorder="1" applyAlignment="1" applyProtection="1">
      <alignment vertical="center" wrapText="1"/>
      <protection locked="0"/>
    </xf>
    <xf numFmtId="0" fontId="40" fillId="0" borderId="36" xfId="0" applyFont="1" applyBorder="1" applyAlignment="1" applyProtection="1">
      <alignment vertical="center" wrapText="1"/>
      <protection locked="0"/>
    </xf>
    <xf numFmtId="0" fontId="40" fillId="0" borderId="1" xfId="0" applyFont="1" applyBorder="1" applyAlignment="1" applyProtection="1">
      <alignment vertical="top"/>
      <protection locked="0"/>
    </xf>
    <xf numFmtId="0" fontId="40" fillId="0" borderId="0" xfId="0" applyFont="1" applyAlignment="1" applyProtection="1">
      <alignment vertical="top"/>
      <protection locked="0"/>
    </xf>
    <xf numFmtId="0" fontId="40" fillId="0" borderId="29" xfId="0" applyFont="1" applyBorder="1" applyAlignment="1" applyProtection="1">
      <alignment horizontal="left" vertical="center"/>
      <protection locked="0"/>
    </xf>
    <xf numFmtId="0" fontId="40" fillId="0" borderId="30" xfId="0" applyFont="1" applyBorder="1" applyAlignment="1" applyProtection="1">
      <alignment horizontal="left" vertical="center"/>
      <protection locked="0"/>
    </xf>
    <xf numFmtId="0" fontId="40" fillId="0" borderId="31" xfId="0" applyFont="1" applyBorder="1" applyAlignment="1" applyProtection="1">
      <alignment horizontal="left" vertical="center"/>
      <protection locked="0"/>
    </xf>
    <xf numFmtId="0" fontId="40" fillId="0" borderId="32" xfId="0" applyFont="1" applyBorder="1" applyAlignment="1" applyProtection="1">
      <alignment horizontal="left" vertical="center"/>
      <protection locked="0"/>
    </xf>
    <xf numFmtId="0" fontId="40" fillId="0" borderId="33"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45" fillId="0" borderId="0" xfId="0" applyFont="1" applyAlignment="1" applyProtection="1">
      <alignment horizontal="left" vertical="center"/>
      <protection locked="0"/>
    </xf>
    <xf numFmtId="0" fontId="42" fillId="0" borderId="34" xfId="0" applyFont="1" applyBorder="1" applyAlignment="1" applyProtection="1">
      <alignment horizontal="left" vertical="center"/>
      <protection locked="0"/>
    </xf>
    <xf numFmtId="0" fontId="42" fillId="0" borderId="34" xfId="0" applyFont="1" applyBorder="1" applyAlignment="1" applyProtection="1">
      <alignment horizontal="center" vertical="center"/>
      <protection locked="0"/>
    </xf>
    <xf numFmtId="0" fontId="45" fillId="0" borderId="34" xfId="0" applyFont="1" applyBorder="1" applyAlignment="1" applyProtection="1">
      <alignment horizontal="left" vertical="center"/>
      <protection locked="0"/>
    </xf>
    <xf numFmtId="0" fontId="46" fillId="0" borderId="1" xfId="0" applyFont="1" applyBorder="1" applyAlignment="1" applyProtection="1">
      <alignment horizontal="left" vertical="center"/>
      <protection locked="0"/>
    </xf>
    <xf numFmtId="0" fontId="43" fillId="0" borderId="0" xfId="0" applyFont="1" applyAlignment="1" applyProtection="1">
      <alignment horizontal="left" vertical="center"/>
      <protection locked="0"/>
    </xf>
    <xf numFmtId="0" fontId="43" fillId="0" borderId="1" xfId="0" applyFont="1" applyBorder="1" applyAlignment="1" applyProtection="1">
      <alignment horizontal="center" vertical="center"/>
      <protection locked="0"/>
    </xf>
    <xf numFmtId="0" fontId="43" fillId="0" borderId="32" xfId="0" applyFont="1" applyBorder="1" applyAlignment="1" applyProtection="1">
      <alignment horizontal="left" vertical="center"/>
      <protection locked="0"/>
    </xf>
    <xf numFmtId="0" fontId="43" fillId="0" borderId="1" xfId="0" applyFont="1" applyFill="1" applyBorder="1" applyAlignment="1" applyProtection="1">
      <alignment horizontal="left" vertical="center"/>
      <protection locked="0"/>
    </xf>
    <xf numFmtId="0" fontId="43" fillId="0" borderId="1" xfId="0" applyFont="1" applyFill="1" applyBorder="1" applyAlignment="1" applyProtection="1">
      <alignment horizontal="center" vertical="center"/>
      <protection locked="0"/>
    </xf>
    <xf numFmtId="0" fontId="40" fillId="0" borderId="35" xfId="0" applyFont="1" applyBorder="1" applyAlignment="1" applyProtection="1">
      <alignment horizontal="left" vertical="center"/>
      <protection locked="0"/>
    </xf>
    <xf numFmtId="0" fontId="44" fillId="0" borderId="34" xfId="0" applyFont="1" applyBorder="1" applyAlignment="1" applyProtection="1">
      <alignment horizontal="left" vertical="center"/>
      <protection locked="0"/>
    </xf>
    <xf numFmtId="0" fontId="40" fillId="0" borderId="36" xfId="0"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5" fillId="0" borderId="1" xfId="0" applyFont="1" applyBorder="1" applyAlignment="1" applyProtection="1">
      <alignment horizontal="left" vertical="center"/>
      <protection locked="0"/>
    </xf>
    <xf numFmtId="0" fontId="43" fillId="0" borderId="34" xfId="0" applyFont="1" applyBorder="1" applyAlignment="1" applyProtection="1">
      <alignment horizontal="left" vertical="center"/>
      <protection locked="0"/>
    </xf>
    <xf numFmtId="0" fontId="40" fillId="0" borderId="1" xfId="0" applyFont="1" applyBorder="1" applyAlignment="1" applyProtection="1">
      <alignment horizontal="left" vertical="center" wrapText="1"/>
      <protection locked="0"/>
    </xf>
    <xf numFmtId="0" fontId="43" fillId="0" borderId="1" xfId="0" applyFont="1" applyBorder="1" applyAlignment="1" applyProtection="1">
      <alignment horizontal="center" vertical="center" wrapText="1"/>
      <protection locked="0"/>
    </xf>
    <xf numFmtId="0" fontId="40" fillId="0" borderId="29" xfId="0" applyFont="1" applyBorder="1" applyAlignment="1" applyProtection="1">
      <alignment horizontal="left" vertical="center" wrapText="1"/>
      <protection locked="0"/>
    </xf>
    <xf numFmtId="0" fontId="40" fillId="0" borderId="30" xfId="0" applyFont="1" applyBorder="1" applyAlignment="1" applyProtection="1">
      <alignment horizontal="left" vertical="center" wrapText="1"/>
      <protection locked="0"/>
    </xf>
    <xf numFmtId="0" fontId="40" fillId="0" borderId="31" xfId="0" applyFont="1" applyBorder="1" applyAlignment="1" applyProtection="1">
      <alignment horizontal="left" vertical="center" wrapText="1"/>
      <protection locked="0"/>
    </xf>
    <xf numFmtId="0" fontId="40" fillId="0" borderId="32" xfId="0" applyFont="1" applyBorder="1" applyAlignment="1" applyProtection="1">
      <alignment horizontal="left" vertical="center" wrapText="1"/>
      <protection locked="0"/>
    </xf>
    <xf numFmtId="0" fontId="40" fillId="0" borderId="33" xfId="0" applyFont="1" applyBorder="1" applyAlignment="1" applyProtection="1">
      <alignment horizontal="left" vertical="center" wrapText="1"/>
      <protection locked="0"/>
    </xf>
    <xf numFmtId="0" fontId="45" fillId="0" borderId="32" xfId="0" applyFont="1" applyBorder="1" applyAlignment="1" applyProtection="1">
      <alignment horizontal="left" vertical="center" wrapText="1"/>
      <protection locked="0"/>
    </xf>
    <xf numFmtId="0" fontId="45" fillId="0" borderId="33" xfId="0" applyFont="1" applyBorder="1" applyAlignment="1" applyProtection="1">
      <alignment horizontal="left" vertical="center" wrapText="1"/>
      <protection locked="0"/>
    </xf>
    <xf numFmtId="0" fontId="43" fillId="0" borderId="32" xfId="0" applyFont="1" applyBorder="1" applyAlignment="1" applyProtection="1">
      <alignment horizontal="left" vertical="center" wrapText="1"/>
      <protection locked="0"/>
    </xf>
    <xf numFmtId="0" fontId="43" fillId="0" borderId="33" xfId="0" applyFont="1" applyBorder="1" applyAlignment="1" applyProtection="1">
      <alignment horizontal="left" vertical="center" wrapText="1"/>
      <protection locked="0"/>
    </xf>
    <xf numFmtId="0" fontId="43" fillId="0" borderId="33" xfId="0" applyFont="1" applyBorder="1" applyAlignment="1" applyProtection="1">
      <alignment horizontal="left" vertical="center"/>
      <protection locked="0"/>
    </xf>
    <xf numFmtId="0" fontId="43" fillId="0" borderId="35" xfId="0" applyFont="1" applyBorder="1" applyAlignment="1" applyProtection="1">
      <alignment horizontal="left" vertical="center" wrapText="1"/>
      <protection locked="0"/>
    </xf>
    <xf numFmtId="0" fontId="43" fillId="0" borderId="34" xfId="0" applyFont="1" applyBorder="1" applyAlignment="1" applyProtection="1">
      <alignment horizontal="left" vertical="center" wrapText="1"/>
      <protection locked="0"/>
    </xf>
    <xf numFmtId="0" fontId="43" fillId="0" borderId="36" xfId="0" applyFont="1" applyBorder="1" applyAlignment="1" applyProtection="1">
      <alignment horizontal="left" vertical="center" wrapText="1"/>
      <protection locked="0"/>
    </xf>
    <xf numFmtId="0" fontId="43" fillId="0" borderId="1" xfId="0" applyFont="1" applyBorder="1" applyAlignment="1" applyProtection="1">
      <alignment horizontal="left" vertical="top"/>
      <protection locked="0"/>
    </xf>
    <xf numFmtId="0" fontId="43" fillId="0" borderId="1" xfId="0" applyFont="1" applyBorder="1" applyAlignment="1" applyProtection="1">
      <alignment horizontal="center" vertical="top"/>
      <protection locked="0"/>
    </xf>
    <xf numFmtId="0" fontId="43" fillId="0" borderId="35" xfId="0" applyFont="1" applyBorder="1" applyAlignment="1" applyProtection="1">
      <alignment horizontal="left" vertical="center"/>
      <protection locked="0"/>
    </xf>
    <xf numFmtId="0" fontId="43" fillId="0" borderId="36" xfId="0" applyFont="1" applyBorder="1" applyAlignment="1" applyProtection="1">
      <alignment horizontal="left" vertical="center"/>
      <protection locked="0"/>
    </xf>
    <xf numFmtId="0" fontId="45" fillId="0" borderId="0" xfId="0" applyFont="1" applyAlignment="1" applyProtection="1">
      <alignment vertical="center"/>
      <protection locked="0"/>
    </xf>
    <xf numFmtId="0" fontId="42" fillId="0" borderId="1" xfId="0" applyFont="1" applyBorder="1" applyAlignment="1" applyProtection="1">
      <alignment vertical="center"/>
      <protection locked="0"/>
    </xf>
    <xf numFmtId="0" fontId="45" fillId="0" borderId="34" xfId="0" applyFont="1" applyBorder="1" applyAlignment="1" applyProtection="1">
      <alignment vertical="center"/>
      <protection locked="0"/>
    </xf>
    <xf numFmtId="0" fontId="42"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3"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2" fillId="0" borderId="34" xfId="0" applyFont="1" applyBorder="1" applyAlignment="1" applyProtection="1">
      <alignment horizontal="left"/>
      <protection locked="0"/>
    </xf>
    <xf numFmtId="0" fontId="45" fillId="0" borderId="34" xfId="0" applyFont="1" applyBorder="1" applyAlignment="1" applyProtection="1">
      <protection locked="0"/>
    </xf>
    <xf numFmtId="0" fontId="40" fillId="0" borderId="32" xfId="0" applyFont="1" applyBorder="1" applyAlignment="1" applyProtection="1">
      <alignment vertical="top"/>
      <protection locked="0"/>
    </xf>
    <xf numFmtId="0" fontId="40" fillId="0" borderId="33" xfId="0" applyFont="1" applyBorder="1" applyAlignment="1" applyProtection="1">
      <alignment vertical="top"/>
      <protection locked="0"/>
    </xf>
    <xf numFmtId="0" fontId="40" fillId="0" borderId="1" xfId="0" applyFont="1" applyBorder="1" applyAlignment="1" applyProtection="1">
      <alignment horizontal="center" vertical="center"/>
      <protection locked="0"/>
    </xf>
    <xf numFmtId="0" fontId="40" fillId="0" borderId="1" xfId="0" applyFont="1" applyBorder="1" applyAlignment="1" applyProtection="1">
      <alignment horizontal="left" vertical="top"/>
      <protection locked="0"/>
    </xf>
    <xf numFmtId="0" fontId="40" fillId="0" borderId="35" xfId="0" applyFont="1" applyBorder="1" applyAlignment="1" applyProtection="1">
      <alignment vertical="top"/>
      <protection locked="0"/>
    </xf>
    <xf numFmtId="0" fontId="40" fillId="0" borderId="34" xfId="0" applyFont="1" applyBorder="1" applyAlignment="1" applyProtection="1">
      <alignment vertical="top"/>
      <protection locked="0"/>
    </xf>
    <xf numFmtId="0" fontId="40" fillId="0" borderId="36" xfId="0" applyFont="1" applyBorder="1" applyAlignment="1" applyProtection="1">
      <alignment vertical="top"/>
      <protection locked="0"/>
    </xf>
    <xf numFmtId="4" fontId="7" fillId="0" borderId="0" xfId="0" applyNumberFormat="1" applyFont="1" applyAlignment="1" applyProtection="1">
      <alignment vertical="center"/>
    </xf>
    <xf numFmtId="0" fontId="7" fillId="0" borderId="0" xfId="0" applyFont="1" applyAlignment="1" applyProtection="1">
      <alignment vertical="center"/>
    </xf>
    <xf numFmtId="4" fontId="27" fillId="0" borderId="0" xfId="0" applyNumberFormat="1" applyFont="1" applyAlignment="1" applyProtection="1">
      <alignment vertical="center"/>
    </xf>
    <xf numFmtId="0" fontId="27"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4" fontId="27" fillId="0" borderId="0" xfId="0" applyNumberFormat="1" applyFont="1" applyAlignment="1" applyProtection="1">
      <alignment horizontal="right" vertical="center"/>
    </xf>
    <xf numFmtId="0" fontId="23" fillId="0" borderId="15" xfId="0" applyFont="1" applyBorder="1" applyAlignment="1">
      <alignment horizontal="center" vertical="center"/>
    </xf>
    <xf numFmtId="0" fontId="23"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8" xfId="0" applyFont="1" applyBorder="1" applyAlignment="1" applyProtection="1">
      <alignment horizontal="left" vertical="center"/>
    </xf>
    <xf numFmtId="0" fontId="1" fillId="0" borderId="0" xfId="0" applyFont="1" applyBorder="1" applyAlignment="1" applyProtection="1">
      <alignment horizontal="left" vertical="center"/>
    </xf>
    <xf numFmtId="0" fontId="2" fillId="5" borderId="10" xfId="0" applyFont="1" applyFill="1" applyBorder="1" applyAlignment="1" applyProtection="1">
      <alignment horizontal="center" vertical="center"/>
    </xf>
    <xf numFmtId="0" fontId="2" fillId="5" borderId="10" xfId="0" applyFont="1" applyFill="1" applyBorder="1" applyAlignment="1" applyProtection="1">
      <alignment horizontal="lef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5" borderId="10" xfId="0" applyFont="1" applyFill="1" applyBorder="1" applyAlignment="1" applyProtection="1">
      <alignment horizontal="right" vertical="center"/>
    </xf>
    <xf numFmtId="0" fontId="26" fillId="0" borderId="0" xfId="0" applyFont="1" applyAlignment="1" applyProtection="1">
      <alignment horizontal="left" vertical="center" wrapText="1"/>
    </xf>
    <xf numFmtId="0" fontId="31"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0" fillId="0" borderId="0" xfId="0" applyBorder="1" applyProtection="1"/>
    <xf numFmtId="4" fontId="20" fillId="0" borderId="0" xfId="0" applyNumberFormat="1" applyFont="1" applyBorder="1" applyAlignment="1" applyProtection="1">
      <alignment vertical="center"/>
    </xf>
    <xf numFmtId="0" fontId="1" fillId="0" borderId="0" xfId="0" applyFont="1" applyBorder="1" applyAlignment="1" applyProtection="1">
      <alignment vertical="center"/>
    </xf>
    <xf numFmtId="0" fontId="2" fillId="5" borderId="9" xfId="0" applyFont="1" applyFill="1" applyBorder="1" applyAlignment="1" applyProtection="1">
      <alignment horizontal="center" vertical="center"/>
    </xf>
    <xf numFmtId="0" fontId="2" fillId="0" borderId="0" xfId="0" applyFont="1" applyAlignment="1" applyProtection="1">
      <alignment vertical="center"/>
    </xf>
    <xf numFmtId="164" fontId="1" fillId="0" borderId="0" xfId="0" applyNumberFormat="1" applyFont="1" applyBorder="1" applyAlignment="1" applyProtection="1">
      <alignment horizontal="center" vertical="center"/>
    </xf>
    <xf numFmtId="0" fontId="20" fillId="0" borderId="0" xfId="0" applyFont="1" applyAlignment="1">
      <alignment horizontal="left" vertical="top" wrapText="1"/>
    </xf>
    <xf numFmtId="0" fontId="20" fillId="0" borderId="0" xfId="0" applyFont="1" applyAlignment="1">
      <alignment horizontal="left" vertical="center"/>
    </xf>
    <xf numFmtId="0" fontId="3" fillId="4" borderId="10" xfId="0" applyFont="1" applyFill="1" applyBorder="1" applyAlignment="1" applyProtection="1">
      <alignment horizontal="left" vertical="center"/>
    </xf>
    <xf numFmtId="0" fontId="0" fillId="4" borderId="10" xfId="0" applyFont="1" applyFill="1" applyBorder="1" applyAlignment="1" applyProtection="1">
      <alignment vertical="center"/>
    </xf>
    <xf numFmtId="4" fontId="3" fillId="4" borderId="10" xfId="0" applyNumberFormat="1" applyFont="1" applyFill="1" applyBorder="1" applyAlignment="1" applyProtection="1">
      <alignment vertical="center"/>
    </xf>
    <xf numFmtId="0" fontId="0" fillId="4" borderId="11" xfId="0" applyFont="1" applyFill="1" applyBorder="1" applyAlignment="1" applyProtection="1">
      <alignment vertical="center"/>
    </xf>
    <xf numFmtId="0" fontId="0" fillId="0" borderId="0" xfId="0"/>
    <xf numFmtId="0" fontId="2" fillId="0" borderId="0" xfId="0" applyFont="1" applyBorder="1" applyAlignment="1" applyProtection="1">
      <alignment horizontal="left" vertical="center"/>
    </xf>
    <xf numFmtId="49" fontId="2" fillId="3"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21" fillId="0" borderId="8" xfId="0" applyNumberFormat="1" applyFont="1" applyBorder="1" applyAlignment="1" applyProtection="1">
      <alignment vertical="center"/>
    </xf>
    <xf numFmtId="0" fontId="0" fillId="0" borderId="8" xfId="0" applyFont="1" applyBorder="1" applyAlignment="1" applyProtection="1">
      <alignment vertical="center"/>
    </xf>
    <xf numFmtId="0" fontId="1" fillId="0" borderId="0" xfId="0" applyFont="1" applyBorder="1" applyAlignment="1" applyProtection="1">
      <alignment horizontal="right" vertical="center"/>
    </xf>
    <xf numFmtId="0" fontId="0" fillId="0" borderId="0" xfId="0" applyFont="1" applyAlignment="1" applyProtection="1">
      <alignment vertical="center"/>
    </xf>
    <xf numFmtId="0" fontId="33" fillId="2" borderId="0" xfId="1" applyFont="1" applyFill="1" applyAlignment="1">
      <alignment vertical="center"/>
    </xf>
    <xf numFmtId="0" fontId="19"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9" fillId="0" borderId="0" xfId="0" applyFont="1" applyAlignment="1" applyProtection="1">
      <alignment horizontal="left" vertical="center" wrapText="1"/>
    </xf>
    <xf numFmtId="0" fontId="19" fillId="0" borderId="0" xfId="0" applyFont="1" applyAlignment="1" applyProtection="1">
      <alignment horizontal="left" vertical="center"/>
    </xf>
    <xf numFmtId="0" fontId="19" fillId="0" borderId="0" xfId="0" applyFont="1" applyBorder="1" applyAlignment="1" applyProtection="1">
      <alignment horizontal="left" vertical="center"/>
    </xf>
    <xf numFmtId="0" fontId="43" fillId="0" borderId="1" xfId="0" applyFont="1" applyBorder="1" applyAlignment="1" applyProtection="1">
      <alignment horizontal="left" vertical="center" wrapText="1"/>
      <protection locked="0"/>
    </xf>
    <xf numFmtId="0" fontId="41" fillId="0" borderId="1" xfId="0" applyFont="1" applyBorder="1" applyAlignment="1" applyProtection="1">
      <alignment horizontal="center" vertical="center" wrapText="1"/>
      <protection locked="0"/>
    </xf>
    <xf numFmtId="0" fontId="42" fillId="0" borderId="34" xfId="0" applyFont="1" applyBorder="1" applyAlignment="1" applyProtection="1">
      <alignment horizontal="left" wrapText="1"/>
      <protection locked="0"/>
    </xf>
    <xf numFmtId="49" fontId="43" fillId="0" borderId="1" xfId="0" applyNumberFormat="1" applyFont="1" applyBorder="1" applyAlignment="1" applyProtection="1">
      <alignment horizontal="left" vertical="center" wrapText="1"/>
      <protection locked="0"/>
    </xf>
    <xf numFmtId="0" fontId="41" fillId="0" borderId="1" xfId="0" applyFont="1" applyBorder="1" applyAlignment="1" applyProtection="1">
      <alignment horizontal="center" vertical="center"/>
      <protection locked="0"/>
    </xf>
    <xf numFmtId="0" fontId="42" fillId="0" borderId="34" xfId="0" applyFont="1" applyBorder="1" applyAlignment="1" applyProtection="1">
      <alignment horizontal="left"/>
      <protection locked="0"/>
    </xf>
    <xf numFmtId="0" fontId="43" fillId="0" borderId="1" xfId="0" applyFont="1" applyBorder="1" applyAlignment="1" applyProtection="1">
      <alignment horizontal="left" vertical="center"/>
      <protection locked="0"/>
    </xf>
    <xf numFmtId="0" fontId="43" fillId="0" borderId="1" xfId="0" applyFont="1" applyBorder="1" applyAlignment="1" applyProtection="1">
      <alignment horizontal="left" vertical="top"/>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5"/>
  <sheetViews>
    <sheetView showGridLines="0" tabSelected="1" workbookViewId="0">
      <pane ySplit="1" topLeftCell="A26" activePane="bottomLeft" state="frozen"/>
      <selection pane="bottomLeft"/>
    </sheetView>
  </sheetViews>
  <sheetFormatPr defaultRowHeight="13.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7" t="s">
        <v>0</v>
      </c>
      <c r="B1" s="18"/>
      <c r="C1" s="18"/>
      <c r="D1" s="19" t="s">
        <v>1</v>
      </c>
      <c r="E1" s="18"/>
      <c r="F1" s="18"/>
      <c r="G1" s="18"/>
      <c r="H1" s="18"/>
      <c r="I1" s="18"/>
      <c r="J1" s="18"/>
      <c r="K1" s="20" t="s">
        <v>2</v>
      </c>
      <c r="L1" s="20"/>
      <c r="M1" s="20"/>
      <c r="N1" s="20"/>
      <c r="O1" s="20"/>
      <c r="P1" s="20"/>
      <c r="Q1" s="20"/>
      <c r="R1" s="20"/>
      <c r="S1" s="20"/>
      <c r="T1" s="18"/>
      <c r="U1" s="18"/>
      <c r="V1" s="18"/>
      <c r="W1" s="20" t="s">
        <v>3</v>
      </c>
      <c r="X1" s="20"/>
      <c r="Y1" s="20"/>
      <c r="Z1" s="20"/>
      <c r="AA1" s="20"/>
      <c r="AB1" s="20"/>
      <c r="AC1" s="20"/>
      <c r="AD1" s="20"/>
      <c r="AE1" s="20"/>
      <c r="AF1" s="20"/>
      <c r="AG1" s="20"/>
      <c r="AH1" s="20"/>
      <c r="AI1" s="21"/>
      <c r="AJ1" s="22"/>
      <c r="AK1" s="22"/>
      <c r="AL1" s="22"/>
      <c r="AM1" s="22"/>
      <c r="AN1" s="22"/>
      <c r="AO1" s="22"/>
      <c r="AP1" s="22"/>
      <c r="AQ1" s="22"/>
      <c r="AR1" s="22"/>
      <c r="AS1" s="22"/>
      <c r="AT1" s="22"/>
      <c r="AU1" s="22"/>
      <c r="AV1" s="22"/>
      <c r="AW1" s="22"/>
      <c r="AX1" s="22"/>
      <c r="AY1" s="22"/>
      <c r="AZ1" s="22"/>
      <c r="BA1" s="23" t="s">
        <v>4</v>
      </c>
      <c r="BB1" s="23" t="s">
        <v>5</v>
      </c>
      <c r="BC1" s="22"/>
      <c r="BD1" s="22"/>
      <c r="BE1" s="22"/>
      <c r="BF1" s="22"/>
      <c r="BG1" s="22"/>
      <c r="BH1" s="22"/>
      <c r="BI1" s="22"/>
      <c r="BJ1" s="22"/>
      <c r="BK1" s="22"/>
      <c r="BL1" s="22"/>
      <c r="BM1" s="22"/>
      <c r="BN1" s="22"/>
      <c r="BO1" s="22"/>
      <c r="BP1" s="22"/>
      <c r="BQ1" s="22"/>
      <c r="BR1" s="22"/>
      <c r="BT1" s="24" t="s">
        <v>6</v>
      </c>
      <c r="BU1" s="24" t="s">
        <v>6</v>
      </c>
      <c r="BV1" s="24" t="s">
        <v>7</v>
      </c>
    </row>
    <row r="2" spans="1:74" ht="36.950000000000003" customHeight="1">
      <c r="AR2" s="396"/>
      <c r="AS2" s="396"/>
      <c r="AT2" s="396"/>
      <c r="AU2" s="396"/>
      <c r="AV2" s="396"/>
      <c r="AW2" s="396"/>
      <c r="AX2" s="396"/>
      <c r="AY2" s="396"/>
      <c r="AZ2" s="396"/>
      <c r="BA2" s="396"/>
      <c r="BB2" s="396"/>
      <c r="BC2" s="396"/>
      <c r="BD2" s="396"/>
      <c r="BE2" s="396"/>
      <c r="BS2" s="25" t="s">
        <v>8</v>
      </c>
      <c r="BT2" s="25" t="s">
        <v>9</v>
      </c>
    </row>
    <row r="3" spans="1:74" ht="6.95" customHeight="1">
      <c r="B3" s="26"/>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8"/>
      <c r="BS3" s="25" t="s">
        <v>8</v>
      </c>
      <c r="BT3" s="25" t="s">
        <v>10</v>
      </c>
    </row>
    <row r="4" spans="1:74" ht="36.950000000000003" customHeight="1">
      <c r="B4" s="29"/>
      <c r="C4" s="30"/>
      <c r="D4" s="31" t="s">
        <v>11</v>
      </c>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2"/>
      <c r="AS4" s="33" t="s">
        <v>12</v>
      </c>
      <c r="BE4" s="34" t="s">
        <v>13</v>
      </c>
      <c r="BS4" s="25" t="s">
        <v>8</v>
      </c>
    </row>
    <row r="5" spans="1:74" ht="14.45" customHeight="1">
      <c r="B5" s="29"/>
      <c r="C5" s="30"/>
      <c r="D5" s="35" t="s">
        <v>14</v>
      </c>
      <c r="E5" s="30"/>
      <c r="F5" s="30"/>
      <c r="G5" s="30"/>
      <c r="H5" s="30"/>
      <c r="I5" s="30"/>
      <c r="J5" s="30"/>
      <c r="K5" s="397" t="s">
        <v>15</v>
      </c>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c r="AN5" s="384"/>
      <c r="AO5" s="384"/>
      <c r="AP5" s="30"/>
      <c r="AQ5" s="32"/>
      <c r="BE5" s="390" t="s">
        <v>16</v>
      </c>
      <c r="BS5" s="25" t="s">
        <v>8</v>
      </c>
    </row>
    <row r="6" spans="1:74" ht="36.950000000000003" customHeight="1">
      <c r="B6" s="29"/>
      <c r="C6" s="30"/>
      <c r="D6" s="37" t="s">
        <v>17</v>
      </c>
      <c r="E6" s="30"/>
      <c r="F6" s="30"/>
      <c r="G6" s="30"/>
      <c r="H6" s="30"/>
      <c r="I6" s="30"/>
      <c r="J6" s="30"/>
      <c r="K6" s="383" t="s">
        <v>18</v>
      </c>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384"/>
      <c r="AO6" s="384"/>
      <c r="AP6" s="30"/>
      <c r="AQ6" s="32"/>
      <c r="BE6" s="391"/>
      <c r="BS6" s="25" t="s">
        <v>8</v>
      </c>
    </row>
    <row r="7" spans="1:74" ht="14.45" customHeight="1">
      <c r="B7" s="29"/>
      <c r="C7" s="30"/>
      <c r="D7" s="38" t="s">
        <v>19</v>
      </c>
      <c r="E7" s="30"/>
      <c r="F7" s="30"/>
      <c r="G7" s="30"/>
      <c r="H7" s="30"/>
      <c r="I7" s="30"/>
      <c r="J7" s="30"/>
      <c r="K7" s="36" t="s">
        <v>20</v>
      </c>
      <c r="L7" s="30"/>
      <c r="M7" s="30"/>
      <c r="N7" s="30"/>
      <c r="O7" s="30"/>
      <c r="P7" s="30"/>
      <c r="Q7" s="30"/>
      <c r="R7" s="30"/>
      <c r="S7" s="30"/>
      <c r="T7" s="30"/>
      <c r="U7" s="30"/>
      <c r="V7" s="30"/>
      <c r="W7" s="30"/>
      <c r="X7" s="30"/>
      <c r="Y7" s="30"/>
      <c r="Z7" s="30"/>
      <c r="AA7" s="30"/>
      <c r="AB7" s="30"/>
      <c r="AC7" s="30"/>
      <c r="AD7" s="30"/>
      <c r="AE7" s="30"/>
      <c r="AF7" s="30"/>
      <c r="AG7" s="30"/>
      <c r="AH7" s="30"/>
      <c r="AI7" s="30"/>
      <c r="AJ7" s="30"/>
      <c r="AK7" s="38" t="s">
        <v>21</v>
      </c>
      <c r="AL7" s="30"/>
      <c r="AM7" s="30"/>
      <c r="AN7" s="36" t="s">
        <v>22</v>
      </c>
      <c r="AO7" s="30"/>
      <c r="AP7" s="30"/>
      <c r="AQ7" s="32"/>
      <c r="BE7" s="391"/>
      <c r="BS7" s="25" t="s">
        <v>8</v>
      </c>
    </row>
    <row r="8" spans="1:74" ht="14.45" customHeight="1">
      <c r="B8" s="29"/>
      <c r="C8" s="30"/>
      <c r="D8" s="38" t="s">
        <v>23</v>
      </c>
      <c r="E8" s="30"/>
      <c r="F8" s="30"/>
      <c r="G8" s="30"/>
      <c r="H8" s="30"/>
      <c r="I8" s="30"/>
      <c r="J8" s="30"/>
      <c r="K8" s="36" t="s">
        <v>24</v>
      </c>
      <c r="L8" s="30"/>
      <c r="M8" s="30"/>
      <c r="N8" s="30"/>
      <c r="O8" s="30"/>
      <c r="P8" s="30"/>
      <c r="Q8" s="30"/>
      <c r="R8" s="30"/>
      <c r="S8" s="30"/>
      <c r="T8" s="30"/>
      <c r="U8" s="30"/>
      <c r="V8" s="30"/>
      <c r="W8" s="30"/>
      <c r="X8" s="30"/>
      <c r="Y8" s="30"/>
      <c r="Z8" s="30"/>
      <c r="AA8" s="30"/>
      <c r="AB8" s="30"/>
      <c r="AC8" s="30"/>
      <c r="AD8" s="30"/>
      <c r="AE8" s="30"/>
      <c r="AF8" s="30"/>
      <c r="AG8" s="30"/>
      <c r="AH8" s="30"/>
      <c r="AI8" s="30"/>
      <c r="AJ8" s="30"/>
      <c r="AK8" s="38" t="s">
        <v>25</v>
      </c>
      <c r="AL8" s="30"/>
      <c r="AM8" s="30"/>
      <c r="AN8" s="39" t="s">
        <v>26</v>
      </c>
      <c r="AO8" s="30"/>
      <c r="AP8" s="30"/>
      <c r="AQ8" s="32"/>
      <c r="BE8" s="391"/>
      <c r="BS8" s="25" t="s">
        <v>8</v>
      </c>
    </row>
    <row r="9" spans="1:74" ht="14.45" customHeight="1">
      <c r="B9" s="29"/>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2"/>
      <c r="BE9" s="391"/>
      <c r="BS9" s="25" t="s">
        <v>8</v>
      </c>
    </row>
    <row r="10" spans="1:74" ht="14.45" customHeight="1">
      <c r="B10" s="29"/>
      <c r="C10" s="30"/>
      <c r="D10" s="38" t="s">
        <v>27</v>
      </c>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8" t="s">
        <v>28</v>
      </c>
      <c r="AL10" s="30"/>
      <c r="AM10" s="30"/>
      <c r="AN10" s="36" t="s">
        <v>29</v>
      </c>
      <c r="AO10" s="30"/>
      <c r="AP10" s="30"/>
      <c r="AQ10" s="32"/>
      <c r="BE10" s="391"/>
      <c r="BS10" s="25" t="s">
        <v>8</v>
      </c>
    </row>
    <row r="11" spans="1:74" ht="18.399999999999999" customHeight="1">
      <c r="B11" s="29"/>
      <c r="C11" s="30"/>
      <c r="D11" s="30"/>
      <c r="E11" s="36" t="s">
        <v>30</v>
      </c>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8" t="s">
        <v>31</v>
      </c>
      <c r="AL11" s="30"/>
      <c r="AM11" s="30"/>
      <c r="AN11" s="36" t="s">
        <v>32</v>
      </c>
      <c r="AO11" s="30"/>
      <c r="AP11" s="30"/>
      <c r="AQ11" s="32"/>
      <c r="BE11" s="391"/>
      <c r="BS11" s="25" t="s">
        <v>8</v>
      </c>
    </row>
    <row r="12" spans="1:74" ht="6.95" customHeight="1">
      <c r="B12" s="29"/>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2"/>
      <c r="BE12" s="391"/>
      <c r="BS12" s="25" t="s">
        <v>8</v>
      </c>
    </row>
    <row r="13" spans="1:74" ht="14.45" customHeight="1">
      <c r="B13" s="29"/>
      <c r="C13" s="30"/>
      <c r="D13" s="38" t="s">
        <v>33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8" t="s">
        <v>28</v>
      </c>
      <c r="AL13" s="30"/>
      <c r="AM13" s="30"/>
      <c r="AN13" s="40" t="s">
        <v>34</v>
      </c>
      <c r="AO13" s="30"/>
      <c r="AP13" s="30"/>
      <c r="AQ13" s="32"/>
      <c r="BE13" s="391"/>
      <c r="BS13" s="25" t="s">
        <v>8</v>
      </c>
    </row>
    <row r="14" spans="1:74" ht="15">
      <c r="B14" s="29"/>
      <c r="C14" s="30"/>
      <c r="D14" s="30"/>
      <c r="E14" s="398" t="s">
        <v>34</v>
      </c>
      <c r="F14" s="399"/>
      <c r="G14" s="399"/>
      <c r="H14" s="399"/>
      <c r="I14" s="399"/>
      <c r="J14" s="399"/>
      <c r="K14" s="399"/>
      <c r="L14" s="399"/>
      <c r="M14" s="399"/>
      <c r="N14" s="399"/>
      <c r="O14" s="399"/>
      <c r="P14" s="399"/>
      <c r="Q14" s="399"/>
      <c r="R14" s="399"/>
      <c r="S14" s="399"/>
      <c r="T14" s="399"/>
      <c r="U14" s="399"/>
      <c r="V14" s="399"/>
      <c r="W14" s="399"/>
      <c r="X14" s="399"/>
      <c r="Y14" s="399"/>
      <c r="Z14" s="399"/>
      <c r="AA14" s="399"/>
      <c r="AB14" s="399"/>
      <c r="AC14" s="399"/>
      <c r="AD14" s="399"/>
      <c r="AE14" s="399"/>
      <c r="AF14" s="399"/>
      <c r="AG14" s="399"/>
      <c r="AH14" s="399"/>
      <c r="AI14" s="399"/>
      <c r="AJ14" s="399"/>
      <c r="AK14" s="38" t="s">
        <v>31</v>
      </c>
      <c r="AL14" s="30"/>
      <c r="AM14" s="30"/>
      <c r="AN14" s="40" t="s">
        <v>34</v>
      </c>
      <c r="AO14" s="30"/>
      <c r="AP14" s="30"/>
      <c r="AQ14" s="32"/>
      <c r="BE14" s="391"/>
      <c r="BS14" s="25" t="s">
        <v>8</v>
      </c>
    </row>
    <row r="15" spans="1:74" ht="6.95" customHeight="1">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2"/>
      <c r="BE15" s="391"/>
      <c r="BS15" s="25" t="s">
        <v>6</v>
      </c>
    </row>
    <row r="16" spans="1:74" ht="14.45" customHeight="1">
      <c r="B16" s="29"/>
      <c r="C16" s="30"/>
      <c r="D16" s="38" t="s">
        <v>35</v>
      </c>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8" t="s">
        <v>28</v>
      </c>
      <c r="AL16" s="30"/>
      <c r="AM16" s="30"/>
      <c r="AN16" s="36" t="s">
        <v>36</v>
      </c>
      <c r="AO16" s="30"/>
      <c r="AP16" s="30"/>
      <c r="AQ16" s="32"/>
      <c r="BE16" s="391"/>
      <c r="BS16" s="25" t="s">
        <v>6</v>
      </c>
    </row>
    <row r="17" spans="2:71" ht="18.399999999999999" customHeight="1">
      <c r="B17" s="29"/>
      <c r="C17" s="30"/>
      <c r="D17" s="30"/>
      <c r="E17" s="36" t="s">
        <v>37</v>
      </c>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8" t="s">
        <v>31</v>
      </c>
      <c r="AL17" s="30"/>
      <c r="AM17" s="30"/>
      <c r="AN17" s="36" t="s">
        <v>38</v>
      </c>
      <c r="AO17" s="30"/>
      <c r="AP17" s="30"/>
      <c r="AQ17" s="32"/>
      <c r="BE17" s="391"/>
      <c r="BS17" s="25" t="s">
        <v>39</v>
      </c>
    </row>
    <row r="18" spans="2:71" ht="6.95" customHeight="1">
      <c r="B18" s="29"/>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2"/>
      <c r="BE18" s="391"/>
      <c r="BS18" s="25" t="s">
        <v>8</v>
      </c>
    </row>
    <row r="19" spans="2:71" ht="14.45" customHeight="1">
      <c r="B19" s="29"/>
      <c r="C19" s="30"/>
      <c r="D19" s="38" t="s">
        <v>40</v>
      </c>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2"/>
      <c r="BE19" s="391"/>
      <c r="BS19" s="25" t="s">
        <v>8</v>
      </c>
    </row>
    <row r="20" spans="2:71" ht="57" customHeight="1">
      <c r="B20" s="29"/>
      <c r="C20" s="30"/>
      <c r="D20" s="30"/>
      <c r="E20" s="400" t="s">
        <v>41</v>
      </c>
      <c r="F20" s="400"/>
      <c r="G20" s="400"/>
      <c r="H20" s="400"/>
      <c r="I20" s="400"/>
      <c r="J20" s="400"/>
      <c r="K20" s="400"/>
      <c r="L20" s="400"/>
      <c r="M20" s="400"/>
      <c r="N20" s="400"/>
      <c r="O20" s="400"/>
      <c r="P20" s="400"/>
      <c r="Q20" s="400"/>
      <c r="R20" s="400"/>
      <c r="S20" s="400"/>
      <c r="T20" s="400"/>
      <c r="U20" s="400"/>
      <c r="V20" s="400"/>
      <c r="W20" s="400"/>
      <c r="X20" s="400"/>
      <c r="Y20" s="400"/>
      <c r="Z20" s="400"/>
      <c r="AA20" s="400"/>
      <c r="AB20" s="400"/>
      <c r="AC20" s="400"/>
      <c r="AD20" s="400"/>
      <c r="AE20" s="400"/>
      <c r="AF20" s="400"/>
      <c r="AG20" s="400"/>
      <c r="AH20" s="400"/>
      <c r="AI20" s="400"/>
      <c r="AJ20" s="400"/>
      <c r="AK20" s="400"/>
      <c r="AL20" s="400"/>
      <c r="AM20" s="400"/>
      <c r="AN20" s="400"/>
      <c r="AO20" s="30"/>
      <c r="AP20" s="30"/>
      <c r="AQ20" s="32"/>
      <c r="BE20" s="391"/>
      <c r="BS20" s="25" t="s">
        <v>6</v>
      </c>
    </row>
    <row r="21" spans="2:71" ht="6.95" customHeight="1">
      <c r="B21" s="29"/>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2"/>
      <c r="BE21" s="391"/>
    </row>
    <row r="22" spans="2:71" ht="6.95" customHeight="1">
      <c r="B22" s="29"/>
      <c r="C22" s="30"/>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30"/>
      <c r="AQ22" s="32"/>
      <c r="BE22" s="391"/>
    </row>
    <row r="23" spans="2:71" s="1" customFormat="1" ht="25.9" customHeight="1">
      <c r="B23" s="42"/>
      <c r="C23" s="43"/>
      <c r="D23" s="44" t="s">
        <v>42</v>
      </c>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01">
        <f>ROUND(AG51,2)</f>
        <v>0</v>
      </c>
      <c r="AL23" s="402"/>
      <c r="AM23" s="402"/>
      <c r="AN23" s="402"/>
      <c r="AO23" s="402"/>
      <c r="AP23" s="43"/>
      <c r="AQ23" s="46"/>
      <c r="BE23" s="391"/>
    </row>
    <row r="24" spans="2:71" s="1" customFormat="1" ht="6.95" customHeight="1">
      <c r="B24" s="42"/>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6"/>
      <c r="BE24" s="391"/>
    </row>
    <row r="25" spans="2:71" s="1" customFormat="1">
      <c r="B25" s="42"/>
      <c r="C25" s="43"/>
      <c r="D25" s="43"/>
      <c r="E25" s="43"/>
      <c r="F25" s="43"/>
      <c r="G25" s="43"/>
      <c r="H25" s="43"/>
      <c r="I25" s="43"/>
      <c r="J25" s="43"/>
      <c r="K25" s="43"/>
      <c r="L25" s="403" t="s">
        <v>43</v>
      </c>
      <c r="M25" s="403"/>
      <c r="N25" s="403"/>
      <c r="O25" s="403"/>
      <c r="P25" s="43"/>
      <c r="Q25" s="43"/>
      <c r="R25" s="43"/>
      <c r="S25" s="43"/>
      <c r="T25" s="43"/>
      <c r="U25" s="43"/>
      <c r="V25" s="43"/>
      <c r="W25" s="403" t="s">
        <v>44</v>
      </c>
      <c r="X25" s="403"/>
      <c r="Y25" s="403"/>
      <c r="Z25" s="403"/>
      <c r="AA25" s="403"/>
      <c r="AB25" s="403"/>
      <c r="AC25" s="403"/>
      <c r="AD25" s="403"/>
      <c r="AE25" s="403"/>
      <c r="AF25" s="43"/>
      <c r="AG25" s="43"/>
      <c r="AH25" s="43"/>
      <c r="AI25" s="43"/>
      <c r="AJ25" s="43"/>
      <c r="AK25" s="403" t="s">
        <v>45</v>
      </c>
      <c r="AL25" s="403"/>
      <c r="AM25" s="403"/>
      <c r="AN25" s="403"/>
      <c r="AO25" s="403"/>
      <c r="AP25" s="43"/>
      <c r="AQ25" s="46"/>
      <c r="BE25" s="391"/>
    </row>
    <row r="26" spans="2:71" s="2" customFormat="1" ht="14.45" customHeight="1">
      <c r="B26" s="48"/>
      <c r="C26" s="49"/>
      <c r="D26" s="50" t="s">
        <v>46</v>
      </c>
      <c r="E26" s="49"/>
      <c r="F26" s="50" t="s">
        <v>47</v>
      </c>
      <c r="G26" s="49"/>
      <c r="H26" s="49"/>
      <c r="I26" s="49"/>
      <c r="J26" s="49"/>
      <c r="K26" s="49"/>
      <c r="L26" s="389">
        <v>0.21</v>
      </c>
      <c r="M26" s="386"/>
      <c r="N26" s="386"/>
      <c r="O26" s="386"/>
      <c r="P26" s="49"/>
      <c r="Q26" s="49"/>
      <c r="R26" s="49"/>
      <c r="S26" s="49"/>
      <c r="T26" s="49"/>
      <c r="U26" s="49"/>
      <c r="V26" s="49"/>
      <c r="W26" s="385">
        <f>ROUND(AZ51,2)</f>
        <v>0</v>
      </c>
      <c r="X26" s="386"/>
      <c r="Y26" s="386"/>
      <c r="Z26" s="386"/>
      <c r="AA26" s="386"/>
      <c r="AB26" s="386"/>
      <c r="AC26" s="386"/>
      <c r="AD26" s="386"/>
      <c r="AE26" s="386"/>
      <c r="AF26" s="49"/>
      <c r="AG26" s="49"/>
      <c r="AH26" s="49"/>
      <c r="AI26" s="49"/>
      <c r="AJ26" s="49"/>
      <c r="AK26" s="385">
        <f>ROUND(AV51,2)</f>
        <v>0</v>
      </c>
      <c r="AL26" s="386"/>
      <c r="AM26" s="386"/>
      <c r="AN26" s="386"/>
      <c r="AO26" s="386"/>
      <c r="AP26" s="49"/>
      <c r="AQ26" s="51"/>
      <c r="BE26" s="391"/>
    </row>
    <row r="27" spans="2:71" s="2" customFormat="1" ht="14.45" customHeight="1">
      <c r="B27" s="48"/>
      <c r="C27" s="49"/>
      <c r="D27" s="49"/>
      <c r="E27" s="49"/>
      <c r="F27" s="50" t="s">
        <v>48</v>
      </c>
      <c r="G27" s="49"/>
      <c r="H27" s="49"/>
      <c r="I27" s="49"/>
      <c r="J27" s="49"/>
      <c r="K27" s="49"/>
      <c r="L27" s="389">
        <v>0.15</v>
      </c>
      <c r="M27" s="386"/>
      <c r="N27" s="386"/>
      <c r="O27" s="386"/>
      <c r="P27" s="49"/>
      <c r="Q27" s="49"/>
      <c r="R27" s="49"/>
      <c r="S27" s="49"/>
      <c r="T27" s="49"/>
      <c r="U27" s="49"/>
      <c r="V27" s="49"/>
      <c r="W27" s="385">
        <f>ROUND(BA51,2)</f>
        <v>0</v>
      </c>
      <c r="X27" s="386"/>
      <c r="Y27" s="386"/>
      <c r="Z27" s="386"/>
      <c r="AA27" s="386"/>
      <c r="AB27" s="386"/>
      <c r="AC27" s="386"/>
      <c r="AD27" s="386"/>
      <c r="AE27" s="386"/>
      <c r="AF27" s="49"/>
      <c r="AG27" s="49"/>
      <c r="AH27" s="49"/>
      <c r="AI27" s="49"/>
      <c r="AJ27" s="49"/>
      <c r="AK27" s="385">
        <f>ROUND(AW51,2)</f>
        <v>0</v>
      </c>
      <c r="AL27" s="386"/>
      <c r="AM27" s="386"/>
      <c r="AN27" s="386"/>
      <c r="AO27" s="386"/>
      <c r="AP27" s="49"/>
      <c r="AQ27" s="51"/>
      <c r="BE27" s="391"/>
    </row>
    <row r="28" spans="2:71" s="2" customFormat="1" ht="14.45" hidden="1" customHeight="1">
      <c r="B28" s="48"/>
      <c r="C28" s="49"/>
      <c r="D28" s="49"/>
      <c r="E28" s="49"/>
      <c r="F28" s="50" t="s">
        <v>49</v>
      </c>
      <c r="G28" s="49"/>
      <c r="H28" s="49"/>
      <c r="I28" s="49"/>
      <c r="J28" s="49"/>
      <c r="K28" s="49"/>
      <c r="L28" s="389">
        <v>0.21</v>
      </c>
      <c r="M28" s="386"/>
      <c r="N28" s="386"/>
      <c r="O28" s="386"/>
      <c r="P28" s="49"/>
      <c r="Q28" s="49"/>
      <c r="R28" s="49"/>
      <c r="S28" s="49"/>
      <c r="T28" s="49"/>
      <c r="U28" s="49"/>
      <c r="V28" s="49"/>
      <c r="W28" s="385">
        <f>ROUND(BB51,2)</f>
        <v>0</v>
      </c>
      <c r="X28" s="386"/>
      <c r="Y28" s="386"/>
      <c r="Z28" s="386"/>
      <c r="AA28" s="386"/>
      <c r="AB28" s="386"/>
      <c r="AC28" s="386"/>
      <c r="AD28" s="386"/>
      <c r="AE28" s="386"/>
      <c r="AF28" s="49"/>
      <c r="AG28" s="49"/>
      <c r="AH28" s="49"/>
      <c r="AI28" s="49"/>
      <c r="AJ28" s="49"/>
      <c r="AK28" s="385">
        <v>0</v>
      </c>
      <c r="AL28" s="386"/>
      <c r="AM28" s="386"/>
      <c r="AN28" s="386"/>
      <c r="AO28" s="386"/>
      <c r="AP28" s="49"/>
      <c r="AQ28" s="51"/>
      <c r="BE28" s="391"/>
    </row>
    <row r="29" spans="2:71" s="2" customFormat="1" ht="14.45" hidden="1" customHeight="1">
      <c r="B29" s="48"/>
      <c r="C29" s="49"/>
      <c r="D29" s="49"/>
      <c r="E29" s="49"/>
      <c r="F29" s="50" t="s">
        <v>50</v>
      </c>
      <c r="G29" s="49"/>
      <c r="H29" s="49"/>
      <c r="I29" s="49"/>
      <c r="J29" s="49"/>
      <c r="K29" s="49"/>
      <c r="L29" s="389">
        <v>0.15</v>
      </c>
      <c r="M29" s="386"/>
      <c r="N29" s="386"/>
      <c r="O29" s="386"/>
      <c r="P29" s="49"/>
      <c r="Q29" s="49"/>
      <c r="R29" s="49"/>
      <c r="S29" s="49"/>
      <c r="T29" s="49"/>
      <c r="U29" s="49"/>
      <c r="V29" s="49"/>
      <c r="W29" s="385">
        <f>ROUND(BC51,2)</f>
        <v>0</v>
      </c>
      <c r="X29" s="386"/>
      <c r="Y29" s="386"/>
      <c r="Z29" s="386"/>
      <c r="AA29" s="386"/>
      <c r="AB29" s="386"/>
      <c r="AC29" s="386"/>
      <c r="AD29" s="386"/>
      <c r="AE29" s="386"/>
      <c r="AF29" s="49"/>
      <c r="AG29" s="49"/>
      <c r="AH29" s="49"/>
      <c r="AI29" s="49"/>
      <c r="AJ29" s="49"/>
      <c r="AK29" s="385">
        <v>0</v>
      </c>
      <c r="AL29" s="386"/>
      <c r="AM29" s="386"/>
      <c r="AN29" s="386"/>
      <c r="AO29" s="386"/>
      <c r="AP29" s="49"/>
      <c r="AQ29" s="51"/>
      <c r="BE29" s="391"/>
    </row>
    <row r="30" spans="2:71" s="2" customFormat="1" ht="14.45" hidden="1" customHeight="1">
      <c r="B30" s="48"/>
      <c r="C30" s="49"/>
      <c r="D30" s="49"/>
      <c r="E30" s="49"/>
      <c r="F30" s="50" t="s">
        <v>51</v>
      </c>
      <c r="G30" s="49"/>
      <c r="H30" s="49"/>
      <c r="I30" s="49"/>
      <c r="J30" s="49"/>
      <c r="K30" s="49"/>
      <c r="L30" s="389">
        <v>0</v>
      </c>
      <c r="M30" s="386"/>
      <c r="N30" s="386"/>
      <c r="O30" s="386"/>
      <c r="P30" s="49"/>
      <c r="Q30" s="49"/>
      <c r="R30" s="49"/>
      <c r="S30" s="49"/>
      <c r="T30" s="49"/>
      <c r="U30" s="49"/>
      <c r="V30" s="49"/>
      <c r="W30" s="385">
        <f>ROUND(BD51,2)</f>
        <v>0</v>
      </c>
      <c r="X30" s="386"/>
      <c r="Y30" s="386"/>
      <c r="Z30" s="386"/>
      <c r="AA30" s="386"/>
      <c r="AB30" s="386"/>
      <c r="AC30" s="386"/>
      <c r="AD30" s="386"/>
      <c r="AE30" s="386"/>
      <c r="AF30" s="49"/>
      <c r="AG30" s="49"/>
      <c r="AH30" s="49"/>
      <c r="AI30" s="49"/>
      <c r="AJ30" s="49"/>
      <c r="AK30" s="385">
        <v>0</v>
      </c>
      <c r="AL30" s="386"/>
      <c r="AM30" s="386"/>
      <c r="AN30" s="386"/>
      <c r="AO30" s="386"/>
      <c r="AP30" s="49"/>
      <c r="AQ30" s="51"/>
      <c r="BE30" s="391"/>
    </row>
    <row r="31" spans="2:71" s="1" customFormat="1" ht="6.95" customHeight="1">
      <c r="B31" s="4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6"/>
      <c r="BE31" s="391"/>
    </row>
    <row r="32" spans="2:71" s="1" customFormat="1" ht="25.9" customHeight="1">
      <c r="B32" s="42"/>
      <c r="C32" s="52"/>
      <c r="D32" s="53" t="s">
        <v>52</v>
      </c>
      <c r="E32" s="54"/>
      <c r="F32" s="54"/>
      <c r="G32" s="54"/>
      <c r="H32" s="54"/>
      <c r="I32" s="54"/>
      <c r="J32" s="54"/>
      <c r="K32" s="54"/>
      <c r="L32" s="54"/>
      <c r="M32" s="54"/>
      <c r="N32" s="54"/>
      <c r="O32" s="54"/>
      <c r="P32" s="54"/>
      <c r="Q32" s="54"/>
      <c r="R32" s="54"/>
      <c r="S32" s="54"/>
      <c r="T32" s="55" t="s">
        <v>53</v>
      </c>
      <c r="U32" s="54"/>
      <c r="V32" s="54"/>
      <c r="W32" s="54"/>
      <c r="X32" s="392" t="s">
        <v>54</v>
      </c>
      <c r="Y32" s="393"/>
      <c r="Z32" s="393"/>
      <c r="AA32" s="393"/>
      <c r="AB32" s="393"/>
      <c r="AC32" s="54"/>
      <c r="AD32" s="54"/>
      <c r="AE32" s="54"/>
      <c r="AF32" s="54"/>
      <c r="AG32" s="54"/>
      <c r="AH32" s="54"/>
      <c r="AI32" s="54"/>
      <c r="AJ32" s="54"/>
      <c r="AK32" s="394">
        <f>SUM(AK23:AK30)</f>
        <v>0</v>
      </c>
      <c r="AL32" s="393"/>
      <c r="AM32" s="393"/>
      <c r="AN32" s="393"/>
      <c r="AO32" s="395"/>
      <c r="AP32" s="52"/>
      <c r="AQ32" s="56"/>
      <c r="BE32" s="391"/>
    </row>
    <row r="33" spans="2:56" s="1" customFormat="1" ht="6.95" customHeight="1">
      <c r="B33" s="4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6"/>
    </row>
    <row r="34" spans="2:56" s="1" customFormat="1" ht="6.95" customHeight="1">
      <c r="B34" s="57"/>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9"/>
    </row>
    <row r="38" spans="2:56" s="1" customFormat="1" ht="6.95" customHeight="1">
      <c r="B38" s="60"/>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2"/>
    </row>
    <row r="39" spans="2:56" s="1" customFormat="1" ht="36.950000000000003" customHeight="1">
      <c r="B39" s="42"/>
      <c r="C39" s="63" t="s">
        <v>55</v>
      </c>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2"/>
    </row>
    <row r="40" spans="2:56" s="1" customFormat="1" ht="6.95" customHeight="1">
      <c r="B40" s="42"/>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2"/>
    </row>
    <row r="41" spans="2:56" s="3" customFormat="1" ht="14.45" customHeight="1">
      <c r="B41" s="65"/>
      <c r="C41" s="66" t="s">
        <v>14</v>
      </c>
      <c r="D41" s="67"/>
      <c r="E41" s="67"/>
      <c r="F41" s="67"/>
      <c r="G41" s="67"/>
      <c r="H41" s="67"/>
      <c r="I41" s="67"/>
      <c r="J41" s="67"/>
      <c r="K41" s="67"/>
      <c r="L41" s="67" t="str">
        <f>K5</f>
        <v>2016</v>
      </c>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8"/>
    </row>
    <row r="42" spans="2:56" s="4" customFormat="1" ht="36.950000000000003" customHeight="1">
      <c r="B42" s="69"/>
      <c r="C42" s="70" t="s">
        <v>17</v>
      </c>
      <c r="D42" s="71"/>
      <c r="E42" s="71"/>
      <c r="F42" s="71"/>
      <c r="G42" s="71"/>
      <c r="H42" s="71"/>
      <c r="I42" s="71"/>
      <c r="J42" s="71"/>
      <c r="K42" s="71"/>
      <c r="L42" s="377" t="str">
        <f>K6</f>
        <v>Intenzifikace ČOV Karlštejn</v>
      </c>
      <c r="M42" s="378"/>
      <c r="N42" s="378"/>
      <c r="O42" s="378"/>
      <c r="P42" s="378"/>
      <c r="Q42" s="378"/>
      <c r="R42" s="378"/>
      <c r="S42" s="378"/>
      <c r="T42" s="378"/>
      <c r="U42" s="378"/>
      <c r="V42" s="378"/>
      <c r="W42" s="378"/>
      <c r="X42" s="378"/>
      <c r="Y42" s="378"/>
      <c r="Z42" s="378"/>
      <c r="AA42" s="378"/>
      <c r="AB42" s="378"/>
      <c r="AC42" s="378"/>
      <c r="AD42" s="378"/>
      <c r="AE42" s="378"/>
      <c r="AF42" s="378"/>
      <c r="AG42" s="378"/>
      <c r="AH42" s="378"/>
      <c r="AI42" s="378"/>
      <c r="AJ42" s="378"/>
      <c r="AK42" s="378"/>
      <c r="AL42" s="378"/>
      <c r="AM42" s="378"/>
      <c r="AN42" s="378"/>
      <c r="AO42" s="378"/>
      <c r="AP42" s="71"/>
      <c r="AQ42" s="71"/>
      <c r="AR42" s="72"/>
    </row>
    <row r="43" spans="2:56" s="1" customFormat="1" ht="6.95" customHeight="1">
      <c r="B43" s="42"/>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2"/>
    </row>
    <row r="44" spans="2:56" s="1" customFormat="1" ht="15">
      <c r="B44" s="42"/>
      <c r="C44" s="66" t="s">
        <v>23</v>
      </c>
      <c r="D44" s="64"/>
      <c r="E44" s="64"/>
      <c r="F44" s="64"/>
      <c r="G44" s="64"/>
      <c r="H44" s="64"/>
      <c r="I44" s="64"/>
      <c r="J44" s="64"/>
      <c r="K44" s="64"/>
      <c r="L44" s="73" t="str">
        <f>IF(K8="","",K8)</f>
        <v>Karlštejn</v>
      </c>
      <c r="M44" s="64"/>
      <c r="N44" s="64"/>
      <c r="O44" s="64"/>
      <c r="P44" s="64"/>
      <c r="Q44" s="64"/>
      <c r="R44" s="64"/>
      <c r="S44" s="64"/>
      <c r="T44" s="64"/>
      <c r="U44" s="64"/>
      <c r="V44" s="64"/>
      <c r="W44" s="64"/>
      <c r="X44" s="64"/>
      <c r="Y44" s="64"/>
      <c r="Z44" s="64"/>
      <c r="AA44" s="64"/>
      <c r="AB44" s="64"/>
      <c r="AC44" s="64"/>
      <c r="AD44" s="64"/>
      <c r="AE44" s="64"/>
      <c r="AF44" s="64"/>
      <c r="AG44" s="64"/>
      <c r="AH44" s="64"/>
      <c r="AI44" s="66" t="s">
        <v>25</v>
      </c>
      <c r="AJ44" s="64"/>
      <c r="AK44" s="64"/>
      <c r="AL44" s="64"/>
      <c r="AM44" s="379" t="str">
        <f>IF(AN8= "","",AN8)</f>
        <v>13. 11. 2018</v>
      </c>
      <c r="AN44" s="379"/>
      <c r="AO44" s="64"/>
      <c r="AP44" s="64"/>
      <c r="AQ44" s="64"/>
      <c r="AR44" s="62"/>
    </row>
    <row r="45" spans="2:56" s="1" customFormat="1" ht="6.95" customHeight="1">
      <c r="B45" s="42"/>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2"/>
    </row>
    <row r="46" spans="2:56" s="1" customFormat="1" ht="15">
      <c r="B46" s="42"/>
      <c r="C46" s="66" t="s">
        <v>27</v>
      </c>
      <c r="D46" s="64"/>
      <c r="E46" s="64"/>
      <c r="F46" s="64"/>
      <c r="G46" s="64"/>
      <c r="H46" s="64"/>
      <c r="I46" s="64"/>
      <c r="J46" s="64"/>
      <c r="K46" s="64"/>
      <c r="L46" s="67" t="str">
        <f>IF(E11= "","",E11)</f>
        <v>Městys Karlštejn</v>
      </c>
      <c r="M46" s="64"/>
      <c r="N46" s="64"/>
      <c r="O46" s="64"/>
      <c r="P46" s="64"/>
      <c r="Q46" s="64"/>
      <c r="R46" s="64"/>
      <c r="S46" s="64"/>
      <c r="T46" s="64"/>
      <c r="U46" s="64"/>
      <c r="V46" s="64"/>
      <c r="W46" s="64"/>
      <c r="X46" s="64"/>
      <c r="Y46" s="64"/>
      <c r="Z46" s="64"/>
      <c r="AA46" s="64"/>
      <c r="AB46" s="64"/>
      <c r="AC46" s="64"/>
      <c r="AD46" s="64"/>
      <c r="AE46" s="64"/>
      <c r="AF46" s="64"/>
      <c r="AG46" s="64"/>
      <c r="AH46" s="64"/>
      <c r="AI46" s="66" t="s">
        <v>35</v>
      </c>
      <c r="AJ46" s="64"/>
      <c r="AK46" s="64"/>
      <c r="AL46" s="64"/>
      <c r="AM46" s="388" t="str">
        <f>IF(E17="","",E17)</f>
        <v>Vodohospodářský podnik a.s.</v>
      </c>
      <c r="AN46" s="388"/>
      <c r="AO46" s="388"/>
      <c r="AP46" s="388"/>
      <c r="AQ46" s="64"/>
      <c r="AR46" s="62"/>
      <c r="AS46" s="369" t="s">
        <v>56</v>
      </c>
      <c r="AT46" s="370"/>
      <c r="AU46" s="75"/>
      <c r="AV46" s="75"/>
      <c r="AW46" s="75"/>
      <c r="AX46" s="75"/>
      <c r="AY46" s="75"/>
      <c r="AZ46" s="75"/>
      <c r="BA46" s="75"/>
      <c r="BB46" s="75"/>
      <c r="BC46" s="75"/>
      <c r="BD46" s="76"/>
    </row>
    <row r="47" spans="2:56" s="1" customFormat="1" ht="15">
      <c r="B47" s="42"/>
      <c r="C47" s="66" t="s">
        <v>33</v>
      </c>
      <c r="D47" s="64"/>
      <c r="E47" s="64"/>
      <c r="F47" s="64"/>
      <c r="G47" s="64"/>
      <c r="H47" s="64"/>
      <c r="I47" s="64"/>
      <c r="J47" s="64"/>
      <c r="K47" s="64"/>
      <c r="L47" s="67" t="str">
        <f>IF(E14= "Vyplň údaj","",E14)</f>
        <v/>
      </c>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2"/>
      <c r="AS47" s="371"/>
      <c r="AT47" s="372"/>
      <c r="AU47" s="77"/>
      <c r="AV47" s="77"/>
      <c r="AW47" s="77"/>
      <c r="AX47" s="77"/>
      <c r="AY47" s="77"/>
      <c r="AZ47" s="77"/>
      <c r="BA47" s="77"/>
      <c r="BB47" s="77"/>
      <c r="BC47" s="77"/>
      <c r="BD47" s="78"/>
    </row>
    <row r="48" spans="2:56" s="1" customFormat="1" ht="10.9" customHeight="1">
      <c r="B48" s="42"/>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2"/>
      <c r="AS48" s="373"/>
      <c r="AT48" s="374"/>
      <c r="AU48" s="43"/>
      <c r="AV48" s="43"/>
      <c r="AW48" s="43"/>
      <c r="AX48" s="43"/>
      <c r="AY48" s="43"/>
      <c r="AZ48" s="43"/>
      <c r="BA48" s="43"/>
      <c r="BB48" s="43"/>
      <c r="BC48" s="43"/>
      <c r="BD48" s="79"/>
    </row>
    <row r="49" spans="1:91" s="1" customFormat="1" ht="29.25" customHeight="1">
      <c r="B49" s="42"/>
      <c r="C49" s="387" t="s">
        <v>57</v>
      </c>
      <c r="D49" s="376"/>
      <c r="E49" s="376"/>
      <c r="F49" s="376"/>
      <c r="G49" s="376"/>
      <c r="H49" s="80"/>
      <c r="I49" s="375" t="s">
        <v>58</v>
      </c>
      <c r="J49" s="376"/>
      <c r="K49" s="376"/>
      <c r="L49" s="376"/>
      <c r="M49" s="376"/>
      <c r="N49" s="376"/>
      <c r="O49" s="376"/>
      <c r="P49" s="376"/>
      <c r="Q49" s="376"/>
      <c r="R49" s="376"/>
      <c r="S49" s="376"/>
      <c r="T49" s="376"/>
      <c r="U49" s="376"/>
      <c r="V49" s="376"/>
      <c r="W49" s="376"/>
      <c r="X49" s="376"/>
      <c r="Y49" s="376"/>
      <c r="Z49" s="376"/>
      <c r="AA49" s="376"/>
      <c r="AB49" s="376"/>
      <c r="AC49" s="376"/>
      <c r="AD49" s="376"/>
      <c r="AE49" s="376"/>
      <c r="AF49" s="376"/>
      <c r="AG49" s="380" t="s">
        <v>59</v>
      </c>
      <c r="AH49" s="376"/>
      <c r="AI49" s="376"/>
      <c r="AJ49" s="376"/>
      <c r="AK49" s="376"/>
      <c r="AL49" s="376"/>
      <c r="AM49" s="376"/>
      <c r="AN49" s="375" t="s">
        <v>60</v>
      </c>
      <c r="AO49" s="376"/>
      <c r="AP49" s="376"/>
      <c r="AQ49" s="81" t="s">
        <v>61</v>
      </c>
      <c r="AR49" s="62"/>
      <c r="AS49" s="82" t="s">
        <v>62</v>
      </c>
      <c r="AT49" s="83" t="s">
        <v>63</v>
      </c>
      <c r="AU49" s="83" t="s">
        <v>64</v>
      </c>
      <c r="AV49" s="83" t="s">
        <v>65</v>
      </c>
      <c r="AW49" s="83" t="s">
        <v>66</v>
      </c>
      <c r="AX49" s="83" t="s">
        <v>67</v>
      </c>
      <c r="AY49" s="83" t="s">
        <v>68</v>
      </c>
      <c r="AZ49" s="83" t="s">
        <v>69</v>
      </c>
      <c r="BA49" s="83" t="s">
        <v>70</v>
      </c>
      <c r="BB49" s="83" t="s">
        <v>71</v>
      </c>
      <c r="BC49" s="83" t="s">
        <v>72</v>
      </c>
      <c r="BD49" s="84" t="s">
        <v>73</v>
      </c>
    </row>
    <row r="50" spans="1:91" s="1" customFormat="1" ht="10.9" customHeight="1">
      <c r="B50" s="42"/>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2"/>
      <c r="AS50" s="85"/>
      <c r="AT50" s="86"/>
      <c r="AU50" s="86"/>
      <c r="AV50" s="86"/>
      <c r="AW50" s="86"/>
      <c r="AX50" s="86"/>
      <c r="AY50" s="86"/>
      <c r="AZ50" s="86"/>
      <c r="BA50" s="86"/>
      <c r="BB50" s="86"/>
      <c r="BC50" s="86"/>
      <c r="BD50" s="87"/>
    </row>
    <row r="51" spans="1:91" s="4" customFormat="1" ht="32.450000000000003" customHeight="1">
      <c r="B51" s="69"/>
      <c r="C51" s="88" t="s">
        <v>74</v>
      </c>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366">
        <f>ROUND(AG52+SUM(AG56:AG60)+AG63,2)</f>
        <v>0</v>
      </c>
      <c r="AH51" s="366"/>
      <c r="AI51" s="366"/>
      <c r="AJ51" s="366"/>
      <c r="AK51" s="366"/>
      <c r="AL51" s="366"/>
      <c r="AM51" s="366"/>
      <c r="AN51" s="367">
        <f t="shared" ref="AN51:AN63" si="0">SUM(AG51,AT51)</f>
        <v>0</v>
      </c>
      <c r="AO51" s="367"/>
      <c r="AP51" s="367"/>
      <c r="AQ51" s="90" t="s">
        <v>22</v>
      </c>
      <c r="AR51" s="72"/>
      <c r="AS51" s="91">
        <f>ROUND(AS52+SUM(AS56:AS60)+AS63,2)</f>
        <v>0</v>
      </c>
      <c r="AT51" s="92">
        <f t="shared" ref="AT51:AT63" si="1">ROUND(SUM(AV51:AW51),2)</f>
        <v>0</v>
      </c>
      <c r="AU51" s="93">
        <f>ROUND(AU52+SUM(AU56:AU60)+AU63,5)</f>
        <v>0</v>
      </c>
      <c r="AV51" s="92">
        <f>ROUND(AZ51*L26,2)</f>
        <v>0</v>
      </c>
      <c r="AW51" s="92">
        <f>ROUND(BA51*L27,2)</f>
        <v>0</v>
      </c>
      <c r="AX51" s="92">
        <f>ROUND(BB51*L26,2)</f>
        <v>0</v>
      </c>
      <c r="AY51" s="92">
        <f>ROUND(BC51*L27,2)</f>
        <v>0</v>
      </c>
      <c r="AZ51" s="92">
        <f>ROUND(AZ52+SUM(AZ56:AZ60)+AZ63,2)</f>
        <v>0</v>
      </c>
      <c r="BA51" s="92">
        <f>ROUND(BA52+SUM(BA56:BA60)+BA63,2)</f>
        <v>0</v>
      </c>
      <c r="BB51" s="92">
        <f>ROUND(BB52+SUM(BB56:BB60)+BB63,2)</f>
        <v>0</v>
      </c>
      <c r="BC51" s="92">
        <f>ROUND(BC52+SUM(BC56:BC60)+BC63,2)</f>
        <v>0</v>
      </c>
      <c r="BD51" s="94">
        <f>ROUND(BD52+SUM(BD56:BD60)+BD63,2)</f>
        <v>0</v>
      </c>
      <c r="BS51" s="95" t="s">
        <v>75</v>
      </c>
      <c r="BT51" s="95" t="s">
        <v>76</v>
      </c>
      <c r="BU51" s="96" t="s">
        <v>77</v>
      </c>
      <c r="BV51" s="95" t="s">
        <v>78</v>
      </c>
      <c r="BW51" s="95" t="s">
        <v>7</v>
      </c>
      <c r="BX51" s="95" t="s">
        <v>79</v>
      </c>
      <c r="CL51" s="95" t="s">
        <v>20</v>
      </c>
    </row>
    <row r="52" spans="1:91" s="5" customFormat="1" ht="16.5" customHeight="1">
      <c r="B52" s="97"/>
      <c r="C52" s="98"/>
      <c r="D52" s="381" t="s">
        <v>80</v>
      </c>
      <c r="E52" s="381"/>
      <c r="F52" s="381"/>
      <c r="G52" s="381"/>
      <c r="H52" s="381"/>
      <c r="I52" s="99"/>
      <c r="J52" s="381" t="s">
        <v>81</v>
      </c>
      <c r="K52" s="381"/>
      <c r="L52" s="381"/>
      <c r="M52" s="381"/>
      <c r="N52" s="381"/>
      <c r="O52" s="381"/>
      <c r="P52" s="381"/>
      <c r="Q52" s="381"/>
      <c r="R52" s="381"/>
      <c r="S52" s="381"/>
      <c r="T52" s="381"/>
      <c r="U52" s="381"/>
      <c r="V52" s="381"/>
      <c r="W52" s="381"/>
      <c r="X52" s="381"/>
      <c r="Y52" s="381"/>
      <c r="Z52" s="381"/>
      <c r="AA52" s="381"/>
      <c r="AB52" s="381"/>
      <c r="AC52" s="381"/>
      <c r="AD52" s="381"/>
      <c r="AE52" s="381"/>
      <c r="AF52" s="381"/>
      <c r="AG52" s="368">
        <f>ROUND(SUM(AG53:AG55),2)</f>
        <v>0</v>
      </c>
      <c r="AH52" s="365"/>
      <c r="AI52" s="365"/>
      <c r="AJ52" s="365"/>
      <c r="AK52" s="365"/>
      <c r="AL52" s="365"/>
      <c r="AM52" s="365"/>
      <c r="AN52" s="364">
        <f t="shared" si="0"/>
        <v>0</v>
      </c>
      <c r="AO52" s="365"/>
      <c r="AP52" s="365"/>
      <c r="AQ52" s="100" t="s">
        <v>82</v>
      </c>
      <c r="AR52" s="101"/>
      <c r="AS52" s="102">
        <f>ROUND(SUM(AS53:AS55),2)</f>
        <v>0</v>
      </c>
      <c r="AT52" s="103">
        <f t="shared" si="1"/>
        <v>0</v>
      </c>
      <c r="AU52" s="104">
        <f>ROUND(SUM(AU53:AU55),5)</f>
        <v>0</v>
      </c>
      <c r="AV52" s="103">
        <f>ROUND(AZ52*L26,2)</f>
        <v>0</v>
      </c>
      <c r="AW52" s="103">
        <f>ROUND(BA52*L27,2)</f>
        <v>0</v>
      </c>
      <c r="AX52" s="103">
        <f>ROUND(BB52*L26,2)</f>
        <v>0</v>
      </c>
      <c r="AY52" s="103">
        <f>ROUND(BC52*L27,2)</f>
        <v>0</v>
      </c>
      <c r="AZ52" s="103">
        <f>ROUND(SUM(AZ53:AZ55),2)</f>
        <v>0</v>
      </c>
      <c r="BA52" s="103">
        <f>ROUND(SUM(BA53:BA55),2)</f>
        <v>0</v>
      </c>
      <c r="BB52" s="103">
        <f>ROUND(SUM(BB53:BB55),2)</f>
        <v>0</v>
      </c>
      <c r="BC52" s="103">
        <f>ROUND(SUM(BC53:BC55),2)</f>
        <v>0</v>
      </c>
      <c r="BD52" s="105">
        <f>ROUND(SUM(BD53:BD55),2)</f>
        <v>0</v>
      </c>
      <c r="BS52" s="106" t="s">
        <v>75</v>
      </c>
      <c r="BT52" s="106" t="s">
        <v>83</v>
      </c>
      <c r="BU52" s="106" t="s">
        <v>77</v>
      </c>
      <c r="BV52" s="106" t="s">
        <v>78</v>
      </c>
      <c r="BW52" s="106" t="s">
        <v>84</v>
      </c>
      <c r="BX52" s="106" t="s">
        <v>7</v>
      </c>
      <c r="CL52" s="106" t="s">
        <v>20</v>
      </c>
      <c r="CM52" s="106" t="s">
        <v>85</v>
      </c>
    </row>
    <row r="53" spans="1:91" s="6" customFormat="1" ht="16.5" customHeight="1">
      <c r="A53" s="107" t="s">
        <v>86</v>
      </c>
      <c r="B53" s="108"/>
      <c r="C53" s="109"/>
      <c r="D53" s="109"/>
      <c r="E53" s="382" t="s">
        <v>87</v>
      </c>
      <c r="F53" s="382"/>
      <c r="G53" s="382"/>
      <c r="H53" s="382"/>
      <c r="I53" s="382"/>
      <c r="J53" s="109"/>
      <c r="K53" s="382" t="s">
        <v>88</v>
      </c>
      <c r="L53" s="382"/>
      <c r="M53" s="382"/>
      <c r="N53" s="382"/>
      <c r="O53" s="382"/>
      <c r="P53" s="382"/>
      <c r="Q53" s="382"/>
      <c r="R53" s="382"/>
      <c r="S53" s="382"/>
      <c r="T53" s="382"/>
      <c r="U53" s="382"/>
      <c r="V53" s="382"/>
      <c r="W53" s="382"/>
      <c r="X53" s="382"/>
      <c r="Y53" s="382"/>
      <c r="Z53" s="382"/>
      <c r="AA53" s="382"/>
      <c r="AB53" s="382"/>
      <c r="AC53" s="382"/>
      <c r="AD53" s="382"/>
      <c r="AE53" s="382"/>
      <c r="AF53" s="382"/>
      <c r="AG53" s="362">
        <f>'SO 01.1 - Demolice a demo...'!J29</f>
        <v>0</v>
      </c>
      <c r="AH53" s="363"/>
      <c r="AI53" s="363"/>
      <c r="AJ53" s="363"/>
      <c r="AK53" s="363"/>
      <c r="AL53" s="363"/>
      <c r="AM53" s="363"/>
      <c r="AN53" s="362">
        <f t="shared" si="0"/>
        <v>0</v>
      </c>
      <c r="AO53" s="363"/>
      <c r="AP53" s="363"/>
      <c r="AQ53" s="110" t="s">
        <v>89</v>
      </c>
      <c r="AR53" s="111"/>
      <c r="AS53" s="112">
        <v>0</v>
      </c>
      <c r="AT53" s="113">
        <f t="shared" si="1"/>
        <v>0</v>
      </c>
      <c r="AU53" s="114">
        <f>'SO 01.1 - Demolice a demo...'!P94</f>
        <v>0</v>
      </c>
      <c r="AV53" s="113">
        <f>'SO 01.1 - Demolice a demo...'!J32</f>
        <v>0</v>
      </c>
      <c r="AW53" s="113">
        <f>'SO 01.1 - Demolice a demo...'!J33</f>
        <v>0</v>
      </c>
      <c r="AX53" s="113">
        <f>'SO 01.1 - Demolice a demo...'!J34</f>
        <v>0</v>
      </c>
      <c r="AY53" s="113">
        <f>'SO 01.1 - Demolice a demo...'!J35</f>
        <v>0</v>
      </c>
      <c r="AZ53" s="113">
        <f>'SO 01.1 - Demolice a demo...'!F32</f>
        <v>0</v>
      </c>
      <c r="BA53" s="113">
        <f>'SO 01.1 - Demolice a demo...'!F33</f>
        <v>0</v>
      </c>
      <c r="BB53" s="113">
        <f>'SO 01.1 - Demolice a demo...'!F34</f>
        <v>0</v>
      </c>
      <c r="BC53" s="113">
        <f>'SO 01.1 - Demolice a demo...'!F35</f>
        <v>0</v>
      </c>
      <c r="BD53" s="115">
        <f>'SO 01.1 - Demolice a demo...'!F36</f>
        <v>0</v>
      </c>
      <c r="BT53" s="116" t="s">
        <v>85</v>
      </c>
      <c r="BV53" s="116" t="s">
        <v>78</v>
      </c>
      <c r="BW53" s="116" t="s">
        <v>90</v>
      </c>
      <c r="BX53" s="116" t="s">
        <v>84</v>
      </c>
      <c r="CL53" s="116" t="s">
        <v>20</v>
      </c>
    </row>
    <row r="54" spans="1:91" s="6" customFormat="1" ht="16.5" customHeight="1">
      <c r="A54" s="107" t="s">
        <v>86</v>
      </c>
      <c r="B54" s="108"/>
      <c r="C54" s="109"/>
      <c r="D54" s="109"/>
      <c r="E54" s="382" t="s">
        <v>91</v>
      </c>
      <c r="F54" s="382"/>
      <c r="G54" s="382"/>
      <c r="H54" s="382"/>
      <c r="I54" s="382"/>
      <c r="J54" s="109"/>
      <c r="K54" s="382" t="s">
        <v>92</v>
      </c>
      <c r="L54" s="382"/>
      <c r="M54" s="382"/>
      <c r="N54" s="382"/>
      <c r="O54" s="382"/>
      <c r="P54" s="382"/>
      <c r="Q54" s="382"/>
      <c r="R54" s="382"/>
      <c r="S54" s="382"/>
      <c r="T54" s="382"/>
      <c r="U54" s="382"/>
      <c r="V54" s="382"/>
      <c r="W54" s="382"/>
      <c r="X54" s="382"/>
      <c r="Y54" s="382"/>
      <c r="Z54" s="382"/>
      <c r="AA54" s="382"/>
      <c r="AB54" s="382"/>
      <c r="AC54" s="382"/>
      <c r="AD54" s="382"/>
      <c r="AE54" s="382"/>
      <c r="AF54" s="382"/>
      <c r="AG54" s="362">
        <f>'SO 01.2 - Nový stav'!J29</f>
        <v>0</v>
      </c>
      <c r="AH54" s="363"/>
      <c r="AI54" s="363"/>
      <c r="AJ54" s="363"/>
      <c r="AK54" s="363"/>
      <c r="AL54" s="363"/>
      <c r="AM54" s="363"/>
      <c r="AN54" s="362">
        <f t="shared" si="0"/>
        <v>0</v>
      </c>
      <c r="AO54" s="363"/>
      <c r="AP54" s="363"/>
      <c r="AQ54" s="110" t="s">
        <v>89</v>
      </c>
      <c r="AR54" s="111"/>
      <c r="AS54" s="112">
        <v>0</v>
      </c>
      <c r="AT54" s="113">
        <f t="shared" si="1"/>
        <v>0</v>
      </c>
      <c r="AU54" s="114">
        <f>'SO 01.2 - Nový stav'!P100</f>
        <v>0</v>
      </c>
      <c r="AV54" s="113">
        <f>'SO 01.2 - Nový stav'!J32</f>
        <v>0</v>
      </c>
      <c r="AW54" s="113">
        <f>'SO 01.2 - Nový stav'!J33</f>
        <v>0</v>
      </c>
      <c r="AX54" s="113">
        <f>'SO 01.2 - Nový stav'!J34</f>
        <v>0</v>
      </c>
      <c r="AY54" s="113">
        <f>'SO 01.2 - Nový stav'!J35</f>
        <v>0</v>
      </c>
      <c r="AZ54" s="113">
        <f>'SO 01.2 - Nový stav'!F32</f>
        <v>0</v>
      </c>
      <c r="BA54" s="113">
        <f>'SO 01.2 - Nový stav'!F33</f>
        <v>0</v>
      </c>
      <c r="BB54" s="113">
        <f>'SO 01.2 - Nový stav'!F34</f>
        <v>0</v>
      </c>
      <c r="BC54" s="113">
        <f>'SO 01.2 - Nový stav'!F35</f>
        <v>0</v>
      </c>
      <c r="BD54" s="115">
        <f>'SO 01.2 - Nový stav'!F36</f>
        <v>0</v>
      </c>
      <c r="BT54" s="116" t="s">
        <v>85</v>
      </c>
      <c r="BV54" s="116" t="s">
        <v>78</v>
      </c>
      <c r="BW54" s="116" t="s">
        <v>93</v>
      </c>
      <c r="BX54" s="116" t="s">
        <v>84</v>
      </c>
      <c r="CL54" s="116" t="s">
        <v>20</v>
      </c>
    </row>
    <row r="55" spans="1:91" s="6" customFormat="1" ht="16.5" customHeight="1">
      <c r="A55" s="107" t="s">
        <v>86</v>
      </c>
      <c r="B55" s="108"/>
      <c r="C55" s="109"/>
      <c r="D55" s="109"/>
      <c r="E55" s="382" t="s">
        <v>94</v>
      </c>
      <c r="F55" s="382"/>
      <c r="G55" s="382"/>
      <c r="H55" s="382"/>
      <c r="I55" s="382"/>
      <c r="J55" s="109"/>
      <c r="K55" s="382" t="s">
        <v>95</v>
      </c>
      <c r="L55" s="382"/>
      <c r="M55" s="382"/>
      <c r="N55" s="382"/>
      <c r="O55" s="382"/>
      <c r="P55" s="382"/>
      <c r="Q55" s="382"/>
      <c r="R55" s="382"/>
      <c r="S55" s="382"/>
      <c r="T55" s="382"/>
      <c r="U55" s="382"/>
      <c r="V55" s="382"/>
      <c r="W55" s="382"/>
      <c r="X55" s="382"/>
      <c r="Y55" s="382"/>
      <c r="Z55" s="382"/>
      <c r="AA55" s="382"/>
      <c r="AB55" s="382"/>
      <c r="AC55" s="382"/>
      <c r="AD55" s="382"/>
      <c r="AE55" s="382"/>
      <c r="AF55" s="382"/>
      <c r="AG55" s="362">
        <f>'SO 01.3 - Vzduchotechnika'!J29</f>
        <v>0</v>
      </c>
      <c r="AH55" s="363"/>
      <c r="AI55" s="363"/>
      <c r="AJ55" s="363"/>
      <c r="AK55" s="363"/>
      <c r="AL55" s="363"/>
      <c r="AM55" s="363"/>
      <c r="AN55" s="362">
        <f t="shared" si="0"/>
        <v>0</v>
      </c>
      <c r="AO55" s="363"/>
      <c r="AP55" s="363"/>
      <c r="AQ55" s="110" t="s">
        <v>89</v>
      </c>
      <c r="AR55" s="111"/>
      <c r="AS55" s="112">
        <v>0</v>
      </c>
      <c r="AT55" s="113">
        <f t="shared" si="1"/>
        <v>0</v>
      </c>
      <c r="AU55" s="114">
        <f>'SO 01.3 - Vzduchotechnika'!P87</f>
        <v>0</v>
      </c>
      <c r="AV55" s="113">
        <f>'SO 01.3 - Vzduchotechnika'!J32</f>
        <v>0</v>
      </c>
      <c r="AW55" s="113">
        <f>'SO 01.3 - Vzduchotechnika'!J33</f>
        <v>0</v>
      </c>
      <c r="AX55" s="113">
        <f>'SO 01.3 - Vzduchotechnika'!J34</f>
        <v>0</v>
      </c>
      <c r="AY55" s="113">
        <f>'SO 01.3 - Vzduchotechnika'!J35</f>
        <v>0</v>
      </c>
      <c r="AZ55" s="113">
        <f>'SO 01.3 - Vzduchotechnika'!F32</f>
        <v>0</v>
      </c>
      <c r="BA55" s="113">
        <f>'SO 01.3 - Vzduchotechnika'!F33</f>
        <v>0</v>
      </c>
      <c r="BB55" s="113">
        <f>'SO 01.3 - Vzduchotechnika'!F34</f>
        <v>0</v>
      </c>
      <c r="BC55" s="113">
        <f>'SO 01.3 - Vzduchotechnika'!F35</f>
        <v>0</v>
      </c>
      <c r="BD55" s="115">
        <f>'SO 01.3 - Vzduchotechnika'!F36</f>
        <v>0</v>
      </c>
      <c r="BT55" s="116" t="s">
        <v>85</v>
      </c>
      <c r="BV55" s="116" t="s">
        <v>78</v>
      </c>
      <c r="BW55" s="116" t="s">
        <v>96</v>
      </c>
      <c r="BX55" s="116" t="s">
        <v>84</v>
      </c>
      <c r="CL55" s="116" t="s">
        <v>22</v>
      </c>
    </row>
    <row r="56" spans="1:91" s="5" customFormat="1" ht="16.5" customHeight="1">
      <c r="A56" s="107" t="s">
        <v>86</v>
      </c>
      <c r="B56" s="97"/>
      <c r="C56" s="98"/>
      <c r="D56" s="381" t="s">
        <v>97</v>
      </c>
      <c r="E56" s="381"/>
      <c r="F56" s="381"/>
      <c r="G56" s="381"/>
      <c r="H56" s="381"/>
      <c r="I56" s="99"/>
      <c r="J56" s="381" t="s">
        <v>98</v>
      </c>
      <c r="K56" s="381"/>
      <c r="L56" s="381"/>
      <c r="M56" s="381"/>
      <c r="N56" s="381"/>
      <c r="O56" s="381"/>
      <c r="P56" s="381"/>
      <c r="Q56" s="381"/>
      <c r="R56" s="381"/>
      <c r="S56" s="381"/>
      <c r="T56" s="381"/>
      <c r="U56" s="381"/>
      <c r="V56" s="381"/>
      <c r="W56" s="381"/>
      <c r="X56" s="381"/>
      <c r="Y56" s="381"/>
      <c r="Z56" s="381"/>
      <c r="AA56" s="381"/>
      <c r="AB56" s="381"/>
      <c r="AC56" s="381"/>
      <c r="AD56" s="381"/>
      <c r="AE56" s="381"/>
      <c r="AF56" s="381"/>
      <c r="AG56" s="364">
        <f>'SO 02 - Dosazovací nádrž ...'!J27</f>
        <v>0</v>
      </c>
      <c r="AH56" s="365"/>
      <c r="AI56" s="365"/>
      <c r="AJ56" s="365"/>
      <c r="AK56" s="365"/>
      <c r="AL56" s="365"/>
      <c r="AM56" s="365"/>
      <c r="AN56" s="364">
        <f t="shared" si="0"/>
        <v>0</v>
      </c>
      <c r="AO56" s="365"/>
      <c r="AP56" s="365"/>
      <c r="AQ56" s="100" t="s">
        <v>82</v>
      </c>
      <c r="AR56" s="101"/>
      <c r="AS56" s="102">
        <v>0</v>
      </c>
      <c r="AT56" s="103">
        <f t="shared" si="1"/>
        <v>0</v>
      </c>
      <c r="AU56" s="104">
        <f>'SO 02 - Dosazovací nádrž ...'!P86</f>
        <v>0</v>
      </c>
      <c r="AV56" s="103">
        <f>'SO 02 - Dosazovací nádrž ...'!J30</f>
        <v>0</v>
      </c>
      <c r="AW56" s="103">
        <f>'SO 02 - Dosazovací nádrž ...'!J31</f>
        <v>0</v>
      </c>
      <c r="AX56" s="103">
        <f>'SO 02 - Dosazovací nádrž ...'!J32</f>
        <v>0</v>
      </c>
      <c r="AY56" s="103">
        <f>'SO 02 - Dosazovací nádrž ...'!J33</f>
        <v>0</v>
      </c>
      <c r="AZ56" s="103">
        <f>'SO 02 - Dosazovací nádrž ...'!F30</f>
        <v>0</v>
      </c>
      <c r="BA56" s="103">
        <f>'SO 02 - Dosazovací nádrž ...'!F31</f>
        <v>0</v>
      </c>
      <c r="BB56" s="103">
        <f>'SO 02 - Dosazovací nádrž ...'!F32</f>
        <v>0</v>
      </c>
      <c r="BC56" s="103">
        <f>'SO 02 - Dosazovací nádrž ...'!F33</f>
        <v>0</v>
      </c>
      <c r="BD56" s="105">
        <f>'SO 02 - Dosazovací nádrž ...'!F34</f>
        <v>0</v>
      </c>
      <c r="BT56" s="106" t="s">
        <v>83</v>
      </c>
      <c r="BV56" s="106" t="s">
        <v>78</v>
      </c>
      <c r="BW56" s="106" t="s">
        <v>99</v>
      </c>
      <c r="BX56" s="106" t="s">
        <v>7</v>
      </c>
      <c r="CL56" s="106" t="s">
        <v>20</v>
      </c>
      <c r="CM56" s="106" t="s">
        <v>85</v>
      </c>
    </row>
    <row r="57" spans="1:91" s="5" customFormat="1" ht="16.5" customHeight="1">
      <c r="A57" s="107" t="s">
        <v>86</v>
      </c>
      <c r="B57" s="97"/>
      <c r="C57" s="98"/>
      <c r="D57" s="381" t="s">
        <v>100</v>
      </c>
      <c r="E57" s="381"/>
      <c r="F57" s="381"/>
      <c r="G57" s="381"/>
      <c r="H57" s="381"/>
      <c r="I57" s="99"/>
      <c r="J57" s="381" t="s">
        <v>101</v>
      </c>
      <c r="K57" s="381"/>
      <c r="L57" s="381"/>
      <c r="M57" s="381"/>
      <c r="N57" s="381"/>
      <c r="O57" s="381"/>
      <c r="P57" s="381"/>
      <c r="Q57" s="381"/>
      <c r="R57" s="381"/>
      <c r="S57" s="381"/>
      <c r="T57" s="381"/>
      <c r="U57" s="381"/>
      <c r="V57" s="381"/>
      <c r="W57" s="381"/>
      <c r="X57" s="381"/>
      <c r="Y57" s="381"/>
      <c r="Z57" s="381"/>
      <c r="AA57" s="381"/>
      <c r="AB57" s="381"/>
      <c r="AC57" s="381"/>
      <c r="AD57" s="381"/>
      <c r="AE57" s="381"/>
      <c r="AF57" s="381"/>
      <c r="AG57" s="364">
        <f>'SO 04 - Ostatní stavební ...'!J27</f>
        <v>0</v>
      </c>
      <c r="AH57" s="365"/>
      <c r="AI57" s="365"/>
      <c r="AJ57" s="365"/>
      <c r="AK57" s="365"/>
      <c r="AL57" s="365"/>
      <c r="AM57" s="365"/>
      <c r="AN57" s="364">
        <f t="shared" si="0"/>
        <v>0</v>
      </c>
      <c r="AO57" s="365"/>
      <c r="AP57" s="365"/>
      <c r="AQ57" s="100" t="s">
        <v>82</v>
      </c>
      <c r="AR57" s="101"/>
      <c r="AS57" s="102">
        <v>0</v>
      </c>
      <c r="AT57" s="103">
        <f t="shared" si="1"/>
        <v>0</v>
      </c>
      <c r="AU57" s="104">
        <f>'SO 04 - Ostatní stavební ...'!P82</f>
        <v>0</v>
      </c>
      <c r="AV57" s="103">
        <f>'SO 04 - Ostatní stavební ...'!J30</f>
        <v>0</v>
      </c>
      <c r="AW57" s="103">
        <f>'SO 04 - Ostatní stavební ...'!J31</f>
        <v>0</v>
      </c>
      <c r="AX57" s="103">
        <f>'SO 04 - Ostatní stavební ...'!J32</f>
        <v>0</v>
      </c>
      <c r="AY57" s="103">
        <f>'SO 04 - Ostatní stavební ...'!J33</f>
        <v>0</v>
      </c>
      <c r="AZ57" s="103">
        <f>'SO 04 - Ostatní stavební ...'!F30</f>
        <v>0</v>
      </c>
      <c r="BA57" s="103">
        <f>'SO 04 - Ostatní stavební ...'!F31</f>
        <v>0</v>
      </c>
      <c r="BB57" s="103">
        <f>'SO 04 - Ostatní stavební ...'!F32</f>
        <v>0</v>
      </c>
      <c r="BC57" s="103">
        <f>'SO 04 - Ostatní stavební ...'!F33</f>
        <v>0</v>
      </c>
      <c r="BD57" s="105">
        <f>'SO 04 - Ostatní stavební ...'!F34</f>
        <v>0</v>
      </c>
      <c r="BT57" s="106" t="s">
        <v>83</v>
      </c>
      <c r="BV57" s="106" t="s">
        <v>78</v>
      </c>
      <c r="BW57" s="106" t="s">
        <v>102</v>
      </c>
      <c r="BX57" s="106" t="s">
        <v>7</v>
      </c>
      <c r="CL57" s="106" t="s">
        <v>20</v>
      </c>
      <c r="CM57" s="106" t="s">
        <v>85</v>
      </c>
    </row>
    <row r="58" spans="1:91" s="5" customFormat="1" ht="16.5" customHeight="1">
      <c r="A58" s="107" t="s">
        <v>86</v>
      </c>
      <c r="B58" s="97"/>
      <c r="C58" s="98"/>
      <c r="D58" s="381" t="s">
        <v>103</v>
      </c>
      <c r="E58" s="381"/>
      <c r="F58" s="381"/>
      <c r="G58" s="381"/>
      <c r="H58" s="381"/>
      <c r="I58" s="99"/>
      <c r="J58" s="381" t="s">
        <v>104</v>
      </c>
      <c r="K58" s="381"/>
      <c r="L58" s="381"/>
      <c r="M58" s="381"/>
      <c r="N58" s="381"/>
      <c r="O58" s="381"/>
      <c r="P58" s="381"/>
      <c r="Q58" s="381"/>
      <c r="R58" s="381"/>
      <c r="S58" s="381"/>
      <c r="T58" s="381"/>
      <c r="U58" s="381"/>
      <c r="V58" s="381"/>
      <c r="W58" s="381"/>
      <c r="X58" s="381"/>
      <c r="Y58" s="381"/>
      <c r="Z58" s="381"/>
      <c r="AA58" s="381"/>
      <c r="AB58" s="381"/>
      <c r="AC58" s="381"/>
      <c r="AD58" s="381"/>
      <c r="AE58" s="381"/>
      <c r="AF58" s="381"/>
      <c r="AG58" s="364">
        <f>'SO 05 - Trubní rozvody'!J27</f>
        <v>0</v>
      </c>
      <c r="AH58" s="365"/>
      <c r="AI58" s="365"/>
      <c r="AJ58" s="365"/>
      <c r="AK58" s="365"/>
      <c r="AL58" s="365"/>
      <c r="AM58" s="365"/>
      <c r="AN58" s="364">
        <f t="shared" si="0"/>
        <v>0</v>
      </c>
      <c r="AO58" s="365"/>
      <c r="AP58" s="365"/>
      <c r="AQ58" s="100" t="s">
        <v>82</v>
      </c>
      <c r="AR58" s="101"/>
      <c r="AS58" s="102">
        <v>0</v>
      </c>
      <c r="AT58" s="103">
        <f t="shared" si="1"/>
        <v>0</v>
      </c>
      <c r="AU58" s="104">
        <f>'SO 05 - Trubní rozvody'!P82</f>
        <v>0</v>
      </c>
      <c r="AV58" s="103">
        <f>'SO 05 - Trubní rozvody'!J30</f>
        <v>0</v>
      </c>
      <c r="AW58" s="103">
        <f>'SO 05 - Trubní rozvody'!J31</f>
        <v>0</v>
      </c>
      <c r="AX58" s="103">
        <f>'SO 05 - Trubní rozvody'!J32</f>
        <v>0</v>
      </c>
      <c r="AY58" s="103">
        <f>'SO 05 - Trubní rozvody'!J33</f>
        <v>0</v>
      </c>
      <c r="AZ58" s="103">
        <f>'SO 05 - Trubní rozvody'!F30</f>
        <v>0</v>
      </c>
      <c r="BA58" s="103">
        <f>'SO 05 - Trubní rozvody'!F31</f>
        <v>0</v>
      </c>
      <c r="BB58" s="103">
        <f>'SO 05 - Trubní rozvody'!F32</f>
        <v>0</v>
      </c>
      <c r="BC58" s="103">
        <f>'SO 05 - Trubní rozvody'!F33</f>
        <v>0</v>
      </c>
      <c r="BD58" s="105">
        <f>'SO 05 - Trubní rozvody'!F34</f>
        <v>0</v>
      </c>
      <c r="BT58" s="106" t="s">
        <v>83</v>
      </c>
      <c r="BV58" s="106" t="s">
        <v>78</v>
      </c>
      <c r="BW58" s="106" t="s">
        <v>105</v>
      </c>
      <c r="BX58" s="106" t="s">
        <v>7</v>
      </c>
      <c r="CL58" s="106" t="s">
        <v>20</v>
      </c>
      <c r="CM58" s="106" t="s">
        <v>85</v>
      </c>
    </row>
    <row r="59" spans="1:91" s="5" customFormat="1" ht="16.5" customHeight="1">
      <c r="A59" s="107" t="s">
        <v>86</v>
      </c>
      <c r="B59" s="97"/>
      <c r="C59" s="98"/>
      <c r="D59" s="381" t="s">
        <v>106</v>
      </c>
      <c r="E59" s="381"/>
      <c r="F59" s="381"/>
      <c r="G59" s="381"/>
      <c r="H59" s="381"/>
      <c r="I59" s="99"/>
      <c r="J59" s="381" t="s">
        <v>107</v>
      </c>
      <c r="K59" s="381"/>
      <c r="L59" s="381"/>
      <c r="M59" s="381"/>
      <c r="N59" s="381"/>
      <c r="O59" s="381"/>
      <c r="P59" s="381"/>
      <c r="Q59" s="381"/>
      <c r="R59" s="381"/>
      <c r="S59" s="381"/>
      <c r="T59" s="381"/>
      <c r="U59" s="381"/>
      <c r="V59" s="381"/>
      <c r="W59" s="381"/>
      <c r="X59" s="381"/>
      <c r="Y59" s="381"/>
      <c r="Z59" s="381"/>
      <c r="AA59" s="381"/>
      <c r="AB59" s="381"/>
      <c r="AC59" s="381"/>
      <c r="AD59" s="381"/>
      <c r="AE59" s="381"/>
      <c r="AF59" s="381"/>
      <c r="AG59" s="364">
        <f>'SO 06 - Zpevněné plochy a...'!J27</f>
        <v>0</v>
      </c>
      <c r="AH59" s="365"/>
      <c r="AI59" s="365"/>
      <c r="AJ59" s="365"/>
      <c r="AK59" s="365"/>
      <c r="AL59" s="365"/>
      <c r="AM59" s="365"/>
      <c r="AN59" s="364">
        <f t="shared" si="0"/>
        <v>0</v>
      </c>
      <c r="AO59" s="365"/>
      <c r="AP59" s="365"/>
      <c r="AQ59" s="100" t="s">
        <v>82</v>
      </c>
      <c r="AR59" s="101"/>
      <c r="AS59" s="102">
        <v>0</v>
      </c>
      <c r="AT59" s="103">
        <f t="shared" si="1"/>
        <v>0</v>
      </c>
      <c r="AU59" s="104">
        <f>'SO 06 - Zpevněné plochy a...'!P82</f>
        <v>0</v>
      </c>
      <c r="AV59" s="103">
        <f>'SO 06 - Zpevněné plochy a...'!J30</f>
        <v>0</v>
      </c>
      <c r="AW59" s="103">
        <f>'SO 06 - Zpevněné plochy a...'!J31</f>
        <v>0</v>
      </c>
      <c r="AX59" s="103">
        <f>'SO 06 - Zpevněné plochy a...'!J32</f>
        <v>0</v>
      </c>
      <c r="AY59" s="103">
        <f>'SO 06 - Zpevněné plochy a...'!J33</f>
        <v>0</v>
      </c>
      <c r="AZ59" s="103">
        <f>'SO 06 - Zpevněné plochy a...'!F30</f>
        <v>0</v>
      </c>
      <c r="BA59" s="103">
        <f>'SO 06 - Zpevněné plochy a...'!F31</f>
        <v>0</v>
      </c>
      <c r="BB59" s="103">
        <f>'SO 06 - Zpevněné plochy a...'!F32</f>
        <v>0</v>
      </c>
      <c r="BC59" s="103">
        <f>'SO 06 - Zpevněné plochy a...'!F33</f>
        <v>0</v>
      </c>
      <c r="BD59" s="105">
        <f>'SO 06 - Zpevněné plochy a...'!F34</f>
        <v>0</v>
      </c>
      <c r="BT59" s="106" t="s">
        <v>83</v>
      </c>
      <c r="BV59" s="106" t="s">
        <v>78</v>
      </c>
      <c r="BW59" s="106" t="s">
        <v>108</v>
      </c>
      <c r="BX59" s="106" t="s">
        <v>7</v>
      </c>
      <c r="CL59" s="106" t="s">
        <v>20</v>
      </c>
      <c r="CM59" s="106" t="s">
        <v>85</v>
      </c>
    </row>
    <row r="60" spans="1:91" s="5" customFormat="1" ht="16.5" customHeight="1">
      <c r="B60" s="97"/>
      <c r="C60" s="98"/>
      <c r="D60" s="381" t="s">
        <v>109</v>
      </c>
      <c r="E60" s="381"/>
      <c r="F60" s="381"/>
      <c r="G60" s="381"/>
      <c r="H60" s="381"/>
      <c r="I60" s="99"/>
      <c r="J60" s="381" t="s">
        <v>110</v>
      </c>
      <c r="K60" s="381"/>
      <c r="L60" s="381"/>
      <c r="M60" s="381"/>
      <c r="N60" s="381"/>
      <c r="O60" s="381"/>
      <c r="P60" s="381"/>
      <c r="Q60" s="381"/>
      <c r="R60" s="381"/>
      <c r="S60" s="381"/>
      <c r="T60" s="381"/>
      <c r="U60" s="381"/>
      <c r="V60" s="381"/>
      <c r="W60" s="381"/>
      <c r="X60" s="381"/>
      <c r="Y60" s="381"/>
      <c r="Z60" s="381"/>
      <c r="AA60" s="381"/>
      <c r="AB60" s="381"/>
      <c r="AC60" s="381"/>
      <c r="AD60" s="381"/>
      <c r="AE60" s="381"/>
      <c r="AF60" s="381"/>
      <c r="AG60" s="368">
        <f>ROUND(SUM(AG61:AG62),2)</f>
        <v>0</v>
      </c>
      <c r="AH60" s="365"/>
      <c r="AI60" s="365"/>
      <c r="AJ60" s="365"/>
      <c r="AK60" s="365"/>
      <c r="AL60" s="365"/>
      <c r="AM60" s="365"/>
      <c r="AN60" s="364">
        <f t="shared" si="0"/>
        <v>0</v>
      </c>
      <c r="AO60" s="365"/>
      <c r="AP60" s="365"/>
      <c r="AQ60" s="100" t="s">
        <v>111</v>
      </c>
      <c r="AR60" s="101"/>
      <c r="AS60" s="102">
        <f>ROUND(SUM(AS61:AS62),2)</f>
        <v>0</v>
      </c>
      <c r="AT60" s="103">
        <f t="shared" si="1"/>
        <v>0</v>
      </c>
      <c r="AU60" s="104">
        <f>ROUND(SUM(AU61:AU62),5)</f>
        <v>0</v>
      </c>
      <c r="AV60" s="103">
        <f>ROUND(AZ60*L26,2)</f>
        <v>0</v>
      </c>
      <c r="AW60" s="103">
        <f>ROUND(BA60*L27,2)</f>
        <v>0</v>
      </c>
      <c r="AX60" s="103">
        <f>ROUND(BB60*L26,2)</f>
        <v>0</v>
      </c>
      <c r="AY60" s="103">
        <f>ROUND(BC60*L27,2)</f>
        <v>0</v>
      </c>
      <c r="AZ60" s="103">
        <f>ROUND(SUM(AZ61:AZ62),2)</f>
        <v>0</v>
      </c>
      <c r="BA60" s="103">
        <f>ROUND(SUM(BA61:BA62),2)</f>
        <v>0</v>
      </c>
      <c r="BB60" s="103">
        <f>ROUND(SUM(BB61:BB62),2)</f>
        <v>0</v>
      </c>
      <c r="BC60" s="103">
        <f>ROUND(SUM(BC61:BC62),2)</f>
        <v>0</v>
      </c>
      <c r="BD60" s="105">
        <f>ROUND(SUM(BD61:BD62),2)</f>
        <v>0</v>
      </c>
      <c r="BS60" s="106" t="s">
        <v>75</v>
      </c>
      <c r="BT60" s="106" t="s">
        <v>83</v>
      </c>
      <c r="BU60" s="106" t="s">
        <v>77</v>
      </c>
      <c r="BV60" s="106" t="s">
        <v>78</v>
      </c>
      <c r="BW60" s="106" t="s">
        <v>112</v>
      </c>
      <c r="BX60" s="106" t="s">
        <v>7</v>
      </c>
      <c r="CL60" s="106" t="s">
        <v>20</v>
      </c>
      <c r="CM60" s="106" t="s">
        <v>85</v>
      </c>
    </row>
    <row r="61" spans="1:91" s="6" customFormat="1" ht="28.5" customHeight="1">
      <c r="A61" s="107" t="s">
        <v>86</v>
      </c>
      <c r="B61" s="108"/>
      <c r="C61" s="109"/>
      <c r="D61" s="109"/>
      <c r="E61" s="382" t="s">
        <v>113</v>
      </c>
      <c r="F61" s="382"/>
      <c r="G61" s="382"/>
      <c r="H61" s="382"/>
      <c r="I61" s="382"/>
      <c r="J61" s="109"/>
      <c r="K61" s="382" t="s">
        <v>114</v>
      </c>
      <c r="L61" s="382"/>
      <c r="M61" s="382"/>
      <c r="N61" s="382"/>
      <c r="O61" s="382"/>
      <c r="P61" s="382"/>
      <c r="Q61" s="382"/>
      <c r="R61" s="382"/>
      <c r="S61" s="382"/>
      <c r="T61" s="382"/>
      <c r="U61" s="382"/>
      <c r="V61" s="382"/>
      <c r="W61" s="382"/>
      <c r="X61" s="382"/>
      <c r="Y61" s="382"/>
      <c r="Z61" s="382"/>
      <c r="AA61" s="382"/>
      <c r="AB61" s="382"/>
      <c r="AC61" s="382"/>
      <c r="AD61" s="382"/>
      <c r="AE61" s="382"/>
      <c r="AF61" s="382"/>
      <c r="AG61" s="362">
        <f>'DPS 01.1 - Strojní zařízení'!J29</f>
        <v>0</v>
      </c>
      <c r="AH61" s="363"/>
      <c r="AI61" s="363"/>
      <c r="AJ61" s="363"/>
      <c r="AK61" s="363"/>
      <c r="AL61" s="363"/>
      <c r="AM61" s="363"/>
      <c r="AN61" s="362">
        <f t="shared" si="0"/>
        <v>0</v>
      </c>
      <c r="AO61" s="363"/>
      <c r="AP61" s="363"/>
      <c r="AQ61" s="110" t="s">
        <v>89</v>
      </c>
      <c r="AR61" s="111"/>
      <c r="AS61" s="112">
        <v>0</v>
      </c>
      <c r="AT61" s="113">
        <f t="shared" si="1"/>
        <v>0</v>
      </c>
      <c r="AU61" s="114">
        <f>'DPS 01.1 - Strojní zařízení'!P87</f>
        <v>0</v>
      </c>
      <c r="AV61" s="113">
        <f>'DPS 01.1 - Strojní zařízení'!J32</f>
        <v>0</v>
      </c>
      <c r="AW61" s="113">
        <f>'DPS 01.1 - Strojní zařízení'!J33</f>
        <v>0</v>
      </c>
      <c r="AX61" s="113">
        <f>'DPS 01.1 - Strojní zařízení'!J34</f>
        <v>0</v>
      </c>
      <c r="AY61" s="113">
        <f>'DPS 01.1 - Strojní zařízení'!J35</f>
        <v>0</v>
      </c>
      <c r="AZ61" s="113">
        <f>'DPS 01.1 - Strojní zařízení'!F32</f>
        <v>0</v>
      </c>
      <c r="BA61" s="113">
        <f>'DPS 01.1 - Strojní zařízení'!F33</f>
        <v>0</v>
      </c>
      <c r="BB61" s="113">
        <f>'DPS 01.1 - Strojní zařízení'!F34</f>
        <v>0</v>
      </c>
      <c r="BC61" s="113">
        <f>'DPS 01.1 - Strojní zařízení'!F35</f>
        <v>0</v>
      </c>
      <c r="BD61" s="115">
        <f>'DPS 01.1 - Strojní zařízení'!F36</f>
        <v>0</v>
      </c>
      <c r="BT61" s="116" t="s">
        <v>85</v>
      </c>
      <c r="BV61" s="116" t="s">
        <v>78</v>
      </c>
      <c r="BW61" s="116" t="s">
        <v>115</v>
      </c>
      <c r="BX61" s="116" t="s">
        <v>112</v>
      </c>
      <c r="CL61" s="116" t="s">
        <v>22</v>
      </c>
    </row>
    <row r="62" spans="1:91" s="6" customFormat="1" ht="28.5" customHeight="1">
      <c r="A62" s="107" t="s">
        <v>86</v>
      </c>
      <c r="B62" s="108"/>
      <c r="C62" s="109"/>
      <c r="D62" s="109"/>
      <c r="E62" s="382" t="s">
        <v>116</v>
      </c>
      <c r="F62" s="382"/>
      <c r="G62" s="382"/>
      <c r="H62" s="382"/>
      <c r="I62" s="382"/>
      <c r="J62" s="109"/>
      <c r="K62" s="382" t="s">
        <v>117</v>
      </c>
      <c r="L62" s="382"/>
      <c r="M62" s="382"/>
      <c r="N62" s="382"/>
      <c r="O62" s="382"/>
      <c r="P62" s="382"/>
      <c r="Q62" s="382"/>
      <c r="R62" s="382"/>
      <c r="S62" s="382"/>
      <c r="T62" s="382"/>
      <c r="U62" s="382"/>
      <c r="V62" s="382"/>
      <c r="W62" s="382"/>
      <c r="X62" s="382"/>
      <c r="Y62" s="382"/>
      <c r="Z62" s="382"/>
      <c r="AA62" s="382"/>
      <c r="AB62" s="382"/>
      <c r="AC62" s="382"/>
      <c r="AD62" s="382"/>
      <c r="AE62" s="382"/>
      <c r="AF62" s="382"/>
      <c r="AG62" s="362">
        <f>'DPS 01.2 - Elektromotoric...'!J29</f>
        <v>0</v>
      </c>
      <c r="AH62" s="363"/>
      <c r="AI62" s="363"/>
      <c r="AJ62" s="363"/>
      <c r="AK62" s="363"/>
      <c r="AL62" s="363"/>
      <c r="AM62" s="363"/>
      <c r="AN62" s="362">
        <f t="shared" si="0"/>
        <v>0</v>
      </c>
      <c r="AO62" s="363"/>
      <c r="AP62" s="363"/>
      <c r="AQ62" s="110" t="s">
        <v>89</v>
      </c>
      <c r="AR62" s="111"/>
      <c r="AS62" s="112">
        <v>0</v>
      </c>
      <c r="AT62" s="113">
        <f t="shared" si="1"/>
        <v>0</v>
      </c>
      <c r="AU62" s="114">
        <f>'DPS 01.2 - Elektromotoric...'!P90</f>
        <v>0</v>
      </c>
      <c r="AV62" s="113">
        <f>'DPS 01.2 - Elektromotoric...'!J32</f>
        <v>0</v>
      </c>
      <c r="AW62" s="113">
        <f>'DPS 01.2 - Elektromotoric...'!J33</f>
        <v>0</v>
      </c>
      <c r="AX62" s="113">
        <f>'DPS 01.2 - Elektromotoric...'!J34</f>
        <v>0</v>
      </c>
      <c r="AY62" s="113">
        <f>'DPS 01.2 - Elektromotoric...'!J35</f>
        <v>0</v>
      </c>
      <c r="AZ62" s="113">
        <f>'DPS 01.2 - Elektromotoric...'!F32</f>
        <v>0</v>
      </c>
      <c r="BA62" s="113">
        <f>'DPS 01.2 - Elektromotoric...'!F33</f>
        <v>0</v>
      </c>
      <c r="BB62" s="113">
        <f>'DPS 01.2 - Elektromotoric...'!F34</f>
        <v>0</v>
      </c>
      <c r="BC62" s="113">
        <f>'DPS 01.2 - Elektromotoric...'!F35</f>
        <v>0</v>
      </c>
      <c r="BD62" s="115">
        <f>'DPS 01.2 - Elektromotoric...'!F36</f>
        <v>0</v>
      </c>
      <c r="BT62" s="116" t="s">
        <v>85</v>
      </c>
      <c r="BV62" s="116" t="s">
        <v>78</v>
      </c>
      <c r="BW62" s="116" t="s">
        <v>118</v>
      </c>
      <c r="BX62" s="116" t="s">
        <v>112</v>
      </c>
      <c r="CL62" s="116" t="s">
        <v>22</v>
      </c>
    </row>
    <row r="63" spans="1:91" s="5" customFormat="1" ht="16.5" customHeight="1">
      <c r="A63" s="107" t="s">
        <v>86</v>
      </c>
      <c r="B63" s="97"/>
      <c r="C63" s="98"/>
      <c r="D63" s="381" t="s">
        <v>119</v>
      </c>
      <c r="E63" s="381"/>
      <c r="F63" s="381"/>
      <c r="G63" s="381"/>
      <c r="H63" s="381"/>
      <c r="I63" s="99"/>
      <c r="J63" s="381" t="s">
        <v>120</v>
      </c>
      <c r="K63" s="381"/>
      <c r="L63" s="381"/>
      <c r="M63" s="381"/>
      <c r="N63" s="381"/>
      <c r="O63" s="381"/>
      <c r="P63" s="381"/>
      <c r="Q63" s="381"/>
      <c r="R63" s="381"/>
      <c r="S63" s="381"/>
      <c r="T63" s="381"/>
      <c r="U63" s="381"/>
      <c r="V63" s="381"/>
      <c r="W63" s="381"/>
      <c r="X63" s="381"/>
      <c r="Y63" s="381"/>
      <c r="Z63" s="381"/>
      <c r="AA63" s="381"/>
      <c r="AB63" s="381"/>
      <c r="AC63" s="381"/>
      <c r="AD63" s="381"/>
      <c r="AE63" s="381"/>
      <c r="AF63" s="381"/>
      <c r="AG63" s="364">
        <f>'VRN - Vedlejší a ostatní ...'!J27</f>
        <v>0</v>
      </c>
      <c r="AH63" s="365"/>
      <c r="AI63" s="365"/>
      <c r="AJ63" s="365"/>
      <c r="AK63" s="365"/>
      <c r="AL63" s="365"/>
      <c r="AM63" s="365"/>
      <c r="AN63" s="364">
        <f t="shared" si="0"/>
        <v>0</v>
      </c>
      <c r="AO63" s="365"/>
      <c r="AP63" s="365"/>
      <c r="AQ63" s="100" t="s">
        <v>121</v>
      </c>
      <c r="AR63" s="101"/>
      <c r="AS63" s="117">
        <v>0</v>
      </c>
      <c r="AT63" s="118">
        <f t="shared" si="1"/>
        <v>0</v>
      </c>
      <c r="AU63" s="119">
        <f>'VRN - Vedlejší a ostatní ...'!P82</f>
        <v>0</v>
      </c>
      <c r="AV63" s="118">
        <f>'VRN - Vedlejší a ostatní ...'!J30</f>
        <v>0</v>
      </c>
      <c r="AW63" s="118">
        <f>'VRN - Vedlejší a ostatní ...'!J31</f>
        <v>0</v>
      </c>
      <c r="AX63" s="118">
        <f>'VRN - Vedlejší a ostatní ...'!J32</f>
        <v>0</v>
      </c>
      <c r="AY63" s="118">
        <f>'VRN - Vedlejší a ostatní ...'!J33</f>
        <v>0</v>
      </c>
      <c r="AZ63" s="118">
        <f>'VRN - Vedlejší a ostatní ...'!F30</f>
        <v>0</v>
      </c>
      <c r="BA63" s="118">
        <f>'VRN - Vedlejší a ostatní ...'!F31</f>
        <v>0</v>
      </c>
      <c r="BB63" s="118">
        <f>'VRN - Vedlejší a ostatní ...'!F32</f>
        <v>0</v>
      </c>
      <c r="BC63" s="118">
        <f>'VRN - Vedlejší a ostatní ...'!F33</f>
        <v>0</v>
      </c>
      <c r="BD63" s="120">
        <f>'VRN - Vedlejší a ostatní ...'!F34</f>
        <v>0</v>
      </c>
      <c r="BT63" s="106" t="s">
        <v>83</v>
      </c>
      <c r="BV63" s="106" t="s">
        <v>78</v>
      </c>
      <c r="BW63" s="106" t="s">
        <v>122</v>
      </c>
      <c r="BX63" s="106" t="s">
        <v>7</v>
      </c>
      <c r="CL63" s="106" t="s">
        <v>22</v>
      </c>
      <c r="CM63" s="106" t="s">
        <v>85</v>
      </c>
    </row>
    <row r="64" spans="1:91" s="1" customFormat="1" ht="30" customHeight="1">
      <c r="B64" s="42"/>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2"/>
    </row>
    <row r="65" spans="2:44" s="1" customFormat="1" ht="6.95" customHeight="1">
      <c r="B65" s="57"/>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62"/>
    </row>
  </sheetData>
  <sheetProtection algorithmName="SHA-512" hashValue="52qxXBuh0uLiklwyV4QZdlwQZ7YwshKBR6FGn+hLoJ9w2RNwKdLFsjMj5DaTvjvsW5Wl7MTqlBMzEd0eY8HqrA==" saltValue="aJSSUbYvXCFBHEj7ij7bPvYKuU+ys7J0+5eXUh1kQqhPoyLWlTebxwx5lrB1GCAa5ZEKtT9CulOMCK+Z3u5/PA==" spinCount="100000" sheet="1" objects="1" scenarios="1" formatColumns="0" formatRows="0"/>
  <mergeCells count="85">
    <mergeCell ref="BE5:BE32"/>
    <mergeCell ref="W30:AE30"/>
    <mergeCell ref="X32:AB32"/>
    <mergeCell ref="AK32:AO32"/>
    <mergeCell ref="AR2:BE2"/>
    <mergeCell ref="K5:AO5"/>
    <mergeCell ref="W28:AE28"/>
    <mergeCell ref="AK28:AO28"/>
    <mergeCell ref="L28:O28"/>
    <mergeCell ref="E14:AJ14"/>
    <mergeCell ref="E20:AN20"/>
    <mergeCell ref="AK23:AO23"/>
    <mergeCell ref="L25:O25"/>
    <mergeCell ref="W25:AE25"/>
    <mergeCell ref="AK25:AO25"/>
    <mergeCell ref="L26:O26"/>
    <mergeCell ref="AN57:AP57"/>
    <mergeCell ref="AN54:AP54"/>
    <mergeCell ref="AN55:AP55"/>
    <mergeCell ref="AN56:AP56"/>
    <mergeCell ref="AN58:AP58"/>
    <mergeCell ref="AN61:AP61"/>
    <mergeCell ref="AN62:AP62"/>
    <mergeCell ref="AN63:AP63"/>
    <mergeCell ref="L29:O29"/>
    <mergeCell ref="L30:O30"/>
    <mergeCell ref="AK30:AO30"/>
    <mergeCell ref="J56:AF56"/>
    <mergeCell ref="J57:AF57"/>
    <mergeCell ref="J58:AF58"/>
    <mergeCell ref="J59:AF59"/>
    <mergeCell ref="J60:AF60"/>
    <mergeCell ref="K61:AF61"/>
    <mergeCell ref="K62:AF62"/>
    <mergeCell ref="J63:AF63"/>
    <mergeCell ref="AN53:AP53"/>
    <mergeCell ref="AN59:AP59"/>
    <mergeCell ref="W26:AE26"/>
    <mergeCell ref="AK26:AO26"/>
    <mergeCell ref="L27:O27"/>
    <mergeCell ref="W27:AE27"/>
    <mergeCell ref="AK27:AO27"/>
    <mergeCell ref="K6:AO6"/>
    <mergeCell ref="J52:AF52"/>
    <mergeCell ref="W29:AE29"/>
    <mergeCell ref="AK29:AO29"/>
    <mergeCell ref="D58:H58"/>
    <mergeCell ref="C49:G49"/>
    <mergeCell ref="D52:H52"/>
    <mergeCell ref="E53:I53"/>
    <mergeCell ref="E54:I54"/>
    <mergeCell ref="E55:I55"/>
    <mergeCell ref="D56:H56"/>
    <mergeCell ref="D57:H57"/>
    <mergeCell ref="AM46:AP46"/>
    <mergeCell ref="K53:AF53"/>
    <mergeCell ref="K54:AF54"/>
    <mergeCell ref="K55:AF55"/>
    <mergeCell ref="D59:H59"/>
    <mergeCell ref="D60:H60"/>
    <mergeCell ref="E61:I61"/>
    <mergeCell ref="E62:I62"/>
    <mergeCell ref="D63:H63"/>
    <mergeCell ref="AS46:AT48"/>
    <mergeCell ref="AN49:AP49"/>
    <mergeCell ref="L42:AO42"/>
    <mergeCell ref="AM44:AN44"/>
    <mergeCell ref="I49:AF49"/>
    <mergeCell ref="AG49:AM49"/>
    <mergeCell ref="AG61:AM61"/>
    <mergeCell ref="AG62:AM62"/>
    <mergeCell ref="AG63:AM63"/>
    <mergeCell ref="AG51:AM51"/>
    <mergeCell ref="AN51:AP51"/>
    <mergeCell ref="AG56:AM56"/>
    <mergeCell ref="AG57:AM57"/>
    <mergeCell ref="AG58:AM58"/>
    <mergeCell ref="AG59:AM59"/>
    <mergeCell ref="AG60:AM60"/>
    <mergeCell ref="AN52:AP52"/>
    <mergeCell ref="AG52:AM52"/>
    <mergeCell ref="AG53:AM53"/>
    <mergeCell ref="AG54:AM54"/>
    <mergeCell ref="AG55:AM55"/>
    <mergeCell ref="AN60:AP60"/>
  </mergeCells>
  <hyperlinks>
    <hyperlink ref="K1:S1" location="C2" display="1) Rekapitulace stavby" xr:uid="{00000000-0004-0000-0000-000000000000}"/>
    <hyperlink ref="W1:AI1" location="C51" display="2) Rekapitulace objektů stavby a soupisů prací" xr:uid="{00000000-0004-0000-0000-000001000000}"/>
    <hyperlink ref="A53" location="'SO 01.1 - Demolice a demo...'!C2" display="/" xr:uid="{00000000-0004-0000-0000-000002000000}"/>
    <hyperlink ref="A54" location="'SO 01.2 - Nový stav'!C2" display="/" xr:uid="{00000000-0004-0000-0000-000003000000}"/>
    <hyperlink ref="A55" location="'SO 01.3 - Vzduchotechnika'!C2" display="/" xr:uid="{00000000-0004-0000-0000-000004000000}"/>
    <hyperlink ref="A56" location="'SO 02 - Dosazovací nádrž ...'!C2" display="/" xr:uid="{00000000-0004-0000-0000-000005000000}"/>
    <hyperlink ref="A57" location="'SO 04 - Ostatní stavební ...'!C2" display="/" xr:uid="{00000000-0004-0000-0000-000006000000}"/>
    <hyperlink ref="A58" location="'SO 05 - Trubní rozvody'!C2" display="/" xr:uid="{00000000-0004-0000-0000-000007000000}"/>
    <hyperlink ref="A59" location="'SO 06 - Zpevněné plochy a...'!C2" display="/" xr:uid="{00000000-0004-0000-0000-000008000000}"/>
    <hyperlink ref="A61" location="'DPS 01.1 - Strojní zařízení'!C2" display="/" xr:uid="{00000000-0004-0000-0000-000009000000}"/>
    <hyperlink ref="A62" location="'DPS 01.2 - Elektromotoric...'!C2" display="/" xr:uid="{00000000-0004-0000-0000-00000A000000}"/>
    <hyperlink ref="A63" location="'VRN - Vedlejší a ostatní ...'!C2" display="/" xr:uid="{00000000-0004-0000-0000-00000B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R177"/>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123</v>
      </c>
      <c r="G1" s="405" t="s">
        <v>124</v>
      </c>
      <c r="H1" s="405"/>
      <c r="I1" s="125"/>
      <c r="J1" s="124" t="s">
        <v>125</v>
      </c>
      <c r="K1" s="123" t="s">
        <v>126</v>
      </c>
      <c r="L1" s="124" t="s">
        <v>127</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396"/>
      <c r="M2" s="396"/>
      <c r="N2" s="396"/>
      <c r="O2" s="396"/>
      <c r="P2" s="396"/>
      <c r="Q2" s="396"/>
      <c r="R2" s="396"/>
      <c r="S2" s="396"/>
      <c r="T2" s="396"/>
      <c r="U2" s="396"/>
      <c r="V2" s="396"/>
      <c r="AT2" s="25" t="s">
        <v>118</v>
      </c>
    </row>
    <row r="3" spans="1:70" ht="6.95" customHeight="1">
      <c r="B3" s="26"/>
      <c r="C3" s="27"/>
      <c r="D3" s="27"/>
      <c r="E3" s="27"/>
      <c r="F3" s="27"/>
      <c r="G3" s="27"/>
      <c r="H3" s="27"/>
      <c r="I3" s="126"/>
      <c r="J3" s="27"/>
      <c r="K3" s="28"/>
      <c r="AT3" s="25" t="s">
        <v>85</v>
      </c>
    </row>
    <row r="4" spans="1:70" ht="36.950000000000003" customHeight="1">
      <c r="B4" s="29"/>
      <c r="C4" s="30"/>
      <c r="D4" s="31" t="s">
        <v>128</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17</v>
      </c>
      <c r="E6" s="30"/>
      <c r="F6" s="30"/>
      <c r="G6" s="30"/>
      <c r="H6" s="30"/>
      <c r="I6" s="127"/>
      <c r="J6" s="30"/>
      <c r="K6" s="32"/>
    </row>
    <row r="7" spans="1:70" ht="16.5" customHeight="1">
      <c r="B7" s="29"/>
      <c r="C7" s="30"/>
      <c r="D7" s="30"/>
      <c r="E7" s="406" t="str">
        <f>'Rekapitulace stavby'!K6</f>
        <v>Intenzifikace ČOV Karlštejn</v>
      </c>
      <c r="F7" s="412"/>
      <c r="G7" s="412"/>
      <c r="H7" s="412"/>
      <c r="I7" s="127"/>
      <c r="J7" s="30"/>
      <c r="K7" s="32"/>
    </row>
    <row r="8" spans="1:70" ht="15">
      <c r="B8" s="29"/>
      <c r="C8" s="30"/>
      <c r="D8" s="38" t="s">
        <v>129</v>
      </c>
      <c r="E8" s="30"/>
      <c r="F8" s="30"/>
      <c r="G8" s="30"/>
      <c r="H8" s="30"/>
      <c r="I8" s="127"/>
      <c r="J8" s="30"/>
      <c r="K8" s="32"/>
    </row>
    <row r="9" spans="1:70" s="1" customFormat="1" ht="16.5" customHeight="1">
      <c r="B9" s="42"/>
      <c r="C9" s="43"/>
      <c r="D9" s="43"/>
      <c r="E9" s="406" t="s">
        <v>2068</v>
      </c>
      <c r="F9" s="407"/>
      <c r="G9" s="407"/>
      <c r="H9" s="407"/>
      <c r="I9" s="128"/>
      <c r="J9" s="43"/>
      <c r="K9" s="46"/>
    </row>
    <row r="10" spans="1:70" s="1" customFormat="1" ht="15">
      <c r="B10" s="42"/>
      <c r="C10" s="43"/>
      <c r="D10" s="38" t="s">
        <v>131</v>
      </c>
      <c r="E10" s="43"/>
      <c r="F10" s="43"/>
      <c r="G10" s="43"/>
      <c r="H10" s="43"/>
      <c r="I10" s="128"/>
      <c r="J10" s="43"/>
      <c r="K10" s="46"/>
    </row>
    <row r="11" spans="1:70" s="1" customFormat="1" ht="36.950000000000003" customHeight="1">
      <c r="B11" s="42"/>
      <c r="C11" s="43"/>
      <c r="D11" s="43"/>
      <c r="E11" s="408" t="s">
        <v>2318</v>
      </c>
      <c r="F11" s="407"/>
      <c r="G11" s="407"/>
      <c r="H11" s="407"/>
      <c r="I11" s="128"/>
      <c r="J11" s="43"/>
      <c r="K11" s="46"/>
    </row>
    <row r="12" spans="1:70" s="1" customFormat="1">
      <c r="B12" s="42"/>
      <c r="C12" s="43"/>
      <c r="D12" s="43"/>
      <c r="E12" s="43"/>
      <c r="F12" s="43"/>
      <c r="G12" s="43"/>
      <c r="H12" s="43"/>
      <c r="I12" s="128"/>
      <c r="J12" s="43"/>
      <c r="K12" s="46"/>
    </row>
    <row r="13" spans="1:70" s="1" customFormat="1" ht="14.45" customHeight="1">
      <c r="B13" s="42"/>
      <c r="C13" s="43"/>
      <c r="D13" s="38" t="s">
        <v>19</v>
      </c>
      <c r="E13" s="43"/>
      <c r="F13" s="36" t="s">
        <v>22</v>
      </c>
      <c r="G13" s="43"/>
      <c r="H13" s="43"/>
      <c r="I13" s="129" t="s">
        <v>21</v>
      </c>
      <c r="J13" s="36" t="s">
        <v>22</v>
      </c>
      <c r="K13" s="46"/>
    </row>
    <row r="14" spans="1:70" s="1" customFormat="1" ht="14.45" customHeight="1">
      <c r="B14" s="42"/>
      <c r="C14" s="43"/>
      <c r="D14" s="38" t="s">
        <v>23</v>
      </c>
      <c r="E14" s="43"/>
      <c r="F14" s="36" t="s">
        <v>1079</v>
      </c>
      <c r="G14" s="43"/>
      <c r="H14" s="43"/>
      <c r="I14" s="129" t="s">
        <v>25</v>
      </c>
      <c r="J14" s="130" t="str">
        <f>'Rekapitulace stavby'!AN8</f>
        <v>13. 11. 2018</v>
      </c>
      <c r="K14" s="46"/>
    </row>
    <row r="15" spans="1:70" s="1" customFormat="1" ht="10.9" customHeight="1">
      <c r="B15" s="42"/>
      <c r="C15" s="43"/>
      <c r="D15" s="43"/>
      <c r="E15" s="43"/>
      <c r="F15" s="43"/>
      <c r="G15" s="43"/>
      <c r="H15" s="43"/>
      <c r="I15" s="128"/>
      <c r="J15" s="43"/>
      <c r="K15" s="46"/>
    </row>
    <row r="16" spans="1:70" s="1" customFormat="1" ht="14.45" customHeight="1">
      <c r="B16" s="42"/>
      <c r="C16" s="43"/>
      <c r="D16" s="38" t="s">
        <v>27</v>
      </c>
      <c r="E16" s="43"/>
      <c r="F16" s="43"/>
      <c r="G16" s="43"/>
      <c r="H16" s="43"/>
      <c r="I16" s="129" t="s">
        <v>28</v>
      </c>
      <c r="J16" s="36" t="s">
        <v>29</v>
      </c>
      <c r="K16" s="46"/>
    </row>
    <row r="17" spans="2:11" s="1" customFormat="1" ht="18" customHeight="1">
      <c r="B17" s="42"/>
      <c r="C17" s="43"/>
      <c r="D17" s="43"/>
      <c r="E17" s="36" t="s">
        <v>30</v>
      </c>
      <c r="F17" s="43"/>
      <c r="G17" s="43"/>
      <c r="H17" s="43"/>
      <c r="I17" s="129" t="s">
        <v>31</v>
      </c>
      <c r="J17" s="36" t="s">
        <v>32</v>
      </c>
      <c r="K17" s="46"/>
    </row>
    <row r="18" spans="2:11" s="1" customFormat="1" ht="6.95" customHeight="1">
      <c r="B18" s="42"/>
      <c r="C18" s="43"/>
      <c r="D18" s="43"/>
      <c r="E18" s="43"/>
      <c r="F18" s="43"/>
      <c r="G18" s="43"/>
      <c r="H18" s="43"/>
      <c r="I18" s="128"/>
      <c r="J18" s="43"/>
      <c r="K18" s="46"/>
    </row>
    <row r="19" spans="2:11" s="1" customFormat="1" ht="14.45" customHeight="1">
      <c r="B19" s="42"/>
      <c r="C19" s="43"/>
      <c r="D19" s="38" t="s">
        <v>33</v>
      </c>
      <c r="E19" s="43"/>
      <c r="F19" s="43"/>
      <c r="G19" s="43"/>
      <c r="H19" s="43"/>
      <c r="I19" s="129" t="s">
        <v>28</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31</v>
      </c>
      <c r="J20" s="36" t="str">
        <f>IF('Rekapitulace stavby'!AN14="Vyplň údaj","",IF('Rekapitulace stavby'!AN14="","",'Rekapitulace stavby'!AN14))</f>
        <v/>
      </c>
      <c r="K20" s="46"/>
    </row>
    <row r="21" spans="2:11" s="1" customFormat="1" ht="6.95" customHeight="1">
      <c r="B21" s="42"/>
      <c r="C21" s="43"/>
      <c r="D21" s="43"/>
      <c r="E21" s="43"/>
      <c r="F21" s="43"/>
      <c r="G21" s="43"/>
      <c r="H21" s="43"/>
      <c r="I21" s="128"/>
      <c r="J21" s="43"/>
      <c r="K21" s="46"/>
    </row>
    <row r="22" spans="2:11" s="1" customFormat="1" ht="14.45" customHeight="1">
      <c r="B22" s="42"/>
      <c r="C22" s="43"/>
      <c r="D22" s="38" t="s">
        <v>35</v>
      </c>
      <c r="E22" s="43"/>
      <c r="F22" s="43"/>
      <c r="G22" s="43"/>
      <c r="H22" s="43"/>
      <c r="I22" s="129" t="s">
        <v>28</v>
      </c>
      <c r="J22" s="36" t="s">
        <v>36</v>
      </c>
      <c r="K22" s="46"/>
    </row>
    <row r="23" spans="2:11" s="1" customFormat="1" ht="18" customHeight="1">
      <c r="B23" s="42"/>
      <c r="C23" s="43"/>
      <c r="D23" s="43"/>
      <c r="E23" s="36" t="s">
        <v>37</v>
      </c>
      <c r="F23" s="43"/>
      <c r="G23" s="43"/>
      <c r="H23" s="43"/>
      <c r="I23" s="129" t="s">
        <v>31</v>
      </c>
      <c r="J23" s="36" t="s">
        <v>38</v>
      </c>
      <c r="K23" s="46"/>
    </row>
    <row r="24" spans="2:11" s="1" customFormat="1" ht="6.95" customHeight="1">
      <c r="B24" s="42"/>
      <c r="C24" s="43"/>
      <c r="D24" s="43"/>
      <c r="E24" s="43"/>
      <c r="F24" s="43"/>
      <c r="G24" s="43"/>
      <c r="H24" s="43"/>
      <c r="I24" s="128"/>
      <c r="J24" s="43"/>
      <c r="K24" s="46"/>
    </row>
    <row r="25" spans="2:11" s="1" customFormat="1" ht="14.45" customHeight="1">
      <c r="B25" s="42"/>
      <c r="C25" s="43"/>
      <c r="D25" s="38" t="s">
        <v>40</v>
      </c>
      <c r="E25" s="43"/>
      <c r="F25" s="43"/>
      <c r="G25" s="43"/>
      <c r="H25" s="43"/>
      <c r="I25" s="128"/>
      <c r="J25" s="43"/>
      <c r="K25" s="46"/>
    </row>
    <row r="26" spans="2:11" s="7" customFormat="1" ht="16.5" customHeight="1">
      <c r="B26" s="131"/>
      <c r="C26" s="132"/>
      <c r="D26" s="132"/>
      <c r="E26" s="400" t="s">
        <v>2319</v>
      </c>
      <c r="F26" s="400"/>
      <c r="G26" s="400"/>
      <c r="H26" s="400"/>
      <c r="I26" s="133"/>
      <c r="J26" s="132"/>
      <c r="K26" s="134"/>
    </row>
    <row r="27" spans="2:11" s="1" customFormat="1" ht="6.95" customHeight="1">
      <c r="B27" s="42"/>
      <c r="C27" s="43"/>
      <c r="D27" s="43"/>
      <c r="E27" s="43"/>
      <c r="F27" s="43"/>
      <c r="G27" s="43"/>
      <c r="H27" s="43"/>
      <c r="I27" s="128"/>
      <c r="J27" s="43"/>
      <c r="K27" s="46"/>
    </row>
    <row r="28" spans="2:11" s="1" customFormat="1" ht="6.95" customHeight="1">
      <c r="B28" s="42"/>
      <c r="C28" s="43"/>
      <c r="D28" s="86"/>
      <c r="E28" s="86"/>
      <c r="F28" s="86"/>
      <c r="G28" s="86"/>
      <c r="H28" s="86"/>
      <c r="I28" s="135"/>
      <c r="J28" s="86"/>
      <c r="K28" s="136"/>
    </row>
    <row r="29" spans="2:11" s="1" customFormat="1" ht="25.35" customHeight="1">
      <c r="B29" s="42"/>
      <c r="C29" s="43"/>
      <c r="D29" s="137" t="s">
        <v>42</v>
      </c>
      <c r="E29" s="43"/>
      <c r="F29" s="43"/>
      <c r="G29" s="43"/>
      <c r="H29" s="43"/>
      <c r="I29" s="128"/>
      <c r="J29" s="138">
        <f>ROUND(J90,2)</f>
        <v>0</v>
      </c>
      <c r="K29" s="46"/>
    </row>
    <row r="30" spans="2:11" s="1" customFormat="1" ht="6.95" customHeight="1">
      <c r="B30" s="42"/>
      <c r="C30" s="43"/>
      <c r="D30" s="86"/>
      <c r="E30" s="86"/>
      <c r="F30" s="86"/>
      <c r="G30" s="86"/>
      <c r="H30" s="86"/>
      <c r="I30" s="135"/>
      <c r="J30" s="86"/>
      <c r="K30" s="136"/>
    </row>
    <row r="31" spans="2:11" s="1" customFormat="1" ht="14.45" customHeight="1">
      <c r="B31" s="42"/>
      <c r="C31" s="43"/>
      <c r="D31" s="43"/>
      <c r="E31" s="43"/>
      <c r="F31" s="47" t="s">
        <v>44</v>
      </c>
      <c r="G31" s="43"/>
      <c r="H31" s="43"/>
      <c r="I31" s="139" t="s">
        <v>43</v>
      </c>
      <c r="J31" s="47" t="s">
        <v>45</v>
      </c>
      <c r="K31" s="46"/>
    </row>
    <row r="32" spans="2:11" s="1" customFormat="1" ht="14.45" customHeight="1">
      <c r="B32" s="42"/>
      <c r="C32" s="43"/>
      <c r="D32" s="50" t="s">
        <v>46</v>
      </c>
      <c r="E32" s="50" t="s">
        <v>47</v>
      </c>
      <c r="F32" s="140">
        <f>ROUND(SUM(BE90:BE176), 2)</f>
        <v>0</v>
      </c>
      <c r="G32" s="43"/>
      <c r="H32" s="43"/>
      <c r="I32" s="141">
        <v>0.21</v>
      </c>
      <c r="J32" s="140">
        <f>ROUND(ROUND((SUM(BE90:BE176)), 2)*I32, 2)</f>
        <v>0</v>
      </c>
      <c r="K32" s="46"/>
    </row>
    <row r="33" spans="2:11" s="1" customFormat="1" ht="14.45" customHeight="1">
      <c r="B33" s="42"/>
      <c r="C33" s="43"/>
      <c r="D33" s="43"/>
      <c r="E33" s="50" t="s">
        <v>48</v>
      </c>
      <c r="F33" s="140">
        <f>ROUND(SUM(BF90:BF176), 2)</f>
        <v>0</v>
      </c>
      <c r="G33" s="43"/>
      <c r="H33" s="43"/>
      <c r="I33" s="141">
        <v>0.15</v>
      </c>
      <c r="J33" s="140">
        <f>ROUND(ROUND((SUM(BF90:BF176)), 2)*I33, 2)</f>
        <v>0</v>
      </c>
      <c r="K33" s="46"/>
    </row>
    <row r="34" spans="2:11" s="1" customFormat="1" ht="14.45" hidden="1" customHeight="1">
      <c r="B34" s="42"/>
      <c r="C34" s="43"/>
      <c r="D34" s="43"/>
      <c r="E34" s="50" t="s">
        <v>49</v>
      </c>
      <c r="F34" s="140">
        <f>ROUND(SUM(BG90:BG176), 2)</f>
        <v>0</v>
      </c>
      <c r="G34" s="43"/>
      <c r="H34" s="43"/>
      <c r="I34" s="141">
        <v>0.21</v>
      </c>
      <c r="J34" s="140">
        <v>0</v>
      </c>
      <c r="K34" s="46"/>
    </row>
    <row r="35" spans="2:11" s="1" customFormat="1" ht="14.45" hidden="1" customHeight="1">
      <c r="B35" s="42"/>
      <c r="C35" s="43"/>
      <c r="D35" s="43"/>
      <c r="E35" s="50" t="s">
        <v>50</v>
      </c>
      <c r="F35" s="140">
        <f>ROUND(SUM(BH90:BH176), 2)</f>
        <v>0</v>
      </c>
      <c r="G35" s="43"/>
      <c r="H35" s="43"/>
      <c r="I35" s="141">
        <v>0.15</v>
      </c>
      <c r="J35" s="140">
        <v>0</v>
      </c>
      <c r="K35" s="46"/>
    </row>
    <row r="36" spans="2:11" s="1" customFormat="1" ht="14.45" hidden="1" customHeight="1">
      <c r="B36" s="42"/>
      <c r="C36" s="43"/>
      <c r="D36" s="43"/>
      <c r="E36" s="50" t="s">
        <v>51</v>
      </c>
      <c r="F36" s="140">
        <f>ROUND(SUM(BI90:BI176), 2)</f>
        <v>0</v>
      </c>
      <c r="G36" s="43"/>
      <c r="H36" s="43"/>
      <c r="I36" s="141">
        <v>0</v>
      </c>
      <c r="J36" s="140">
        <v>0</v>
      </c>
      <c r="K36" s="46"/>
    </row>
    <row r="37" spans="2:11" s="1" customFormat="1" ht="6.95" customHeight="1">
      <c r="B37" s="42"/>
      <c r="C37" s="43"/>
      <c r="D37" s="43"/>
      <c r="E37" s="43"/>
      <c r="F37" s="43"/>
      <c r="G37" s="43"/>
      <c r="H37" s="43"/>
      <c r="I37" s="128"/>
      <c r="J37" s="43"/>
      <c r="K37" s="46"/>
    </row>
    <row r="38" spans="2:11" s="1" customFormat="1" ht="25.35" customHeight="1">
      <c r="B38" s="42"/>
      <c r="C38" s="142"/>
      <c r="D38" s="143" t="s">
        <v>52</v>
      </c>
      <c r="E38" s="80"/>
      <c r="F38" s="80"/>
      <c r="G38" s="144" t="s">
        <v>53</v>
      </c>
      <c r="H38" s="145" t="s">
        <v>54</v>
      </c>
      <c r="I38" s="146"/>
      <c r="J38" s="147">
        <f>SUM(J29:J36)</f>
        <v>0</v>
      </c>
      <c r="K38" s="148"/>
    </row>
    <row r="39" spans="2:11" s="1" customFormat="1" ht="14.45" customHeight="1">
      <c r="B39" s="57"/>
      <c r="C39" s="58"/>
      <c r="D39" s="58"/>
      <c r="E39" s="58"/>
      <c r="F39" s="58"/>
      <c r="G39" s="58"/>
      <c r="H39" s="58"/>
      <c r="I39" s="149"/>
      <c r="J39" s="58"/>
      <c r="K39" s="59"/>
    </row>
    <row r="43" spans="2:11" s="1" customFormat="1" ht="6.95" customHeight="1">
      <c r="B43" s="150"/>
      <c r="C43" s="151"/>
      <c r="D43" s="151"/>
      <c r="E43" s="151"/>
      <c r="F43" s="151"/>
      <c r="G43" s="151"/>
      <c r="H43" s="151"/>
      <c r="I43" s="152"/>
      <c r="J43" s="151"/>
      <c r="K43" s="153"/>
    </row>
    <row r="44" spans="2:11" s="1" customFormat="1" ht="36.950000000000003" customHeight="1">
      <c r="B44" s="42"/>
      <c r="C44" s="31" t="s">
        <v>133</v>
      </c>
      <c r="D44" s="43"/>
      <c r="E44" s="43"/>
      <c r="F44" s="43"/>
      <c r="G44" s="43"/>
      <c r="H44" s="43"/>
      <c r="I44" s="128"/>
      <c r="J44" s="43"/>
      <c r="K44" s="46"/>
    </row>
    <row r="45" spans="2:11" s="1" customFormat="1" ht="6.95" customHeight="1">
      <c r="B45" s="42"/>
      <c r="C45" s="43"/>
      <c r="D45" s="43"/>
      <c r="E45" s="43"/>
      <c r="F45" s="43"/>
      <c r="G45" s="43"/>
      <c r="H45" s="43"/>
      <c r="I45" s="128"/>
      <c r="J45" s="43"/>
      <c r="K45" s="46"/>
    </row>
    <row r="46" spans="2:11" s="1" customFormat="1" ht="14.45" customHeight="1">
      <c r="B46" s="42"/>
      <c r="C46" s="38" t="s">
        <v>17</v>
      </c>
      <c r="D46" s="43"/>
      <c r="E46" s="43"/>
      <c r="F46" s="43"/>
      <c r="G46" s="43"/>
      <c r="H46" s="43"/>
      <c r="I46" s="128"/>
      <c r="J46" s="43"/>
      <c r="K46" s="46"/>
    </row>
    <row r="47" spans="2:11" s="1" customFormat="1" ht="16.5" customHeight="1">
      <c r="B47" s="42"/>
      <c r="C47" s="43"/>
      <c r="D47" s="43"/>
      <c r="E47" s="406" t="str">
        <f>E7</f>
        <v>Intenzifikace ČOV Karlštejn</v>
      </c>
      <c r="F47" s="412"/>
      <c r="G47" s="412"/>
      <c r="H47" s="412"/>
      <c r="I47" s="128"/>
      <c r="J47" s="43"/>
      <c r="K47" s="46"/>
    </row>
    <row r="48" spans="2:11" ht="15">
      <c r="B48" s="29"/>
      <c r="C48" s="38" t="s">
        <v>129</v>
      </c>
      <c r="D48" s="30"/>
      <c r="E48" s="30"/>
      <c r="F48" s="30"/>
      <c r="G48" s="30"/>
      <c r="H48" s="30"/>
      <c r="I48" s="127"/>
      <c r="J48" s="30"/>
      <c r="K48" s="32"/>
    </row>
    <row r="49" spans="2:47" s="1" customFormat="1" ht="16.5" customHeight="1">
      <c r="B49" s="42"/>
      <c r="C49" s="43"/>
      <c r="D49" s="43"/>
      <c r="E49" s="406" t="s">
        <v>2068</v>
      </c>
      <c r="F49" s="407"/>
      <c r="G49" s="407"/>
      <c r="H49" s="407"/>
      <c r="I49" s="128"/>
      <c r="J49" s="43"/>
      <c r="K49" s="46"/>
    </row>
    <row r="50" spans="2:47" s="1" customFormat="1" ht="14.45" customHeight="1">
      <c r="B50" s="42"/>
      <c r="C50" s="38" t="s">
        <v>131</v>
      </c>
      <c r="D50" s="43"/>
      <c r="E50" s="43"/>
      <c r="F50" s="43"/>
      <c r="G50" s="43"/>
      <c r="H50" s="43"/>
      <c r="I50" s="128"/>
      <c r="J50" s="43"/>
      <c r="K50" s="46"/>
    </row>
    <row r="51" spans="2:47" s="1" customFormat="1" ht="17.25" customHeight="1">
      <c r="B51" s="42"/>
      <c r="C51" s="43"/>
      <c r="D51" s="43"/>
      <c r="E51" s="408" t="str">
        <f>E11</f>
        <v>DPS 01.2 - Elektromotorická část, ASŘTP</v>
      </c>
      <c r="F51" s="407"/>
      <c r="G51" s="407"/>
      <c r="H51" s="407"/>
      <c r="I51" s="128"/>
      <c r="J51" s="43"/>
      <c r="K51" s="46"/>
    </row>
    <row r="52" spans="2:47" s="1" customFormat="1" ht="6.95" customHeight="1">
      <c r="B52" s="42"/>
      <c r="C52" s="43"/>
      <c r="D52" s="43"/>
      <c r="E52" s="43"/>
      <c r="F52" s="43"/>
      <c r="G52" s="43"/>
      <c r="H52" s="43"/>
      <c r="I52" s="128"/>
      <c r="J52" s="43"/>
      <c r="K52" s="46"/>
    </row>
    <row r="53" spans="2:47" s="1" customFormat="1" ht="18" customHeight="1">
      <c r="B53" s="42"/>
      <c r="C53" s="38" t="s">
        <v>23</v>
      </c>
      <c r="D53" s="43"/>
      <c r="E53" s="43"/>
      <c r="F53" s="36" t="str">
        <f>F14</f>
        <v xml:space="preserve"> </v>
      </c>
      <c r="G53" s="43"/>
      <c r="H53" s="43"/>
      <c r="I53" s="129" t="s">
        <v>25</v>
      </c>
      <c r="J53" s="130" t="str">
        <f>IF(J14="","",J14)</f>
        <v>13. 11. 2018</v>
      </c>
      <c r="K53" s="46"/>
    </row>
    <row r="54" spans="2:47" s="1" customFormat="1" ht="6.95" customHeight="1">
      <c r="B54" s="42"/>
      <c r="C54" s="43"/>
      <c r="D54" s="43"/>
      <c r="E54" s="43"/>
      <c r="F54" s="43"/>
      <c r="G54" s="43"/>
      <c r="H54" s="43"/>
      <c r="I54" s="128"/>
      <c r="J54" s="43"/>
      <c r="K54" s="46"/>
    </row>
    <row r="55" spans="2:47" s="1" customFormat="1" ht="15">
      <c r="B55" s="42"/>
      <c r="C55" s="38" t="s">
        <v>27</v>
      </c>
      <c r="D55" s="43"/>
      <c r="E55" s="43"/>
      <c r="F55" s="36" t="str">
        <f>E17</f>
        <v>Městys Karlštejn</v>
      </c>
      <c r="G55" s="43"/>
      <c r="H55" s="43"/>
      <c r="I55" s="129" t="s">
        <v>35</v>
      </c>
      <c r="J55" s="400" t="str">
        <f>E23</f>
        <v>Vodohospodářský podnik a.s.</v>
      </c>
      <c r="K55" s="46"/>
    </row>
    <row r="56" spans="2:47" s="1" customFormat="1" ht="14.45" customHeight="1">
      <c r="B56" s="42"/>
      <c r="C56" s="38" t="s">
        <v>33</v>
      </c>
      <c r="D56" s="43"/>
      <c r="E56" s="43"/>
      <c r="F56" s="36" t="str">
        <f>IF(E20="","",E20)</f>
        <v/>
      </c>
      <c r="G56" s="43"/>
      <c r="H56" s="43"/>
      <c r="I56" s="128"/>
      <c r="J56" s="409"/>
      <c r="K56" s="46"/>
    </row>
    <row r="57" spans="2:47" s="1" customFormat="1" ht="10.35" customHeight="1">
      <c r="B57" s="42"/>
      <c r="C57" s="43"/>
      <c r="D57" s="43"/>
      <c r="E57" s="43"/>
      <c r="F57" s="43"/>
      <c r="G57" s="43"/>
      <c r="H57" s="43"/>
      <c r="I57" s="128"/>
      <c r="J57" s="43"/>
      <c r="K57" s="46"/>
    </row>
    <row r="58" spans="2:47" s="1" customFormat="1" ht="29.25" customHeight="1">
      <c r="B58" s="42"/>
      <c r="C58" s="154" t="s">
        <v>134</v>
      </c>
      <c r="D58" s="142"/>
      <c r="E58" s="142"/>
      <c r="F58" s="142"/>
      <c r="G58" s="142"/>
      <c r="H58" s="142"/>
      <c r="I58" s="155"/>
      <c r="J58" s="156" t="s">
        <v>135</v>
      </c>
      <c r="K58" s="157"/>
    </row>
    <row r="59" spans="2:47" s="1" customFormat="1" ht="10.35" customHeight="1">
      <c r="B59" s="42"/>
      <c r="C59" s="43"/>
      <c r="D59" s="43"/>
      <c r="E59" s="43"/>
      <c r="F59" s="43"/>
      <c r="G59" s="43"/>
      <c r="H59" s="43"/>
      <c r="I59" s="128"/>
      <c r="J59" s="43"/>
      <c r="K59" s="46"/>
    </row>
    <row r="60" spans="2:47" s="1" customFormat="1" ht="29.25" customHeight="1">
      <c r="B60" s="42"/>
      <c r="C60" s="158" t="s">
        <v>136</v>
      </c>
      <c r="D60" s="43"/>
      <c r="E60" s="43"/>
      <c r="F60" s="43"/>
      <c r="G60" s="43"/>
      <c r="H60" s="43"/>
      <c r="I60" s="128"/>
      <c r="J60" s="138">
        <f>J90</f>
        <v>0</v>
      </c>
      <c r="K60" s="46"/>
      <c r="AU60" s="25" t="s">
        <v>137</v>
      </c>
    </row>
    <row r="61" spans="2:47" s="8" customFormat="1" ht="24.95" customHeight="1">
      <c r="B61" s="159"/>
      <c r="C61" s="160"/>
      <c r="D61" s="161" t="s">
        <v>2320</v>
      </c>
      <c r="E61" s="162"/>
      <c r="F61" s="162"/>
      <c r="G61" s="162"/>
      <c r="H61" s="162"/>
      <c r="I61" s="163"/>
      <c r="J61" s="164">
        <f>J91</f>
        <v>0</v>
      </c>
      <c r="K61" s="165"/>
    </row>
    <row r="62" spans="2:47" s="8" customFormat="1" ht="24.95" customHeight="1">
      <c r="B62" s="159"/>
      <c r="C62" s="160"/>
      <c r="D62" s="161" t="s">
        <v>2321</v>
      </c>
      <c r="E62" s="162"/>
      <c r="F62" s="162"/>
      <c r="G62" s="162"/>
      <c r="H62" s="162"/>
      <c r="I62" s="163"/>
      <c r="J62" s="164">
        <f>J95</f>
        <v>0</v>
      </c>
      <c r="K62" s="165"/>
    </row>
    <row r="63" spans="2:47" s="8" customFormat="1" ht="24.95" customHeight="1">
      <c r="B63" s="159"/>
      <c r="C63" s="160"/>
      <c r="D63" s="161" t="s">
        <v>2322</v>
      </c>
      <c r="E63" s="162"/>
      <c r="F63" s="162"/>
      <c r="G63" s="162"/>
      <c r="H63" s="162"/>
      <c r="I63" s="163"/>
      <c r="J63" s="164">
        <f>J104</f>
        <v>0</v>
      </c>
      <c r="K63" s="165"/>
    </row>
    <row r="64" spans="2:47" s="8" customFormat="1" ht="24.95" customHeight="1">
      <c r="B64" s="159"/>
      <c r="C64" s="160"/>
      <c r="D64" s="161" t="s">
        <v>2323</v>
      </c>
      <c r="E64" s="162"/>
      <c r="F64" s="162"/>
      <c r="G64" s="162"/>
      <c r="H64" s="162"/>
      <c r="I64" s="163"/>
      <c r="J64" s="164">
        <f>J113</f>
        <v>0</v>
      </c>
      <c r="K64" s="165"/>
    </row>
    <row r="65" spans="2:12" s="8" customFormat="1" ht="24.95" customHeight="1">
      <c r="B65" s="159"/>
      <c r="C65" s="160"/>
      <c r="D65" s="161" t="s">
        <v>2324</v>
      </c>
      <c r="E65" s="162"/>
      <c r="F65" s="162"/>
      <c r="G65" s="162"/>
      <c r="H65" s="162"/>
      <c r="I65" s="163"/>
      <c r="J65" s="164">
        <f>J116</f>
        <v>0</v>
      </c>
      <c r="K65" s="165"/>
    </row>
    <row r="66" spans="2:12" s="8" customFormat="1" ht="24.95" customHeight="1">
      <c r="B66" s="159"/>
      <c r="C66" s="160"/>
      <c r="D66" s="161" t="s">
        <v>2325</v>
      </c>
      <c r="E66" s="162"/>
      <c r="F66" s="162"/>
      <c r="G66" s="162"/>
      <c r="H66" s="162"/>
      <c r="I66" s="163"/>
      <c r="J66" s="164">
        <f>J121</f>
        <v>0</v>
      </c>
      <c r="K66" s="165"/>
    </row>
    <row r="67" spans="2:12" s="8" customFormat="1" ht="24.95" customHeight="1">
      <c r="B67" s="159"/>
      <c r="C67" s="160"/>
      <c r="D67" s="161" t="s">
        <v>2326</v>
      </c>
      <c r="E67" s="162"/>
      <c r="F67" s="162"/>
      <c r="G67" s="162"/>
      <c r="H67" s="162"/>
      <c r="I67" s="163"/>
      <c r="J67" s="164">
        <f>J135</f>
        <v>0</v>
      </c>
      <c r="K67" s="165"/>
    </row>
    <row r="68" spans="2:12" s="8" customFormat="1" ht="24.95" customHeight="1">
      <c r="B68" s="159"/>
      <c r="C68" s="160"/>
      <c r="D68" s="161" t="s">
        <v>2327</v>
      </c>
      <c r="E68" s="162"/>
      <c r="F68" s="162"/>
      <c r="G68" s="162"/>
      <c r="H68" s="162"/>
      <c r="I68" s="163"/>
      <c r="J68" s="164">
        <f>J162</f>
        <v>0</v>
      </c>
      <c r="K68" s="165"/>
    </row>
    <row r="69" spans="2:12" s="1" customFormat="1" ht="21.75" customHeight="1">
      <c r="B69" s="42"/>
      <c r="C69" s="43"/>
      <c r="D69" s="43"/>
      <c r="E69" s="43"/>
      <c r="F69" s="43"/>
      <c r="G69" s="43"/>
      <c r="H69" s="43"/>
      <c r="I69" s="128"/>
      <c r="J69" s="43"/>
      <c r="K69" s="46"/>
    </row>
    <row r="70" spans="2:12" s="1" customFormat="1" ht="6.95" customHeight="1">
      <c r="B70" s="57"/>
      <c r="C70" s="58"/>
      <c r="D70" s="58"/>
      <c r="E70" s="58"/>
      <c r="F70" s="58"/>
      <c r="G70" s="58"/>
      <c r="H70" s="58"/>
      <c r="I70" s="149"/>
      <c r="J70" s="58"/>
      <c r="K70" s="59"/>
    </row>
    <row r="74" spans="2:12" s="1" customFormat="1" ht="6.95" customHeight="1">
      <c r="B74" s="60"/>
      <c r="C74" s="61"/>
      <c r="D74" s="61"/>
      <c r="E74" s="61"/>
      <c r="F74" s="61"/>
      <c r="G74" s="61"/>
      <c r="H74" s="61"/>
      <c r="I74" s="152"/>
      <c r="J74" s="61"/>
      <c r="K74" s="61"/>
      <c r="L74" s="62"/>
    </row>
    <row r="75" spans="2:12" s="1" customFormat="1" ht="36.950000000000003" customHeight="1">
      <c r="B75" s="42"/>
      <c r="C75" s="63" t="s">
        <v>150</v>
      </c>
      <c r="D75" s="64"/>
      <c r="E75" s="64"/>
      <c r="F75" s="64"/>
      <c r="G75" s="64"/>
      <c r="H75" s="64"/>
      <c r="I75" s="173"/>
      <c r="J75" s="64"/>
      <c r="K75" s="64"/>
      <c r="L75" s="62"/>
    </row>
    <row r="76" spans="2:12" s="1" customFormat="1" ht="6.95" customHeight="1">
      <c r="B76" s="42"/>
      <c r="C76" s="64"/>
      <c r="D76" s="64"/>
      <c r="E76" s="64"/>
      <c r="F76" s="64"/>
      <c r="G76" s="64"/>
      <c r="H76" s="64"/>
      <c r="I76" s="173"/>
      <c r="J76" s="64"/>
      <c r="K76" s="64"/>
      <c r="L76" s="62"/>
    </row>
    <row r="77" spans="2:12" s="1" customFormat="1" ht="14.45" customHeight="1">
      <c r="B77" s="42"/>
      <c r="C77" s="66" t="s">
        <v>17</v>
      </c>
      <c r="D77" s="64"/>
      <c r="E77" s="64"/>
      <c r="F77" s="64"/>
      <c r="G77" s="64"/>
      <c r="H77" s="64"/>
      <c r="I77" s="173"/>
      <c r="J77" s="64"/>
      <c r="K77" s="64"/>
      <c r="L77" s="62"/>
    </row>
    <row r="78" spans="2:12" s="1" customFormat="1" ht="16.5" customHeight="1">
      <c r="B78" s="42"/>
      <c r="C78" s="64"/>
      <c r="D78" s="64"/>
      <c r="E78" s="410" t="str">
        <f>E7</f>
        <v>Intenzifikace ČOV Karlštejn</v>
      </c>
      <c r="F78" s="411"/>
      <c r="G78" s="411"/>
      <c r="H78" s="411"/>
      <c r="I78" s="173"/>
      <c r="J78" s="64"/>
      <c r="K78" s="64"/>
      <c r="L78" s="62"/>
    </row>
    <row r="79" spans="2:12" ht="15">
      <c r="B79" s="29"/>
      <c r="C79" s="66" t="s">
        <v>129</v>
      </c>
      <c r="D79" s="174"/>
      <c r="E79" s="174"/>
      <c r="F79" s="174"/>
      <c r="G79" s="174"/>
      <c r="H79" s="174"/>
      <c r="J79" s="174"/>
      <c r="K79" s="174"/>
      <c r="L79" s="175"/>
    </row>
    <row r="80" spans="2:12" s="1" customFormat="1" ht="16.5" customHeight="1">
      <c r="B80" s="42"/>
      <c r="C80" s="64"/>
      <c r="D80" s="64"/>
      <c r="E80" s="410" t="s">
        <v>2068</v>
      </c>
      <c r="F80" s="404"/>
      <c r="G80" s="404"/>
      <c r="H80" s="404"/>
      <c r="I80" s="173"/>
      <c r="J80" s="64"/>
      <c r="K80" s="64"/>
      <c r="L80" s="62"/>
    </row>
    <row r="81" spans="2:65" s="1" customFormat="1" ht="14.45" customHeight="1">
      <c r="B81" s="42"/>
      <c r="C81" s="66" t="s">
        <v>131</v>
      </c>
      <c r="D81" s="64"/>
      <c r="E81" s="64"/>
      <c r="F81" s="64"/>
      <c r="G81" s="64"/>
      <c r="H81" s="64"/>
      <c r="I81" s="173"/>
      <c r="J81" s="64"/>
      <c r="K81" s="64"/>
      <c r="L81" s="62"/>
    </row>
    <row r="82" spans="2:65" s="1" customFormat="1" ht="17.25" customHeight="1">
      <c r="B82" s="42"/>
      <c r="C82" s="64"/>
      <c r="D82" s="64"/>
      <c r="E82" s="377" t="str">
        <f>E11</f>
        <v>DPS 01.2 - Elektromotorická část, ASŘTP</v>
      </c>
      <c r="F82" s="404"/>
      <c r="G82" s="404"/>
      <c r="H82" s="404"/>
      <c r="I82" s="173"/>
      <c r="J82" s="64"/>
      <c r="K82" s="64"/>
      <c r="L82" s="62"/>
    </row>
    <row r="83" spans="2:65" s="1" customFormat="1" ht="6.95" customHeight="1">
      <c r="B83" s="42"/>
      <c r="C83" s="64"/>
      <c r="D83" s="64"/>
      <c r="E83" s="64"/>
      <c r="F83" s="64"/>
      <c r="G83" s="64"/>
      <c r="H83" s="64"/>
      <c r="I83" s="173"/>
      <c r="J83" s="64"/>
      <c r="K83" s="64"/>
      <c r="L83" s="62"/>
    </row>
    <row r="84" spans="2:65" s="1" customFormat="1" ht="18" customHeight="1">
      <c r="B84" s="42"/>
      <c r="C84" s="66" t="s">
        <v>23</v>
      </c>
      <c r="D84" s="64"/>
      <c r="E84" s="64"/>
      <c r="F84" s="176" t="str">
        <f>F14</f>
        <v xml:space="preserve"> </v>
      </c>
      <c r="G84" s="64"/>
      <c r="H84" s="64"/>
      <c r="I84" s="177" t="s">
        <v>25</v>
      </c>
      <c r="J84" s="74" t="str">
        <f>IF(J14="","",J14)</f>
        <v>13. 11. 2018</v>
      </c>
      <c r="K84" s="64"/>
      <c r="L84" s="62"/>
    </row>
    <row r="85" spans="2:65" s="1" customFormat="1" ht="6.95" customHeight="1">
      <c r="B85" s="42"/>
      <c r="C85" s="64"/>
      <c r="D85" s="64"/>
      <c r="E85" s="64"/>
      <c r="F85" s="64"/>
      <c r="G85" s="64"/>
      <c r="H85" s="64"/>
      <c r="I85" s="173"/>
      <c r="J85" s="64"/>
      <c r="K85" s="64"/>
      <c r="L85" s="62"/>
    </row>
    <row r="86" spans="2:65" s="1" customFormat="1" ht="15">
      <c r="B86" s="42"/>
      <c r="C86" s="66" t="s">
        <v>27</v>
      </c>
      <c r="D86" s="64"/>
      <c r="E86" s="64"/>
      <c r="F86" s="176" t="str">
        <f>E17</f>
        <v>Městys Karlštejn</v>
      </c>
      <c r="G86" s="64"/>
      <c r="H86" s="64"/>
      <c r="I86" s="177" t="s">
        <v>35</v>
      </c>
      <c r="J86" s="176" t="str">
        <f>E23</f>
        <v>Vodohospodářský podnik a.s.</v>
      </c>
      <c r="K86" s="64"/>
      <c r="L86" s="62"/>
    </row>
    <row r="87" spans="2:65" s="1" customFormat="1" ht="14.45" customHeight="1">
      <c r="B87" s="42"/>
      <c r="C87" s="66" t="s">
        <v>33</v>
      </c>
      <c r="D87" s="64"/>
      <c r="E87" s="64"/>
      <c r="F87" s="176" t="str">
        <f>IF(E20="","",E20)</f>
        <v/>
      </c>
      <c r="G87" s="64"/>
      <c r="H87" s="64"/>
      <c r="I87" s="173"/>
      <c r="J87" s="64"/>
      <c r="K87" s="64"/>
      <c r="L87" s="62"/>
    </row>
    <row r="88" spans="2:65" s="1" customFormat="1" ht="10.35" customHeight="1">
      <c r="B88" s="42"/>
      <c r="C88" s="64"/>
      <c r="D88" s="64"/>
      <c r="E88" s="64"/>
      <c r="F88" s="64"/>
      <c r="G88" s="64"/>
      <c r="H88" s="64"/>
      <c r="I88" s="173"/>
      <c r="J88" s="64"/>
      <c r="K88" s="64"/>
      <c r="L88" s="62"/>
    </row>
    <row r="89" spans="2:65" s="10" customFormat="1" ht="29.25" customHeight="1">
      <c r="B89" s="178"/>
      <c r="C89" s="179" t="s">
        <v>151</v>
      </c>
      <c r="D89" s="180" t="s">
        <v>61</v>
      </c>
      <c r="E89" s="180" t="s">
        <v>57</v>
      </c>
      <c r="F89" s="180" t="s">
        <v>152</v>
      </c>
      <c r="G89" s="180" t="s">
        <v>153</v>
      </c>
      <c r="H89" s="180" t="s">
        <v>154</v>
      </c>
      <c r="I89" s="181" t="s">
        <v>155</v>
      </c>
      <c r="J89" s="180" t="s">
        <v>135</v>
      </c>
      <c r="K89" s="182" t="s">
        <v>156</v>
      </c>
      <c r="L89" s="183"/>
      <c r="M89" s="82" t="s">
        <v>157</v>
      </c>
      <c r="N89" s="83" t="s">
        <v>46</v>
      </c>
      <c r="O89" s="83" t="s">
        <v>158</v>
      </c>
      <c r="P89" s="83" t="s">
        <v>159</v>
      </c>
      <c r="Q89" s="83" t="s">
        <v>160</v>
      </c>
      <c r="R89" s="83" t="s">
        <v>161</v>
      </c>
      <c r="S89" s="83" t="s">
        <v>162</v>
      </c>
      <c r="T89" s="84" t="s">
        <v>163</v>
      </c>
    </row>
    <row r="90" spans="2:65" s="1" customFormat="1" ht="29.25" customHeight="1">
      <c r="B90" s="42"/>
      <c r="C90" s="88" t="s">
        <v>136</v>
      </c>
      <c r="D90" s="64"/>
      <c r="E90" s="64"/>
      <c r="F90" s="64"/>
      <c r="G90" s="64"/>
      <c r="H90" s="64"/>
      <c r="I90" s="173"/>
      <c r="J90" s="184">
        <f>BK90</f>
        <v>0</v>
      </c>
      <c r="K90" s="64"/>
      <c r="L90" s="62"/>
      <c r="M90" s="85"/>
      <c r="N90" s="86"/>
      <c r="O90" s="86"/>
      <c r="P90" s="185">
        <f>P91+P95+P104+P113+P116+P121+P135+P162</f>
        <v>0</v>
      </c>
      <c r="Q90" s="86"/>
      <c r="R90" s="185">
        <f>R91+R95+R104+R113+R116+R121+R135+R162</f>
        <v>0</v>
      </c>
      <c r="S90" s="86"/>
      <c r="T90" s="186">
        <f>T91+T95+T104+T113+T116+T121+T135+T162</f>
        <v>0</v>
      </c>
      <c r="AT90" s="25" t="s">
        <v>75</v>
      </c>
      <c r="AU90" s="25" t="s">
        <v>137</v>
      </c>
      <c r="BK90" s="187">
        <f>BK91+BK95+BK104+BK113+BK116+BK121+BK135+BK162</f>
        <v>0</v>
      </c>
    </row>
    <row r="91" spans="2:65" s="11" customFormat="1" ht="37.35" customHeight="1">
      <c r="B91" s="188"/>
      <c r="C91" s="189"/>
      <c r="D91" s="190" t="s">
        <v>75</v>
      </c>
      <c r="E91" s="191" t="s">
        <v>1086</v>
      </c>
      <c r="F91" s="191" t="s">
        <v>2328</v>
      </c>
      <c r="G91" s="189"/>
      <c r="H91" s="189"/>
      <c r="I91" s="192"/>
      <c r="J91" s="193">
        <f>BK91</f>
        <v>0</v>
      </c>
      <c r="K91" s="189"/>
      <c r="L91" s="194"/>
      <c r="M91" s="195"/>
      <c r="N91" s="196"/>
      <c r="O91" s="196"/>
      <c r="P91" s="197">
        <f>SUM(P92:P94)</f>
        <v>0</v>
      </c>
      <c r="Q91" s="196"/>
      <c r="R91" s="197">
        <f>SUM(R92:R94)</f>
        <v>0</v>
      </c>
      <c r="S91" s="196"/>
      <c r="T91" s="198">
        <f>SUM(T92:T94)</f>
        <v>0</v>
      </c>
      <c r="AR91" s="199" t="s">
        <v>83</v>
      </c>
      <c r="AT91" s="200" t="s">
        <v>75</v>
      </c>
      <c r="AU91" s="200" t="s">
        <v>76</v>
      </c>
      <c r="AY91" s="199" t="s">
        <v>166</v>
      </c>
      <c r="BK91" s="201">
        <f>SUM(BK92:BK94)</f>
        <v>0</v>
      </c>
    </row>
    <row r="92" spans="2:65" s="1" customFormat="1" ht="25.5" customHeight="1">
      <c r="B92" s="42"/>
      <c r="C92" s="204" t="s">
        <v>83</v>
      </c>
      <c r="D92" s="204" t="s">
        <v>169</v>
      </c>
      <c r="E92" s="205" t="s">
        <v>1088</v>
      </c>
      <c r="F92" s="206" t="s">
        <v>2329</v>
      </c>
      <c r="G92" s="207" t="s">
        <v>1090</v>
      </c>
      <c r="H92" s="208">
        <v>3</v>
      </c>
      <c r="I92" s="209"/>
      <c r="J92" s="208">
        <f>ROUND(I92*H92,2)</f>
        <v>0</v>
      </c>
      <c r="K92" s="206" t="s">
        <v>22</v>
      </c>
      <c r="L92" s="62"/>
      <c r="M92" s="210" t="s">
        <v>22</v>
      </c>
      <c r="N92" s="211" t="s">
        <v>47</v>
      </c>
      <c r="O92" s="43"/>
      <c r="P92" s="212">
        <f>O92*H92</f>
        <v>0</v>
      </c>
      <c r="Q92" s="212">
        <v>0</v>
      </c>
      <c r="R92" s="212">
        <f>Q92*H92</f>
        <v>0</v>
      </c>
      <c r="S92" s="212">
        <v>0</v>
      </c>
      <c r="T92" s="213">
        <f>S92*H92</f>
        <v>0</v>
      </c>
      <c r="AR92" s="25" t="s">
        <v>174</v>
      </c>
      <c r="AT92" s="25" t="s">
        <v>169</v>
      </c>
      <c r="AU92" s="25" t="s">
        <v>83</v>
      </c>
      <c r="AY92" s="25" t="s">
        <v>166</v>
      </c>
      <c r="BE92" s="214">
        <f>IF(N92="základní",J92,0)</f>
        <v>0</v>
      </c>
      <c r="BF92" s="214">
        <f>IF(N92="snížená",J92,0)</f>
        <v>0</v>
      </c>
      <c r="BG92" s="214">
        <f>IF(N92="zákl. přenesená",J92,0)</f>
        <v>0</v>
      </c>
      <c r="BH92" s="214">
        <f>IF(N92="sníž. přenesená",J92,0)</f>
        <v>0</v>
      </c>
      <c r="BI92" s="214">
        <f>IF(N92="nulová",J92,0)</f>
        <v>0</v>
      </c>
      <c r="BJ92" s="25" t="s">
        <v>83</v>
      </c>
      <c r="BK92" s="214">
        <f>ROUND(I92*H92,2)</f>
        <v>0</v>
      </c>
      <c r="BL92" s="25" t="s">
        <v>174</v>
      </c>
      <c r="BM92" s="25" t="s">
        <v>85</v>
      </c>
    </row>
    <row r="93" spans="2:65" s="1" customFormat="1" ht="25.5" customHeight="1">
      <c r="B93" s="42"/>
      <c r="C93" s="204" t="s">
        <v>85</v>
      </c>
      <c r="D93" s="204" t="s">
        <v>169</v>
      </c>
      <c r="E93" s="205" t="s">
        <v>1091</v>
      </c>
      <c r="F93" s="206" t="s">
        <v>2330</v>
      </c>
      <c r="G93" s="207" t="s">
        <v>1090</v>
      </c>
      <c r="H93" s="208">
        <v>1</v>
      </c>
      <c r="I93" s="209"/>
      <c r="J93" s="208">
        <f>ROUND(I93*H93,2)</f>
        <v>0</v>
      </c>
      <c r="K93" s="206" t="s">
        <v>22</v>
      </c>
      <c r="L93" s="62"/>
      <c r="M93" s="210" t="s">
        <v>22</v>
      </c>
      <c r="N93" s="211" t="s">
        <v>47</v>
      </c>
      <c r="O93" s="43"/>
      <c r="P93" s="212">
        <f>O93*H93</f>
        <v>0</v>
      </c>
      <c r="Q93" s="212">
        <v>0</v>
      </c>
      <c r="R93" s="212">
        <f>Q93*H93</f>
        <v>0</v>
      </c>
      <c r="S93" s="212">
        <v>0</v>
      </c>
      <c r="T93" s="213">
        <f>S93*H93</f>
        <v>0</v>
      </c>
      <c r="AR93" s="25" t="s">
        <v>174</v>
      </c>
      <c r="AT93" s="25" t="s">
        <v>169</v>
      </c>
      <c r="AU93" s="25" t="s">
        <v>83</v>
      </c>
      <c r="AY93" s="25" t="s">
        <v>166</v>
      </c>
      <c r="BE93" s="214">
        <f>IF(N93="základní",J93,0)</f>
        <v>0</v>
      </c>
      <c r="BF93" s="214">
        <f>IF(N93="snížená",J93,0)</f>
        <v>0</v>
      </c>
      <c r="BG93" s="214">
        <f>IF(N93="zákl. přenesená",J93,0)</f>
        <v>0</v>
      </c>
      <c r="BH93" s="214">
        <f>IF(N93="sníž. přenesená",J93,0)</f>
        <v>0</v>
      </c>
      <c r="BI93" s="214">
        <f>IF(N93="nulová",J93,0)</f>
        <v>0</v>
      </c>
      <c r="BJ93" s="25" t="s">
        <v>83</v>
      </c>
      <c r="BK93" s="214">
        <f>ROUND(I93*H93,2)</f>
        <v>0</v>
      </c>
      <c r="BL93" s="25" t="s">
        <v>174</v>
      </c>
      <c r="BM93" s="25" t="s">
        <v>174</v>
      </c>
    </row>
    <row r="94" spans="2:65" s="1" customFormat="1" ht="204" customHeight="1">
      <c r="B94" s="42"/>
      <c r="C94" s="204" t="s">
        <v>183</v>
      </c>
      <c r="D94" s="204" t="s">
        <v>169</v>
      </c>
      <c r="E94" s="205" t="s">
        <v>1094</v>
      </c>
      <c r="F94" s="206" t="s">
        <v>2331</v>
      </c>
      <c r="G94" s="207" t="s">
        <v>2079</v>
      </c>
      <c r="H94" s="208">
        <v>1</v>
      </c>
      <c r="I94" s="209"/>
      <c r="J94" s="208">
        <f>ROUND(I94*H94,2)</f>
        <v>0</v>
      </c>
      <c r="K94" s="206" t="s">
        <v>22</v>
      </c>
      <c r="L94" s="62"/>
      <c r="M94" s="210" t="s">
        <v>22</v>
      </c>
      <c r="N94" s="211" t="s">
        <v>47</v>
      </c>
      <c r="O94" s="43"/>
      <c r="P94" s="212">
        <f>O94*H94</f>
        <v>0</v>
      </c>
      <c r="Q94" s="212">
        <v>0</v>
      </c>
      <c r="R94" s="212">
        <f>Q94*H94</f>
        <v>0</v>
      </c>
      <c r="S94" s="212">
        <v>0</v>
      </c>
      <c r="T94" s="213">
        <f>S94*H94</f>
        <v>0</v>
      </c>
      <c r="AR94" s="25" t="s">
        <v>174</v>
      </c>
      <c r="AT94" s="25" t="s">
        <v>169</v>
      </c>
      <c r="AU94" s="25" t="s">
        <v>83</v>
      </c>
      <c r="AY94" s="25" t="s">
        <v>166</v>
      </c>
      <c r="BE94" s="214">
        <f>IF(N94="základní",J94,0)</f>
        <v>0</v>
      </c>
      <c r="BF94" s="214">
        <f>IF(N94="snížená",J94,0)</f>
        <v>0</v>
      </c>
      <c r="BG94" s="214">
        <f>IF(N94="zákl. přenesená",J94,0)</f>
        <v>0</v>
      </c>
      <c r="BH94" s="214">
        <f>IF(N94="sníž. přenesená",J94,0)</f>
        <v>0</v>
      </c>
      <c r="BI94" s="214">
        <f>IF(N94="nulová",J94,0)</f>
        <v>0</v>
      </c>
      <c r="BJ94" s="25" t="s">
        <v>83</v>
      </c>
      <c r="BK94" s="214">
        <f>ROUND(I94*H94,2)</f>
        <v>0</v>
      </c>
      <c r="BL94" s="25" t="s">
        <v>174</v>
      </c>
      <c r="BM94" s="25" t="s">
        <v>202</v>
      </c>
    </row>
    <row r="95" spans="2:65" s="11" customFormat="1" ht="37.35" customHeight="1">
      <c r="B95" s="188"/>
      <c r="C95" s="189"/>
      <c r="D95" s="190" t="s">
        <v>75</v>
      </c>
      <c r="E95" s="191" t="s">
        <v>1147</v>
      </c>
      <c r="F95" s="191" t="s">
        <v>2332</v>
      </c>
      <c r="G95" s="189"/>
      <c r="H95" s="189"/>
      <c r="I95" s="192"/>
      <c r="J95" s="193">
        <f>BK95</f>
        <v>0</v>
      </c>
      <c r="K95" s="189"/>
      <c r="L95" s="194"/>
      <c r="M95" s="195"/>
      <c r="N95" s="196"/>
      <c r="O95" s="196"/>
      <c r="P95" s="197">
        <f>SUM(P96:P103)</f>
        <v>0</v>
      </c>
      <c r="Q95" s="196"/>
      <c r="R95" s="197">
        <f>SUM(R96:R103)</f>
        <v>0</v>
      </c>
      <c r="S95" s="196"/>
      <c r="T95" s="198">
        <f>SUM(T96:T103)</f>
        <v>0</v>
      </c>
      <c r="AR95" s="199" t="s">
        <v>83</v>
      </c>
      <c r="AT95" s="200" t="s">
        <v>75</v>
      </c>
      <c r="AU95" s="200" t="s">
        <v>76</v>
      </c>
      <c r="AY95" s="199" t="s">
        <v>166</v>
      </c>
      <c r="BK95" s="201">
        <f>SUM(BK96:BK103)</f>
        <v>0</v>
      </c>
    </row>
    <row r="96" spans="2:65" s="1" customFormat="1" ht="25.5" customHeight="1">
      <c r="B96" s="42"/>
      <c r="C96" s="204" t="s">
        <v>174</v>
      </c>
      <c r="D96" s="204" t="s">
        <v>169</v>
      </c>
      <c r="E96" s="205" t="s">
        <v>1096</v>
      </c>
      <c r="F96" s="206" t="s">
        <v>2333</v>
      </c>
      <c r="G96" s="207" t="s">
        <v>1090</v>
      </c>
      <c r="H96" s="208">
        <v>20</v>
      </c>
      <c r="I96" s="209"/>
      <c r="J96" s="208">
        <f t="shared" ref="J96:J103" si="0">ROUND(I96*H96,2)</f>
        <v>0</v>
      </c>
      <c r="K96" s="206" t="s">
        <v>22</v>
      </c>
      <c r="L96" s="62"/>
      <c r="M96" s="210" t="s">
        <v>22</v>
      </c>
      <c r="N96" s="211" t="s">
        <v>47</v>
      </c>
      <c r="O96" s="43"/>
      <c r="P96" s="212">
        <f t="shared" ref="P96:P103" si="1">O96*H96</f>
        <v>0</v>
      </c>
      <c r="Q96" s="212">
        <v>0</v>
      </c>
      <c r="R96" s="212">
        <f t="shared" ref="R96:R103" si="2">Q96*H96</f>
        <v>0</v>
      </c>
      <c r="S96" s="212">
        <v>0</v>
      </c>
      <c r="T96" s="213">
        <f t="shared" ref="T96:T103" si="3">S96*H96</f>
        <v>0</v>
      </c>
      <c r="AR96" s="25" t="s">
        <v>174</v>
      </c>
      <c r="AT96" s="25" t="s">
        <v>169</v>
      </c>
      <c r="AU96" s="25" t="s">
        <v>83</v>
      </c>
      <c r="AY96" s="25" t="s">
        <v>166</v>
      </c>
      <c r="BE96" s="214">
        <f t="shared" ref="BE96:BE103" si="4">IF(N96="základní",J96,0)</f>
        <v>0</v>
      </c>
      <c r="BF96" s="214">
        <f t="shared" ref="BF96:BF103" si="5">IF(N96="snížená",J96,0)</f>
        <v>0</v>
      </c>
      <c r="BG96" s="214">
        <f t="shared" ref="BG96:BG103" si="6">IF(N96="zákl. přenesená",J96,0)</f>
        <v>0</v>
      </c>
      <c r="BH96" s="214">
        <f t="shared" ref="BH96:BH103" si="7">IF(N96="sníž. přenesená",J96,0)</f>
        <v>0</v>
      </c>
      <c r="BI96" s="214">
        <f t="shared" ref="BI96:BI103" si="8">IF(N96="nulová",J96,0)</f>
        <v>0</v>
      </c>
      <c r="BJ96" s="25" t="s">
        <v>83</v>
      </c>
      <c r="BK96" s="214">
        <f t="shared" ref="BK96:BK103" si="9">ROUND(I96*H96,2)</f>
        <v>0</v>
      </c>
      <c r="BL96" s="25" t="s">
        <v>174</v>
      </c>
      <c r="BM96" s="25" t="s">
        <v>215</v>
      </c>
    </row>
    <row r="97" spans="2:65" s="1" customFormat="1" ht="16.5" customHeight="1">
      <c r="B97" s="42"/>
      <c r="C97" s="204" t="s">
        <v>197</v>
      </c>
      <c r="D97" s="204" t="s">
        <v>169</v>
      </c>
      <c r="E97" s="205" t="s">
        <v>1099</v>
      </c>
      <c r="F97" s="206" t="s">
        <v>2334</v>
      </c>
      <c r="G97" s="207" t="s">
        <v>1090</v>
      </c>
      <c r="H97" s="208">
        <v>2</v>
      </c>
      <c r="I97" s="209"/>
      <c r="J97" s="208">
        <f t="shared" si="0"/>
        <v>0</v>
      </c>
      <c r="K97" s="206" t="s">
        <v>22</v>
      </c>
      <c r="L97" s="62"/>
      <c r="M97" s="210" t="s">
        <v>22</v>
      </c>
      <c r="N97" s="211" t="s">
        <v>47</v>
      </c>
      <c r="O97" s="43"/>
      <c r="P97" s="212">
        <f t="shared" si="1"/>
        <v>0</v>
      </c>
      <c r="Q97" s="212">
        <v>0</v>
      </c>
      <c r="R97" s="212">
        <f t="shared" si="2"/>
        <v>0</v>
      </c>
      <c r="S97" s="212">
        <v>0</v>
      </c>
      <c r="T97" s="213">
        <f t="shared" si="3"/>
        <v>0</v>
      </c>
      <c r="AR97" s="25" t="s">
        <v>174</v>
      </c>
      <c r="AT97" s="25" t="s">
        <v>169</v>
      </c>
      <c r="AU97" s="25" t="s">
        <v>83</v>
      </c>
      <c r="AY97" s="25" t="s">
        <v>166</v>
      </c>
      <c r="BE97" s="214">
        <f t="shared" si="4"/>
        <v>0</v>
      </c>
      <c r="BF97" s="214">
        <f t="shared" si="5"/>
        <v>0</v>
      </c>
      <c r="BG97" s="214">
        <f t="shared" si="6"/>
        <v>0</v>
      </c>
      <c r="BH97" s="214">
        <f t="shared" si="7"/>
        <v>0</v>
      </c>
      <c r="BI97" s="214">
        <f t="shared" si="8"/>
        <v>0</v>
      </c>
      <c r="BJ97" s="25" t="s">
        <v>83</v>
      </c>
      <c r="BK97" s="214">
        <f t="shared" si="9"/>
        <v>0</v>
      </c>
      <c r="BL97" s="25" t="s">
        <v>174</v>
      </c>
      <c r="BM97" s="25" t="s">
        <v>239</v>
      </c>
    </row>
    <row r="98" spans="2:65" s="1" customFormat="1" ht="16.5" customHeight="1">
      <c r="B98" s="42"/>
      <c r="C98" s="204" t="s">
        <v>202</v>
      </c>
      <c r="D98" s="204" t="s">
        <v>169</v>
      </c>
      <c r="E98" s="205" t="s">
        <v>1101</v>
      </c>
      <c r="F98" s="206" t="s">
        <v>2335</v>
      </c>
      <c r="G98" s="207" t="s">
        <v>1090</v>
      </c>
      <c r="H98" s="208">
        <v>10</v>
      </c>
      <c r="I98" s="209"/>
      <c r="J98" s="208">
        <f t="shared" si="0"/>
        <v>0</v>
      </c>
      <c r="K98" s="206" t="s">
        <v>22</v>
      </c>
      <c r="L98" s="62"/>
      <c r="M98" s="210" t="s">
        <v>22</v>
      </c>
      <c r="N98" s="211" t="s">
        <v>47</v>
      </c>
      <c r="O98" s="43"/>
      <c r="P98" s="212">
        <f t="shared" si="1"/>
        <v>0</v>
      </c>
      <c r="Q98" s="212">
        <v>0</v>
      </c>
      <c r="R98" s="212">
        <f t="shared" si="2"/>
        <v>0</v>
      </c>
      <c r="S98" s="212">
        <v>0</v>
      </c>
      <c r="T98" s="213">
        <f t="shared" si="3"/>
        <v>0</v>
      </c>
      <c r="AR98" s="25" t="s">
        <v>174</v>
      </c>
      <c r="AT98" s="25" t="s">
        <v>169</v>
      </c>
      <c r="AU98" s="25" t="s">
        <v>83</v>
      </c>
      <c r="AY98" s="25" t="s">
        <v>166</v>
      </c>
      <c r="BE98" s="214">
        <f t="shared" si="4"/>
        <v>0</v>
      </c>
      <c r="BF98" s="214">
        <f t="shared" si="5"/>
        <v>0</v>
      </c>
      <c r="BG98" s="214">
        <f t="shared" si="6"/>
        <v>0</v>
      </c>
      <c r="BH98" s="214">
        <f t="shared" si="7"/>
        <v>0</v>
      </c>
      <c r="BI98" s="214">
        <f t="shared" si="8"/>
        <v>0</v>
      </c>
      <c r="BJ98" s="25" t="s">
        <v>83</v>
      </c>
      <c r="BK98" s="214">
        <f t="shared" si="9"/>
        <v>0</v>
      </c>
      <c r="BL98" s="25" t="s">
        <v>174</v>
      </c>
      <c r="BM98" s="25" t="s">
        <v>251</v>
      </c>
    </row>
    <row r="99" spans="2:65" s="1" customFormat="1" ht="25.5" customHeight="1">
      <c r="B99" s="42"/>
      <c r="C99" s="204" t="s">
        <v>207</v>
      </c>
      <c r="D99" s="204" t="s">
        <v>169</v>
      </c>
      <c r="E99" s="205" t="s">
        <v>1103</v>
      </c>
      <c r="F99" s="206" t="s">
        <v>2336</v>
      </c>
      <c r="G99" s="207" t="s">
        <v>1090</v>
      </c>
      <c r="H99" s="208">
        <v>1</v>
      </c>
      <c r="I99" s="209"/>
      <c r="J99" s="208">
        <f t="shared" si="0"/>
        <v>0</v>
      </c>
      <c r="K99" s="206" t="s">
        <v>22</v>
      </c>
      <c r="L99" s="62"/>
      <c r="M99" s="210" t="s">
        <v>22</v>
      </c>
      <c r="N99" s="211" t="s">
        <v>47</v>
      </c>
      <c r="O99" s="43"/>
      <c r="P99" s="212">
        <f t="shared" si="1"/>
        <v>0</v>
      </c>
      <c r="Q99" s="212">
        <v>0</v>
      </c>
      <c r="R99" s="212">
        <f t="shared" si="2"/>
        <v>0</v>
      </c>
      <c r="S99" s="212">
        <v>0</v>
      </c>
      <c r="T99" s="213">
        <f t="shared" si="3"/>
        <v>0</v>
      </c>
      <c r="AR99" s="25" t="s">
        <v>174</v>
      </c>
      <c r="AT99" s="25" t="s">
        <v>169</v>
      </c>
      <c r="AU99" s="25" t="s">
        <v>83</v>
      </c>
      <c r="AY99" s="25" t="s">
        <v>166</v>
      </c>
      <c r="BE99" s="214">
        <f t="shared" si="4"/>
        <v>0</v>
      </c>
      <c r="BF99" s="214">
        <f t="shared" si="5"/>
        <v>0</v>
      </c>
      <c r="BG99" s="214">
        <f t="shared" si="6"/>
        <v>0</v>
      </c>
      <c r="BH99" s="214">
        <f t="shared" si="7"/>
        <v>0</v>
      </c>
      <c r="BI99" s="214">
        <f t="shared" si="8"/>
        <v>0</v>
      </c>
      <c r="BJ99" s="25" t="s">
        <v>83</v>
      </c>
      <c r="BK99" s="214">
        <f t="shared" si="9"/>
        <v>0</v>
      </c>
      <c r="BL99" s="25" t="s">
        <v>174</v>
      </c>
      <c r="BM99" s="25" t="s">
        <v>261</v>
      </c>
    </row>
    <row r="100" spans="2:65" s="1" customFormat="1" ht="25.5" customHeight="1">
      <c r="B100" s="42"/>
      <c r="C100" s="204" t="s">
        <v>215</v>
      </c>
      <c r="D100" s="204" t="s">
        <v>169</v>
      </c>
      <c r="E100" s="205" t="s">
        <v>1105</v>
      </c>
      <c r="F100" s="206" t="s">
        <v>2337</v>
      </c>
      <c r="G100" s="207" t="s">
        <v>1090</v>
      </c>
      <c r="H100" s="208">
        <v>3</v>
      </c>
      <c r="I100" s="209"/>
      <c r="J100" s="208">
        <f t="shared" si="0"/>
        <v>0</v>
      </c>
      <c r="K100" s="206" t="s">
        <v>22</v>
      </c>
      <c r="L100" s="62"/>
      <c r="M100" s="210" t="s">
        <v>22</v>
      </c>
      <c r="N100" s="211" t="s">
        <v>47</v>
      </c>
      <c r="O100" s="43"/>
      <c r="P100" s="212">
        <f t="shared" si="1"/>
        <v>0</v>
      </c>
      <c r="Q100" s="212">
        <v>0</v>
      </c>
      <c r="R100" s="212">
        <f t="shared" si="2"/>
        <v>0</v>
      </c>
      <c r="S100" s="212">
        <v>0</v>
      </c>
      <c r="T100" s="213">
        <f t="shared" si="3"/>
        <v>0</v>
      </c>
      <c r="AR100" s="25" t="s">
        <v>174</v>
      </c>
      <c r="AT100" s="25" t="s">
        <v>169</v>
      </c>
      <c r="AU100" s="25" t="s">
        <v>83</v>
      </c>
      <c r="AY100" s="25" t="s">
        <v>166</v>
      </c>
      <c r="BE100" s="214">
        <f t="shared" si="4"/>
        <v>0</v>
      </c>
      <c r="BF100" s="214">
        <f t="shared" si="5"/>
        <v>0</v>
      </c>
      <c r="BG100" s="214">
        <f t="shared" si="6"/>
        <v>0</v>
      </c>
      <c r="BH100" s="214">
        <f t="shared" si="7"/>
        <v>0</v>
      </c>
      <c r="BI100" s="214">
        <f t="shared" si="8"/>
        <v>0</v>
      </c>
      <c r="BJ100" s="25" t="s">
        <v>83</v>
      </c>
      <c r="BK100" s="214">
        <f t="shared" si="9"/>
        <v>0</v>
      </c>
      <c r="BL100" s="25" t="s">
        <v>174</v>
      </c>
      <c r="BM100" s="25" t="s">
        <v>273</v>
      </c>
    </row>
    <row r="101" spans="2:65" s="1" customFormat="1" ht="16.5" customHeight="1">
      <c r="B101" s="42"/>
      <c r="C101" s="204" t="s">
        <v>167</v>
      </c>
      <c r="D101" s="204" t="s">
        <v>169</v>
      </c>
      <c r="E101" s="205" t="s">
        <v>1108</v>
      </c>
      <c r="F101" s="206" t="s">
        <v>2338</v>
      </c>
      <c r="G101" s="207" t="s">
        <v>1090</v>
      </c>
      <c r="H101" s="208">
        <v>2</v>
      </c>
      <c r="I101" s="209"/>
      <c r="J101" s="208">
        <f t="shared" si="0"/>
        <v>0</v>
      </c>
      <c r="K101" s="206" t="s">
        <v>22</v>
      </c>
      <c r="L101" s="62"/>
      <c r="M101" s="210" t="s">
        <v>22</v>
      </c>
      <c r="N101" s="211" t="s">
        <v>47</v>
      </c>
      <c r="O101" s="43"/>
      <c r="P101" s="212">
        <f t="shared" si="1"/>
        <v>0</v>
      </c>
      <c r="Q101" s="212">
        <v>0</v>
      </c>
      <c r="R101" s="212">
        <f t="shared" si="2"/>
        <v>0</v>
      </c>
      <c r="S101" s="212">
        <v>0</v>
      </c>
      <c r="T101" s="213">
        <f t="shared" si="3"/>
        <v>0</v>
      </c>
      <c r="AR101" s="25" t="s">
        <v>174</v>
      </c>
      <c r="AT101" s="25" t="s">
        <v>169</v>
      </c>
      <c r="AU101" s="25" t="s">
        <v>83</v>
      </c>
      <c r="AY101" s="25" t="s">
        <v>166</v>
      </c>
      <c r="BE101" s="214">
        <f t="shared" si="4"/>
        <v>0</v>
      </c>
      <c r="BF101" s="214">
        <f t="shared" si="5"/>
        <v>0</v>
      </c>
      <c r="BG101" s="214">
        <f t="shared" si="6"/>
        <v>0</v>
      </c>
      <c r="BH101" s="214">
        <f t="shared" si="7"/>
        <v>0</v>
      </c>
      <c r="BI101" s="214">
        <f t="shared" si="8"/>
        <v>0</v>
      </c>
      <c r="BJ101" s="25" t="s">
        <v>83</v>
      </c>
      <c r="BK101" s="214">
        <f t="shared" si="9"/>
        <v>0</v>
      </c>
      <c r="BL101" s="25" t="s">
        <v>174</v>
      </c>
      <c r="BM101" s="25" t="s">
        <v>286</v>
      </c>
    </row>
    <row r="102" spans="2:65" s="1" customFormat="1" ht="16.5" customHeight="1">
      <c r="B102" s="42"/>
      <c r="C102" s="204" t="s">
        <v>239</v>
      </c>
      <c r="D102" s="204" t="s">
        <v>169</v>
      </c>
      <c r="E102" s="205" t="s">
        <v>1110</v>
      </c>
      <c r="F102" s="206" t="s">
        <v>2339</v>
      </c>
      <c r="G102" s="207" t="s">
        <v>1090</v>
      </c>
      <c r="H102" s="208">
        <v>1</v>
      </c>
      <c r="I102" s="209"/>
      <c r="J102" s="208">
        <f t="shared" si="0"/>
        <v>0</v>
      </c>
      <c r="K102" s="206" t="s">
        <v>22</v>
      </c>
      <c r="L102" s="62"/>
      <c r="M102" s="210" t="s">
        <v>22</v>
      </c>
      <c r="N102" s="211" t="s">
        <v>47</v>
      </c>
      <c r="O102" s="43"/>
      <c r="P102" s="212">
        <f t="shared" si="1"/>
        <v>0</v>
      </c>
      <c r="Q102" s="212">
        <v>0</v>
      </c>
      <c r="R102" s="212">
        <f t="shared" si="2"/>
        <v>0</v>
      </c>
      <c r="S102" s="212">
        <v>0</v>
      </c>
      <c r="T102" s="213">
        <f t="shared" si="3"/>
        <v>0</v>
      </c>
      <c r="AR102" s="25" t="s">
        <v>174</v>
      </c>
      <c r="AT102" s="25" t="s">
        <v>169</v>
      </c>
      <c r="AU102" s="25" t="s">
        <v>83</v>
      </c>
      <c r="AY102" s="25" t="s">
        <v>166</v>
      </c>
      <c r="BE102" s="214">
        <f t="shared" si="4"/>
        <v>0</v>
      </c>
      <c r="BF102" s="214">
        <f t="shared" si="5"/>
        <v>0</v>
      </c>
      <c r="BG102" s="214">
        <f t="shared" si="6"/>
        <v>0</v>
      </c>
      <c r="BH102" s="214">
        <f t="shared" si="7"/>
        <v>0</v>
      </c>
      <c r="BI102" s="214">
        <f t="shared" si="8"/>
        <v>0</v>
      </c>
      <c r="BJ102" s="25" t="s">
        <v>83</v>
      </c>
      <c r="BK102" s="214">
        <f t="shared" si="9"/>
        <v>0</v>
      </c>
      <c r="BL102" s="25" t="s">
        <v>174</v>
      </c>
      <c r="BM102" s="25" t="s">
        <v>303</v>
      </c>
    </row>
    <row r="103" spans="2:65" s="1" customFormat="1" ht="16.5" customHeight="1">
      <c r="B103" s="42"/>
      <c r="C103" s="204" t="s">
        <v>245</v>
      </c>
      <c r="D103" s="204" t="s">
        <v>169</v>
      </c>
      <c r="E103" s="205" t="s">
        <v>1113</v>
      </c>
      <c r="F103" s="206" t="s">
        <v>2340</v>
      </c>
      <c r="G103" s="207" t="s">
        <v>1090</v>
      </c>
      <c r="H103" s="208">
        <v>3</v>
      </c>
      <c r="I103" s="209"/>
      <c r="J103" s="208">
        <f t="shared" si="0"/>
        <v>0</v>
      </c>
      <c r="K103" s="206" t="s">
        <v>22</v>
      </c>
      <c r="L103" s="62"/>
      <c r="M103" s="210" t="s">
        <v>22</v>
      </c>
      <c r="N103" s="211" t="s">
        <v>47</v>
      </c>
      <c r="O103" s="43"/>
      <c r="P103" s="212">
        <f t="shared" si="1"/>
        <v>0</v>
      </c>
      <c r="Q103" s="212">
        <v>0</v>
      </c>
      <c r="R103" s="212">
        <f t="shared" si="2"/>
        <v>0</v>
      </c>
      <c r="S103" s="212">
        <v>0</v>
      </c>
      <c r="T103" s="213">
        <f t="shared" si="3"/>
        <v>0</v>
      </c>
      <c r="AR103" s="25" t="s">
        <v>174</v>
      </c>
      <c r="AT103" s="25" t="s">
        <v>169</v>
      </c>
      <c r="AU103" s="25" t="s">
        <v>83</v>
      </c>
      <c r="AY103" s="25" t="s">
        <v>166</v>
      </c>
      <c r="BE103" s="214">
        <f t="shared" si="4"/>
        <v>0</v>
      </c>
      <c r="BF103" s="214">
        <f t="shared" si="5"/>
        <v>0</v>
      </c>
      <c r="BG103" s="214">
        <f t="shared" si="6"/>
        <v>0</v>
      </c>
      <c r="BH103" s="214">
        <f t="shared" si="7"/>
        <v>0</v>
      </c>
      <c r="BI103" s="214">
        <f t="shared" si="8"/>
        <v>0</v>
      </c>
      <c r="BJ103" s="25" t="s">
        <v>83</v>
      </c>
      <c r="BK103" s="214">
        <f t="shared" si="9"/>
        <v>0</v>
      </c>
      <c r="BL103" s="25" t="s">
        <v>174</v>
      </c>
      <c r="BM103" s="25" t="s">
        <v>315</v>
      </c>
    </row>
    <row r="104" spans="2:65" s="11" customFormat="1" ht="37.35" customHeight="1">
      <c r="B104" s="188"/>
      <c r="C104" s="189"/>
      <c r="D104" s="190" t="s">
        <v>75</v>
      </c>
      <c r="E104" s="191" t="s">
        <v>1162</v>
      </c>
      <c r="F104" s="191" t="s">
        <v>2341</v>
      </c>
      <c r="G104" s="189"/>
      <c r="H104" s="189"/>
      <c r="I104" s="192"/>
      <c r="J104" s="193">
        <f>BK104</f>
        <v>0</v>
      </c>
      <c r="K104" s="189"/>
      <c r="L104" s="194"/>
      <c r="M104" s="195"/>
      <c r="N104" s="196"/>
      <c r="O104" s="196"/>
      <c r="P104" s="197">
        <f>SUM(P105:P112)</f>
        <v>0</v>
      </c>
      <c r="Q104" s="196"/>
      <c r="R104" s="197">
        <f>SUM(R105:R112)</f>
        <v>0</v>
      </c>
      <c r="S104" s="196"/>
      <c r="T104" s="198">
        <f>SUM(T105:T112)</f>
        <v>0</v>
      </c>
      <c r="AR104" s="199" t="s">
        <v>83</v>
      </c>
      <c r="AT104" s="200" t="s">
        <v>75</v>
      </c>
      <c r="AU104" s="200" t="s">
        <v>76</v>
      </c>
      <c r="AY104" s="199" t="s">
        <v>166</v>
      </c>
      <c r="BK104" s="201">
        <f>SUM(BK105:BK112)</f>
        <v>0</v>
      </c>
    </row>
    <row r="105" spans="2:65" s="1" customFormat="1" ht="63.75" customHeight="1">
      <c r="B105" s="42"/>
      <c r="C105" s="204" t="s">
        <v>251</v>
      </c>
      <c r="D105" s="204" t="s">
        <v>169</v>
      </c>
      <c r="E105" s="205" t="s">
        <v>1115</v>
      </c>
      <c r="F105" s="206" t="s">
        <v>2342</v>
      </c>
      <c r="G105" s="207" t="s">
        <v>1090</v>
      </c>
      <c r="H105" s="208">
        <v>1</v>
      </c>
      <c r="I105" s="209"/>
      <c r="J105" s="208">
        <f t="shared" ref="J105:J112" si="10">ROUND(I105*H105,2)</f>
        <v>0</v>
      </c>
      <c r="K105" s="206" t="s">
        <v>22</v>
      </c>
      <c r="L105" s="62"/>
      <c r="M105" s="210" t="s">
        <v>22</v>
      </c>
      <c r="N105" s="211" t="s">
        <v>47</v>
      </c>
      <c r="O105" s="43"/>
      <c r="P105" s="212">
        <f t="shared" ref="P105:P112" si="11">O105*H105</f>
        <v>0</v>
      </c>
      <c r="Q105" s="212">
        <v>0</v>
      </c>
      <c r="R105" s="212">
        <f t="shared" ref="R105:R112" si="12">Q105*H105</f>
        <v>0</v>
      </c>
      <c r="S105" s="212">
        <v>0</v>
      </c>
      <c r="T105" s="213">
        <f t="shared" ref="T105:T112" si="13">S105*H105</f>
        <v>0</v>
      </c>
      <c r="AR105" s="25" t="s">
        <v>174</v>
      </c>
      <c r="AT105" s="25" t="s">
        <v>169</v>
      </c>
      <c r="AU105" s="25" t="s">
        <v>83</v>
      </c>
      <c r="AY105" s="25" t="s">
        <v>166</v>
      </c>
      <c r="BE105" s="214">
        <f t="shared" ref="BE105:BE112" si="14">IF(N105="základní",J105,0)</f>
        <v>0</v>
      </c>
      <c r="BF105" s="214">
        <f t="shared" ref="BF105:BF112" si="15">IF(N105="snížená",J105,0)</f>
        <v>0</v>
      </c>
      <c r="BG105" s="214">
        <f t="shared" ref="BG105:BG112" si="16">IF(N105="zákl. přenesená",J105,0)</f>
        <v>0</v>
      </c>
      <c r="BH105" s="214">
        <f t="shared" ref="BH105:BH112" si="17">IF(N105="sníž. přenesená",J105,0)</f>
        <v>0</v>
      </c>
      <c r="BI105" s="214">
        <f t="shared" ref="BI105:BI112" si="18">IF(N105="nulová",J105,0)</f>
        <v>0</v>
      </c>
      <c r="BJ105" s="25" t="s">
        <v>83</v>
      </c>
      <c r="BK105" s="214">
        <f t="shared" ref="BK105:BK112" si="19">ROUND(I105*H105,2)</f>
        <v>0</v>
      </c>
      <c r="BL105" s="25" t="s">
        <v>174</v>
      </c>
      <c r="BM105" s="25" t="s">
        <v>328</v>
      </c>
    </row>
    <row r="106" spans="2:65" s="1" customFormat="1" ht="38.25" customHeight="1">
      <c r="B106" s="42"/>
      <c r="C106" s="204" t="s">
        <v>256</v>
      </c>
      <c r="D106" s="204" t="s">
        <v>169</v>
      </c>
      <c r="E106" s="205" t="s">
        <v>1118</v>
      </c>
      <c r="F106" s="206" t="s">
        <v>2343</v>
      </c>
      <c r="G106" s="207" t="s">
        <v>1090</v>
      </c>
      <c r="H106" s="208">
        <v>1</v>
      </c>
      <c r="I106" s="209"/>
      <c r="J106" s="208">
        <f t="shared" si="10"/>
        <v>0</v>
      </c>
      <c r="K106" s="206" t="s">
        <v>22</v>
      </c>
      <c r="L106" s="62"/>
      <c r="M106" s="210" t="s">
        <v>22</v>
      </c>
      <c r="N106" s="211" t="s">
        <v>47</v>
      </c>
      <c r="O106" s="43"/>
      <c r="P106" s="212">
        <f t="shared" si="11"/>
        <v>0</v>
      </c>
      <c r="Q106" s="212">
        <v>0</v>
      </c>
      <c r="R106" s="212">
        <f t="shared" si="12"/>
        <v>0</v>
      </c>
      <c r="S106" s="212">
        <v>0</v>
      </c>
      <c r="T106" s="213">
        <f t="shared" si="13"/>
        <v>0</v>
      </c>
      <c r="AR106" s="25" t="s">
        <v>174</v>
      </c>
      <c r="AT106" s="25" t="s">
        <v>169</v>
      </c>
      <c r="AU106" s="25" t="s">
        <v>83</v>
      </c>
      <c r="AY106" s="25" t="s">
        <v>166</v>
      </c>
      <c r="BE106" s="214">
        <f t="shared" si="14"/>
        <v>0</v>
      </c>
      <c r="BF106" s="214">
        <f t="shared" si="15"/>
        <v>0</v>
      </c>
      <c r="BG106" s="214">
        <f t="shared" si="16"/>
        <v>0</v>
      </c>
      <c r="BH106" s="214">
        <f t="shared" si="17"/>
        <v>0</v>
      </c>
      <c r="BI106" s="214">
        <f t="shared" si="18"/>
        <v>0</v>
      </c>
      <c r="BJ106" s="25" t="s">
        <v>83</v>
      </c>
      <c r="BK106" s="214">
        <f t="shared" si="19"/>
        <v>0</v>
      </c>
      <c r="BL106" s="25" t="s">
        <v>174</v>
      </c>
      <c r="BM106" s="25" t="s">
        <v>342</v>
      </c>
    </row>
    <row r="107" spans="2:65" s="1" customFormat="1" ht="51" customHeight="1">
      <c r="B107" s="42"/>
      <c r="C107" s="204" t="s">
        <v>261</v>
      </c>
      <c r="D107" s="204" t="s">
        <v>169</v>
      </c>
      <c r="E107" s="205" t="s">
        <v>1120</v>
      </c>
      <c r="F107" s="206" t="s">
        <v>2344</v>
      </c>
      <c r="G107" s="207" t="s">
        <v>1090</v>
      </c>
      <c r="H107" s="208">
        <v>2</v>
      </c>
      <c r="I107" s="209"/>
      <c r="J107" s="208">
        <f t="shared" si="10"/>
        <v>0</v>
      </c>
      <c r="K107" s="206" t="s">
        <v>22</v>
      </c>
      <c r="L107" s="62"/>
      <c r="M107" s="210" t="s">
        <v>22</v>
      </c>
      <c r="N107" s="211" t="s">
        <v>47</v>
      </c>
      <c r="O107" s="43"/>
      <c r="P107" s="212">
        <f t="shared" si="11"/>
        <v>0</v>
      </c>
      <c r="Q107" s="212">
        <v>0</v>
      </c>
      <c r="R107" s="212">
        <f t="shared" si="12"/>
        <v>0</v>
      </c>
      <c r="S107" s="212">
        <v>0</v>
      </c>
      <c r="T107" s="213">
        <f t="shared" si="13"/>
        <v>0</v>
      </c>
      <c r="AR107" s="25" t="s">
        <v>174</v>
      </c>
      <c r="AT107" s="25" t="s">
        <v>169</v>
      </c>
      <c r="AU107" s="25" t="s">
        <v>83</v>
      </c>
      <c r="AY107" s="25" t="s">
        <v>166</v>
      </c>
      <c r="BE107" s="214">
        <f t="shared" si="14"/>
        <v>0</v>
      </c>
      <c r="BF107" s="214">
        <f t="shared" si="15"/>
        <v>0</v>
      </c>
      <c r="BG107" s="214">
        <f t="shared" si="16"/>
        <v>0</v>
      </c>
      <c r="BH107" s="214">
        <f t="shared" si="17"/>
        <v>0</v>
      </c>
      <c r="BI107" s="214">
        <f t="shared" si="18"/>
        <v>0</v>
      </c>
      <c r="BJ107" s="25" t="s">
        <v>83</v>
      </c>
      <c r="BK107" s="214">
        <f t="shared" si="19"/>
        <v>0</v>
      </c>
      <c r="BL107" s="25" t="s">
        <v>174</v>
      </c>
      <c r="BM107" s="25" t="s">
        <v>352</v>
      </c>
    </row>
    <row r="108" spans="2:65" s="1" customFormat="1" ht="51" customHeight="1">
      <c r="B108" s="42"/>
      <c r="C108" s="204" t="s">
        <v>10</v>
      </c>
      <c r="D108" s="204" t="s">
        <v>169</v>
      </c>
      <c r="E108" s="205" t="s">
        <v>1123</v>
      </c>
      <c r="F108" s="206" t="s">
        <v>2345</v>
      </c>
      <c r="G108" s="207" t="s">
        <v>1090</v>
      </c>
      <c r="H108" s="208">
        <v>1</v>
      </c>
      <c r="I108" s="209"/>
      <c r="J108" s="208">
        <f t="shared" si="10"/>
        <v>0</v>
      </c>
      <c r="K108" s="206" t="s">
        <v>22</v>
      </c>
      <c r="L108" s="62"/>
      <c r="M108" s="210" t="s">
        <v>22</v>
      </c>
      <c r="N108" s="211" t="s">
        <v>47</v>
      </c>
      <c r="O108" s="43"/>
      <c r="P108" s="212">
        <f t="shared" si="11"/>
        <v>0</v>
      </c>
      <c r="Q108" s="212">
        <v>0</v>
      </c>
      <c r="R108" s="212">
        <f t="shared" si="12"/>
        <v>0</v>
      </c>
      <c r="S108" s="212">
        <v>0</v>
      </c>
      <c r="T108" s="213">
        <f t="shared" si="13"/>
        <v>0</v>
      </c>
      <c r="AR108" s="25" t="s">
        <v>174</v>
      </c>
      <c r="AT108" s="25" t="s">
        <v>169</v>
      </c>
      <c r="AU108" s="25" t="s">
        <v>83</v>
      </c>
      <c r="AY108" s="25" t="s">
        <v>166</v>
      </c>
      <c r="BE108" s="214">
        <f t="shared" si="14"/>
        <v>0</v>
      </c>
      <c r="BF108" s="214">
        <f t="shared" si="15"/>
        <v>0</v>
      </c>
      <c r="BG108" s="214">
        <f t="shared" si="16"/>
        <v>0</v>
      </c>
      <c r="BH108" s="214">
        <f t="shared" si="17"/>
        <v>0</v>
      </c>
      <c r="BI108" s="214">
        <f t="shared" si="18"/>
        <v>0</v>
      </c>
      <c r="BJ108" s="25" t="s">
        <v>83</v>
      </c>
      <c r="BK108" s="214">
        <f t="shared" si="19"/>
        <v>0</v>
      </c>
      <c r="BL108" s="25" t="s">
        <v>174</v>
      </c>
      <c r="BM108" s="25" t="s">
        <v>366</v>
      </c>
    </row>
    <row r="109" spans="2:65" s="1" customFormat="1" ht="63.75" customHeight="1">
      <c r="B109" s="42"/>
      <c r="C109" s="204" t="s">
        <v>273</v>
      </c>
      <c r="D109" s="204" t="s">
        <v>169</v>
      </c>
      <c r="E109" s="205" t="s">
        <v>1125</v>
      </c>
      <c r="F109" s="206" t="s">
        <v>2346</v>
      </c>
      <c r="G109" s="207" t="s">
        <v>1090</v>
      </c>
      <c r="H109" s="208">
        <v>1</v>
      </c>
      <c r="I109" s="209"/>
      <c r="J109" s="208">
        <f t="shared" si="10"/>
        <v>0</v>
      </c>
      <c r="K109" s="206" t="s">
        <v>22</v>
      </c>
      <c r="L109" s="62"/>
      <c r="M109" s="210" t="s">
        <v>22</v>
      </c>
      <c r="N109" s="211" t="s">
        <v>47</v>
      </c>
      <c r="O109" s="43"/>
      <c r="P109" s="212">
        <f t="shared" si="11"/>
        <v>0</v>
      </c>
      <c r="Q109" s="212">
        <v>0</v>
      </c>
      <c r="R109" s="212">
        <f t="shared" si="12"/>
        <v>0</v>
      </c>
      <c r="S109" s="212">
        <v>0</v>
      </c>
      <c r="T109" s="213">
        <f t="shared" si="13"/>
        <v>0</v>
      </c>
      <c r="AR109" s="25" t="s">
        <v>174</v>
      </c>
      <c r="AT109" s="25" t="s">
        <v>169</v>
      </c>
      <c r="AU109" s="25" t="s">
        <v>83</v>
      </c>
      <c r="AY109" s="25" t="s">
        <v>166</v>
      </c>
      <c r="BE109" s="214">
        <f t="shared" si="14"/>
        <v>0</v>
      </c>
      <c r="BF109" s="214">
        <f t="shared" si="15"/>
        <v>0</v>
      </c>
      <c r="BG109" s="214">
        <f t="shared" si="16"/>
        <v>0</v>
      </c>
      <c r="BH109" s="214">
        <f t="shared" si="17"/>
        <v>0</v>
      </c>
      <c r="BI109" s="214">
        <f t="shared" si="18"/>
        <v>0</v>
      </c>
      <c r="BJ109" s="25" t="s">
        <v>83</v>
      </c>
      <c r="BK109" s="214">
        <f t="shared" si="19"/>
        <v>0</v>
      </c>
      <c r="BL109" s="25" t="s">
        <v>174</v>
      </c>
      <c r="BM109" s="25" t="s">
        <v>377</v>
      </c>
    </row>
    <row r="110" spans="2:65" s="1" customFormat="1" ht="63.75" customHeight="1">
      <c r="B110" s="42"/>
      <c r="C110" s="204" t="s">
        <v>279</v>
      </c>
      <c r="D110" s="204" t="s">
        <v>169</v>
      </c>
      <c r="E110" s="205" t="s">
        <v>1128</v>
      </c>
      <c r="F110" s="206" t="s">
        <v>2347</v>
      </c>
      <c r="G110" s="207" t="s">
        <v>1090</v>
      </c>
      <c r="H110" s="208">
        <v>1</v>
      </c>
      <c r="I110" s="209"/>
      <c r="J110" s="208">
        <f t="shared" si="10"/>
        <v>0</v>
      </c>
      <c r="K110" s="206" t="s">
        <v>22</v>
      </c>
      <c r="L110" s="62"/>
      <c r="M110" s="210" t="s">
        <v>22</v>
      </c>
      <c r="N110" s="211" t="s">
        <v>47</v>
      </c>
      <c r="O110" s="43"/>
      <c r="P110" s="212">
        <f t="shared" si="11"/>
        <v>0</v>
      </c>
      <c r="Q110" s="212">
        <v>0</v>
      </c>
      <c r="R110" s="212">
        <f t="shared" si="12"/>
        <v>0</v>
      </c>
      <c r="S110" s="212">
        <v>0</v>
      </c>
      <c r="T110" s="213">
        <f t="shared" si="13"/>
        <v>0</v>
      </c>
      <c r="AR110" s="25" t="s">
        <v>174</v>
      </c>
      <c r="AT110" s="25" t="s">
        <v>169</v>
      </c>
      <c r="AU110" s="25" t="s">
        <v>83</v>
      </c>
      <c r="AY110" s="25" t="s">
        <v>166</v>
      </c>
      <c r="BE110" s="214">
        <f t="shared" si="14"/>
        <v>0</v>
      </c>
      <c r="BF110" s="214">
        <f t="shared" si="15"/>
        <v>0</v>
      </c>
      <c r="BG110" s="214">
        <f t="shared" si="16"/>
        <v>0</v>
      </c>
      <c r="BH110" s="214">
        <f t="shared" si="17"/>
        <v>0</v>
      </c>
      <c r="BI110" s="214">
        <f t="shared" si="18"/>
        <v>0</v>
      </c>
      <c r="BJ110" s="25" t="s">
        <v>83</v>
      </c>
      <c r="BK110" s="214">
        <f t="shared" si="19"/>
        <v>0</v>
      </c>
      <c r="BL110" s="25" t="s">
        <v>174</v>
      </c>
      <c r="BM110" s="25" t="s">
        <v>394</v>
      </c>
    </row>
    <row r="111" spans="2:65" s="1" customFormat="1" ht="51" customHeight="1">
      <c r="B111" s="42"/>
      <c r="C111" s="204" t="s">
        <v>286</v>
      </c>
      <c r="D111" s="204" t="s">
        <v>169</v>
      </c>
      <c r="E111" s="205" t="s">
        <v>1130</v>
      </c>
      <c r="F111" s="206" t="s">
        <v>2348</v>
      </c>
      <c r="G111" s="207" t="s">
        <v>1090</v>
      </c>
      <c r="H111" s="208">
        <v>1</v>
      </c>
      <c r="I111" s="209"/>
      <c r="J111" s="208">
        <f t="shared" si="10"/>
        <v>0</v>
      </c>
      <c r="K111" s="206" t="s">
        <v>22</v>
      </c>
      <c r="L111" s="62"/>
      <c r="M111" s="210" t="s">
        <v>22</v>
      </c>
      <c r="N111" s="211" t="s">
        <v>47</v>
      </c>
      <c r="O111" s="43"/>
      <c r="P111" s="212">
        <f t="shared" si="11"/>
        <v>0</v>
      </c>
      <c r="Q111" s="212">
        <v>0</v>
      </c>
      <c r="R111" s="212">
        <f t="shared" si="12"/>
        <v>0</v>
      </c>
      <c r="S111" s="212">
        <v>0</v>
      </c>
      <c r="T111" s="213">
        <f t="shared" si="13"/>
        <v>0</v>
      </c>
      <c r="AR111" s="25" t="s">
        <v>174</v>
      </c>
      <c r="AT111" s="25" t="s">
        <v>169</v>
      </c>
      <c r="AU111" s="25" t="s">
        <v>83</v>
      </c>
      <c r="AY111" s="25" t="s">
        <v>166</v>
      </c>
      <c r="BE111" s="214">
        <f t="shared" si="14"/>
        <v>0</v>
      </c>
      <c r="BF111" s="214">
        <f t="shared" si="15"/>
        <v>0</v>
      </c>
      <c r="BG111" s="214">
        <f t="shared" si="16"/>
        <v>0</v>
      </c>
      <c r="BH111" s="214">
        <f t="shared" si="17"/>
        <v>0</v>
      </c>
      <c r="BI111" s="214">
        <f t="shared" si="18"/>
        <v>0</v>
      </c>
      <c r="BJ111" s="25" t="s">
        <v>83</v>
      </c>
      <c r="BK111" s="214">
        <f t="shared" si="19"/>
        <v>0</v>
      </c>
      <c r="BL111" s="25" t="s">
        <v>174</v>
      </c>
      <c r="BM111" s="25" t="s">
        <v>591</v>
      </c>
    </row>
    <row r="112" spans="2:65" s="1" customFormat="1" ht="38.25" customHeight="1">
      <c r="B112" s="42"/>
      <c r="C112" s="204" t="s">
        <v>295</v>
      </c>
      <c r="D112" s="204" t="s">
        <v>169</v>
      </c>
      <c r="E112" s="205" t="s">
        <v>1133</v>
      </c>
      <c r="F112" s="206" t="s">
        <v>2349</v>
      </c>
      <c r="G112" s="207" t="s">
        <v>1090</v>
      </c>
      <c r="H112" s="208">
        <v>3</v>
      </c>
      <c r="I112" s="209"/>
      <c r="J112" s="208">
        <f t="shared" si="10"/>
        <v>0</v>
      </c>
      <c r="K112" s="206" t="s">
        <v>22</v>
      </c>
      <c r="L112" s="62"/>
      <c r="M112" s="210" t="s">
        <v>22</v>
      </c>
      <c r="N112" s="211" t="s">
        <v>47</v>
      </c>
      <c r="O112" s="43"/>
      <c r="P112" s="212">
        <f t="shared" si="11"/>
        <v>0</v>
      </c>
      <c r="Q112" s="212">
        <v>0</v>
      </c>
      <c r="R112" s="212">
        <f t="shared" si="12"/>
        <v>0</v>
      </c>
      <c r="S112" s="212">
        <v>0</v>
      </c>
      <c r="T112" s="213">
        <f t="shared" si="13"/>
        <v>0</v>
      </c>
      <c r="AR112" s="25" t="s">
        <v>174</v>
      </c>
      <c r="AT112" s="25" t="s">
        <v>169</v>
      </c>
      <c r="AU112" s="25" t="s">
        <v>83</v>
      </c>
      <c r="AY112" s="25" t="s">
        <v>166</v>
      </c>
      <c r="BE112" s="214">
        <f t="shared" si="14"/>
        <v>0</v>
      </c>
      <c r="BF112" s="214">
        <f t="shared" si="15"/>
        <v>0</v>
      </c>
      <c r="BG112" s="214">
        <f t="shared" si="16"/>
        <v>0</v>
      </c>
      <c r="BH112" s="214">
        <f t="shared" si="17"/>
        <v>0</v>
      </c>
      <c r="BI112" s="214">
        <f t="shared" si="18"/>
        <v>0</v>
      </c>
      <c r="BJ112" s="25" t="s">
        <v>83</v>
      </c>
      <c r="BK112" s="214">
        <f t="shared" si="19"/>
        <v>0</v>
      </c>
      <c r="BL112" s="25" t="s">
        <v>174</v>
      </c>
      <c r="BM112" s="25" t="s">
        <v>605</v>
      </c>
    </row>
    <row r="113" spans="2:65" s="11" customFormat="1" ht="37.35" customHeight="1">
      <c r="B113" s="188"/>
      <c r="C113" s="189"/>
      <c r="D113" s="190" t="s">
        <v>75</v>
      </c>
      <c r="E113" s="191" t="s">
        <v>1179</v>
      </c>
      <c r="F113" s="191" t="s">
        <v>2350</v>
      </c>
      <c r="G113" s="189"/>
      <c r="H113" s="189"/>
      <c r="I113" s="192"/>
      <c r="J113" s="193">
        <f>BK113</f>
        <v>0</v>
      </c>
      <c r="K113" s="189"/>
      <c r="L113" s="194"/>
      <c r="M113" s="195"/>
      <c r="N113" s="196"/>
      <c r="O113" s="196"/>
      <c r="P113" s="197">
        <f>SUM(P114:P115)</f>
        <v>0</v>
      </c>
      <c r="Q113" s="196"/>
      <c r="R113" s="197">
        <f>SUM(R114:R115)</f>
        <v>0</v>
      </c>
      <c r="S113" s="196"/>
      <c r="T113" s="198">
        <f>SUM(T114:T115)</f>
        <v>0</v>
      </c>
      <c r="AR113" s="199" t="s">
        <v>83</v>
      </c>
      <c r="AT113" s="200" t="s">
        <v>75</v>
      </c>
      <c r="AU113" s="200" t="s">
        <v>76</v>
      </c>
      <c r="AY113" s="199" t="s">
        <v>166</v>
      </c>
      <c r="BK113" s="201">
        <f>SUM(BK114:BK115)</f>
        <v>0</v>
      </c>
    </row>
    <row r="114" spans="2:65" s="1" customFormat="1" ht="16.5" customHeight="1">
      <c r="B114" s="42"/>
      <c r="C114" s="204" t="s">
        <v>303</v>
      </c>
      <c r="D114" s="204" t="s">
        <v>169</v>
      </c>
      <c r="E114" s="205" t="s">
        <v>1135</v>
      </c>
      <c r="F114" s="206" t="s">
        <v>2351</v>
      </c>
      <c r="G114" s="207" t="s">
        <v>1090</v>
      </c>
      <c r="H114" s="208">
        <v>3</v>
      </c>
      <c r="I114" s="209"/>
      <c r="J114" s="208">
        <f>ROUND(I114*H114,2)</f>
        <v>0</v>
      </c>
      <c r="K114" s="206" t="s">
        <v>22</v>
      </c>
      <c r="L114" s="62"/>
      <c r="M114" s="210" t="s">
        <v>22</v>
      </c>
      <c r="N114" s="211" t="s">
        <v>47</v>
      </c>
      <c r="O114" s="43"/>
      <c r="P114" s="212">
        <f>O114*H114</f>
        <v>0</v>
      </c>
      <c r="Q114" s="212">
        <v>0</v>
      </c>
      <c r="R114" s="212">
        <f>Q114*H114</f>
        <v>0</v>
      </c>
      <c r="S114" s="212">
        <v>0</v>
      </c>
      <c r="T114" s="213">
        <f>S114*H114</f>
        <v>0</v>
      </c>
      <c r="AR114" s="25" t="s">
        <v>174</v>
      </c>
      <c r="AT114" s="25" t="s">
        <v>169</v>
      </c>
      <c r="AU114" s="25" t="s">
        <v>83</v>
      </c>
      <c r="AY114" s="25" t="s">
        <v>166</v>
      </c>
      <c r="BE114" s="214">
        <f>IF(N114="základní",J114,0)</f>
        <v>0</v>
      </c>
      <c r="BF114" s="214">
        <f>IF(N114="snížená",J114,0)</f>
        <v>0</v>
      </c>
      <c r="BG114" s="214">
        <f>IF(N114="zákl. přenesená",J114,0)</f>
        <v>0</v>
      </c>
      <c r="BH114" s="214">
        <f>IF(N114="sníž. přenesená",J114,0)</f>
        <v>0</v>
      </c>
      <c r="BI114" s="214">
        <f>IF(N114="nulová",J114,0)</f>
        <v>0</v>
      </c>
      <c r="BJ114" s="25" t="s">
        <v>83</v>
      </c>
      <c r="BK114" s="214">
        <f>ROUND(I114*H114,2)</f>
        <v>0</v>
      </c>
      <c r="BL114" s="25" t="s">
        <v>174</v>
      </c>
      <c r="BM114" s="25" t="s">
        <v>616</v>
      </c>
    </row>
    <row r="115" spans="2:65" s="1" customFormat="1" ht="16.5" customHeight="1">
      <c r="B115" s="42"/>
      <c r="C115" s="204" t="s">
        <v>9</v>
      </c>
      <c r="D115" s="204" t="s">
        <v>169</v>
      </c>
      <c r="E115" s="205" t="s">
        <v>1137</v>
      </c>
      <c r="F115" s="206" t="s">
        <v>2352</v>
      </c>
      <c r="G115" s="207" t="s">
        <v>1090</v>
      </c>
      <c r="H115" s="208">
        <v>5</v>
      </c>
      <c r="I115" s="209"/>
      <c r="J115" s="208">
        <f>ROUND(I115*H115,2)</f>
        <v>0</v>
      </c>
      <c r="K115" s="206" t="s">
        <v>22</v>
      </c>
      <c r="L115" s="62"/>
      <c r="M115" s="210" t="s">
        <v>22</v>
      </c>
      <c r="N115" s="211" t="s">
        <v>47</v>
      </c>
      <c r="O115" s="43"/>
      <c r="P115" s="212">
        <f>O115*H115</f>
        <v>0</v>
      </c>
      <c r="Q115" s="212">
        <v>0</v>
      </c>
      <c r="R115" s="212">
        <f>Q115*H115</f>
        <v>0</v>
      </c>
      <c r="S115" s="212">
        <v>0</v>
      </c>
      <c r="T115" s="213">
        <f>S115*H115</f>
        <v>0</v>
      </c>
      <c r="AR115" s="25" t="s">
        <v>174</v>
      </c>
      <c r="AT115" s="25" t="s">
        <v>169</v>
      </c>
      <c r="AU115" s="25" t="s">
        <v>83</v>
      </c>
      <c r="AY115" s="25" t="s">
        <v>166</v>
      </c>
      <c r="BE115" s="214">
        <f>IF(N115="základní",J115,0)</f>
        <v>0</v>
      </c>
      <c r="BF115" s="214">
        <f>IF(N115="snížená",J115,0)</f>
        <v>0</v>
      </c>
      <c r="BG115" s="214">
        <f>IF(N115="zákl. přenesená",J115,0)</f>
        <v>0</v>
      </c>
      <c r="BH115" s="214">
        <f>IF(N115="sníž. přenesená",J115,0)</f>
        <v>0</v>
      </c>
      <c r="BI115" s="214">
        <f>IF(N115="nulová",J115,0)</f>
        <v>0</v>
      </c>
      <c r="BJ115" s="25" t="s">
        <v>83</v>
      </c>
      <c r="BK115" s="214">
        <f>ROUND(I115*H115,2)</f>
        <v>0</v>
      </c>
      <c r="BL115" s="25" t="s">
        <v>174</v>
      </c>
      <c r="BM115" s="25" t="s">
        <v>626</v>
      </c>
    </row>
    <row r="116" spans="2:65" s="11" customFormat="1" ht="37.35" customHeight="1">
      <c r="B116" s="188"/>
      <c r="C116" s="189"/>
      <c r="D116" s="190" t="s">
        <v>75</v>
      </c>
      <c r="E116" s="191" t="s">
        <v>1205</v>
      </c>
      <c r="F116" s="191" t="s">
        <v>2353</v>
      </c>
      <c r="G116" s="189"/>
      <c r="H116" s="189"/>
      <c r="I116" s="192"/>
      <c r="J116" s="193">
        <f>BK116</f>
        <v>0</v>
      </c>
      <c r="K116" s="189"/>
      <c r="L116" s="194"/>
      <c r="M116" s="195"/>
      <c r="N116" s="196"/>
      <c r="O116" s="196"/>
      <c r="P116" s="197">
        <f>SUM(P117:P120)</f>
        <v>0</v>
      </c>
      <c r="Q116" s="196"/>
      <c r="R116" s="197">
        <f>SUM(R117:R120)</f>
        <v>0</v>
      </c>
      <c r="S116" s="196"/>
      <c r="T116" s="198">
        <f>SUM(T117:T120)</f>
        <v>0</v>
      </c>
      <c r="AR116" s="199" t="s">
        <v>83</v>
      </c>
      <c r="AT116" s="200" t="s">
        <v>75</v>
      </c>
      <c r="AU116" s="200" t="s">
        <v>76</v>
      </c>
      <c r="AY116" s="199" t="s">
        <v>166</v>
      </c>
      <c r="BK116" s="201">
        <f>SUM(BK117:BK120)</f>
        <v>0</v>
      </c>
    </row>
    <row r="117" spans="2:65" s="1" customFormat="1" ht="25.5" customHeight="1">
      <c r="B117" s="42"/>
      <c r="C117" s="204" t="s">
        <v>315</v>
      </c>
      <c r="D117" s="204" t="s">
        <v>169</v>
      </c>
      <c r="E117" s="205" t="s">
        <v>1139</v>
      </c>
      <c r="F117" s="206" t="s">
        <v>2354</v>
      </c>
      <c r="G117" s="207" t="s">
        <v>2079</v>
      </c>
      <c r="H117" s="208">
        <v>1</v>
      </c>
      <c r="I117" s="209"/>
      <c r="J117" s="208">
        <f>ROUND(I117*H117,2)</f>
        <v>0</v>
      </c>
      <c r="K117" s="206" t="s">
        <v>22</v>
      </c>
      <c r="L117" s="62"/>
      <c r="M117" s="210" t="s">
        <v>22</v>
      </c>
      <c r="N117" s="211" t="s">
        <v>47</v>
      </c>
      <c r="O117" s="43"/>
      <c r="P117" s="212">
        <f>O117*H117</f>
        <v>0</v>
      </c>
      <c r="Q117" s="212">
        <v>0</v>
      </c>
      <c r="R117" s="212">
        <f>Q117*H117</f>
        <v>0</v>
      </c>
      <c r="S117" s="212">
        <v>0</v>
      </c>
      <c r="T117" s="213">
        <f>S117*H117</f>
        <v>0</v>
      </c>
      <c r="AR117" s="25" t="s">
        <v>174</v>
      </c>
      <c r="AT117" s="25" t="s">
        <v>169</v>
      </c>
      <c r="AU117" s="25" t="s">
        <v>83</v>
      </c>
      <c r="AY117" s="25" t="s">
        <v>166</v>
      </c>
      <c r="BE117" s="214">
        <f>IF(N117="základní",J117,0)</f>
        <v>0</v>
      </c>
      <c r="BF117" s="214">
        <f>IF(N117="snížená",J117,0)</f>
        <v>0</v>
      </c>
      <c r="BG117" s="214">
        <f>IF(N117="zákl. přenesená",J117,0)</f>
        <v>0</v>
      </c>
      <c r="BH117" s="214">
        <f>IF(N117="sníž. přenesená",J117,0)</f>
        <v>0</v>
      </c>
      <c r="BI117" s="214">
        <f>IF(N117="nulová",J117,0)</f>
        <v>0</v>
      </c>
      <c r="BJ117" s="25" t="s">
        <v>83</v>
      </c>
      <c r="BK117" s="214">
        <f>ROUND(I117*H117,2)</f>
        <v>0</v>
      </c>
      <c r="BL117" s="25" t="s">
        <v>174</v>
      </c>
      <c r="BM117" s="25" t="s">
        <v>638</v>
      </c>
    </row>
    <row r="118" spans="2:65" s="1" customFormat="1" ht="25.5" customHeight="1">
      <c r="B118" s="42"/>
      <c r="C118" s="204" t="s">
        <v>321</v>
      </c>
      <c r="D118" s="204" t="s">
        <v>169</v>
      </c>
      <c r="E118" s="205" t="s">
        <v>1142</v>
      </c>
      <c r="F118" s="206" t="s">
        <v>2355</v>
      </c>
      <c r="G118" s="207" t="s">
        <v>2079</v>
      </c>
      <c r="H118" s="208">
        <v>1</v>
      </c>
      <c r="I118" s="209"/>
      <c r="J118" s="208">
        <f>ROUND(I118*H118,2)</f>
        <v>0</v>
      </c>
      <c r="K118" s="206" t="s">
        <v>22</v>
      </c>
      <c r="L118" s="62"/>
      <c r="M118" s="210" t="s">
        <v>22</v>
      </c>
      <c r="N118" s="211" t="s">
        <v>47</v>
      </c>
      <c r="O118" s="43"/>
      <c r="P118" s="212">
        <f>O118*H118</f>
        <v>0</v>
      </c>
      <c r="Q118" s="212">
        <v>0</v>
      </c>
      <c r="R118" s="212">
        <f>Q118*H118</f>
        <v>0</v>
      </c>
      <c r="S118" s="212">
        <v>0</v>
      </c>
      <c r="T118" s="213">
        <f>S118*H118</f>
        <v>0</v>
      </c>
      <c r="AR118" s="25" t="s">
        <v>174</v>
      </c>
      <c r="AT118" s="25" t="s">
        <v>169</v>
      </c>
      <c r="AU118" s="25" t="s">
        <v>83</v>
      </c>
      <c r="AY118" s="25" t="s">
        <v>166</v>
      </c>
      <c r="BE118" s="214">
        <f>IF(N118="základní",J118,0)</f>
        <v>0</v>
      </c>
      <c r="BF118" s="214">
        <f>IF(N118="snížená",J118,0)</f>
        <v>0</v>
      </c>
      <c r="BG118" s="214">
        <f>IF(N118="zákl. přenesená",J118,0)</f>
        <v>0</v>
      </c>
      <c r="BH118" s="214">
        <f>IF(N118="sníž. přenesená",J118,0)</f>
        <v>0</v>
      </c>
      <c r="BI118" s="214">
        <f>IF(N118="nulová",J118,0)</f>
        <v>0</v>
      </c>
      <c r="BJ118" s="25" t="s">
        <v>83</v>
      </c>
      <c r="BK118" s="214">
        <f>ROUND(I118*H118,2)</f>
        <v>0</v>
      </c>
      <c r="BL118" s="25" t="s">
        <v>174</v>
      </c>
      <c r="BM118" s="25" t="s">
        <v>652</v>
      </c>
    </row>
    <row r="119" spans="2:65" s="1" customFormat="1" ht="25.5" customHeight="1">
      <c r="B119" s="42"/>
      <c r="C119" s="204" t="s">
        <v>328</v>
      </c>
      <c r="D119" s="204" t="s">
        <v>169</v>
      </c>
      <c r="E119" s="205" t="s">
        <v>1144</v>
      </c>
      <c r="F119" s="206" t="s">
        <v>2356</v>
      </c>
      <c r="G119" s="207" t="s">
        <v>2079</v>
      </c>
      <c r="H119" s="208">
        <v>1</v>
      </c>
      <c r="I119" s="209"/>
      <c r="J119" s="208">
        <f>ROUND(I119*H119,2)</f>
        <v>0</v>
      </c>
      <c r="K119" s="206" t="s">
        <v>22</v>
      </c>
      <c r="L119" s="62"/>
      <c r="M119" s="210" t="s">
        <v>22</v>
      </c>
      <c r="N119" s="211" t="s">
        <v>47</v>
      </c>
      <c r="O119" s="43"/>
      <c r="P119" s="212">
        <f>O119*H119</f>
        <v>0</v>
      </c>
      <c r="Q119" s="212">
        <v>0</v>
      </c>
      <c r="R119" s="212">
        <f>Q119*H119</f>
        <v>0</v>
      </c>
      <c r="S119" s="212">
        <v>0</v>
      </c>
      <c r="T119" s="213">
        <f>S119*H119</f>
        <v>0</v>
      </c>
      <c r="AR119" s="25" t="s">
        <v>174</v>
      </c>
      <c r="AT119" s="25" t="s">
        <v>169</v>
      </c>
      <c r="AU119" s="25" t="s">
        <v>83</v>
      </c>
      <c r="AY119" s="25" t="s">
        <v>166</v>
      </c>
      <c r="BE119" s="214">
        <f>IF(N119="základní",J119,0)</f>
        <v>0</v>
      </c>
      <c r="BF119" s="214">
        <f>IF(N119="snížená",J119,0)</f>
        <v>0</v>
      </c>
      <c r="BG119" s="214">
        <f>IF(N119="zákl. přenesená",J119,0)</f>
        <v>0</v>
      </c>
      <c r="BH119" s="214">
        <f>IF(N119="sníž. přenesená",J119,0)</f>
        <v>0</v>
      </c>
      <c r="BI119" s="214">
        <f>IF(N119="nulová",J119,0)</f>
        <v>0</v>
      </c>
      <c r="BJ119" s="25" t="s">
        <v>83</v>
      </c>
      <c r="BK119" s="214">
        <f>ROUND(I119*H119,2)</f>
        <v>0</v>
      </c>
      <c r="BL119" s="25" t="s">
        <v>174</v>
      </c>
      <c r="BM119" s="25" t="s">
        <v>668</v>
      </c>
    </row>
    <row r="120" spans="2:65" s="1" customFormat="1" ht="25.5" customHeight="1">
      <c r="B120" s="42"/>
      <c r="C120" s="204" t="s">
        <v>337</v>
      </c>
      <c r="D120" s="204" t="s">
        <v>169</v>
      </c>
      <c r="E120" s="205" t="s">
        <v>1149</v>
      </c>
      <c r="F120" s="206" t="s">
        <v>2357</v>
      </c>
      <c r="G120" s="207" t="s">
        <v>2079</v>
      </c>
      <c r="H120" s="208">
        <v>1</v>
      </c>
      <c r="I120" s="209"/>
      <c r="J120" s="208">
        <f>ROUND(I120*H120,2)</f>
        <v>0</v>
      </c>
      <c r="K120" s="206" t="s">
        <v>22</v>
      </c>
      <c r="L120" s="62"/>
      <c r="M120" s="210" t="s">
        <v>22</v>
      </c>
      <c r="N120" s="211" t="s">
        <v>47</v>
      </c>
      <c r="O120" s="43"/>
      <c r="P120" s="212">
        <f>O120*H120</f>
        <v>0</v>
      </c>
      <c r="Q120" s="212">
        <v>0</v>
      </c>
      <c r="R120" s="212">
        <f>Q120*H120</f>
        <v>0</v>
      </c>
      <c r="S120" s="212">
        <v>0</v>
      </c>
      <c r="T120" s="213">
        <f>S120*H120</f>
        <v>0</v>
      </c>
      <c r="AR120" s="25" t="s">
        <v>174</v>
      </c>
      <c r="AT120" s="25" t="s">
        <v>169</v>
      </c>
      <c r="AU120" s="25" t="s">
        <v>83</v>
      </c>
      <c r="AY120" s="25" t="s">
        <v>166</v>
      </c>
      <c r="BE120" s="214">
        <f>IF(N120="základní",J120,0)</f>
        <v>0</v>
      </c>
      <c r="BF120" s="214">
        <f>IF(N120="snížená",J120,0)</f>
        <v>0</v>
      </c>
      <c r="BG120" s="214">
        <f>IF(N120="zákl. přenesená",J120,0)</f>
        <v>0</v>
      </c>
      <c r="BH120" s="214">
        <f>IF(N120="sníž. přenesená",J120,0)</f>
        <v>0</v>
      </c>
      <c r="BI120" s="214">
        <f>IF(N120="nulová",J120,0)</f>
        <v>0</v>
      </c>
      <c r="BJ120" s="25" t="s">
        <v>83</v>
      </c>
      <c r="BK120" s="214">
        <f>ROUND(I120*H120,2)</f>
        <v>0</v>
      </c>
      <c r="BL120" s="25" t="s">
        <v>174</v>
      </c>
      <c r="BM120" s="25" t="s">
        <v>682</v>
      </c>
    </row>
    <row r="121" spans="2:65" s="11" customFormat="1" ht="37.35" customHeight="1">
      <c r="B121" s="188"/>
      <c r="C121" s="189"/>
      <c r="D121" s="190" t="s">
        <v>75</v>
      </c>
      <c r="E121" s="191" t="s">
        <v>2358</v>
      </c>
      <c r="F121" s="191" t="s">
        <v>2359</v>
      </c>
      <c r="G121" s="189"/>
      <c r="H121" s="189"/>
      <c r="I121" s="192"/>
      <c r="J121" s="193">
        <f>BK121</f>
        <v>0</v>
      </c>
      <c r="K121" s="189"/>
      <c r="L121" s="194"/>
      <c r="M121" s="195"/>
      <c r="N121" s="196"/>
      <c r="O121" s="196"/>
      <c r="P121" s="197">
        <f>SUM(P122:P134)</f>
        <v>0</v>
      </c>
      <c r="Q121" s="196"/>
      <c r="R121" s="197">
        <f>SUM(R122:R134)</f>
        <v>0</v>
      </c>
      <c r="S121" s="196"/>
      <c r="T121" s="198">
        <f>SUM(T122:T134)</f>
        <v>0</v>
      </c>
      <c r="AR121" s="199" t="s">
        <v>83</v>
      </c>
      <c r="AT121" s="200" t="s">
        <v>75</v>
      </c>
      <c r="AU121" s="200" t="s">
        <v>76</v>
      </c>
      <c r="AY121" s="199" t="s">
        <v>166</v>
      </c>
      <c r="BK121" s="201">
        <f>SUM(BK122:BK134)</f>
        <v>0</v>
      </c>
    </row>
    <row r="122" spans="2:65" s="1" customFormat="1" ht="63.75" customHeight="1">
      <c r="B122" s="42"/>
      <c r="C122" s="204" t="s">
        <v>342</v>
      </c>
      <c r="D122" s="204" t="s">
        <v>169</v>
      </c>
      <c r="E122" s="205" t="s">
        <v>1152</v>
      </c>
      <c r="F122" s="206" t="s">
        <v>2360</v>
      </c>
      <c r="G122" s="207" t="s">
        <v>1090</v>
      </c>
      <c r="H122" s="208">
        <v>4</v>
      </c>
      <c r="I122" s="209"/>
      <c r="J122" s="208">
        <f t="shared" ref="J122:J134" si="20">ROUND(I122*H122,2)</f>
        <v>0</v>
      </c>
      <c r="K122" s="206" t="s">
        <v>22</v>
      </c>
      <c r="L122" s="62"/>
      <c r="M122" s="210" t="s">
        <v>22</v>
      </c>
      <c r="N122" s="211" t="s">
        <v>47</v>
      </c>
      <c r="O122" s="43"/>
      <c r="P122" s="212">
        <f t="shared" ref="P122:P134" si="21">O122*H122</f>
        <v>0</v>
      </c>
      <c r="Q122" s="212">
        <v>0</v>
      </c>
      <c r="R122" s="212">
        <f t="shared" ref="R122:R134" si="22">Q122*H122</f>
        <v>0</v>
      </c>
      <c r="S122" s="212">
        <v>0</v>
      </c>
      <c r="T122" s="213">
        <f t="shared" ref="T122:T134" si="23">S122*H122</f>
        <v>0</v>
      </c>
      <c r="AR122" s="25" t="s">
        <v>174</v>
      </c>
      <c r="AT122" s="25" t="s">
        <v>169</v>
      </c>
      <c r="AU122" s="25" t="s">
        <v>83</v>
      </c>
      <c r="AY122" s="25" t="s">
        <v>166</v>
      </c>
      <c r="BE122" s="214">
        <f t="shared" ref="BE122:BE134" si="24">IF(N122="základní",J122,0)</f>
        <v>0</v>
      </c>
      <c r="BF122" s="214">
        <f t="shared" ref="BF122:BF134" si="25">IF(N122="snížená",J122,0)</f>
        <v>0</v>
      </c>
      <c r="BG122" s="214">
        <f t="shared" ref="BG122:BG134" si="26">IF(N122="zákl. přenesená",J122,0)</f>
        <v>0</v>
      </c>
      <c r="BH122" s="214">
        <f t="shared" ref="BH122:BH134" si="27">IF(N122="sníž. přenesená",J122,0)</f>
        <v>0</v>
      </c>
      <c r="BI122" s="214">
        <f t="shared" ref="BI122:BI134" si="28">IF(N122="nulová",J122,0)</f>
        <v>0</v>
      </c>
      <c r="BJ122" s="25" t="s">
        <v>83</v>
      </c>
      <c r="BK122" s="214">
        <f t="shared" ref="BK122:BK134" si="29">ROUND(I122*H122,2)</f>
        <v>0</v>
      </c>
      <c r="BL122" s="25" t="s">
        <v>174</v>
      </c>
      <c r="BM122" s="25" t="s">
        <v>693</v>
      </c>
    </row>
    <row r="123" spans="2:65" s="1" customFormat="1" ht="76.5" customHeight="1">
      <c r="B123" s="42"/>
      <c r="C123" s="204" t="s">
        <v>347</v>
      </c>
      <c r="D123" s="204" t="s">
        <v>169</v>
      </c>
      <c r="E123" s="205" t="s">
        <v>1154</v>
      </c>
      <c r="F123" s="206" t="s">
        <v>2361</v>
      </c>
      <c r="G123" s="207" t="s">
        <v>1090</v>
      </c>
      <c r="H123" s="208">
        <v>1</v>
      </c>
      <c r="I123" s="209"/>
      <c r="J123" s="208">
        <f t="shared" si="20"/>
        <v>0</v>
      </c>
      <c r="K123" s="206" t="s">
        <v>22</v>
      </c>
      <c r="L123" s="62"/>
      <c r="M123" s="210" t="s">
        <v>22</v>
      </c>
      <c r="N123" s="211" t="s">
        <v>47</v>
      </c>
      <c r="O123" s="43"/>
      <c r="P123" s="212">
        <f t="shared" si="21"/>
        <v>0</v>
      </c>
      <c r="Q123" s="212">
        <v>0</v>
      </c>
      <c r="R123" s="212">
        <f t="shared" si="22"/>
        <v>0</v>
      </c>
      <c r="S123" s="212">
        <v>0</v>
      </c>
      <c r="T123" s="213">
        <f t="shared" si="23"/>
        <v>0</v>
      </c>
      <c r="AR123" s="25" t="s">
        <v>174</v>
      </c>
      <c r="AT123" s="25" t="s">
        <v>169</v>
      </c>
      <c r="AU123" s="25" t="s">
        <v>83</v>
      </c>
      <c r="AY123" s="25" t="s">
        <v>166</v>
      </c>
      <c r="BE123" s="214">
        <f t="shared" si="24"/>
        <v>0</v>
      </c>
      <c r="BF123" s="214">
        <f t="shared" si="25"/>
        <v>0</v>
      </c>
      <c r="BG123" s="214">
        <f t="shared" si="26"/>
        <v>0</v>
      </c>
      <c r="BH123" s="214">
        <f t="shared" si="27"/>
        <v>0</v>
      </c>
      <c r="BI123" s="214">
        <f t="shared" si="28"/>
        <v>0</v>
      </c>
      <c r="BJ123" s="25" t="s">
        <v>83</v>
      </c>
      <c r="BK123" s="214">
        <f t="shared" si="29"/>
        <v>0</v>
      </c>
      <c r="BL123" s="25" t="s">
        <v>174</v>
      </c>
      <c r="BM123" s="25" t="s">
        <v>716</v>
      </c>
    </row>
    <row r="124" spans="2:65" s="1" customFormat="1" ht="127.5" customHeight="1">
      <c r="B124" s="42"/>
      <c r="C124" s="204" t="s">
        <v>352</v>
      </c>
      <c r="D124" s="204" t="s">
        <v>169</v>
      </c>
      <c r="E124" s="205" t="s">
        <v>1157</v>
      </c>
      <c r="F124" s="206" t="s">
        <v>2362</v>
      </c>
      <c r="G124" s="207" t="s">
        <v>1090</v>
      </c>
      <c r="H124" s="208">
        <v>1</v>
      </c>
      <c r="I124" s="209"/>
      <c r="J124" s="208">
        <f t="shared" si="20"/>
        <v>0</v>
      </c>
      <c r="K124" s="206" t="s">
        <v>22</v>
      </c>
      <c r="L124" s="62"/>
      <c r="M124" s="210" t="s">
        <v>22</v>
      </c>
      <c r="N124" s="211" t="s">
        <v>47</v>
      </c>
      <c r="O124" s="43"/>
      <c r="P124" s="212">
        <f t="shared" si="21"/>
        <v>0</v>
      </c>
      <c r="Q124" s="212">
        <v>0</v>
      </c>
      <c r="R124" s="212">
        <f t="shared" si="22"/>
        <v>0</v>
      </c>
      <c r="S124" s="212">
        <v>0</v>
      </c>
      <c r="T124" s="213">
        <f t="shared" si="23"/>
        <v>0</v>
      </c>
      <c r="AR124" s="25" t="s">
        <v>174</v>
      </c>
      <c r="AT124" s="25" t="s">
        <v>169</v>
      </c>
      <c r="AU124" s="25" t="s">
        <v>83</v>
      </c>
      <c r="AY124" s="25" t="s">
        <v>166</v>
      </c>
      <c r="BE124" s="214">
        <f t="shared" si="24"/>
        <v>0</v>
      </c>
      <c r="BF124" s="214">
        <f t="shared" si="25"/>
        <v>0</v>
      </c>
      <c r="BG124" s="214">
        <f t="shared" si="26"/>
        <v>0</v>
      </c>
      <c r="BH124" s="214">
        <f t="shared" si="27"/>
        <v>0</v>
      </c>
      <c r="BI124" s="214">
        <f t="shared" si="28"/>
        <v>0</v>
      </c>
      <c r="BJ124" s="25" t="s">
        <v>83</v>
      </c>
      <c r="BK124" s="214">
        <f t="shared" si="29"/>
        <v>0</v>
      </c>
      <c r="BL124" s="25" t="s">
        <v>174</v>
      </c>
      <c r="BM124" s="25" t="s">
        <v>729</v>
      </c>
    </row>
    <row r="125" spans="2:65" s="1" customFormat="1" ht="16.5" customHeight="1">
      <c r="B125" s="42"/>
      <c r="C125" s="204" t="s">
        <v>359</v>
      </c>
      <c r="D125" s="204" t="s">
        <v>169</v>
      </c>
      <c r="E125" s="205" t="s">
        <v>1159</v>
      </c>
      <c r="F125" s="206" t="s">
        <v>2363</v>
      </c>
      <c r="G125" s="207" t="s">
        <v>1090</v>
      </c>
      <c r="H125" s="208">
        <v>7</v>
      </c>
      <c r="I125" s="209"/>
      <c r="J125" s="208">
        <f t="shared" si="20"/>
        <v>0</v>
      </c>
      <c r="K125" s="206" t="s">
        <v>22</v>
      </c>
      <c r="L125" s="62"/>
      <c r="M125" s="210" t="s">
        <v>22</v>
      </c>
      <c r="N125" s="211" t="s">
        <v>47</v>
      </c>
      <c r="O125" s="43"/>
      <c r="P125" s="212">
        <f t="shared" si="21"/>
        <v>0</v>
      </c>
      <c r="Q125" s="212">
        <v>0</v>
      </c>
      <c r="R125" s="212">
        <f t="shared" si="22"/>
        <v>0</v>
      </c>
      <c r="S125" s="212">
        <v>0</v>
      </c>
      <c r="T125" s="213">
        <f t="shared" si="23"/>
        <v>0</v>
      </c>
      <c r="AR125" s="25" t="s">
        <v>174</v>
      </c>
      <c r="AT125" s="25" t="s">
        <v>169</v>
      </c>
      <c r="AU125" s="25" t="s">
        <v>83</v>
      </c>
      <c r="AY125" s="25" t="s">
        <v>166</v>
      </c>
      <c r="BE125" s="214">
        <f t="shared" si="24"/>
        <v>0</v>
      </c>
      <c r="BF125" s="214">
        <f t="shared" si="25"/>
        <v>0</v>
      </c>
      <c r="BG125" s="214">
        <f t="shared" si="26"/>
        <v>0</v>
      </c>
      <c r="BH125" s="214">
        <f t="shared" si="27"/>
        <v>0</v>
      </c>
      <c r="BI125" s="214">
        <f t="shared" si="28"/>
        <v>0</v>
      </c>
      <c r="BJ125" s="25" t="s">
        <v>83</v>
      </c>
      <c r="BK125" s="214">
        <f t="shared" si="29"/>
        <v>0</v>
      </c>
      <c r="BL125" s="25" t="s">
        <v>174</v>
      </c>
      <c r="BM125" s="25" t="s">
        <v>740</v>
      </c>
    </row>
    <row r="126" spans="2:65" s="1" customFormat="1" ht="16.5" customHeight="1">
      <c r="B126" s="42"/>
      <c r="C126" s="204" t="s">
        <v>366</v>
      </c>
      <c r="D126" s="204" t="s">
        <v>169</v>
      </c>
      <c r="E126" s="205" t="s">
        <v>1164</v>
      </c>
      <c r="F126" s="206" t="s">
        <v>2364</v>
      </c>
      <c r="G126" s="207" t="s">
        <v>1090</v>
      </c>
      <c r="H126" s="208">
        <v>1</v>
      </c>
      <c r="I126" s="209"/>
      <c r="J126" s="208">
        <f t="shared" si="20"/>
        <v>0</v>
      </c>
      <c r="K126" s="206" t="s">
        <v>22</v>
      </c>
      <c r="L126" s="62"/>
      <c r="M126" s="210" t="s">
        <v>22</v>
      </c>
      <c r="N126" s="211" t="s">
        <v>47</v>
      </c>
      <c r="O126" s="43"/>
      <c r="P126" s="212">
        <f t="shared" si="21"/>
        <v>0</v>
      </c>
      <c r="Q126" s="212">
        <v>0</v>
      </c>
      <c r="R126" s="212">
        <f t="shared" si="22"/>
        <v>0</v>
      </c>
      <c r="S126" s="212">
        <v>0</v>
      </c>
      <c r="T126" s="213">
        <f t="shared" si="23"/>
        <v>0</v>
      </c>
      <c r="AR126" s="25" t="s">
        <v>174</v>
      </c>
      <c r="AT126" s="25" t="s">
        <v>169</v>
      </c>
      <c r="AU126" s="25" t="s">
        <v>83</v>
      </c>
      <c r="AY126" s="25" t="s">
        <v>166</v>
      </c>
      <c r="BE126" s="214">
        <f t="shared" si="24"/>
        <v>0</v>
      </c>
      <c r="BF126" s="214">
        <f t="shared" si="25"/>
        <v>0</v>
      </c>
      <c r="BG126" s="214">
        <f t="shared" si="26"/>
        <v>0</v>
      </c>
      <c r="BH126" s="214">
        <f t="shared" si="27"/>
        <v>0</v>
      </c>
      <c r="BI126" s="214">
        <f t="shared" si="28"/>
        <v>0</v>
      </c>
      <c r="BJ126" s="25" t="s">
        <v>83</v>
      </c>
      <c r="BK126" s="214">
        <f t="shared" si="29"/>
        <v>0</v>
      </c>
      <c r="BL126" s="25" t="s">
        <v>174</v>
      </c>
      <c r="BM126" s="25" t="s">
        <v>750</v>
      </c>
    </row>
    <row r="127" spans="2:65" s="1" customFormat="1" ht="16.5" customHeight="1">
      <c r="B127" s="42"/>
      <c r="C127" s="204" t="s">
        <v>372</v>
      </c>
      <c r="D127" s="204" t="s">
        <v>169</v>
      </c>
      <c r="E127" s="205" t="s">
        <v>1167</v>
      </c>
      <c r="F127" s="206" t="s">
        <v>2365</v>
      </c>
      <c r="G127" s="207" t="s">
        <v>1090</v>
      </c>
      <c r="H127" s="208">
        <v>4</v>
      </c>
      <c r="I127" s="209"/>
      <c r="J127" s="208">
        <f t="shared" si="20"/>
        <v>0</v>
      </c>
      <c r="K127" s="206" t="s">
        <v>22</v>
      </c>
      <c r="L127" s="62"/>
      <c r="M127" s="210" t="s">
        <v>22</v>
      </c>
      <c r="N127" s="211" t="s">
        <v>47</v>
      </c>
      <c r="O127" s="43"/>
      <c r="P127" s="212">
        <f t="shared" si="21"/>
        <v>0</v>
      </c>
      <c r="Q127" s="212">
        <v>0</v>
      </c>
      <c r="R127" s="212">
        <f t="shared" si="22"/>
        <v>0</v>
      </c>
      <c r="S127" s="212">
        <v>0</v>
      </c>
      <c r="T127" s="213">
        <f t="shared" si="23"/>
        <v>0</v>
      </c>
      <c r="AR127" s="25" t="s">
        <v>174</v>
      </c>
      <c r="AT127" s="25" t="s">
        <v>169</v>
      </c>
      <c r="AU127" s="25" t="s">
        <v>83</v>
      </c>
      <c r="AY127" s="25" t="s">
        <v>166</v>
      </c>
      <c r="BE127" s="214">
        <f t="shared" si="24"/>
        <v>0</v>
      </c>
      <c r="BF127" s="214">
        <f t="shared" si="25"/>
        <v>0</v>
      </c>
      <c r="BG127" s="214">
        <f t="shared" si="26"/>
        <v>0</v>
      </c>
      <c r="BH127" s="214">
        <f t="shared" si="27"/>
        <v>0</v>
      </c>
      <c r="BI127" s="214">
        <f t="shared" si="28"/>
        <v>0</v>
      </c>
      <c r="BJ127" s="25" t="s">
        <v>83</v>
      </c>
      <c r="BK127" s="214">
        <f t="shared" si="29"/>
        <v>0</v>
      </c>
      <c r="BL127" s="25" t="s">
        <v>174</v>
      </c>
      <c r="BM127" s="25" t="s">
        <v>761</v>
      </c>
    </row>
    <row r="128" spans="2:65" s="1" customFormat="1" ht="63.75" customHeight="1">
      <c r="B128" s="42"/>
      <c r="C128" s="204" t="s">
        <v>377</v>
      </c>
      <c r="D128" s="204" t="s">
        <v>169</v>
      </c>
      <c r="E128" s="205" t="s">
        <v>1170</v>
      </c>
      <c r="F128" s="206" t="s">
        <v>2366</v>
      </c>
      <c r="G128" s="207" t="s">
        <v>1090</v>
      </c>
      <c r="H128" s="208">
        <v>26</v>
      </c>
      <c r="I128" s="209"/>
      <c r="J128" s="208">
        <f t="shared" si="20"/>
        <v>0</v>
      </c>
      <c r="K128" s="206" t="s">
        <v>22</v>
      </c>
      <c r="L128" s="62"/>
      <c r="M128" s="210" t="s">
        <v>22</v>
      </c>
      <c r="N128" s="211" t="s">
        <v>47</v>
      </c>
      <c r="O128" s="43"/>
      <c r="P128" s="212">
        <f t="shared" si="21"/>
        <v>0</v>
      </c>
      <c r="Q128" s="212">
        <v>0</v>
      </c>
      <c r="R128" s="212">
        <f t="shared" si="22"/>
        <v>0</v>
      </c>
      <c r="S128" s="212">
        <v>0</v>
      </c>
      <c r="T128" s="213">
        <f t="shared" si="23"/>
        <v>0</v>
      </c>
      <c r="AR128" s="25" t="s">
        <v>174</v>
      </c>
      <c r="AT128" s="25" t="s">
        <v>169</v>
      </c>
      <c r="AU128" s="25" t="s">
        <v>83</v>
      </c>
      <c r="AY128" s="25" t="s">
        <v>166</v>
      </c>
      <c r="BE128" s="214">
        <f t="shared" si="24"/>
        <v>0</v>
      </c>
      <c r="BF128" s="214">
        <f t="shared" si="25"/>
        <v>0</v>
      </c>
      <c r="BG128" s="214">
        <f t="shared" si="26"/>
        <v>0</v>
      </c>
      <c r="BH128" s="214">
        <f t="shared" si="27"/>
        <v>0</v>
      </c>
      <c r="BI128" s="214">
        <f t="shared" si="28"/>
        <v>0</v>
      </c>
      <c r="BJ128" s="25" t="s">
        <v>83</v>
      </c>
      <c r="BK128" s="214">
        <f t="shared" si="29"/>
        <v>0</v>
      </c>
      <c r="BL128" s="25" t="s">
        <v>174</v>
      </c>
      <c r="BM128" s="25" t="s">
        <v>773</v>
      </c>
    </row>
    <row r="129" spans="2:65" s="1" customFormat="1" ht="16.5" customHeight="1">
      <c r="B129" s="42"/>
      <c r="C129" s="204" t="s">
        <v>386</v>
      </c>
      <c r="D129" s="204" t="s">
        <v>169</v>
      </c>
      <c r="E129" s="205" t="s">
        <v>1173</v>
      </c>
      <c r="F129" s="206" t="s">
        <v>2367</v>
      </c>
      <c r="G129" s="207" t="s">
        <v>1090</v>
      </c>
      <c r="H129" s="208">
        <v>4</v>
      </c>
      <c r="I129" s="209"/>
      <c r="J129" s="208">
        <f t="shared" si="20"/>
        <v>0</v>
      </c>
      <c r="K129" s="206" t="s">
        <v>22</v>
      </c>
      <c r="L129" s="62"/>
      <c r="M129" s="210" t="s">
        <v>22</v>
      </c>
      <c r="N129" s="211" t="s">
        <v>47</v>
      </c>
      <c r="O129" s="43"/>
      <c r="P129" s="212">
        <f t="shared" si="21"/>
        <v>0</v>
      </c>
      <c r="Q129" s="212">
        <v>0</v>
      </c>
      <c r="R129" s="212">
        <f t="shared" si="22"/>
        <v>0</v>
      </c>
      <c r="S129" s="212">
        <v>0</v>
      </c>
      <c r="T129" s="213">
        <f t="shared" si="23"/>
        <v>0</v>
      </c>
      <c r="AR129" s="25" t="s">
        <v>174</v>
      </c>
      <c r="AT129" s="25" t="s">
        <v>169</v>
      </c>
      <c r="AU129" s="25" t="s">
        <v>83</v>
      </c>
      <c r="AY129" s="25" t="s">
        <v>166</v>
      </c>
      <c r="BE129" s="214">
        <f t="shared" si="24"/>
        <v>0</v>
      </c>
      <c r="BF129" s="214">
        <f t="shared" si="25"/>
        <v>0</v>
      </c>
      <c r="BG129" s="214">
        <f t="shared" si="26"/>
        <v>0</v>
      </c>
      <c r="BH129" s="214">
        <f t="shared" si="27"/>
        <v>0</v>
      </c>
      <c r="BI129" s="214">
        <f t="shared" si="28"/>
        <v>0</v>
      </c>
      <c r="BJ129" s="25" t="s">
        <v>83</v>
      </c>
      <c r="BK129" s="214">
        <f t="shared" si="29"/>
        <v>0</v>
      </c>
      <c r="BL129" s="25" t="s">
        <v>174</v>
      </c>
      <c r="BM129" s="25" t="s">
        <v>783</v>
      </c>
    </row>
    <row r="130" spans="2:65" s="1" customFormat="1" ht="25.5" customHeight="1">
      <c r="B130" s="42"/>
      <c r="C130" s="204" t="s">
        <v>394</v>
      </c>
      <c r="D130" s="204" t="s">
        <v>169</v>
      </c>
      <c r="E130" s="205" t="s">
        <v>1176</v>
      </c>
      <c r="F130" s="206" t="s">
        <v>2368</v>
      </c>
      <c r="G130" s="207" t="s">
        <v>1090</v>
      </c>
      <c r="H130" s="208">
        <v>4</v>
      </c>
      <c r="I130" s="209"/>
      <c r="J130" s="208">
        <f t="shared" si="20"/>
        <v>0</v>
      </c>
      <c r="K130" s="206" t="s">
        <v>22</v>
      </c>
      <c r="L130" s="62"/>
      <c r="M130" s="210" t="s">
        <v>22</v>
      </c>
      <c r="N130" s="211" t="s">
        <v>47</v>
      </c>
      <c r="O130" s="43"/>
      <c r="P130" s="212">
        <f t="shared" si="21"/>
        <v>0</v>
      </c>
      <c r="Q130" s="212">
        <v>0</v>
      </c>
      <c r="R130" s="212">
        <f t="shared" si="22"/>
        <v>0</v>
      </c>
      <c r="S130" s="212">
        <v>0</v>
      </c>
      <c r="T130" s="213">
        <f t="shared" si="23"/>
        <v>0</v>
      </c>
      <c r="AR130" s="25" t="s">
        <v>174</v>
      </c>
      <c r="AT130" s="25" t="s">
        <v>169</v>
      </c>
      <c r="AU130" s="25" t="s">
        <v>83</v>
      </c>
      <c r="AY130" s="25" t="s">
        <v>166</v>
      </c>
      <c r="BE130" s="214">
        <f t="shared" si="24"/>
        <v>0</v>
      </c>
      <c r="BF130" s="214">
        <f t="shared" si="25"/>
        <v>0</v>
      </c>
      <c r="BG130" s="214">
        <f t="shared" si="26"/>
        <v>0</v>
      </c>
      <c r="BH130" s="214">
        <f t="shared" si="27"/>
        <v>0</v>
      </c>
      <c r="BI130" s="214">
        <f t="shared" si="28"/>
        <v>0</v>
      </c>
      <c r="BJ130" s="25" t="s">
        <v>83</v>
      </c>
      <c r="BK130" s="214">
        <f t="shared" si="29"/>
        <v>0</v>
      </c>
      <c r="BL130" s="25" t="s">
        <v>174</v>
      </c>
      <c r="BM130" s="25" t="s">
        <v>792</v>
      </c>
    </row>
    <row r="131" spans="2:65" s="1" customFormat="1" ht="114.75" customHeight="1">
      <c r="B131" s="42"/>
      <c r="C131" s="204" t="s">
        <v>401</v>
      </c>
      <c r="D131" s="204" t="s">
        <v>169</v>
      </c>
      <c r="E131" s="205" t="s">
        <v>1181</v>
      </c>
      <c r="F131" s="206" t="s">
        <v>2369</v>
      </c>
      <c r="G131" s="207" t="s">
        <v>1090</v>
      </c>
      <c r="H131" s="208">
        <v>3</v>
      </c>
      <c r="I131" s="209"/>
      <c r="J131" s="208">
        <f t="shared" si="20"/>
        <v>0</v>
      </c>
      <c r="K131" s="206" t="s">
        <v>22</v>
      </c>
      <c r="L131" s="62"/>
      <c r="M131" s="210" t="s">
        <v>22</v>
      </c>
      <c r="N131" s="211" t="s">
        <v>47</v>
      </c>
      <c r="O131" s="43"/>
      <c r="P131" s="212">
        <f t="shared" si="21"/>
        <v>0</v>
      </c>
      <c r="Q131" s="212">
        <v>0</v>
      </c>
      <c r="R131" s="212">
        <f t="shared" si="22"/>
        <v>0</v>
      </c>
      <c r="S131" s="212">
        <v>0</v>
      </c>
      <c r="T131" s="213">
        <f t="shared" si="23"/>
        <v>0</v>
      </c>
      <c r="AR131" s="25" t="s">
        <v>174</v>
      </c>
      <c r="AT131" s="25" t="s">
        <v>169</v>
      </c>
      <c r="AU131" s="25" t="s">
        <v>83</v>
      </c>
      <c r="AY131" s="25" t="s">
        <v>166</v>
      </c>
      <c r="BE131" s="214">
        <f t="shared" si="24"/>
        <v>0</v>
      </c>
      <c r="BF131" s="214">
        <f t="shared" si="25"/>
        <v>0</v>
      </c>
      <c r="BG131" s="214">
        <f t="shared" si="26"/>
        <v>0</v>
      </c>
      <c r="BH131" s="214">
        <f t="shared" si="27"/>
        <v>0</v>
      </c>
      <c r="BI131" s="214">
        <f t="shared" si="28"/>
        <v>0</v>
      </c>
      <c r="BJ131" s="25" t="s">
        <v>83</v>
      </c>
      <c r="BK131" s="214">
        <f t="shared" si="29"/>
        <v>0</v>
      </c>
      <c r="BL131" s="25" t="s">
        <v>174</v>
      </c>
      <c r="BM131" s="25" t="s">
        <v>802</v>
      </c>
    </row>
    <row r="132" spans="2:65" s="1" customFormat="1" ht="16.5" customHeight="1">
      <c r="B132" s="42"/>
      <c r="C132" s="204" t="s">
        <v>591</v>
      </c>
      <c r="D132" s="204" t="s">
        <v>169</v>
      </c>
      <c r="E132" s="205" t="s">
        <v>1183</v>
      </c>
      <c r="F132" s="206" t="s">
        <v>2370</v>
      </c>
      <c r="G132" s="207" t="s">
        <v>1090</v>
      </c>
      <c r="H132" s="208">
        <v>4</v>
      </c>
      <c r="I132" s="209"/>
      <c r="J132" s="208">
        <f t="shared" si="20"/>
        <v>0</v>
      </c>
      <c r="K132" s="206" t="s">
        <v>22</v>
      </c>
      <c r="L132" s="62"/>
      <c r="M132" s="210" t="s">
        <v>22</v>
      </c>
      <c r="N132" s="211" t="s">
        <v>47</v>
      </c>
      <c r="O132" s="43"/>
      <c r="P132" s="212">
        <f t="shared" si="21"/>
        <v>0</v>
      </c>
      <c r="Q132" s="212">
        <v>0</v>
      </c>
      <c r="R132" s="212">
        <f t="shared" si="22"/>
        <v>0</v>
      </c>
      <c r="S132" s="212">
        <v>0</v>
      </c>
      <c r="T132" s="213">
        <f t="shared" si="23"/>
        <v>0</v>
      </c>
      <c r="AR132" s="25" t="s">
        <v>174</v>
      </c>
      <c r="AT132" s="25" t="s">
        <v>169</v>
      </c>
      <c r="AU132" s="25" t="s">
        <v>83</v>
      </c>
      <c r="AY132" s="25" t="s">
        <v>166</v>
      </c>
      <c r="BE132" s="214">
        <f t="shared" si="24"/>
        <v>0</v>
      </c>
      <c r="BF132" s="214">
        <f t="shared" si="25"/>
        <v>0</v>
      </c>
      <c r="BG132" s="214">
        <f t="shared" si="26"/>
        <v>0</v>
      </c>
      <c r="BH132" s="214">
        <f t="shared" si="27"/>
        <v>0</v>
      </c>
      <c r="BI132" s="214">
        <f t="shared" si="28"/>
        <v>0</v>
      </c>
      <c r="BJ132" s="25" t="s">
        <v>83</v>
      </c>
      <c r="BK132" s="214">
        <f t="shared" si="29"/>
        <v>0</v>
      </c>
      <c r="BL132" s="25" t="s">
        <v>174</v>
      </c>
      <c r="BM132" s="25" t="s">
        <v>814</v>
      </c>
    </row>
    <row r="133" spans="2:65" s="1" customFormat="1" ht="38.25" customHeight="1">
      <c r="B133" s="42"/>
      <c r="C133" s="204" t="s">
        <v>598</v>
      </c>
      <c r="D133" s="204" t="s">
        <v>169</v>
      </c>
      <c r="E133" s="205" t="s">
        <v>1186</v>
      </c>
      <c r="F133" s="206" t="s">
        <v>2371</v>
      </c>
      <c r="G133" s="207" t="s">
        <v>2079</v>
      </c>
      <c r="H133" s="208">
        <v>1</v>
      </c>
      <c r="I133" s="209"/>
      <c r="J133" s="208">
        <f t="shared" si="20"/>
        <v>0</v>
      </c>
      <c r="K133" s="206" t="s">
        <v>22</v>
      </c>
      <c r="L133" s="62"/>
      <c r="M133" s="210" t="s">
        <v>22</v>
      </c>
      <c r="N133" s="211" t="s">
        <v>47</v>
      </c>
      <c r="O133" s="43"/>
      <c r="P133" s="212">
        <f t="shared" si="21"/>
        <v>0</v>
      </c>
      <c r="Q133" s="212">
        <v>0</v>
      </c>
      <c r="R133" s="212">
        <f t="shared" si="22"/>
        <v>0</v>
      </c>
      <c r="S133" s="212">
        <v>0</v>
      </c>
      <c r="T133" s="213">
        <f t="shared" si="23"/>
        <v>0</v>
      </c>
      <c r="AR133" s="25" t="s">
        <v>174</v>
      </c>
      <c r="AT133" s="25" t="s">
        <v>169</v>
      </c>
      <c r="AU133" s="25" t="s">
        <v>83</v>
      </c>
      <c r="AY133" s="25" t="s">
        <v>166</v>
      </c>
      <c r="BE133" s="214">
        <f t="shared" si="24"/>
        <v>0</v>
      </c>
      <c r="BF133" s="214">
        <f t="shared" si="25"/>
        <v>0</v>
      </c>
      <c r="BG133" s="214">
        <f t="shared" si="26"/>
        <v>0</v>
      </c>
      <c r="BH133" s="214">
        <f t="shared" si="27"/>
        <v>0</v>
      </c>
      <c r="BI133" s="214">
        <f t="shared" si="28"/>
        <v>0</v>
      </c>
      <c r="BJ133" s="25" t="s">
        <v>83</v>
      </c>
      <c r="BK133" s="214">
        <f t="shared" si="29"/>
        <v>0</v>
      </c>
      <c r="BL133" s="25" t="s">
        <v>174</v>
      </c>
      <c r="BM133" s="25" t="s">
        <v>825</v>
      </c>
    </row>
    <row r="134" spans="2:65" s="1" customFormat="1" ht="16.5" customHeight="1">
      <c r="B134" s="42"/>
      <c r="C134" s="204" t="s">
        <v>605</v>
      </c>
      <c r="D134" s="204" t="s">
        <v>169</v>
      </c>
      <c r="E134" s="205" t="s">
        <v>1189</v>
      </c>
      <c r="F134" s="206" t="s">
        <v>2372</v>
      </c>
      <c r="G134" s="207" t="s">
        <v>1090</v>
      </c>
      <c r="H134" s="208">
        <v>2</v>
      </c>
      <c r="I134" s="209"/>
      <c r="J134" s="208">
        <f t="shared" si="20"/>
        <v>0</v>
      </c>
      <c r="K134" s="206" t="s">
        <v>22</v>
      </c>
      <c r="L134" s="62"/>
      <c r="M134" s="210" t="s">
        <v>22</v>
      </c>
      <c r="N134" s="211" t="s">
        <v>47</v>
      </c>
      <c r="O134" s="43"/>
      <c r="P134" s="212">
        <f t="shared" si="21"/>
        <v>0</v>
      </c>
      <c r="Q134" s="212">
        <v>0</v>
      </c>
      <c r="R134" s="212">
        <f t="shared" si="22"/>
        <v>0</v>
      </c>
      <c r="S134" s="212">
        <v>0</v>
      </c>
      <c r="T134" s="213">
        <f t="shared" si="23"/>
        <v>0</v>
      </c>
      <c r="AR134" s="25" t="s">
        <v>174</v>
      </c>
      <c r="AT134" s="25" t="s">
        <v>169</v>
      </c>
      <c r="AU134" s="25" t="s">
        <v>83</v>
      </c>
      <c r="AY134" s="25" t="s">
        <v>166</v>
      </c>
      <c r="BE134" s="214">
        <f t="shared" si="24"/>
        <v>0</v>
      </c>
      <c r="BF134" s="214">
        <f t="shared" si="25"/>
        <v>0</v>
      </c>
      <c r="BG134" s="214">
        <f t="shared" si="26"/>
        <v>0</v>
      </c>
      <c r="BH134" s="214">
        <f t="shared" si="27"/>
        <v>0</v>
      </c>
      <c r="BI134" s="214">
        <f t="shared" si="28"/>
        <v>0</v>
      </c>
      <c r="BJ134" s="25" t="s">
        <v>83</v>
      </c>
      <c r="BK134" s="214">
        <f t="shared" si="29"/>
        <v>0</v>
      </c>
      <c r="BL134" s="25" t="s">
        <v>174</v>
      </c>
      <c r="BM134" s="25" t="s">
        <v>834</v>
      </c>
    </row>
    <row r="135" spans="2:65" s="11" customFormat="1" ht="37.35" customHeight="1">
      <c r="B135" s="188"/>
      <c r="C135" s="189"/>
      <c r="D135" s="190" t="s">
        <v>75</v>
      </c>
      <c r="E135" s="191" t="s">
        <v>2373</v>
      </c>
      <c r="F135" s="191" t="s">
        <v>2374</v>
      </c>
      <c r="G135" s="189"/>
      <c r="H135" s="189"/>
      <c r="I135" s="192"/>
      <c r="J135" s="193">
        <f>BK135</f>
        <v>0</v>
      </c>
      <c r="K135" s="189"/>
      <c r="L135" s="194"/>
      <c r="M135" s="195"/>
      <c r="N135" s="196"/>
      <c r="O135" s="196"/>
      <c r="P135" s="197">
        <f>SUM(P136:P161)</f>
        <v>0</v>
      </c>
      <c r="Q135" s="196"/>
      <c r="R135" s="197">
        <f>SUM(R136:R161)</f>
        <v>0</v>
      </c>
      <c r="S135" s="196"/>
      <c r="T135" s="198">
        <f>SUM(T136:T161)</f>
        <v>0</v>
      </c>
      <c r="AR135" s="199" t="s">
        <v>83</v>
      </c>
      <c r="AT135" s="200" t="s">
        <v>75</v>
      </c>
      <c r="AU135" s="200" t="s">
        <v>76</v>
      </c>
      <c r="AY135" s="199" t="s">
        <v>166</v>
      </c>
      <c r="BK135" s="201">
        <f>SUM(BK136:BK161)</f>
        <v>0</v>
      </c>
    </row>
    <row r="136" spans="2:65" s="1" customFormat="1" ht="16.5" customHeight="1">
      <c r="B136" s="42"/>
      <c r="C136" s="204" t="s">
        <v>611</v>
      </c>
      <c r="D136" s="204" t="s">
        <v>169</v>
      </c>
      <c r="E136" s="205" t="s">
        <v>1191</v>
      </c>
      <c r="F136" s="206" t="s">
        <v>2375</v>
      </c>
      <c r="G136" s="207" t="s">
        <v>289</v>
      </c>
      <c r="H136" s="208">
        <v>32</v>
      </c>
      <c r="I136" s="209"/>
      <c r="J136" s="208">
        <f t="shared" ref="J136:J161" si="30">ROUND(I136*H136,2)</f>
        <v>0</v>
      </c>
      <c r="K136" s="206" t="s">
        <v>22</v>
      </c>
      <c r="L136" s="62"/>
      <c r="M136" s="210" t="s">
        <v>22</v>
      </c>
      <c r="N136" s="211" t="s">
        <v>47</v>
      </c>
      <c r="O136" s="43"/>
      <c r="P136" s="212">
        <f t="shared" ref="P136:P161" si="31">O136*H136</f>
        <v>0</v>
      </c>
      <c r="Q136" s="212">
        <v>0</v>
      </c>
      <c r="R136" s="212">
        <f t="shared" ref="R136:R161" si="32">Q136*H136</f>
        <v>0</v>
      </c>
      <c r="S136" s="212">
        <v>0</v>
      </c>
      <c r="T136" s="213">
        <f t="shared" ref="T136:T161" si="33">S136*H136</f>
        <v>0</v>
      </c>
      <c r="AR136" s="25" t="s">
        <v>174</v>
      </c>
      <c r="AT136" s="25" t="s">
        <v>169</v>
      </c>
      <c r="AU136" s="25" t="s">
        <v>83</v>
      </c>
      <c r="AY136" s="25" t="s">
        <v>166</v>
      </c>
      <c r="BE136" s="214">
        <f t="shared" ref="BE136:BE161" si="34">IF(N136="základní",J136,0)</f>
        <v>0</v>
      </c>
      <c r="BF136" s="214">
        <f t="shared" ref="BF136:BF161" si="35">IF(N136="snížená",J136,0)</f>
        <v>0</v>
      </c>
      <c r="BG136" s="214">
        <f t="shared" ref="BG136:BG161" si="36">IF(N136="zákl. přenesená",J136,0)</f>
        <v>0</v>
      </c>
      <c r="BH136" s="214">
        <f t="shared" ref="BH136:BH161" si="37">IF(N136="sníž. přenesená",J136,0)</f>
        <v>0</v>
      </c>
      <c r="BI136" s="214">
        <f t="shared" ref="BI136:BI161" si="38">IF(N136="nulová",J136,0)</f>
        <v>0</v>
      </c>
      <c r="BJ136" s="25" t="s">
        <v>83</v>
      </c>
      <c r="BK136" s="214">
        <f t="shared" ref="BK136:BK161" si="39">ROUND(I136*H136,2)</f>
        <v>0</v>
      </c>
      <c r="BL136" s="25" t="s">
        <v>174</v>
      </c>
      <c r="BM136" s="25" t="s">
        <v>846</v>
      </c>
    </row>
    <row r="137" spans="2:65" s="1" customFormat="1" ht="16.5" customHeight="1">
      <c r="B137" s="42"/>
      <c r="C137" s="204" t="s">
        <v>616</v>
      </c>
      <c r="D137" s="204" t="s">
        <v>169</v>
      </c>
      <c r="E137" s="205" t="s">
        <v>1194</v>
      </c>
      <c r="F137" s="206" t="s">
        <v>2376</v>
      </c>
      <c r="G137" s="207" t="s">
        <v>289</v>
      </c>
      <c r="H137" s="208">
        <v>125</v>
      </c>
      <c r="I137" s="209"/>
      <c r="J137" s="208">
        <f t="shared" si="30"/>
        <v>0</v>
      </c>
      <c r="K137" s="206" t="s">
        <v>22</v>
      </c>
      <c r="L137" s="62"/>
      <c r="M137" s="210" t="s">
        <v>22</v>
      </c>
      <c r="N137" s="211" t="s">
        <v>47</v>
      </c>
      <c r="O137" s="43"/>
      <c r="P137" s="212">
        <f t="shared" si="31"/>
        <v>0</v>
      </c>
      <c r="Q137" s="212">
        <v>0</v>
      </c>
      <c r="R137" s="212">
        <f t="shared" si="32"/>
        <v>0</v>
      </c>
      <c r="S137" s="212">
        <v>0</v>
      </c>
      <c r="T137" s="213">
        <f t="shared" si="33"/>
        <v>0</v>
      </c>
      <c r="AR137" s="25" t="s">
        <v>174</v>
      </c>
      <c r="AT137" s="25" t="s">
        <v>169</v>
      </c>
      <c r="AU137" s="25" t="s">
        <v>83</v>
      </c>
      <c r="AY137" s="25" t="s">
        <v>166</v>
      </c>
      <c r="BE137" s="214">
        <f t="shared" si="34"/>
        <v>0</v>
      </c>
      <c r="BF137" s="214">
        <f t="shared" si="35"/>
        <v>0</v>
      </c>
      <c r="BG137" s="214">
        <f t="shared" si="36"/>
        <v>0</v>
      </c>
      <c r="BH137" s="214">
        <f t="shared" si="37"/>
        <v>0</v>
      </c>
      <c r="BI137" s="214">
        <f t="shared" si="38"/>
        <v>0</v>
      </c>
      <c r="BJ137" s="25" t="s">
        <v>83</v>
      </c>
      <c r="BK137" s="214">
        <f t="shared" si="39"/>
        <v>0</v>
      </c>
      <c r="BL137" s="25" t="s">
        <v>174</v>
      </c>
      <c r="BM137" s="25" t="s">
        <v>856</v>
      </c>
    </row>
    <row r="138" spans="2:65" s="1" customFormat="1" ht="16.5" customHeight="1">
      <c r="B138" s="42"/>
      <c r="C138" s="204" t="s">
        <v>621</v>
      </c>
      <c r="D138" s="204" t="s">
        <v>169</v>
      </c>
      <c r="E138" s="205" t="s">
        <v>1197</v>
      </c>
      <c r="F138" s="206" t="s">
        <v>2377</v>
      </c>
      <c r="G138" s="207" t="s">
        <v>289</v>
      </c>
      <c r="H138" s="208">
        <v>84</v>
      </c>
      <c r="I138" s="209"/>
      <c r="J138" s="208">
        <f t="shared" si="30"/>
        <v>0</v>
      </c>
      <c r="K138" s="206" t="s">
        <v>22</v>
      </c>
      <c r="L138" s="62"/>
      <c r="M138" s="210" t="s">
        <v>22</v>
      </c>
      <c r="N138" s="211" t="s">
        <v>47</v>
      </c>
      <c r="O138" s="43"/>
      <c r="P138" s="212">
        <f t="shared" si="31"/>
        <v>0</v>
      </c>
      <c r="Q138" s="212">
        <v>0</v>
      </c>
      <c r="R138" s="212">
        <f t="shared" si="32"/>
        <v>0</v>
      </c>
      <c r="S138" s="212">
        <v>0</v>
      </c>
      <c r="T138" s="213">
        <f t="shared" si="33"/>
        <v>0</v>
      </c>
      <c r="AR138" s="25" t="s">
        <v>174</v>
      </c>
      <c r="AT138" s="25" t="s">
        <v>169</v>
      </c>
      <c r="AU138" s="25" t="s">
        <v>83</v>
      </c>
      <c r="AY138" s="25" t="s">
        <v>166</v>
      </c>
      <c r="BE138" s="214">
        <f t="shared" si="34"/>
        <v>0</v>
      </c>
      <c r="BF138" s="214">
        <f t="shared" si="35"/>
        <v>0</v>
      </c>
      <c r="BG138" s="214">
        <f t="shared" si="36"/>
        <v>0</v>
      </c>
      <c r="BH138" s="214">
        <f t="shared" si="37"/>
        <v>0</v>
      </c>
      <c r="BI138" s="214">
        <f t="shared" si="38"/>
        <v>0</v>
      </c>
      <c r="BJ138" s="25" t="s">
        <v>83</v>
      </c>
      <c r="BK138" s="214">
        <f t="shared" si="39"/>
        <v>0</v>
      </c>
      <c r="BL138" s="25" t="s">
        <v>174</v>
      </c>
      <c r="BM138" s="25" t="s">
        <v>868</v>
      </c>
    </row>
    <row r="139" spans="2:65" s="1" customFormat="1" ht="16.5" customHeight="1">
      <c r="B139" s="42"/>
      <c r="C139" s="204" t="s">
        <v>626</v>
      </c>
      <c r="D139" s="204" t="s">
        <v>169</v>
      </c>
      <c r="E139" s="205" t="s">
        <v>1199</v>
      </c>
      <c r="F139" s="206" t="s">
        <v>2378</v>
      </c>
      <c r="G139" s="207" t="s">
        <v>289</v>
      </c>
      <c r="H139" s="208">
        <v>36</v>
      </c>
      <c r="I139" s="209"/>
      <c r="J139" s="208">
        <f t="shared" si="30"/>
        <v>0</v>
      </c>
      <c r="K139" s="206" t="s">
        <v>22</v>
      </c>
      <c r="L139" s="62"/>
      <c r="M139" s="210" t="s">
        <v>22</v>
      </c>
      <c r="N139" s="211" t="s">
        <v>47</v>
      </c>
      <c r="O139" s="43"/>
      <c r="P139" s="212">
        <f t="shared" si="31"/>
        <v>0</v>
      </c>
      <c r="Q139" s="212">
        <v>0</v>
      </c>
      <c r="R139" s="212">
        <f t="shared" si="32"/>
        <v>0</v>
      </c>
      <c r="S139" s="212">
        <v>0</v>
      </c>
      <c r="T139" s="213">
        <f t="shared" si="33"/>
        <v>0</v>
      </c>
      <c r="AR139" s="25" t="s">
        <v>174</v>
      </c>
      <c r="AT139" s="25" t="s">
        <v>169</v>
      </c>
      <c r="AU139" s="25" t="s">
        <v>83</v>
      </c>
      <c r="AY139" s="25" t="s">
        <v>166</v>
      </c>
      <c r="BE139" s="214">
        <f t="shared" si="34"/>
        <v>0</v>
      </c>
      <c r="BF139" s="214">
        <f t="shared" si="35"/>
        <v>0</v>
      </c>
      <c r="BG139" s="214">
        <f t="shared" si="36"/>
        <v>0</v>
      </c>
      <c r="BH139" s="214">
        <f t="shared" si="37"/>
        <v>0</v>
      </c>
      <c r="BI139" s="214">
        <f t="shared" si="38"/>
        <v>0</v>
      </c>
      <c r="BJ139" s="25" t="s">
        <v>83</v>
      </c>
      <c r="BK139" s="214">
        <f t="shared" si="39"/>
        <v>0</v>
      </c>
      <c r="BL139" s="25" t="s">
        <v>174</v>
      </c>
      <c r="BM139" s="25" t="s">
        <v>880</v>
      </c>
    </row>
    <row r="140" spans="2:65" s="1" customFormat="1" ht="16.5" customHeight="1">
      <c r="B140" s="42"/>
      <c r="C140" s="204" t="s">
        <v>631</v>
      </c>
      <c r="D140" s="204" t="s">
        <v>169</v>
      </c>
      <c r="E140" s="205" t="s">
        <v>1202</v>
      </c>
      <c r="F140" s="206" t="s">
        <v>2379</v>
      </c>
      <c r="G140" s="207" t="s">
        <v>289</v>
      </c>
      <c r="H140" s="208">
        <v>354</v>
      </c>
      <c r="I140" s="209"/>
      <c r="J140" s="208">
        <f t="shared" si="30"/>
        <v>0</v>
      </c>
      <c r="K140" s="206" t="s">
        <v>22</v>
      </c>
      <c r="L140" s="62"/>
      <c r="M140" s="210" t="s">
        <v>22</v>
      </c>
      <c r="N140" s="211" t="s">
        <v>47</v>
      </c>
      <c r="O140" s="43"/>
      <c r="P140" s="212">
        <f t="shared" si="31"/>
        <v>0</v>
      </c>
      <c r="Q140" s="212">
        <v>0</v>
      </c>
      <c r="R140" s="212">
        <f t="shared" si="32"/>
        <v>0</v>
      </c>
      <c r="S140" s="212">
        <v>0</v>
      </c>
      <c r="T140" s="213">
        <f t="shared" si="33"/>
        <v>0</v>
      </c>
      <c r="AR140" s="25" t="s">
        <v>174</v>
      </c>
      <c r="AT140" s="25" t="s">
        <v>169</v>
      </c>
      <c r="AU140" s="25" t="s">
        <v>83</v>
      </c>
      <c r="AY140" s="25" t="s">
        <v>166</v>
      </c>
      <c r="BE140" s="214">
        <f t="shared" si="34"/>
        <v>0</v>
      </c>
      <c r="BF140" s="214">
        <f t="shared" si="35"/>
        <v>0</v>
      </c>
      <c r="BG140" s="214">
        <f t="shared" si="36"/>
        <v>0</v>
      </c>
      <c r="BH140" s="214">
        <f t="shared" si="37"/>
        <v>0</v>
      </c>
      <c r="BI140" s="214">
        <f t="shared" si="38"/>
        <v>0</v>
      </c>
      <c r="BJ140" s="25" t="s">
        <v>83</v>
      </c>
      <c r="BK140" s="214">
        <f t="shared" si="39"/>
        <v>0</v>
      </c>
      <c r="BL140" s="25" t="s">
        <v>174</v>
      </c>
      <c r="BM140" s="25" t="s">
        <v>890</v>
      </c>
    </row>
    <row r="141" spans="2:65" s="1" customFormat="1" ht="16.5" customHeight="1">
      <c r="B141" s="42"/>
      <c r="C141" s="204" t="s">
        <v>638</v>
      </c>
      <c r="D141" s="204" t="s">
        <v>169</v>
      </c>
      <c r="E141" s="205" t="s">
        <v>1207</v>
      </c>
      <c r="F141" s="206" t="s">
        <v>2380</v>
      </c>
      <c r="G141" s="207" t="s">
        <v>289</v>
      </c>
      <c r="H141" s="208">
        <v>356</v>
      </c>
      <c r="I141" s="209"/>
      <c r="J141" s="208">
        <f t="shared" si="30"/>
        <v>0</v>
      </c>
      <c r="K141" s="206" t="s">
        <v>22</v>
      </c>
      <c r="L141" s="62"/>
      <c r="M141" s="210" t="s">
        <v>22</v>
      </c>
      <c r="N141" s="211" t="s">
        <v>47</v>
      </c>
      <c r="O141" s="43"/>
      <c r="P141" s="212">
        <f t="shared" si="31"/>
        <v>0</v>
      </c>
      <c r="Q141" s="212">
        <v>0</v>
      </c>
      <c r="R141" s="212">
        <f t="shared" si="32"/>
        <v>0</v>
      </c>
      <c r="S141" s="212">
        <v>0</v>
      </c>
      <c r="T141" s="213">
        <f t="shared" si="33"/>
        <v>0</v>
      </c>
      <c r="AR141" s="25" t="s">
        <v>174</v>
      </c>
      <c r="AT141" s="25" t="s">
        <v>169</v>
      </c>
      <c r="AU141" s="25" t="s">
        <v>83</v>
      </c>
      <c r="AY141" s="25" t="s">
        <v>166</v>
      </c>
      <c r="BE141" s="214">
        <f t="shared" si="34"/>
        <v>0</v>
      </c>
      <c r="BF141" s="214">
        <f t="shared" si="35"/>
        <v>0</v>
      </c>
      <c r="BG141" s="214">
        <f t="shared" si="36"/>
        <v>0</v>
      </c>
      <c r="BH141" s="214">
        <f t="shared" si="37"/>
        <v>0</v>
      </c>
      <c r="BI141" s="214">
        <f t="shared" si="38"/>
        <v>0</v>
      </c>
      <c r="BJ141" s="25" t="s">
        <v>83</v>
      </c>
      <c r="BK141" s="214">
        <f t="shared" si="39"/>
        <v>0</v>
      </c>
      <c r="BL141" s="25" t="s">
        <v>174</v>
      </c>
      <c r="BM141" s="25" t="s">
        <v>901</v>
      </c>
    </row>
    <row r="142" spans="2:65" s="1" customFormat="1" ht="16.5" customHeight="1">
      <c r="B142" s="42"/>
      <c r="C142" s="204" t="s">
        <v>644</v>
      </c>
      <c r="D142" s="204" t="s">
        <v>169</v>
      </c>
      <c r="E142" s="205" t="s">
        <v>1209</v>
      </c>
      <c r="F142" s="206" t="s">
        <v>2381</v>
      </c>
      <c r="G142" s="207" t="s">
        <v>289</v>
      </c>
      <c r="H142" s="208">
        <v>352</v>
      </c>
      <c r="I142" s="209"/>
      <c r="J142" s="208">
        <f t="shared" si="30"/>
        <v>0</v>
      </c>
      <c r="K142" s="206" t="s">
        <v>22</v>
      </c>
      <c r="L142" s="62"/>
      <c r="M142" s="210" t="s">
        <v>22</v>
      </c>
      <c r="N142" s="211" t="s">
        <v>47</v>
      </c>
      <c r="O142" s="43"/>
      <c r="P142" s="212">
        <f t="shared" si="31"/>
        <v>0</v>
      </c>
      <c r="Q142" s="212">
        <v>0</v>
      </c>
      <c r="R142" s="212">
        <f t="shared" si="32"/>
        <v>0</v>
      </c>
      <c r="S142" s="212">
        <v>0</v>
      </c>
      <c r="T142" s="213">
        <f t="shared" si="33"/>
        <v>0</v>
      </c>
      <c r="AR142" s="25" t="s">
        <v>174</v>
      </c>
      <c r="AT142" s="25" t="s">
        <v>169</v>
      </c>
      <c r="AU142" s="25" t="s">
        <v>83</v>
      </c>
      <c r="AY142" s="25" t="s">
        <v>166</v>
      </c>
      <c r="BE142" s="214">
        <f t="shared" si="34"/>
        <v>0</v>
      </c>
      <c r="BF142" s="214">
        <f t="shared" si="35"/>
        <v>0</v>
      </c>
      <c r="BG142" s="214">
        <f t="shared" si="36"/>
        <v>0</v>
      </c>
      <c r="BH142" s="214">
        <f t="shared" si="37"/>
        <v>0</v>
      </c>
      <c r="BI142" s="214">
        <f t="shared" si="38"/>
        <v>0</v>
      </c>
      <c r="BJ142" s="25" t="s">
        <v>83</v>
      </c>
      <c r="BK142" s="214">
        <f t="shared" si="39"/>
        <v>0</v>
      </c>
      <c r="BL142" s="25" t="s">
        <v>174</v>
      </c>
      <c r="BM142" s="25" t="s">
        <v>911</v>
      </c>
    </row>
    <row r="143" spans="2:65" s="1" customFormat="1" ht="16.5" customHeight="1">
      <c r="B143" s="42"/>
      <c r="C143" s="204" t="s">
        <v>652</v>
      </c>
      <c r="D143" s="204" t="s">
        <v>169</v>
      </c>
      <c r="E143" s="205" t="s">
        <v>2382</v>
      </c>
      <c r="F143" s="206" t="s">
        <v>2383</v>
      </c>
      <c r="G143" s="207" t="s">
        <v>289</v>
      </c>
      <c r="H143" s="208">
        <v>189</v>
      </c>
      <c r="I143" s="209"/>
      <c r="J143" s="208">
        <f t="shared" si="30"/>
        <v>0</v>
      </c>
      <c r="K143" s="206" t="s">
        <v>22</v>
      </c>
      <c r="L143" s="62"/>
      <c r="M143" s="210" t="s">
        <v>22</v>
      </c>
      <c r="N143" s="211" t="s">
        <v>47</v>
      </c>
      <c r="O143" s="43"/>
      <c r="P143" s="212">
        <f t="shared" si="31"/>
        <v>0</v>
      </c>
      <c r="Q143" s="212">
        <v>0</v>
      </c>
      <c r="R143" s="212">
        <f t="shared" si="32"/>
        <v>0</v>
      </c>
      <c r="S143" s="212">
        <v>0</v>
      </c>
      <c r="T143" s="213">
        <f t="shared" si="33"/>
        <v>0</v>
      </c>
      <c r="AR143" s="25" t="s">
        <v>174</v>
      </c>
      <c r="AT143" s="25" t="s">
        <v>169</v>
      </c>
      <c r="AU143" s="25" t="s">
        <v>83</v>
      </c>
      <c r="AY143" s="25" t="s">
        <v>166</v>
      </c>
      <c r="BE143" s="214">
        <f t="shared" si="34"/>
        <v>0</v>
      </c>
      <c r="BF143" s="214">
        <f t="shared" si="35"/>
        <v>0</v>
      </c>
      <c r="BG143" s="214">
        <f t="shared" si="36"/>
        <v>0</v>
      </c>
      <c r="BH143" s="214">
        <f t="shared" si="37"/>
        <v>0</v>
      </c>
      <c r="BI143" s="214">
        <f t="shared" si="38"/>
        <v>0</v>
      </c>
      <c r="BJ143" s="25" t="s">
        <v>83</v>
      </c>
      <c r="BK143" s="214">
        <f t="shared" si="39"/>
        <v>0</v>
      </c>
      <c r="BL143" s="25" t="s">
        <v>174</v>
      </c>
      <c r="BM143" s="25" t="s">
        <v>922</v>
      </c>
    </row>
    <row r="144" spans="2:65" s="1" customFormat="1" ht="16.5" customHeight="1">
      <c r="B144" s="42"/>
      <c r="C144" s="204" t="s">
        <v>660</v>
      </c>
      <c r="D144" s="204" t="s">
        <v>169</v>
      </c>
      <c r="E144" s="205" t="s">
        <v>2384</v>
      </c>
      <c r="F144" s="206" t="s">
        <v>2385</v>
      </c>
      <c r="G144" s="207" t="s">
        <v>289</v>
      </c>
      <c r="H144" s="208">
        <v>178</v>
      </c>
      <c r="I144" s="209"/>
      <c r="J144" s="208">
        <f t="shared" si="30"/>
        <v>0</v>
      </c>
      <c r="K144" s="206" t="s">
        <v>22</v>
      </c>
      <c r="L144" s="62"/>
      <c r="M144" s="210" t="s">
        <v>22</v>
      </c>
      <c r="N144" s="211" t="s">
        <v>47</v>
      </c>
      <c r="O144" s="43"/>
      <c r="P144" s="212">
        <f t="shared" si="31"/>
        <v>0</v>
      </c>
      <c r="Q144" s="212">
        <v>0</v>
      </c>
      <c r="R144" s="212">
        <f t="shared" si="32"/>
        <v>0</v>
      </c>
      <c r="S144" s="212">
        <v>0</v>
      </c>
      <c r="T144" s="213">
        <f t="shared" si="33"/>
        <v>0</v>
      </c>
      <c r="AR144" s="25" t="s">
        <v>174</v>
      </c>
      <c r="AT144" s="25" t="s">
        <v>169</v>
      </c>
      <c r="AU144" s="25" t="s">
        <v>83</v>
      </c>
      <c r="AY144" s="25" t="s">
        <v>166</v>
      </c>
      <c r="BE144" s="214">
        <f t="shared" si="34"/>
        <v>0</v>
      </c>
      <c r="BF144" s="214">
        <f t="shared" si="35"/>
        <v>0</v>
      </c>
      <c r="BG144" s="214">
        <f t="shared" si="36"/>
        <v>0</v>
      </c>
      <c r="BH144" s="214">
        <f t="shared" si="37"/>
        <v>0</v>
      </c>
      <c r="BI144" s="214">
        <f t="shared" si="38"/>
        <v>0</v>
      </c>
      <c r="BJ144" s="25" t="s">
        <v>83</v>
      </c>
      <c r="BK144" s="214">
        <f t="shared" si="39"/>
        <v>0</v>
      </c>
      <c r="BL144" s="25" t="s">
        <v>174</v>
      </c>
      <c r="BM144" s="25" t="s">
        <v>932</v>
      </c>
    </row>
    <row r="145" spans="2:65" s="1" customFormat="1" ht="16.5" customHeight="1">
      <c r="B145" s="42"/>
      <c r="C145" s="204" t="s">
        <v>668</v>
      </c>
      <c r="D145" s="204" t="s">
        <v>169</v>
      </c>
      <c r="E145" s="205" t="s">
        <v>2386</v>
      </c>
      <c r="F145" s="206" t="s">
        <v>2387</v>
      </c>
      <c r="G145" s="207" t="s">
        <v>289</v>
      </c>
      <c r="H145" s="208">
        <v>116</v>
      </c>
      <c r="I145" s="209"/>
      <c r="J145" s="208">
        <f t="shared" si="30"/>
        <v>0</v>
      </c>
      <c r="K145" s="206" t="s">
        <v>22</v>
      </c>
      <c r="L145" s="62"/>
      <c r="M145" s="210" t="s">
        <v>22</v>
      </c>
      <c r="N145" s="211" t="s">
        <v>47</v>
      </c>
      <c r="O145" s="43"/>
      <c r="P145" s="212">
        <f t="shared" si="31"/>
        <v>0</v>
      </c>
      <c r="Q145" s="212">
        <v>0</v>
      </c>
      <c r="R145" s="212">
        <f t="shared" si="32"/>
        <v>0</v>
      </c>
      <c r="S145" s="212">
        <v>0</v>
      </c>
      <c r="T145" s="213">
        <f t="shared" si="33"/>
        <v>0</v>
      </c>
      <c r="AR145" s="25" t="s">
        <v>174</v>
      </c>
      <c r="AT145" s="25" t="s">
        <v>169</v>
      </c>
      <c r="AU145" s="25" t="s">
        <v>83</v>
      </c>
      <c r="AY145" s="25" t="s">
        <v>166</v>
      </c>
      <c r="BE145" s="214">
        <f t="shared" si="34"/>
        <v>0</v>
      </c>
      <c r="BF145" s="214">
        <f t="shared" si="35"/>
        <v>0</v>
      </c>
      <c r="BG145" s="214">
        <f t="shared" si="36"/>
        <v>0</v>
      </c>
      <c r="BH145" s="214">
        <f t="shared" si="37"/>
        <v>0</v>
      </c>
      <c r="BI145" s="214">
        <f t="shared" si="38"/>
        <v>0</v>
      </c>
      <c r="BJ145" s="25" t="s">
        <v>83</v>
      </c>
      <c r="BK145" s="214">
        <f t="shared" si="39"/>
        <v>0</v>
      </c>
      <c r="BL145" s="25" t="s">
        <v>174</v>
      </c>
      <c r="BM145" s="25" t="s">
        <v>944</v>
      </c>
    </row>
    <row r="146" spans="2:65" s="1" customFormat="1" ht="16.5" customHeight="1">
      <c r="B146" s="42"/>
      <c r="C146" s="204" t="s">
        <v>676</v>
      </c>
      <c r="D146" s="204" t="s">
        <v>169</v>
      </c>
      <c r="E146" s="205" t="s">
        <v>2388</v>
      </c>
      <c r="F146" s="206" t="s">
        <v>2389</v>
      </c>
      <c r="G146" s="207" t="s">
        <v>289</v>
      </c>
      <c r="H146" s="208">
        <v>124</v>
      </c>
      <c r="I146" s="209"/>
      <c r="J146" s="208">
        <f t="shared" si="30"/>
        <v>0</v>
      </c>
      <c r="K146" s="206" t="s">
        <v>22</v>
      </c>
      <c r="L146" s="62"/>
      <c r="M146" s="210" t="s">
        <v>22</v>
      </c>
      <c r="N146" s="211" t="s">
        <v>47</v>
      </c>
      <c r="O146" s="43"/>
      <c r="P146" s="212">
        <f t="shared" si="31"/>
        <v>0</v>
      </c>
      <c r="Q146" s="212">
        <v>0</v>
      </c>
      <c r="R146" s="212">
        <f t="shared" si="32"/>
        <v>0</v>
      </c>
      <c r="S146" s="212">
        <v>0</v>
      </c>
      <c r="T146" s="213">
        <f t="shared" si="33"/>
        <v>0</v>
      </c>
      <c r="AR146" s="25" t="s">
        <v>174</v>
      </c>
      <c r="AT146" s="25" t="s">
        <v>169</v>
      </c>
      <c r="AU146" s="25" t="s">
        <v>83</v>
      </c>
      <c r="AY146" s="25" t="s">
        <v>166</v>
      </c>
      <c r="BE146" s="214">
        <f t="shared" si="34"/>
        <v>0</v>
      </c>
      <c r="BF146" s="214">
        <f t="shared" si="35"/>
        <v>0</v>
      </c>
      <c r="BG146" s="214">
        <f t="shared" si="36"/>
        <v>0</v>
      </c>
      <c r="BH146" s="214">
        <f t="shared" si="37"/>
        <v>0</v>
      </c>
      <c r="BI146" s="214">
        <f t="shared" si="38"/>
        <v>0</v>
      </c>
      <c r="BJ146" s="25" t="s">
        <v>83</v>
      </c>
      <c r="BK146" s="214">
        <f t="shared" si="39"/>
        <v>0</v>
      </c>
      <c r="BL146" s="25" t="s">
        <v>174</v>
      </c>
      <c r="BM146" s="25" t="s">
        <v>956</v>
      </c>
    </row>
    <row r="147" spans="2:65" s="1" customFormat="1" ht="16.5" customHeight="1">
      <c r="B147" s="42"/>
      <c r="C147" s="204" t="s">
        <v>682</v>
      </c>
      <c r="D147" s="204" t="s">
        <v>169</v>
      </c>
      <c r="E147" s="205" t="s">
        <v>2390</v>
      </c>
      <c r="F147" s="206" t="s">
        <v>2391</v>
      </c>
      <c r="G147" s="207" t="s">
        <v>289</v>
      </c>
      <c r="H147" s="208">
        <v>44</v>
      </c>
      <c r="I147" s="209"/>
      <c r="J147" s="208">
        <f t="shared" si="30"/>
        <v>0</v>
      </c>
      <c r="K147" s="206" t="s">
        <v>22</v>
      </c>
      <c r="L147" s="62"/>
      <c r="M147" s="210" t="s">
        <v>22</v>
      </c>
      <c r="N147" s="211" t="s">
        <v>47</v>
      </c>
      <c r="O147" s="43"/>
      <c r="P147" s="212">
        <f t="shared" si="31"/>
        <v>0</v>
      </c>
      <c r="Q147" s="212">
        <v>0</v>
      </c>
      <c r="R147" s="212">
        <f t="shared" si="32"/>
        <v>0</v>
      </c>
      <c r="S147" s="212">
        <v>0</v>
      </c>
      <c r="T147" s="213">
        <f t="shared" si="33"/>
        <v>0</v>
      </c>
      <c r="AR147" s="25" t="s">
        <v>174</v>
      </c>
      <c r="AT147" s="25" t="s">
        <v>169</v>
      </c>
      <c r="AU147" s="25" t="s">
        <v>83</v>
      </c>
      <c r="AY147" s="25" t="s">
        <v>166</v>
      </c>
      <c r="BE147" s="214">
        <f t="shared" si="34"/>
        <v>0</v>
      </c>
      <c r="BF147" s="214">
        <f t="shared" si="35"/>
        <v>0</v>
      </c>
      <c r="BG147" s="214">
        <f t="shared" si="36"/>
        <v>0</v>
      </c>
      <c r="BH147" s="214">
        <f t="shared" si="37"/>
        <v>0</v>
      </c>
      <c r="BI147" s="214">
        <f t="shared" si="38"/>
        <v>0</v>
      </c>
      <c r="BJ147" s="25" t="s">
        <v>83</v>
      </c>
      <c r="BK147" s="214">
        <f t="shared" si="39"/>
        <v>0</v>
      </c>
      <c r="BL147" s="25" t="s">
        <v>174</v>
      </c>
      <c r="BM147" s="25" t="s">
        <v>968</v>
      </c>
    </row>
    <row r="148" spans="2:65" s="1" customFormat="1" ht="16.5" customHeight="1">
      <c r="B148" s="42"/>
      <c r="C148" s="204" t="s">
        <v>687</v>
      </c>
      <c r="D148" s="204" t="s">
        <v>169</v>
      </c>
      <c r="E148" s="205" t="s">
        <v>2392</v>
      </c>
      <c r="F148" s="206" t="s">
        <v>2393</v>
      </c>
      <c r="G148" s="207" t="s">
        <v>289</v>
      </c>
      <c r="H148" s="208">
        <v>197</v>
      </c>
      <c r="I148" s="209"/>
      <c r="J148" s="208">
        <f t="shared" si="30"/>
        <v>0</v>
      </c>
      <c r="K148" s="206" t="s">
        <v>22</v>
      </c>
      <c r="L148" s="62"/>
      <c r="M148" s="210" t="s">
        <v>22</v>
      </c>
      <c r="N148" s="211" t="s">
        <v>47</v>
      </c>
      <c r="O148" s="43"/>
      <c r="P148" s="212">
        <f t="shared" si="31"/>
        <v>0</v>
      </c>
      <c r="Q148" s="212">
        <v>0</v>
      </c>
      <c r="R148" s="212">
        <f t="shared" si="32"/>
        <v>0</v>
      </c>
      <c r="S148" s="212">
        <v>0</v>
      </c>
      <c r="T148" s="213">
        <f t="shared" si="33"/>
        <v>0</v>
      </c>
      <c r="AR148" s="25" t="s">
        <v>174</v>
      </c>
      <c r="AT148" s="25" t="s">
        <v>169</v>
      </c>
      <c r="AU148" s="25" t="s">
        <v>83</v>
      </c>
      <c r="AY148" s="25" t="s">
        <v>166</v>
      </c>
      <c r="BE148" s="214">
        <f t="shared" si="34"/>
        <v>0</v>
      </c>
      <c r="BF148" s="214">
        <f t="shared" si="35"/>
        <v>0</v>
      </c>
      <c r="BG148" s="214">
        <f t="shared" si="36"/>
        <v>0</v>
      </c>
      <c r="BH148" s="214">
        <f t="shared" si="37"/>
        <v>0</v>
      </c>
      <c r="BI148" s="214">
        <f t="shared" si="38"/>
        <v>0</v>
      </c>
      <c r="BJ148" s="25" t="s">
        <v>83</v>
      </c>
      <c r="BK148" s="214">
        <f t="shared" si="39"/>
        <v>0</v>
      </c>
      <c r="BL148" s="25" t="s">
        <v>174</v>
      </c>
      <c r="BM148" s="25" t="s">
        <v>978</v>
      </c>
    </row>
    <row r="149" spans="2:65" s="1" customFormat="1" ht="16.5" customHeight="1">
      <c r="B149" s="42"/>
      <c r="C149" s="204" t="s">
        <v>693</v>
      </c>
      <c r="D149" s="204" t="s">
        <v>169</v>
      </c>
      <c r="E149" s="205" t="s">
        <v>2394</v>
      </c>
      <c r="F149" s="206" t="s">
        <v>2395</v>
      </c>
      <c r="G149" s="207" t="s">
        <v>289</v>
      </c>
      <c r="H149" s="208">
        <v>47</v>
      </c>
      <c r="I149" s="209"/>
      <c r="J149" s="208">
        <f t="shared" si="30"/>
        <v>0</v>
      </c>
      <c r="K149" s="206" t="s">
        <v>22</v>
      </c>
      <c r="L149" s="62"/>
      <c r="M149" s="210" t="s">
        <v>22</v>
      </c>
      <c r="N149" s="211" t="s">
        <v>47</v>
      </c>
      <c r="O149" s="43"/>
      <c r="P149" s="212">
        <f t="shared" si="31"/>
        <v>0</v>
      </c>
      <c r="Q149" s="212">
        <v>0</v>
      </c>
      <c r="R149" s="212">
        <f t="shared" si="32"/>
        <v>0</v>
      </c>
      <c r="S149" s="212">
        <v>0</v>
      </c>
      <c r="T149" s="213">
        <f t="shared" si="33"/>
        <v>0</v>
      </c>
      <c r="AR149" s="25" t="s">
        <v>174</v>
      </c>
      <c r="AT149" s="25" t="s">
        <v>169</v>
      </c>
      <c r="AU149" s="25" t="s">
        <v>83</v>
      </c>
      <c r="AY149" s="25" t="s">
        <v>166</v>
      </c>
      <c r="BE149" s="214">
        <f t="shared" si="34"/>
        <v>0</v>
      </c>
      <c r="BF149" s="214">
        <f t="shared" si="35"/>
        <v>0</v>
      </c>
      <c r="BG149" s="214">
        <f t="shared" si="36"/>
        <v>0</v>
      </c>
      <c r="BH149" s="214">
        <f t="shared" si="37"/>
        <v>0</v>
      </c>
      <c r="BI149" s="214">
        <f t="shared" si="38"/>
        <v>0</v>
      </c>
      <c r="BJ149" s="25" t="s">
        <v>83</v>
      </c>
      <c r="BK149" s="214">
        <f t="shared" si="39"/>
        <v>0</v>
      </c>
      <c r="BL149" s="25" t="s">
        <v>174</v>
      </c>
      <c r="BM149" s="25" t="s">
        <v>988</v>
      </c>
    </row>
    <row r="150" spans="2:65" s="1" customFormat="1" ht="25.5" customHeight="1">
      <c r="B150" s="42"/>
      <c r="C150" s="204" t="s">
        <v>711</v>
      </c>
      <c r="D150" s="204" t="s">
        <v>169</v>
      </c>
      <c r="E150" s="205" t="s">
        <v>2396</v>
      </c>
      <c r="F150" s="206" t="s">
        <v>2397</v>
      </c>
      <c r="G150" s="207" t="s">
        <v>289</v>
      </c>
      <c r="H150" s="208">
        <v>20</v>
      </c>
      <c r="I150" s="209"/>
      <c r="J150" s="208">
        <f t="shared" si="30"/>
        <v>0</v>
      </c>
      <c r="K150" s="206" t="s">
        <v>22</v>
      </c>
      <c r="L150" s="62"/>
      <c r="M150" s="210" t="s">
        <v>22</v>
      </c>
      <c r="N150" s="211" t="s">
        <v>47</v>
      </c>
      <c r="O150" s="43"/>
      <c r="P150" s="212">
        <f t="shared" si="31"/>
        <v>0</v>
      </c>
      <c r="Q150" s="212">
        <v>0</v>
      </c>
      <c r="R150" s="212">
        <f t="shared" si="32"/>
        <v>0</v>
      </c>
      <c r="S150" s="212">
        <v>0</v>
      </c>
      <c r="T150" s="213">
        <f t="shared" si="33"/>
        <v>0</v>
      </c>
      <c r="AR150" s="25" t="s">
        <v>174</v>
      </c>
      <c r="AT150" s="25" t="s">
        <v>169</v>
      </c>
      <c r="AU150" s="25" t="s">
        <v>83</v>
      </c>
      <c r="AY150" s="25" t="s">
        <v>166</v>
      </c>
      <c r="BE150" s="214">
        <f t="shared" si="34"/>
        <v>0</v>
      </c>
      <c r="BF150" s="214">
        <f t="shared" si="35"/>
        <v>0</v>
      </c>
      <c r="BG150" s="214">
        <f t="shared" si="36"/>
        <v>0</v>
      </c>
      <c r="BH150" s="214">
        <f t="shared" si="37"/>
        <v>0</v>
      </c>
      <c r="BI150" s="214">
        <f t="shared" si="38"/>
        <v>0</v>
      </c>
      <c r="BJ150" s="25" t="s">
        <v>83</v>
      </c>
      <c r="BK150" s="214">
        <f t="shared" si="39"/>
        <v>0</v>
      </c>
      <c r="BL150" s="25" t="s">
        <v>174</v>
      </c>
      <c r="BM150" s="25" t="s">
        <v>998</v>
      </c>
    </row>
    <row r="151" spans="2:65" s="1" customFormat="1" ht="51" customHeight="1">
      <c r="B151" s="42"/>
      <c r="C151" s="204" t="s">
        <v>716</v>
      </c>
      <c r="D151" s="204" t="s">
        <v>169</v>
      </c>
      <c r="E151" s="205" t="s">
        <v>2398</v>
      </c>
      <c r="F151" s="206" t="s">
        <v>2399</v>
      </c>
      <c r="G151" s="207" t="s">
        <v>289</v>
      </c>
      <c r="H151" s="208">
        <v>60</v>
      </c>
      <c r="I151" s="209"/>
      <c r="J151" s="208">
        <f t="shared" si="30"/>
        <v>0</v>
      </c>
      <c r="K151" s="206" t="s">
        <v>22</v>
      </c>
      <c r="L151" s="62"/>
      <c r="M151" s="210" t="s">
        <v>22</v>
      </c>
      <c r="N151" s="211" t="s">
        <v>47</v>
      </c>
      <c r="O151" s="43"/>
      <c r="P151" s="212">
        <f t="shared" si="31"/>
        <v>0</v>
      </c>
      <c r="Q151" s="212">
        <v>0</v>
      </c>
      <c r="R151" s="212">
        <f t="shared" si="32"/>
        <v>0</v>
      </c>
      <c r="S151" s="212">
        <v>0</v>
      </c>
      <c r="T151" s="213">
        <f t="shared" si="33"/>
        <v>0</v>
      </c>
      <c r="AR151" s="25" t="s">
        <v>174</v>
      </c>
      <c r="AT151" s="25" t="s">
        <v>169</v>
      </c>
      <c r="AU151" s="25" t="s">
        <v>83</v>
      </c>
      <c r="AY151" s="25" t="s">
        <v>166</v>
      </c>
      <c r="BE151" s="214">
        <f t="shared" si="34"/>
        <v>0</v>
      </c>
      <c r="BF151" s="214">
        <f t="shared" si="35"/>
        <v>0</v>
      </c>
      <c r="BG151" s="214">
        <f t="shared" si="36"/>
        <v>0</v>
      </c>
      <c r="BH151" s="214">
        <f t="shared" si="37"/>
        <v>0</v>
      </c>
      <c r="BI151" s="214">
        <f t="shared" si="38"/>
        <v>0</v>
      </c>
      <c r="BJ151" s="25" t="s">
        <v>83</v>
      </c>
      <c r="BK151" s="214">
        <f t="shared" si="39"/>
        <v>0</v>
      </c>
      <c r="BL151" s="25" t="s">
        <v>174</v>
      </c>
      <c r="BM151" s="25" t="s">
        <v>1008</v>
      </c>
    </row>
    <row r="152" spans="2:65" s="1" customFormat="1" ht="51" customHeight="1">
      <c r="B152" s="42"/>
      <c r="C152" s="204" t="s">
        <v>723</v>
      </c>
      <c r="D152" s="204" t="s">
        <v>169</v>
      </c>
      <c r="E152" s="205" t="s">
        <v>2400</v>
      </c>
      <c r="F152" s="206" t="s">
        <v>2401</v>
      </c>
      <c r="G152" s="207" t="s">
        <v>289</v>
      </c>
      <c r="H152" s="208">
        <v>36</v>
      </c>
      <c r="I152" s="209"/>
      <c r="J152" s="208">
        <f t="shared" si="30"/>
        <v>0</v>
      </c>
      <c r="K152" s="206" t="s">
        <v>22</v>
      </c>
      <c r="L152" s="62"/>
      <c r="M152" s="210" t="s">
        <v>22</v>
      </c>
      <c r="N152" s="211" t="s">
        <v>47</v>
      </c>
      <c r="O152" s="43"/>
      <c r="P152" s="212">
        <f t="shared" si="31"/>
        <v>0</v>
      </c>
      <c r="Q152" s="212">
        <v>0</v>
      </c>
      <c r="R152" s="212">
        <f t="shared" si="32"/>
        <v>0</v>
      </c>
      <c r="S152" s="212">
        <v>0</v>
      </c>
      <c r="T152" s="213">
        <f t="shared" si="33"/>
        <v>0</v>
      </c>
      <c r="AR152" s="25" t="s">
        <v>174</v>
      </c>
      <c r="AT152" s="25" t="s">
        <v>169</v>
      </c>
      <c r="AU152" s="25" t="s">
        <v>83</v>
      </c>
      <c r="AY152" s="25" t="s">
        <v>166</v>
      </c>
      <c r="BE152" s="214">
        <f t="shared" si="34"/>
        <v>0</v>
      </c>
      <c r="BF152" s="214">
        <f t="shared" si="35"/>
        <v>0</v>
      </c>
      <c r="BG152" s="214">
        <f t="shared" si="36"/>
        <v>0</v>
      </c>
      <c r="BH152" s="214">
        <f t="shared" si="37"/>
        <v>0</v>
      </c>
      <c r="BI152" s="214">
        <f t="shared" si="38"/>
        <v>0</v>
      </c>
      <c r="BJ152" s="25" t="s">
        <v>83</v>
      </c>
      <c r="BK152" s="214">
        <f t="shared" si="39"/>
        <v>0</v>
      </c>
      <c r="BL152" s="25" t="s">
        <v>174</v>
      </c>
      <c r="BM152" s="25" t="s">
        <v>1018</v>
      </c>
    </row>
    <row r="153" spans="2:65" s="1" customFormat="1" ht="16.5" customHeight="1">
      <c r="B153" s="42"/>
      <c r="C153" s="204" t="s">
        <v>729</v>
      </c>
      <c r="D153" s="204" t="s">
        <v>169</v>
      </c>
      <c r="E153" s="205" t="s">
        <v>2402</v>
      </c>
      <c r="F153" s="206" t="s">
        <v>2403</v>
      </c>
      <c r="G153" s="207" t="s">
        <v>289</v>
      </c>
      <c r="H153" s="208">
        <v>180</v>
      </c>
      <c r="I153" s="209"/>
      <c r="J153" s="208">
        <f t="shared" si="30"/>
        <v>0</v>
      </c>
      <c r="K153" s="206" t="s">
        <v>22</v>
      </c>
      <c r="L153" s="62"/>
      <c r="M153" s="210" t="s">
        <v>22</v>
      </c>
      <c r="N153" s="211" t="s">
        <v>47</v>
      </c>
      <c r="O153" s="43"/>
      <c r="P153" s="212">
        <f t="shared" si="31"/>
        <v>0</v>
      </c>
      <c r="Q153" s="212">
        <v>0</v>
      </c>
      <c r="R153" s="212">
        <f t="shared" si="32"/>
        <v>0</v>
      </c>
      <c r="S153" s="212">
        <v>0</v>
      </c>
      <c r="T153" s="213">
        <f t="shared" si="33"/>
        <v>0</v>
      </c>
      <c r="AR153" s="25" t="s">
        <v>174</v>
      </c>
      <c r="AT153" s="25" t="s">
        <v>169</v>
      </c>
      <c r="AU153" s="25" t="s">
        <v>83</v>
      </c>
      <c r="AY153" s="25" t="s">
        <v>166</v>
      </c>
      <c r="BE153" s="214">
        <f t="shared" si="34"/>
        <v>0</v>
      </c>
      <c r="BF153" s="214">
        <f t="shared" si="35"/>
        <v>0</v>
      </c>
      <c r="BG153" s="214">
        <f t="shared" si="36"/>
        <v>0</v>
      </c>
      <c r="BH153" s="214">
        <f t="shared" si="37"/>
        <v>0</v>
      </c>
      <c r="BI153" s="214">
        <f t="shared" si="38"/>
        <v>0</v>
      </c>
      <c r="BJ153" s="25" t="s">
        <v>83</v>
      </c>
      <c r="BK153" s="214">
        <f t="shared" si="39"/>
        <v>0</v>
      </c>
      <c r="BL153" s="25" t="s">
        <v>174</v>
      </c>
      <c r="BM153" s="25" t="s">
        <v>1029</v>
      </c>
    </row>
    <row r="154" spans="2:65" s="1" customFormat="1" ht="16.5" customHeight="1">
      <c r="B154" s="42"/>
      <c r="C154" s="204" t="s">
        <v>735</v>
      </c>
      <c r="D154" s="204" t="s">
        <v>169</v>
      </c>
      <c r="E154" s="205" t="s">
        <v>2404</v>
      </c>
      <c r="F154" s="206" t="s">
        <v>2405</v>
      </c>
      <c r="G154" s="207" t="s">
        <v>289</v>
      </c>
      <c r="H154" s="208">
        <v>100</v>
      </c>
      <c r="I154" s="209"/>
      <c r="J154" s="208">
        <f t="shared" si="30"/>
        <v>0</v>
      </c>
      <c r="K154" s="206" t="s">
        <v>22</v>
      </c>
      <c r="L154" s="62"/>
      <c r="M154" s="210" t="s">
        <v>22</v>
      </c>
      <c r="N154" s="211" t="s">
        <v>47</v>
      </c>
      <c r="O154" s="43"/>
      <c r="P154" s="212">
        <f t="shared" si="31"/>
        <v>0</v>
      </c>
      <c r="Q154" s="212">
        <v>0</v>
      </c>
      <c r="R154" s="212">
        <f t="shared" si="32"/>
        <v>0</v>
      </c>
      <c r="S154" s="212">
        <v>0</v>
      </c>
      <c r="T154" s="213">
        <f t="shared" si="33"/>
        <v>0</v>
      </c>
      <c r="AR154" s="25" t="s">
        <v>174</v>
      </c>
      <c r="AT154" s="25" t="s">
        <v>169</v>
      </c>
      <c r="AU154" s="25" t="s">
        <v>83</v>
      </c>
      <c r="AY154" s="25" t="s">
        <v>166</v>
      </c>
      <c r="BE154" s="214">
        <f t="shared" si="34"/>
        <v>0</v>
      </c>
      <c r="BF154" s="214">
        <f t="shared" si="35"/>
        <v>0</v>
      </c>
      <c r="BG154" s="214">
        <f t="shared" si="36"/>
        <v>0</v>
      </c>
      <c r="BH154" s="214">
        <f t="shared" si="37"/>
        <v>0</v>
      </c>
      <c r="BI154" s="214">
        <f t="shared" si="38"/>
        <v>0</v>
      </c>
      <c r="BJ154" s="25" t="s">
        <v>83</v>
      </c>
      <c r="BK154" s="214">
        <f t="shared" si="39"/>
        <v>0</v>
      </c>
      <c r="BL154" s="25" t="s">
        <v>174</v>
      </c>
      <c r="BM154" s="25" t="s">
        <v>1048</v>
      </c>
    </row>
    <row r="155" spans="2:65" s="1" customFormat="1" ht="16.5" customHeight="1">
      <c r="B155" s="42"/>
      <c r="C155" s="204" t="s">
        <v>740</v>
      </c>
      <c r="D155" s="204" t="s">
        <v>169</v>
      </c>
      <c r="E155" s="205" t="s">
        <v>2406</v>
      </c>
      <c r="F155" s="206" t="s">
        <v>2407</v>
      </c>
      <c r="G155" s="207" t="s">
        <v>289</v>
      </c>
      <c r="H155" s="208">
        <v>200</v>
      </c>
      <c r="I155" s="209"/>
      <c r="J155" s="208">
        <f t="shared" si="30"/>
        <v>0</v>
      </c>
      <c r="K155" s="206" t="s">
        <v>22</v>
      </c>
      <c r="L155" s="62"/>
      <c r="M155" s="210" t="s">
        <v>22</v>
      </c>
      <c r="N155" s="211" t="s">
        <v>47</v>
      </c>
      <c r="O155" s="43"/>
      <c r="P155" s="212">
        <f t="shared" si="31"/>
        <v>0</v>
      </c>
      <c r="Q155" s="212">
        <v>0</v>
      </c>
      <c r="R155" s="212">
        <f t="shared" si="32"/>
        <v>0</v>
      </c>
      <c r="S155" s="212">
        <v>0</v>
      </c>
      <c r="T155" s="213">
        <f t="shared" si="33"/>
        <v>0</v>
      </c>
      <c r="AR155" s="25" t="s">
        <v>174</v>
      </c>
      <c r="AT155" s="25" t="s">
        <v>169</v>
      </c>
      <c r="AU155" s="25" t="s">
        <v>83</v>
      </c>
      <c r="AY155" s="25" t="s">
        <v>166</v>
      </c>
      <c r="BE155" s="214">
        <f t="shared" si="34"/>
        <v>0</v>
      </c>
      <c r="BF155" s="214">
        <f t="shared" si="35"/>
        <v>0</v>
      </c>
      <c r="BG155" s="214">
        <f t="shared" si="36"/>
        <v>0</v>
      </c>
      <c r="BH155" s="214">
        <f t="shared" si="37"/>
        <v>0</v>
      </c>
      <c r="BI155" s="214">
        <f t="shared" si="38"/>
        <v>0</v>
      </c>
      <c r="BJ155" s="25" t="s">
        <v>83</v>
      </c>
      <c r="BK155" s="214">
        <f t="shared" si="39"/>
        <v>0</v>
      </c>
      <c r="BL155" s="25" t="s">
        <v>174</v>
      </c>
      <c r="BM155" s="25" t="s">
        <v>1058</v>
      </c>
    </row>
    <row r="156" spans="2:65" s="1" customFormat="1" ht="16.5" customHeight="1">
      <c r="B156" s="42"/>
      <c r="C156" s="204" t="s">
        <v>745</v>
      </c>
      <c r="D156" s="204" t="s">
        <v>169</v>
      </c>
      <c r="E156" s="205" t="s">
        <v>2408</v>
      </c>
      <c r="F156" s="206" t="s">
        <v>2409</v>
      </c>
      <c r="G156" s="207" t="s">
        <v>289</v>
      </c>
      <c r="H156" s="208">
        <v>20</v>
      </c>
      <c r="I156" s="209"/>
      <c r="J156" s="208">
        <f t="shared" si="30"/>
        <v>0</v>
      </c>
      <c r="K156" s="206" t="s">
        <v>22</v>
      </c>
      <c r="L156" s="62"/>
      <c r="M156" s="210" t="s">
        <v>22</v>
      </c>
      <c r="N156" s="211" t="s">
        <v>47</v>
      </c>
      <c r="O156" s="43"/>
      <c r="P156" s="212">
        <f t="shared" si="31"/>
        <v>0</v>
      </c>
      <c r="Q156" s="212">
        <v>0</v>
      </c>
      <c r="R156" s="212">
        <f t="shared" si="32"/>
        <v>0</v>
      </c>
      <c r="S156" s="212">
        <v>0</v>
      </c>
      <c r="T156" s="213">
        <f t="shared" si="33"/>
        <v>0</v>
      </c>
      <c r="AR156" s="25" t="s">
        <v>174</v>
      </c>
      <c r="AT156" s="25" t="s">
        <v>169</v>
      </c>
      <c r="AU156" s="25" t="s">
        <v>83</v>
      </c>
      <c r="AY156" s="25" t="s">
        <v>166</v>
      </c>
      <c r="BE156" s="214">
        <f t="shared" si="34"/>
        <v>0</v>
      </c>
      <c r="BF156" s="214">
        <f t="shared" si="35"/>
        <v>0</v>
      </c>
      <c r="BG156" s="214">
        <f t="shared" si="36"/>
        <v>0</v>
      </c>
      <c r="BH156" s="214">
        <f t="shared" si="37"/>
        <v>0</v>
      </c>
      <c r="BI156" s="214">
        <f t="shared" si="38"/>
        <v>0</v>
      </c>
      <c r="BJ156" s="25" t="s">
        <v>83</v>
      </c>
      <c r="BK156" s="214">
        <f t="shared" si="39"/>
        <v>0</v>
      </c>
      <c r="BL156" s="25" t="s">
        <v>174</v>
      </c>
      <c r="BM156" s="25" t="s">
        <v>1074</v>
      </c>
    </row>
    <row r="157" spans="2:65" s="1" customFormat="1" ht="25.5" customHeight="1">
      <c r="B157" s="42"/>
      <c r="C157" s="204" t="s">
        <v>750</v>
      </c>
      <c r="D157" s="204" t="s">
        <v>169</v>
      </c>
      <c r="E157" s="205" t="s">
        <v>2410</v>
      </c>
      <c r="F157" s="206" t="s">
        <v>2411</v>
      </c>
      <c r="G157" s="207" t="s">
        <v>289</v>
      </c>
      <c r="H157" s="208">
        <v>20</v>
      </c>
      <c r="I157" s="209"/>
      <c r="J157" s="208">
        <f t="shared" si="30"/>
        <v>0</v>
      </c>
      <c r="K157" s="206" t="s">
        <v>22</v>
      </c>
      <c r="L157" s="62"/>
      <c r="M157" s="210" t="s">
        <v>22</v>
      </c>
      <c r="N157" s="211" t="s">
        <v>47</v>
      </c>
      <c r="O157" s="43"/>
      <c r="P157" s="212">
        <f t="shared" si="31"/>
        <v>0</v>
      </c>
      <c r="Q157" s="212">
        <v>0</v>
      </c>
      <c r="R157" s="212">
        <f t="shared" si="32"/>
        <v>0</v>
      </c>
      <c r="S157" s="212">
        <v>0</v>
      </c>
      <c r="T157" s="213">
        <f t="shared" si="33"/>
        <v>0</v>
      </c>
      <c r="AR157" s="25" t="s">
        <v>174</v>
      </c>
      <c r="AT157" s="25" t="s">
        <v>169</v>
      </c>
      <c r="AU157" s="25" t="s">
        <v>83</v>
      </c>
      <c r="AY157" s="25" t="s">
        <v>166</v>
      </c>
      <c r="BE157" s="214">
        <f t="shared" si="34"/>
        <v>0</v>
      </c>
      <c r="BF157" s="214">
        <f t="shared" si="35"/>
        <v>0</v>
      </c>
      <c r="BG157" s="214">
        <f t="shared" si="36"/>
        <v>0</v>
      </c>
      <c r="BH157" s="214">
        <f t="shared" si="37"/>
        <v>0</v>
      </c>
      <c r="BI157" s="214">
        <f t="shared" si="38"/>
        <v>0</v>
      </c>
      <c r="BJ157" s="25" t="s">
        <v>83</v>
      </c>
      <c r="BK157" s="214">
        <f t="shared" si="39"/>
        <v>0</v>
      </c>
      <c r="BL157" s="25" t="s">
        <v>174</v>
      </c>
      <c r="BM157" s="25" t="s">
        <v>2196</v>
      </c>
    </row>
    <row r="158" spans="2:65" s="1" customFormat="1" ht="16.5" customHeight="1">
      <c r="B158" s="42"/>
      <c r="C158" s="204" t="s">
        <v>756</v>
      </c>
      <c r="D158" s="204" t="s">
        <v>169</v>
      </c>
      <c r="E158" s="205" t="s">
        <v>2412</v>
      </c>
      <c r="F158" s="206" t="s">
        <v>2413</v>
      </c>
      <c r="G158" s="207" t="s">
        <v>289</v>
      </c>
      <c r="H158" s="208">
        <v>100</v>
      </c>
      <c r="I158" s="209"/>
      <c r="J158" s="208">
        <f t="shared" si="30"/>
        <v>0</v>
      </c>
      <c r="K158" s="206" t="s">
        <v>22</v>
      </c>
      <c r="L158" s="62"/>
      <c r="M158" s="210" t="s">
        <v>22</v>
      </c>
      <c r="N158" s="211" t="s">
        <v>47</v>
      </c>
      <c r="O158" s="43"/>
      <c r="P158" s="212">
        <f t="shared" si="31"/>
        <v>0</v>
      </c>
      <c r="Q158" s="212">
        <v>0</v>
      </c>
      <c r="R158" s="212">
        <f t="shared" si="32"/>
        <v>0</v>
      </c>
      <c r="S158" s="212">
        <v>0</v>
      </c>
      <c r="T158" s="213">
        <f t="shared" si="33"/>
        <v>0</v>
      </c>
      <c r="AR158" s="25" t="s">
        <v>174</v>
      </c>
      <c r="AT158" s="25" t="s">
        <v>169</v>
      </c>
      <c r="AU158" s="25" t="s">
        <v>83</v>
      </c>
      <c r="AY158" s="25" t="s">
        <v>166</v>
      </c>
      <c r="BE158" s="214">
        <f t="shared" si="34"/>
        <v>0</v>
      </c>
      <c r="BF158" s="214">
        <f t="shared" si="35"/>
        <v>0</v>
      </c>
      <c r="BG158" s="214">
        <f t="shared" si="36"/>
        <v>0</v>
      </c>
      <c r="BH158" s="214">
        <f t="shared" si="37"/>
        <v>0</v>
      </c>
      <c r="BI158" s="214">
        <f t="shared" si="38"/>
        <v>0</v>
      </c>
      <c r="BJ158" s="25" t="s">
        <v>83</v>
      </c>
      <c r="BK158" s="214">
        <f t="shared" si="39"/>
        <v>0</v>
      </c>
      <c r="BL158" s="25" t="s">
        <v>174</v>
      </c>
      <c r="BM158" s="25" t="s">
        <v>2199</v>
      </c>
    </row>
    <row r="159" spans="2:65" s="1" customFormat="1" ht="16.5" customHeight="1">
      <c r="B159" s="42"/>
      <c r="C159" s="204" t="s">
        <v>761</v>
      </c>
      <c r="D159" s="204" t="s">
        <v>169</v>
      </c>
      <c r="E159" s="205" t="s">
        <v>2414</v>
      </c>
      <c r="F159" s="206" t="s">
        <v>2415</v>
      </c>
      <c r="G159" s="207" t="s">
        <v>2079</v>
      </c>
      <c r="H159" s="208">
        <v>1</v>
      </c>
      <c r="I159" s="209"/>
      <c r="J159" s="208">
        <f t="shared" si="30"/>
        <v>0</v>
      </c>
      <c r="K159" s="206" t="s">
        <v>22</v>
      </c>
      <c r="L159" s="62"/>
      <c r="M159" s="210" t="s">
        <v>22</v>
      </c>
      <c r="N159" s="211" t="s">
        <v>47</v>
      </c>
      <c r="O159" s="43"/>
      <c r="P159" s="212">
        <f t="shared" si="31"/>
        <v>0</v>
      </c>
      <c r="Q159" s="212">
        <v>0</v>
      </c>
      <c r="R159" s="212">
        <f t="shared" si="32"/>
        <v>0</v>
      </c>
      <c r="S159" s="212">
        <v>0</v>
      </c>
      <c r="T159" s="213">
        <f t="shared" si="33"/>
        <v>0</v>
      </c>
      <c r="AR159" s="25" t="s">
        <v>174</v>
      </c>
      <c r="AT159" s="25" t="s">
        <v>169</v>
      </c>
      <c r="AU159" s="25" t="s">
        <v>83</v>
      </c>
      <c r="AY159" s="25" t="s">
        <v>166</v>
      </c>
      <c r="BE159" s="214">
        <f t="shared" si="34"/>
        <v>0</v>
      </c>
      <c r="BF159" s="214">
        <f t="shared" si="35"/>
        <v>0</v>
      </c>
      <c r="BG159" s="214">
        <f t="shared" si="36"/>
        <v>0</v>
      </c>
      <c r="BH159" s="214">
        <f t="shared" si="37"/>
        <v>0</v>
      </c>
      <c r="BI159" s="214">
        <f t="shared" si="38"/>
        <v>0</v>
      </c>
      <c r="BJ159" s="25" t="s">
        <v>83</v>
      </c>
      <c r="BK159" s="214">
        <f t="shared" si="39"/>
        <v>0</v>
      </c>
      <c r="BL159" s="25" t="s">
        <v>174</v>
      </c>
      <c r="BM159" s="25" t="s">
        <v>2202</v>
      </c>
    </row>
    <row r="160" spans="2:65" s="1" customFormat="1" ht="16.5" customHeight="1">
      <c r="B160" s="42"/>
      <c r="C160" s="204" t="s">
        <v>767</v>
      </c>
      <c r="D160" s="204" t="s">
        <v>169</v>
      </c>
      <c r="E160" s="205" t="s">
        <v>2416</v>
      </c>
      <c r="F160" s="206" t="s">
        <v>2417</v>
      </c>
      <c r="G160" s="207" t="s">
        <v>289</v>
      </c>
      <c r="H160" s="208">
        <v>116</v>
      </c>
      <c r="I160" s="209"/>
      <c r="J160" s="208">
        <f t="shared" si="30"/>
        <v>0</v>
      </c>
      <c r="K160" s="206" t="s">
        <v>22</v>
      </c>
      <c r="L160" s="62"/>
      <c r="M160" s="210" t="s">
        <v>22</v>
      </c>
      <c r="N160" s="211" t="s">
        <v>47</v>
      </c>
      <c r="O160" s="43"/>
      <c r="P160" s="212">
        <f t="shared" si="31"/>
        <v>0</v>
      </c>
      <c r="Q160" s="212">
        <v>0</v>
      </c>
      <c r="R160" s="212">
        <f t="shared" si="32"/>
        <v>0</v>
      </c>
      <c r="S160" s="212">
        <v>0</v>
      </c>
      <c r="T160" s="213">
        <f t="shared" si="33"/>
        <v>0</v>
      </c>
      <c r="AR160" s="25" t="s">
        <v>174</v>
      </c>
      <c r="AT160" s="25" t="s">
        <v>169</v>
      </c>
      <c r="AU160" s="25" t="s">
        <v>83</v>
      </c>
      <c r="AY160" s="25" t="s">
        <v>166</v>
      </c>
      <c r="BE160" s="214">
        <f t="shared" si="34"/>
        <v>0</v>
      </c>
      <c r="BF160" s="214">
        <f t="shared" si="35"/>
        <v>0</v>
      </c>
      <c r="BG160" s="214">
        <f t="shared" si="36"/>
        <v>0</v>
      </c>
      <c r="BH160" s="214">
        <f t="shared" si="37"/>
        <v>0</v>
      </c>
      <c r="BI160" s="214">
        <f t="shared" si="38"/>
        <v>0</v>
      </c>
      <c r="BJ160" s="25" t="s">
        <v>83</v>
      </c>
      <c r="BK160" s="214">
        <f t="shared" si="39"/>
        <v>0</v>
      </c>
      <c r="BL160" s="25" t="s">
        <v>174</v>
      </c>
      <c r="BM160" s="25" t="s">
        <v>2204</v>
      </c>
    </row>
    <row r="161" spans="2:65" s="1" customFormat="1" ht="16.5" customHeight="1">
      <c r="B161" s="42"/>
      <c r="C161" s="204" t="s">
        <v>773</v>
      </c>
      <c r="D161" s="204" t="s">
        <v>169</v>
      </c>
      <c r="E161" s="205" t="s">
        <v>2418</v>
      </c>
      <c r="F161" s="206" t="s">
        <v>2419</v>
      </c>
      <c r="G161" s="207" t="s">
        <v>289</v>
      </c>
      <c r="H161" s="208">
        <v>125</v>
      </c>
      <c r="I161" s="209"/>
      <c r="J161" s="208">
        <f t="shared" si="30"/>
        <v>0</v>
      </c>
      <c r="K161" s="206" t="s">
        <v>22</v>
      </c>
      <c r="L161" s="62"/>
      <c r="M161" s="210" t="s">
        <v>22</v>
      </c>
      <c r="N161" s="211" t="s">
        <v>47</v>
      </c>
      <c r="O161" s="43"/>
      <c r="P161" s="212">
        <f t="shared" si="31"/>
        <v>0</v>
      </c>
      <c r="Q161" s="212">
        <v>0</v>
      </c>
      <c r="R161" s="212">
        <f t="shared" si="32"/>
        <v>0</v>
      </c>
      <c r="S161" s="212">
        <v>0</v>
      </c>
      <c r="T161" s="213">
        <f t="shared" si="33"/>
        <v>0</v>
      </c>
      <c r="AR161" s="25" t="s">
        <v>174</v>
      </c>
      <c r="AT161" s="25" t="s">
        <v>169</v>
      </c>
      <c r="AU161" s="25" t="s">
        <v>83</v>
      </c>
      <c r="AY161" s="25" t="s">
        <v>166</v>
      </c>
      <c r="BE161" s="214">
        <f t="shared" si="34"/>
        <v>0</v>
      </c>
      <c r="BF161" s="214">
        <f t="shared" si="35"/>
        <v>0</v>
      </c>
      <c r="BG161" s="214">
        <f t="shared" si="36"/>
        <v>0</v>
      </c>
      <c r="BH161" s="214">
        <f t="shared" si="37"/>
        <v>0</v>
      </c>
      <c r="BI161" s="214">
        <f t="shared" si="38"/>
        <v>0</v>
      </c>
      <c r="BJ161" s="25" t="s">
        <v>83</v>
      </c>
      <c r="BK161" s="214">
        <f t="shared" si="39"/>
        <v>0</v>
      </c>
      <c r="BL161" s="25" t="s">
        <v>174</v>
      </c>
      <c r="BM161" s="25" t="s">
        <v>2207</v>
      </c>
    </row>
    <row r="162" spans="2:65" s="11" customFormat="1" ht="37.35" customHeight="1">
      <c r="B162" s="188"/>
      <c r="C162" s="189"/>
      <c r="D162" s="190" t="s">
        <v>75</v>
      </c>
      <c r="E162" s="191" t="s">
        <v>2420</v>
      </c>
      <c r="F162" s="191" t="s">
        <v>1206</v>
      </c>
      <c r="G162" s="189"/>
      <c r="H162" s="189"/>
      <c r="I162" s="192"/>
      <c r="J162" s="193">
        <f>BK162</f>
        <v>0</v>
      </c>
      <c r="K162" s="189"/>
      <c r="L162" s="194"/>
      <c r="M162" s="195"/>
      <c r="N162" s="196"/>
      <c r="O162" s="196"/>
      <c r="P162" s="197">
        <f>SUM(P163:P176)</f>
        <v>0</v>
      </c>
      <c r="Q162" s="196"/>
      <c r="R162" s="197">
        <f>SUM(R163:R176)</f>
        <v>0</v>
      </c>
      <c r="S162" s="196"/>
      <c r="T162" s="198">
        <f>SUM(T163:T176)</f>
        <v>0</v>
      </c>
      <c r="AR162" s="199" t="s">
        <v>83</v>
      </c>
      <c r="AT162" s="200" t="s">
        <v>75</v>
      </c>
      <c r="AU162" s="200" t="s">
        <v>76</v>
      </c>
      <c r="AY162" s="199" t="s">
        <v>166</v>
      </c>
      <c r="BK162" s="201">
        <f>SUM(BK163:BK176)</f>
        <v>0</v>
      </c>
    </row>
    <row r="163" spans="2:65" s="1" customFormat="1" ht="16.5" customHeight="1">
      <c r="B163" s="42"/>
      <c r="C163" s="204" t="s">
        <v>778</v>
      </c>
      <c r="D163" s="204" t="s">
        <v>169</v>
      </c>
      <c r="E163" s="205" t="s">
        <v>2421</v>
      </c>
      <c r="F163" s="206" t="s">
        <v>2422</v>
      </c>
      <c r="G163" s="207" t="s">
        <v>2079</v>
      </c>
      <c r="H163" s="208">
        <v>1</v>
      </c>
      <c r="I163" s="209"/>
      <c r="J163" s="208">
        <f t="shared" ref="J163:J176" si="40">ROUND(I163*H163,2)</f>
        <v>0</v>
      </c>
      <c r="K163" s="206" t="s">
        <v>22</v>
      </c>
      <c r="L163" s="62"/>
      <c r="M163" s="210" t="s">
        <v>22</v>
      </c>
      <c r="N163" s="211" t="s">
        <v>47</v>
      </c>
      <c r="O163" s="43"/>
      <c r="P163" s="212">
        <f t="shared" ref="P163:P176" si="41">O163*H163</f>
        <v>0</v>
      </c>
      <c r="Q163" s="212">
        <v>0</v>
      </c>
      <c r="R163" s="212">
        <f t="shared" ref="R163:R176" si="42">Q163*H163</f>
        <v>0</v>
      </c>
      <c r="S163" s="212">
        <v>0</v>
      </c>
      <c r="T163" s="213">
        <f t="shared" ref="T163:T176" si="43">S163*H163</f>
        <v>0</v>
      </c>
      <c r="AR163" s="25" t="s">
        <v>174</v>
      </c>
      <c r="AT163" s="25" t="s">
        <v>169</v>
      </c>
      <c r="AU163" s="25" t="s">
        <v>83</v>
      </c>
      <c r="AY163" s="25" t="s">
        <v>166</v>
      </c>
      <c r="BE163" s="214">
        <f t="shared" ref="BE163:BE176" si="44">IF(N163="základní",J163,0)</f>
        <v>0</v>
      </c>
      <c r="BF163" s="214">
        <f t="shared" ref="BF163:BF176" si="45">IF(N163="snížená",J163,0)</f>
        <v>0</v>
      </c>
      <c r="BG163" s="214">
        <f t="shared" ref="BG163:BG176" si="46">IF(N163="zákl. přenesená",J163,0)</f>
        <v>0</v>
      </c>
      <c r="BH163" s="214">
        <f t="shared" ref="BH163:BH176" si="47">IF(N163="sníž. přenesená",J163,0)</f>
        <v>0</v>
      </c>
      <c r="BI163" s="214">
        <f t="shared" ref="BI163:BI176" si="48">IF(N163="nulová",J163,0)</f>
        <v>0</v>
      </c>
      <c r="BJ163" s="25" t="s">
        <v>83</v>
      </c>
      <c r="BK163" s="214">
        <f t="shared" ref="BK163:BK176" si="49">ROUND(I163*H163,2)</f>
        <v>0</v>
      </c>
      <c r="BL163" s="25" t="s">
        <v>174</v>
      </c>
      <c r="BM163" s="25" t="s">
        <v>2210</v>
      </c>
    </row>
    <row r="164" spans="2:65" s="1" customFormat="1" ht="16.5" customHeight="1">
      <c r="B164" s="42"/>
      <c r="C164" s="204" t="s">
        <v>783</v>
      </c>
      <c r="D164" s="204" t="s">
        <v>169</v>
      </c>
      <c r="E164" s="205" t="s">
        <v>2423</v>
      </c>
      <c r="F164" s="206" t="s">
        <v>2424</v>
      </c>
      <c r="G164" s="207" t="s">
        <v>2079</v>
      </c>
      <c r="H164" s="208">
        <v>1</v>
      </c>
      <c r="I164" s="209"/>
      <c r="J164" s="208">
        <f t="shared" si="40"/>
        <v>0</v>
      </c>
      <c r="K164" s="206" t="s">
        <v>22</v>
      </c>
      <c r="L164" s="62"/>
      <c r="M164" s="210" t="s">
        <v>22</v>
      </c>
      <c r="N164" s="211" t="s">
        <v>47</v>
      </c>
      <c r="O164" s="43"/>
      <c r="P164" s="212">
        <f t="shared" si="41"/>
        <v>0</v>
      </c>
      <c r="Q164" s="212">
        <v>0</v>
      </c>
      <c r="R164" s="212">
        <f t="shared" si="42"/>
        <v>0</v>
      </c>
      <c r="S164" s="212">
        <v>0</v>
      </c>
      <c r="T164" s="213">
        <f t="shared" si="43"/>
        <v>0</v>
      </c>
      <c r="AR164" s="25" t="s">
        <v>174</v>
      </c>
      <c r="AT164" s="25" t="s">
        <v>169</v>
      </c>
      <c r="AU164" s="25" t="s">
        <v>83</v>
      </c>
      <c r="AY164" s="25" t="s">
        <v>166</v>
      </c>
      <c r="BE164" s="214">
        <f t="shared" si="44"/>
        <v>0</v>
      </c>
      <c r="BF164" s="214">
        <f t="shared" si="45"/>
        <v>0</v>
      </c>
      <c r="BG164" s="214">
        <f t="shared" si="46"/>
        <v>0</v>
      </c>
      <c r="BH164" s="214">
        <f t="shared" si="47"/>
        <v>0</v>
      </c>
      <c r="BI164" s="214">
        <f t="shared" si="48"/>
        <v>0</v>
      </c>
      <c r="BJ164" s="25" t="s">
        <v>83</v>
      </c>
      <c r="BK164" s="214">
        <f t="shared" si="49"/>
        <v>0</v>
      </c>
      <c r="BL164" s="25" t="s">
        <v>174</v>
      </c>
      <c r="BM164" s="25" t="s">
        <v>2213</v>
      </c>
    </row>
    <row r="165" spans="2:65" s="1" customFormat="1" ht="25.5" customHeight="1">
      <c r="B165" s="42"/>
      <c r="C165" s="204" t="s">
        <v>787</v>
      </c>
      <c r="D165" s="204" t="s">
        <v>169</v>
      </c>
      <c r="E165" s="205" t="s">
        <v>2425</v>
      </c>
      <c r="F165" s="206" t="s">
        <v>2426</v>
      </c>
      <c r="G165" s="207" t="s">
        <v>2079</v>
      </c>
      <c r="H165" s="208">
        <v>1</v>
      </c>
      <c r="I165" s="209"/>
      <c r="J165" s="208">
        <f t="shared" si="40"/>
        <v>0</v>
      </c>
      <c r="K165" s="206" t="s">
        <v>22</v>
      </c>
      <c r="L165" s="62"/>
      <c r="M165" s="210" t="s">
        <v>22</v>
      </c>
      <c r="N165" s="211" t="s">
        <v>47</v>
      </c>
      <c r="O165" s="43"/>
      <c r="P165" s="212">
        <f t="shared" si="41"/>
        <v>0</v>
      </c>
      <c r="Q165" s="212">
        <v>0</v>
      </c>
      <c r="R165" s="212">
        <f t="shared" si="42"/>
        <v>0</v>
      </c>
      <c r="S165" s="212">
        <v>0</v>
      </c>
      <c r="T165" s="213">
        <f t="shared" si="43"/>
        <v>0</v>
      </c>
      <c r="AR165" s="25" t="s">
        <v>174</v>
      </c>
      <c r="AT165" s="25" t="s">
        <v>169</v>
      </c>
      <c r="AU165" s="25" t="s">
        <v>83</v>
      </c>
      <c r="AY165" s="25" t="s">
        <v>166</v>
      </c>
      <c r="BE165" s="214">
        <f t="shared" si="44"/>
        <v>0</v>
      </c>
      <c r="BF165" s="214">
        <f t="shared" si="45"/>
        <v>0</v>
      </c>
      <c r="BG165" s="214">
        <f t="shared" si="46"/>
        <v>0</v>
      </c>
      <c r="BH165" s="214">
        <f t="shared" si="47"/>
        <v>0</v>
      </c>
      <c r="BI165" s="214">
        <f t="shared" si="48"/>
        <v>0</v>
      </c>
      <c r="BJ165" s="25" t="s">
        <v>83</v>
      </c>
      <c r="BK165" s="214">
        <f t="shared" si="49"/>
        <v>0</v>
      </c>
      <c r="BL165" s="25" t="s">
        <v>174</v>
      </c>
      <c r="BM165" s="25" t="s">
        <v>2216</v>
      </c>
    </row>
    <row r="166" spans="2:65" s="1" customFormat="1" ht="16.5" customHeight="1">
      <c r="B166" s="42"/>
      <c r="C166" s="204" t="s">
        <v>792</v>
      </c>
      <c r="D166" s="204" t="s">
        <v>169</v>
      </c>
      <c r="E166" s="205" t="s">
        <v>2427</v>
      </c>
      <c r="F166" s="206" t="s">
        <v>2428</v>
      </c>
      <c r="G166" s="207" t="s">
        <v>2079</v>
      </c>
      <c r="H166" s="208">
        <v>1</v>
      </c>
      <c r="I166" s="209"/>
      <c r="J166" s="208">
        <f t="shared" si="40"/>
        <v>0</v>
      </c>
      <c r="K166" s="206" t="s">
        <v>22</v>
      </c>
      <c r="L166" s="62"/>
      <c r="M166" s="210" t="s">
        <v>22</v>
      </c>
      <c r="N166" s="211" t="s">
        <v>47</v>
      </c>
      <c r="O166" s="43"/>
      <c r="P166" s="212">
        <f t="shared" si="41"/>
        <v>0</v>
      </c>
      <c r="Q166" s="212">
        <v>0</v>
      </c>
      <c r="R166" s="212">
        <f t="shared" si="42"/>
        <v>0</v>
      </c>
      <c r="S166" s="212">
        <v>0</v>
      </c>
      <c r="T166" s="213">
        <f t="shared" si="43"/>
        <v>0</v>
      </c>
      <c r="AR166" s="25" t="s">
        <v>174</v>
      </c>
      <c r="AT166" s="25" t="s">
        <v>169</v>
      </c>
      <c r="AU166" s="25" t="s">
        <v>83</v>
      </c>
      <c r="AY166" s="25" t="s">
        <v>166</v>
      </c>
      <c r="BE166" s="214">
        <f t="shared" si="44"/>
        <v>0</v>
      </c>
      <c r="BF166" s="214">
        <f t="shared" si="45"/>
        <v>0</v>
      </c>
      <c r="BG166" s="214">
        <f t="shared" si="46"/>
        <v>0</v>
      </c>
      <c r="BH166" s="214">
        <f t="shared" si="47"/>
        <v>0</v>
      </c>
      <c r="BI166" s="214">
        <f t="shared" si="48"/>
        <v>0</v>
      </c>
      <c r="BJ166" s="25" t="s">
        <v>83</v>
      </c>
      <c r="BK166" s="214">
        <f t="shared" si="49"/>
        <v>0</v>
      </c>
      <c r="BL166" s="25" t="s">
        <v>174</v>
      </c>
      <c r="BM166" s="25" t="s">
        <v>2219</v>
      </c>
    </row>
    <row r="167" spans="2:65" s="1" customFormat="1" ht="25.5" customHeight="1">
      <c r="B167" s="42"/>
      <c r="C167" s="204" t="s">
        <v>797</v>
      </c>
      <c r="D167" s="204" t="s">
        <v>169</v>
      </c>
      <c r="E167" s="205" t="s">
        <v>2429</v>
      </c>
      <c r="F167" s="206" t="s">
        <v>2430</v>
      </c>
      <c r="G167" s="207" t="s">
        <v>2079</v>
      </c>
      <c r="H167" s="208">
        <v>1</v>
      </c>
      <c r="I167" s="209"/>
      <c r="J167" s="208">
        <f t="shared" si="40"/>
        <v>0</v>
      </c>
      <c r="K167" s="206" t="s">
        <v>22</v>
      </c>
      <c r="L167" s="62"/>
      <c r="M167" s="210" t="s">
        <v>22</v>
      </c>
      <c r="N167" s="211" t="s">
        <v>47</v>
      </c>
      <c r="O167" s="43"/>
      <c r="P167" s="212">
        <f t="shared" si="41"/>
        <v>0</v>
      </c>
      <c r="Q167" s="212">
        <v>0</v>
      </c>
      <c r="R167" s="212">
        <f t="shared" si="42"/>
        <v>0</v>
      </c>
      <c r="S167" s="212">
        <v>0</v>
      </c>
      <c r="T167" s="213">
        <f t="shared" si="43"/>
        <v>0</v>
      </c>
      <c r="AR167" s="25" t="s">
        <v>174</v>
      </c>
      <c r="AT167" s="25" t="s">
        <v>169</v>
      </c>
      <c r="AU167" s="25" t="s">
        <v>83</v>
      </c>
      <c r="AY167" s="25" t="s">
        <v>166</v>
      </c>
      <c r="BE167" s="214">
        <f t="shared" si="44"/>
        <v>0</v>
      </c>
      <c r="BF167" s="214">
        <f t="shared" si="45"/>
        <v>0</v>
      </c>
      <c r="BG167" s="214">
        <f t="shared" si="46"/>
        <v>0</v>
      </c>
      <c r="BH167" s="214">
        <f t="shared" si="47"/>
        <v>0</v>
      </c>
      <c r="BI167" s="214">
        <f t="shared" si="48"/>
        <v>0</v>
      </c>
      <c r="BJ167" s="25" t="s">
        <v>83</v>
      </c>
      <c r="BK167" s="214">
        <f t="shared" si="49"/>
        <v>0</v>
      </c>
      <c r="BL167" s="25" t="s">
        <v>174</v>
      </c>
      <c r="BM167" s="25" t="s">
        <v>2222</v>
      </c>
    </row>
    <row r="168" spans="2:65" s="1" customFormat="1" ht="16.5" customHeight="1">
      <c r="B168" s="42"/>
      <c r="C168" s="204" t="s">
        <v>802</v>
      </c>
      <c r="D168" s="204" t="s">
        <v>169</v>
      </c>
      <c r="E168" s="205" t="s">
        <v>2431</v>
      </c>
      <c r="F168" s="206" t="s">
        <v>2432</v>
      </c>
      <c r="G168" s="207" t="s">
        <v>2079</v>
      </c>
      <c r="H168" s="208">
        <v>1</v>
      </c>
      <c r="I168" s="209"/>
      <c r="J168" s="208">
        <f t="shared" si="40"/>
        <v>0</v>
      </c>
      <c r="K168" s="206" t="s">
        <v>22</v>
      </c>
      <c r="L168" s="62"/>
      <c r="M168" s="210" t="s">
        <v>22</v>
      </c>
      <c r="N168" s="211" t="s">
        <v>47</v>
      </c>
      <c r="O168" s="43"/>
      <c r="P168" s="212">
        <f t="shared" si="41"/>
        <v>0</v>
      </c>
      <c r="Q168" s="212">
        <v>0</v>
      </c>
      <c r="R168" s="212">
        <f t="shared" si="42"/>
        <v>0</v>
      </c>
      <c r="S168" s="212">
        <v>0</v>
      </c>
      <c r="T168" s="213">
        <f t="shared" si="43"/>
        <v>0</v>
      </c>
      <c r="AR168" s="25" t="s">
        <v>174</v>
      </c>
      <c r="AT168" s="25" t="s">
        <v>169</v>
      </c>
      <c r="AU168" s="25" t="s">
        <v>83</v>
      </c>
      <c r="AY168" s="25" t="s">
        <v>166</v>
      </c>
      <c r="BE168" s="214">
        <f t="shared" si="44"/>
        <v>0</v>
      </c>
      <c r="BF168" s="214">
        <f t="shared" si="45"/>
        <v>0</v>
      </c>
      <c r="BG168" s="214">
        <f t="shared" si="46"/>
        <v>0</v>
      </c>
      <c r="BH168" s="214">
        <f t="shared" si="47"/>
        <v>0</v>
      </c>
      <c r="BI168" s="214">
        <f t="shared" si="48"/>
        <v>0</v>
      </c>
      <c r="BJ168" s="25" t="s">
        <v>83</v>
      </c>
      <c r="BK168" s="214">
        <f t="shared" si="49"/>
        <v>0</v>
      </c>
      <c r="BL168" s="25" t="s">
        <v>174</v>
      </c>
      <c r="BM168" s="25" t="s">
        <v>2225</v>
      </c>
    </row>
    <row r="169" spans="2:65" s="1" customFormat="1" ht="16.5" customHeight="1">
      <c r="B169" s="42"/>
      <c r="C169" s="204" t="s">
        <v>807</v>
      </c>
      <c r="D169" s="204" t="s">
        <v>169</v>
      </c>
      <c r="E169" s="205" t="s">
        <v>2433</v>
      </c>
      <c r="F169" s="206" t="s">
        <v>2434</v>
      </c>
      <c r="G169" s="207" t="s">
        <v>2079</v>
      </c>
      <c r="H169" s="208">
        <v>1</v>
      </c>
      <c r="I169" s="209"/>
      <c r="J169" s="208">
        <f t="shared" si="40"/>
        <v>0</v>
      </c>
      <c r="K169" s="206" t="s">
        <v>22</v>
      </c>
      <c r="L169" s="62"/>
      <c r="M169" s="210" t="s">
        <v>22</v>
      </c>
      <c r="N169" s="211" t="s">
        <v>47</v>
      </c>
      <c r="O169" s="43"/>
      <c r="P169" s="212">
        <f t="shared" si="41"/>
        <v>0</v>
      </c>
      <c r="Q169" s="212">
        <v>0</v>
      </c>
      <c r="R169" s="212">
        <f t="shared" si="42"/>
        <v>0</v>
      </c>
      <c r="S169" s="212">
        <v>0</v>
      </c>
      <c r="T169" s="213">
        <f t="shared" si="43"/>
        <v>0</v>
      </c>
      <c r="AR169" s="25" t="s">
        <v>174</v>
      </c>
      <c r="AT169" s="25" t="s">
        <v>169</v>
      </c>
      <c r="AU169" s="25" t="s">
        <v>83</v>
      </c>
      <c r="AY169" s="25" t="s">
        <v>166</v>
      </c>
      <c r="BE169" s="214">
        <f t="shared" si="44"/>
        <v>0</v>
      </c>
      <c r="BF169" s="214">
        <f t="shared" si="45"/>
        <v>0</v>
      </c>
      <c r="BG169" s="214">
        <f t="shared" si="46"/>
        <v>0</v>
      </c>
      <c r="BH169" s="214">
        <f t="shared" si="47"/>
        <v>0</v>
      </c>
      <c r="BI169" s="214">
        <f t="shared" si="48"/>
        <v>0</v>
      </c>
      <c r="BJ169" s="25" t="s">
        <v>83</v>
      </c>
      <c r="BK169" s="214">
        <f t="shared" si="49"/>
        <v>0</v>
      </c>
      <c r="BL169" s="25" t="s">
        <v>174</v>
      </c>
      <c r="BM169" s="25" t="s">
        <v>2228</v>
      </c>
    </row>
    <row r="170" spans="2:65" s="1" customFormat="1" ht="16.5" customHeight="1">
      <c r="B170" s="42"/>
      <c r="C170" s="204" t="s">
        <v>814</v>
      </c>
      <c r="D170" s="204" t="s">
        <v>169</v>
      </c>
      <c r="E170" s="205" t="s">
        <v>2435</v>
      </c>
      <c r="F170" s="206" t="s">
        <v>2436</v>
      </c>
      <c r="G170" s="207" t="s">
        <v>2079</v>
      </c>
      <c r="H170" s="208">
        <v>1</v>
      </c>
      <c r="I170" s="209"/>
      <c r="J170" s="208">
        <f t="shared" si="40"/>
        <v>0</v>
      </c>
      <c r="K170" s="206" t="s">
        <v>22</v>
      </c>
      <c r="L170" s="62"/>
      <c r="M170" s="210" t="s">
        <v>22</v>
      </c>
      <c r="N170" s="211" t="s">
        <v>47</v>
      </c>
      <c r="O170" s="43"/>
      <c r="P170" s="212">
        <f t="shared" si="41"/>
        <v>0</v>
      </c>
      <c r="Q170" s="212">
        <v>0</v>
      </c>
      <c r="R170" s="212">
        <f t="shared" si="42"/>
        <v>0</v>
      </c>
      <c r="S170" s="212">
        <v>0</v>
      </c>
      <c r="T170" s="213">
        <f t="shared" si="43"/>
        <v>0</v>
      </c>
      <c r="AR170" s="25" t="s">
        <v>174</v>
      </c>
      <c r="AT170" s="25" t="s">
        <v>169</v>
      </c>
      <c r="AU170" s="25" t="s">
        <v>83</v>
      </c>
      <c r="AY170" s="25" t="s">
        <v>166</v>
      </c>
      <c r="BE170" s="214">
        <f t="shared" si="44"/>
        <v>0</v>
      </c>
      <c r="BF170" s="214">
        <f t="shared" si="45"/>
        <v>0</v>
      </c>
      <c r="BG170" s="214">
        <f t="shared" si="46"/>
        <v>0</v>
      </c>
      <c r="BH170" s="214">
        <f t="shared" si="47"/>
        <v>0</v>
      </c>
      <c r="BI170" s="214">
        <f t="shared" si="48"/>
        <v>0</v>
      </c>
      <c r="BJ170" s="25" t="s">
        <v>83</v>
      </c>
      <c r="BK170" s="214">
        <f t="shared" si="49"/>
        <v>0</v>
      </c>
      <c r="BL170" s="25" t="s">
        <v>174</v>
      </c>
      <c r="BM170" s="25" t="s">
        <v>2231</v>
      </c>
    </row>
    <row r="171" spans="2:65" s="1" customFormat="1" ht="16.5" customHeight="1">
      <c r="B171" s="42"/>
      <c r="C171" s="204" t="s">
        <v>821</v>
      </c>
      <c r="D171" s="204" t="s">
        <v>169</v>
      </c>
      <c r="E171" s="205" t="s">
        <v>2437</v>
      </c>
      <c r="F171" s="206" t="s">
        <v>2438</v>
      </c>
      <c r="G171" s="207" t="s">
        <v>2079</v>
      </c>
      <c r="H171" s="208">
        <v>1</v>
      </c>
      <c r="I171" s="209"/>
      <c r="J171" s="208">
        <f t="shared" si="40"/>
        <v>0</v>
      </c>
      <c r="K171" s="206" t="s">
        <v>22</v>
      </c>
      <c r="L171" s="62"/>
      <c r="M171" s="210" t="s">
        <v>22</v>
      </c>
      <c r="N171" s="211" t="s">
        <v>47</v>
      </c>
      <c r="O171" s="43"/>
      <c r="P171" s="212">
        <f t="shared" si="41"/>
        <v>0</v>
      </c>
      <c r="Q171" s="212">
        <v>0</v>
      </c>
      <c r="R171" s="212">
        <f t="shared" si="42"/>
        <v>0</v>
      </c>
      <c r="S171" s="212">
        <v>0</v>
      </c>
      <c r="T171" s="213">
        <f t="shared" si="43"/>
        <v>0</v>
      </c>
      <c r="AR171" s="25" t="s">
        <v>174</v>
      </c>
      <c r="AT171" s="25" t="s">
        <v>169</v>
      </c>
      <c r="AU171" s="25" t="s">
        <v>83</v>
      </c>
      <c r="AY171" s="25" t="s">
        <v>166</v>
      </c>
      <c r="BE171" s="214">
        <f t="shared" si="44"/>
        <v>0</v>
      </c>
      <c r="BF171" s="214">
        <f t="shared" si="45"/>
        <v>0</v>
      </c>
      <c r="BG171" s="214">
        <f t="shared" si="46"/>
        <v>0</v>
      </c>
      <c r="BH171" s="214">
        <f t="shared" si="47"/>
        <v>0</v>
      </c>
      <c r="BI171" s="214">
        <f t="shared" si="48"/>
        <v>0</v>
      </c>
      <c r="BJ171" s="25" t="s">
        <v>83</v>
      </c>
      <c r="BK171" s="214">
        <f t="shared" si="49"/>
        <v>0</v>
      </c>
      <c r="BL171" s="25" t="s">
        <v>174</v>
      </c>
      <c r="BM171" s="25" t="s">
        <v>2234</v>
      </c>
    </row>
    <row r="172" spans="2:65" s="1" customFormat="1" ht="25.5" customHeight="1">
      <c r="B172" s="42"/>
      <c r="C172" s="204" t="s">
        <v>825</v>
      </c>
      <c r="D172" s="204" t="s">
        <v>169</v>
      </c>
      <c r="E172" s="205" t="s">
        <v>2439</v>
      </c>
      <c r="F172" s="206" t="s">
        <v>2440</v>
      </c>
      <c r="G172" s="207" t="s">
        <v>2079</v>
      </c>
      <c r="H172" s="208">
        <v>1</v>
      </c>
      <c r="I172" s="209"/>
      <c r="J172" s="208">
        <f t="shared" si="40"/>
        <v>0</v>
      </c>
      <c r="K172" s="206" t="s">
        <v>22</v>
      </c>
      <c r="L172" s="62"/>
      <c r="M172" s="210" t="s">
        <v>22</v>
      </c>
      <c r="N172" s="211" t="s">
        <v>47</v>
      </c>
      <c r="O172" s="43"/>
      <c r="P172" s="212">
        <f t="shared" si="41"/>
        <v>0</v>
      </c>
      <c r="Q172" s="212">
        <v>0</v>
      </c>
      <c r="R172" s="212">
        <f t="shared" si="42"/>
        <v>0</v>
      </c>
      <c r="S172" s="212">
        <v>0</v>
      </c>
      <c r="T172" s="213">
        <f t="shared" si="43"/>
        <v>0</v>
      </c>
      <c r="AR172" s="25" t="s">
        <v>174</v>
      </c>
      <c r="AT172" s="25" t="s">
        <v>169</v>
      </c>
      <c r="AU172" s="25" t="s">
        <v>83</v>
      </c>
      <c r="AY172" s="25" t="s">
        <v>166</v>
      </c>
      <c r="BE172" s="214">
        <f t="shared" si="44"/>
        <v>0</v>
      </c>
      <c r="BF172" s="214">
        <f t="shared" si="45"/>
        <v>0</v>
      </c>
      <c r="BG172" s="214">
        <f t="shared" si="46"/>
        <v>0</v>
      </c>
      <c r="BH172" s="214">
        <f t="shared" si="47"/>
        <v>0</v>
      </c>
      <c r="BI172" s="214">
        <f t="shared" si="48"/>
        <v>0</v>
      </c>
      <c r="BJ172" s="25" t="s">
        <v>83</v>
      </c>
      <c r="BK172" s="214">
        <f t="shared" si="49"/>
        <v>0</v>
      </c>
      <c r="BL172" s="25" t="s">
        <v>174</v>
      </c>
      <c r="BM172" s="25" t="s">
        <v>2237</v>
      </c>
    </row>
    <row r="173" spans="2:65" s="1" customFormat="1" ht="25.5" customHeight="1">
      <c r="B173" s="42"/>
      <c r="C173" s="204" t="s">
        <v>829</v>
      </c>
      <c r="D173" s="204" t="s">
        <v>169</v>
      </c>
      <c r="E173" s="205" t="s">
        <v>2441</v>
      </c>
      <c r="F173" s="206" t="s">
        <v>2442</v>
      </c>
      <c r="G173" s="207" t="s">
        <v>2079</v>
      </c>
      <c r="H173" s="208">
        <v>1</v>
      </c>
      <c r="I173" s="209"/>
      <c r="J173" s="208">
        <f t="shared" si="40"/>
        <v>0</v>
      </c>
      <c r="K173" s="206" t="s">
        <v>22</v>
      </c>
      <c r="L173" s="62"/>
      <c r="M173" s="210" t="s">
        <v>22</v>
      </c>
      <c r="N173" s="211" t="s">
        <v>47</v>
      </c>
      <c r="O173" s="43"/>
      <c r="P173" s="212">
        <f t="shared" si="41"/>
        <v>0</v>
      </c>
      <c r="Q173" s="212">
        <v>0</v>
      </c>
      <c r="R173" s="212">
        <f t="shared" si="42"/>
        <v>0</v>
      </c>
      <c r="S173" s="212">
        <v>0</v>
      </c>
      <c r="T173" s="213">
        <f t="shared" si="43"/>
        <v>0</v>
      </c>
      <c r="AR173" s="25" t="s">
        <v>174</v>
      </c>
      <c r="AT173" s="25" t="s">
        <v>169</v>
      </c>
      <c r="AU173" s="25" t="s">
        <v>83</v>
      </c>
      <c r="AY173" s="25" t="s">
        <v>166</v>
      </c>
      <c r="BE173" s="214">
        <f t="shared" si="44"/>
        <v>0</v>
      </c>
      <c r="BF173" s="214">
        <f t="shared" si="45"/>
        <v>0</v>
      </c>
      <c r="BG173" s="214">
        <f t="shared" si="46"/>
        <v>0</v>
      </c>
      <c r="BH173" s="214">
        <f t="shared" si="47"/>
        <v>0</v>
      </c>
      <c r="BI173" s="214">
        <f t="shared" si="48"/>
        <v>0</v>
      </c>
      <c r="BJ173" s="25" t="s">
        <v>83</v>
      </c>
      <c r="BK173" s="214">
        <f t="shared" si="49"/>
        <v>0</v>
      </c>
      <c r="BL173" s="25" t="s">
        <v>174</v>
      </c>
      <c r="BM173" s="25" t="s">
        <v>2240</v>
      </c>
    </row>
    <row r="174" spans="2:65" s="1" customFormat="1" ht="16.5" customHeight="1">
      <c r="B174" s="42"/>
      <c r="C174" s="204" t="s">
        <v>834</v>
      </c>
      <c r="D174" s="204" t="s">
        <v>169</v>
      </c>
      <c r="E174" s="205" t="s">
        <v>2443</v>
      </c>
      <c r="F174" s="206" t="s">
        <v>2444</v>
      </c>
      <c r="G174" s="207" t="s">
        <v>1090</v>
      </c>
      <c r="H174" s="208">
        <v>1</v>
      </c>
      <c r="I174" s="209"/>
      <c r="J174" s="208">
        <f t="shared" si="40"/>
        <v>0</v>
      </c>
      <c r="K174" s="206" t="s">
        <v>22</v>
      </c>
      <c r="L174" s="62"/>
      <c r="M174" s="210" t="s">
        <v>22</v>
      </c>
      <c r="N174" s="211" t="s">
        <v>47</v>
      </c>
      <c r="O174" s="43"/>
      <c r="P174" s="212">
        <f t="shared" si="41"/>
        <v>0</v>
      </c>
      <c r="Q174" s="212">
        <v>0</v>
      </c>
      <c r="R174" s="212">
        <f t="shared" si="42"/>
        <v>0</v>
      </c>
      <c r="S174" s="212">
        <v>0</v>
      </c>
      <c r="T174" s="213">
        <f t="shared" si="43"/>
        <v>0</v>
      </c>
      <c r="AR174" s="25" t="s">
        <v>174</v>
      </c>
      <c r="AT174" s="25" t="s">
        <v>169</v>
      </c>
      <c r="AU174" s="25" t="s">
        <v>83</v>
      </c>
      <c r="AY174" s="25" t="s">
        <v>166</v>
      </c>
      <c r="BE174" s="214">
        <f t="shared" si="44"/>
        <v>0</v>
      </c>
      <c r="BF174" s="214">
        <f t="shared" si="45"/>
        <v>0</v>
      </c>
      <c r="BG174" s="214">
        <f t="shared" si="46"/>
        <v>0</v>
      </c>
      <c r="BH174" s="214">
        <f t="shared" si="47"/>
        <v>0</v>
      </c>
      <c r="BI174" s="214">
        <f t="shared" si="48"/>
        <v>0</v>
      </c>
      <c r="BJ174" s="25" t="s">
        <v>83</v>
      </c>
      <c r="BK174" s="214">
        <f t="shared" si="49"/>
        <v>0</v>
      </c>
      <c r="BL174" s="25" t="s">
        <v>174</v>
      </c>
      <c r="BM174" s="25" t="s">
        <v>2243</v>
      </c>
    </row>
    <row r="175" spans="2:65" s="1" customFormat="1" ht="16.5" customHeight="1">
      <c r="B175" s="42"/>
      <c r="C175" s="204" t="s">
        <v>839</v>
      </c>
      <c r="D175" s="204" t="s">
        <v>169</v>
      </c>
      <c r="E175" s="205" t="s">
        <v>2445</v>
      </c>
      <c r="F175" s="206" t="s">
        <v>2446</v>
      </c>
      <c r="G175" s="207" t="s">
        <v>1090</v>
      </c>
      <c r="H175" s="208">
        <v>1</v>
      </c>
      <c r="I175" s="209"/>
      <c r="J175" s="208">
        <f t="shared" si="40"/>
        <v>0</v>
      </c>
      <c r="K175" s="206" t="s">
        <v>22</v>
      </c>
      <c r="L175" s="62"/>
      <c r="M175" s="210" t="s">
        <v>22</v>
      </c>
      <c r="N175" s="211" t="s">
        <v>47</v>
      </c>
      <c r="O175" s="43"/>
      <c r="P175" s="212">
        <f t="shared" si="41"/>
        <v>0</v>
      </c>
      <c r="Q175" s="212">
        <v>0</v>
      </c>
      <c r="R175" s="212">
        <f t="shared" si="42"/>
        <v>0</v>
      </c>
      <c r="S175" s="212">
        <v>0</v>
      </c>
      <c r="T175" s="213">
        <f t="shared" si="43"/>
        <v>0</v>
      </c>
      <c r="AR175" s="25" t="s">
        <v>174</v>
      </c>
      <c r="AT175" s="25" t="s">
        <v>169</v>
      </c>
      <c r="AU175" s="25" t="s">
        <v>83</v>
      </c>
      <c r="AY175" s="25" t="s">
        <v>166</v>
      </c>
      <c r="BE175" s="214">
        <f t="shared" si="44"/>
        <v>0</v>
      </c>
      <c r="BF175" s="214">
        <f t="shared" si="45"/>
        <v>0</v>
      </c>
      <c r="BG175" s="214">
        <f t="shared" si="46"/>
        <v>0</v>
      </c>
      <c r="BH175" s="214">
        <f t="shared" si="47"/>
        <v>0</v>
      </c>
      <c r="BI175" s="214">
        <f t="shared" si="48"/>
        <v>0</v>
      </c>
      <c r="BJ175" s="25" t="s">
        <v>83</v>
      </c>
      <c r="BK175" s="214">
        <f t="shared" si="49"/>
        <v>0</v>
      </c>
      <c r="BL175" s="25" t="s">
        <v>174</v>
      </c>
      <c r="BM175" s="25" t="s">
        <v>2447</v>
      </c>
    </row>
    <row r="176" spans="2:65" s="1" customFormat="1" ht="16.5" customHeight="1">
      <c r="B176" s="42"/>
      <c r="C176" s="204" t="s">
        <v>846</v>
      </c>
      <c r="D176" s="204" t="s">
        <v>169</v>
      </c>
      <c r="E176" s="205" t="s">
        <v>2448</v>
      </c>
      <c r="F176" s="206" t="s">
        <v>2449</v>
      </c>
      <c r="G176" s="207" t="s">
        <v>2079</v>
      </c>
      <c r="H176" s="208">
        <v>1</v>
      </c>
      <c r="I176" s="209"/>
      <c r="J176" s="208">
        <f t="shared" si="40"/>
        <v>0</v>
      </c>
      <c r="K176" s="206" t="s">
        <v>22</v>
      </c>
      <c r="L176" s="62"/>
      <c r="M176" s="210" t="s">
        <v>22</v>
      </c>
      <c r="N176" s="262" t="s">
        <v>47</v>
      </c>
      <c r="O176" s="263"/>
      <c r="P176" s="264">
        <f t="shared" si="41"/>
        <v>0</v>
      </c>
      <c r="Q176" s="264">
        <v>0</v>
      </c>
      <c r="R176" s="264">
        <f t="shared" si="42"/>
        <v>0</v>
      </c>
      <c r="S176" s="264">
        <v>0</v>
      </c>
      <c r="T176" s="265">
        <f t="shared" si="43"/>
        <v>0</v>
      </c>
      <c r="AR176" s="25" t="s">
        <v>174</v>
      </c>
      <c r="AT176" s="25" t="s">
        <v>169</v>
      </c>
      <c r="AU176" s="25" t="s">
        <v>83</v>
      </c>
      <c r="AY176" s="25" t="s">
        <v>166</v>
      </c>
      <c r="BE176" s="214">
        <f t="shared" si="44"/>
        <v>0</v>
      </c>
      <c r="BF176" s="214">
        <f t="shared" si="45"/>
        <v>0</v>
      </c>
      <c r="BG176" s="214">
        <f t="shared" si="46"/>
        <v>0</v>
      </c>
      <c r="BH176" s="214">
        <f t="shared" si="47"/>
        <v>0</v>
      </c>
      <c r="BI176" s="214">
        <f t="shared" si="48"/>
        <v>0</v>
      </c>
      <c r="BJ176" s="25" t="s">
        <v>83</v>
      </c>
      <c r="BK176" s="214">
        <f t="shared" si="49"/>
        <v>0</v>
      </c>
      <c r="BL176" s="25" t="s">
        <v>174</v>
      </c>
      <c r="BM176" s="25" t="s">
        <v>2247</v>
      </c>
    </row>
    <row r="177" spans="2:12" s="1" customFormat="1" ht="6.95" customHeight="1">
      <c r="B177" s="57"/>
      <c r="C177" s="58"/>
      <c r="D177" s="58"/>
      <c r="E177" s="58"/>
      <c r="F177" s="58"/>
      <c r="G177" s="58"/>
      <c r="H177" s="58"/>
      <c r="I177" s="149"/>
      <c r="J177" s="58"/>
      <c r="K177" s="58"/>
      <c r="L177" s="62"/>
    </row>
  </sheetData>
  <sheetProtection algorithmName="SHA-512" hashValue="5GuAswYNdINyh8Dq4bL8zb/GJV9Q2pDPoL1MyquDxYw7gA9XSPGIN3zuLyvsX2fjiyCAia8T38UvYcGqceNDMQ==" saltValue="PpuPrh9lEPcM7f9p5x3OCNhBgQc7LNWtzgvQ8pBt4hGNKcu0/zUcAW0Fo5rB2be5gNShGEI+v7YVp6s2c05Sew==" spinCount="100000" sheet="1" objects="1" scenarios="1" formatColumns="0" formatRows="0" autoFilter="0"/>
  <autoFilter ref="C89:K176" xr:uid="{00000000-0009-0000-0000-000009000000}"/>
  <mergeCells count="13">
    <mergeCell ref="E82:H82"/>
    <mergeCell ref="G1:H1"/>
    <mergeCell ref="L2:V2"/>
    <mergeCell ref="E49:H49"/>
    <mergeCell ref="E51:H51"/>
    <mergeCell ref="J55:J56"/>
    <mergeCell ref="E78:H78"/>
    <mergeCell ref="E80:H80"/>
    <mergeCell ref="E7:H7"/>
    <mergeCell ref="E9:H9"/>
    <mergeCell ref="E11:H11"/>
    <mergeCell ref="E26:H26"/>
    <mergeCell ref="E47:H47"/>
  </mergeCells>
  <hyperlinks>
    <hyperlink ref="F1:G1" location="C2" display="1) Krycí list soupisu" xr:uid="{00000000-0004-0000-0900-000000000000}"/>
    <hyperlink ref="G1:H1" location="C58" display="2) Rekapitulace" xr:uid="{00000000-0004-0000-0900-000001000000}"/>
    <hyperlink ref="J1" location="C89" display="3) Soupis prací" xr:uid="{00000000-0004-0000-0900-000002000000}"/>
    <hyperlink ref="L1:V1" location="'Rekapitulace stavby'!C2" display="Rekapitulace stavby" xr:uid="{00000000-0004-0000-09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R108"/>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123</v>
      </c>
      <c r="G1" s="405" t="s">
        <v>124</v>
      </c>
      <c r="H1" s="405"/>
      <c r="I1" s="125"/>
      <c r="J1" s="124" t="s">
        <v>125</v>
      </c>
      <c r="K1" s="123" t="s">
        <v>126</v>
      </c>
      <c r="L1" s="124" t="s">
        <v>127</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396"/>
      <c r="M2" s="396"/>
      <c r="N2" s="396"/>
      <c r="O2" s="396"/>
      <c r="P2" s="396"/>
      <c r="Q2" s="396"/>
      <c r="R2" s="396"/>
      <c r="S2" s="396"/>
      <c r="T2" s="396"/>
      <c r="U2" s="396"/>
      <c r="V2" s="396"/>
      <c r="AT2" s="25" t="s">
        <v>122</v>
      </c>
    </row>
    <row r="3" spans="1:70" ht="6.95" customHeight="1">
      <c r="B3" s="26"/>
      <c r="C3" s="27"/>
      <c r="D3" s="27"/>
      <c r="E3" s="27"/>
      <c r="F3" s="27"/>
      <c r="G3" s="27"/>
      <c r="H3" s="27"/>
      <c r="I3" s="126"/>
      <c r="J3" s="27"/>
      <c r="K3" s="28"/>
      <c r="AT3" s="25" t="s">
        <v>85</v>
      </c>
    </row>
    <row r="4" spans="1:70" ht="36.950000000000003" customHeight="1">
      <c r="B4" s="29"/>
      <c r="C4" s="30"/>
      <c r="D4" s="31" t="s">
        <v>128</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17</v>
      </c>
      <c r="E6" s="30"/>
      <c r="F6" s="30"/>
      <c r="G6" s="30"/>
      <c r="H6" s="30"/>
      <c r="I6" s="127"/>
      <c r="J6" s="30"/>
      <c r="K6" s="32"/>
    </row>
    <row r="7" spans="1:70" ht="16.5" customHeight="1">
      <c r="B7" s="29"/>
      <c r="C7" s="30"/>
      <c r="D7" s="30"/>
      <c r="E7" s="406" t="str">
        <f>'Rekapitulace stavby'!K6</f>
        <v>Intenzifikace ČOV Karlštejn</v>
      </c>
      <c r="F7" s="412"/>
      <c r="G7" s="412"/>
      <c r="H7" s="412"/>
      <c r="I7" s="127"/>
      <c r="J7" s="30"/>
      <c r="K7" s="32"/>
    </row>
    <row r="8" spans="1:70" s="1" customFormat="1" ht="15">
      <c r="B8" s="42"/>
      <c r="C8" s="43"/>
      <c r="D8" s="38" t="s">
        <v>129</v>
      </c>
      <c r="E8" s="43"/>
      <c r="F8" s="43"/>
      <c r="G8" s="43"/>
      <c r="H8" s="43"/>
      <c r="I8" s="128"/>
      <c r="J8" s="43"/>
      <c r="K8" s="46"/>
    </row>
    <row r="9" spans="1:70" s="1" customFormat="1" ht="36.950000000000003" customHeight="1">
      <c r="B9" s="42"/>
      <c r="C9" s="43"/>
      <c r="D9" s="43"/>
      <c r="E9" s="408" t="s">
        <v>2450</v>
      </c>
      <c r="F9" s="407"/>
      <c r="G9" s="407"/>
      <c r="H9" s="407"/>
      <c r="I9" s="128"/>
      <c r="J9" s="43"/>
      <c r="K9" s="46"/>
    </row>
    <row r="10" spans="1:70" s="1" customFormat="1">
      <c r="B10" s="42"/>
      <c r="C10" s="43"/>
      <c r="D10" s="43"/>
      <c r="E10" s="43"/>
      <c r="F10" s="43"/>
      <c r="G10" s="43"/>
      <c r="H10" s="43"/>
      <c r="I10" s="128"/>
      <c r="J10" s="43"/>
      <c r="K10" s="46"/>
    </row>
    <row r="11" spans="1:70" s="1" customFormat="1" ht="14.45" customHeight="1">
      <c r="B11" s="42"/>
      <c r="C11" s="43"/>
      <c r="D11" s="38" t="s">
        <v>19</v>
      </c>
      <c r="E11" s="43"/>
      <c r="F11" s="36" t="s">
        <v>22</v>
      </c>
      <c r="G11" s="43"/>
      <c r="H11" s="43"/>
      <c r="I11" s="129" t="s">
        <v>21</v>
      </c>
      <c r="J11" s="36" t="s">
        <v>22</v>
      </c>
      <c r="K11" s="46"/>
    </row>
    <row r="12" spans="1:70" s="1" customFormat="1" ht="14.45" customHeight="1">
      <c r="B12" s="42"/>
      <c r="C12" s="43"/>
      <c r="D12" s="38" t="s">
        <v>23</v>
      </c>
      <c r="E12" s="43"/>
      <c r="F12" s="36" t="s">
        <v>24</v>
      </c>
      <c r="G12" s="43"/>
      <c r="H12" s="43"/>
      <c r="I12" s="129" t="s">
        <v>25</v>
      </c>
      <c r="J12" s="130" t="str">
        <f>'Rekapitulace stavby'!AN8</f>
        <v>13. 11. 2018</v>
      </c>
      <c r="K12" s="46"/>
    </row>
    <row r="13" spans="1:70" s="1" customFormat="1" ht="10.9" customHeight="1">
      <c r="B13" s="42"/>
      <c r="C13" s="43"/>
      <c r="D13" s="43"/>
      <c r="E13" s="43"/>
      <c r="F13" s="43"/>
      <c r="G13" s="43"/>
      <c r="H13" s="43"/>
      <c r="I13" s="128"/>
      <c r="J13" s="43"/>
      <c r="K13" s="46"/>
    </row>
    <row r="14" spans="1:70" s="1" customFormat="1" ht="14.45" customHeight="1">
      <c r="B14" s="42"/>
      <c r="C14" s="43"/>
      <c r="D14" s="38" t="s">
        <v>27</v>
      </c>
      <c r="E14" s="43"/>
      <c r="F14" s="43"/>
      <c r="G14" s="43"/>
      <c r="H14" s="43"/>
      <c r="I14" s="129" t="s">
        <v>28</v>
      </c>
      <c r="J14" s="36" t="s">
        <v>29</v>
      </c>
      <c r="K14" s="46"/>
    </row>
    <row r="15" spans="1:70" s="1" customFormat="1" ht="18" customHeight="1">
      <c r="B15" s="42"/>
      <c r="C15" s="43"/>
      <c r="D15" s="43"/>
      <c r="E15" s="36" t="s">
        <v>30</v>
      </c>
      <c r="F15" s="43"/>
      <c r="G15" s="43"/>
      <c r="H15" s="43"/>
      <c r="I15" s="129" t="s">
        <v>31</v>
      </c>
      <c r="J15" s="36" t="s">
        <v>32</v>
      </c>
      <c r="K15" s="46"/>
    </row>
    <row r="16" spans="1:70" s="1" customFormat="1" ht="6.95" customHeight="1">
      <c r="B16" s="42"/>
      <c r="C16" s="43"/>
      <c r="D16" s="43"/>
      <c r="E16" s="43"/>
      <c r="F16" s="43"/>
      <c r="G16" s="43"/>
      <c r="H16" s="43"/>
      <c r="I16" s="128"/>
      <c r="J16" s="43"/>
      <c r="K16" s="46"/>
    </row>
    <row r="17" spans="2:11" s="1" customFormat="1" ht="14.45" customHeight="1">
      <c r="B17" s="42"/>
      <c r="C17" s="43"/>
      <c r="D17" s="38" t="s">
        <v>33</v>
      </c>
      <c r="E17" s="43"/>
      <c r="F17" s="43"/>
      <c r="G17" s="43"/>
      <c r="H17" s="43"/>
      <c r="I17" s="129" t="s">
        <v>28</v>
      </c>
      <c r="J17" s="36" t="str">
        <f>IF('Rekapitulace stavby'!AN13="Vyplň údaj","",IF('Rekapitulace stavby'!AN13="","",'Rekapitulace stavby'!AN13))</f>
        <v/>
      </c>
      <c r="K17" s="46"/>
    </row>
    <row r="18" spans="2:11" s="1" customFormat="1" ht="18" customHeight="1">
      <c r="B18" s="42"/>
      <c r="C18" s="43"/>
      <c r="D18" s="43"/>
      <c r="E18" s="36" t="str">
        <f>IF('Rekapitulace stavby'!E14="Vyplň údaj","",IF('Rekapitulace stavby'!E14="","",'Rekapitulace stavby'!E14))</f>
        <v/>
      </c>
      <c r="F18" s="43"/>
      <c r="G18" s="43"/>
      <c r="H18" s="43"/>
      <c r="I18" s="129" t="s">
        <v>31</v>
      </c>
      <c r="J18" s="36" t="str">
        <f>IF('Rekapitulace stavby'!AN14="Vyplň údaj","",IF('Rekapitulace stavby'!AN14="","",'Rekapitulace stavby'!AN14))</f>
        <v/>
      </c>
      <c r="K18" s="46"/>
    </row>
    <row r="19" spans="2:11" s="1" customFormat="1" ht="6.95" customHeight="1">
      <c r="B19" s="42"/>
      <c r="C19" s="43"/>
      <c r="D19" s="43"/>
      <c r="E19" s="43"/>
      <c r="F19" s="43"/>
      <c r="G19" s="43"/>
      <c r="H19" s="43"/>
      <c r="I19" s="128"/>
      <c r="J19" s="43"/>
      <c r="K19" s="46"/>
    </row>
    <row r="20" spans="2:11" s="1" customFormat="1" ht="14.45" customHeight="1">
      <c r="B20" s="42"/>
      <c r="C20" s="43"/>
      <c r="D20" s="38" t="s">
        <v>35</v>
      </c>
      <c r="E20" s="43"/>
      <c r="F20" s="43"/>
      <c r="G20" s="43"/>
      <c r="H20" s="43"/>
      <c r="I20" s="129" t="s">
        <v>28</v>
      </c>
      <c r="J20" s="36" t="s">
        <v>36</v>
      </c>
      <c r="K20" s="46"/>
    </row>
    <row r="21" spans="2:11" s="1" customFormat="1" ht="18" customHeight="1">
      <c r="B21" s="42"/>
      <c r="C21" s="43"/>
      <c r="D21" s="43"/>
      <c r="E21" s="36" t="s">
        <v>37</v>
      </c>
      <c r="F21" s="43"/>
      <c r="G21" s="43"/>
      <c r="H21" s="43"/>
      <c r="I21" s="129" t="s">
        <v>31</v>
      </c>
      <c r="J21" s="36" t="s">
        <v>38</v>
      </c>
      <c r="K21" s="46"/>
    </row>
    <row r="22" spans="2:11" s="1" customFormat="1" ht="6.95" customHeight="1">
      <c r="B22" s="42"/>
      <c r="C22" s="43"/>
      <c r="D22" s="43"/>
      <c r="E22" s="43"/>
      <c r="F22" s="43"/>
      <c r="G22" s="43"/>
      <c r="H22" s="43"/>
      <c r="I22" s="128"/>
      <c r="J22" s="43"/>
      <c r="K22" s="46"/>
    </row>
    <row r="23" spans="2:11" s="1" customFormat="1" ht="14.45" customHeight="1">
      <c r="B23" s="42"/>
      <c r="C23" s="43"/>
      <c r="D23" s="38" t="s">
        <v>40</v>
      </c>
      <c r="E23" s="43"/>
      <c r="F23" s="43"/>
      <c r="G23" s="43"/>
      <c r="H23" s="43"/>
      <c r="I23" s="128"/>
      <c r="J23" s="43"/>
      <c r="K23" s="46"/>
    </row>
    <row r="24" spans="2:11" s="7" customFormat="1" ht="16.5" customHeight="1">
      <c r="B24" s="131"/>
      <c r="C24" s="132"/>
      <c r="D24" s="132"/>
      <c r="E24" s="400" t="s">
        <v>22</v>
      </c>
      <c r="F24" s="400"/>
      <c r="G24" s="400"/>
      <c r="H24" s="400"/>
      <c r="I24" s="133"/>
      <c r="J24" s="132"/>
      <c r="K24" s="134"/>
    </row>
    <row r="25" spans="2:11" s="1" customFormat="1" ht="6.95" customHeight="1">
      <c r="B25" s="42"/>
      <c r="C25" s="43"/>
      <c r="D25" s="43"/>
      <c r="E25" s="43"/>
      <c r="F25" s="43"/>
      <c r="G25" s="43"/>
      <c r="H25" s="43"/>
      <c r="I25" s="128"/>
      <c r="J25" s="43"/>
      <c r="K25" s="46"/>
    </row>
    <row r="26" spans="2:11" s="1" customFormat="1" ht="6.95" customHeight="1">
      <c r="B26" s="42"/>
      <c r="C26" s="43"/>
      <c r="D26" s="86"/>
      <c r="E26" s="86"/>
      <c r="F26" s="86"/>
      <c r="G26" s="86"/>
      <c r="H26" s="86"/>
      <c r="I26" s="135"/>
      <c r="J26" s="86"/>
      <c r="K26" s="136"/>
    </row>
    <row r="27" spans="2:11" s="1" customFormat="1" ht="25.35" customHeight="1">
      <c r="B27" s="42"/>
      <c r="C27" s="43"/>
      <c r="D27" s="137" t="s">
        <v>42</v>
      </c>
      <c r="E27" s="43"/>
      <c r="F27" s="43"/>
      <c r="G27" s="43"/>
      <c r="H27" s="43"/>
      <c r="I27" s="128"/>
      <c r="J27" s="138">
        <f>ROUND(J82,2)</f>
        <v>0</v>
      </c>
      <c r="K27" s="46"/>
    </row>
    <row r="28" spans="2:11" s="1" customFormat="1" ht="6.95" customHeight="1">
      <c r="B28" s="42"/>
      <c r="C28" s="43"/>
      <c r="D28" s="86"/>
      <c r="E28" s="86"/>
      <c r="F28" s="86"/>
      <c r="G28" s="86"/>
      <c r="H28" s="86"/>
      <c r="I28" s="135"/>
      <c r="J28" s="86"/>
      <c r="K28" s="136"/>
    </row>
    <row r="29" spans="2:11" s="1" customFormat="1" ht="14.45" customHeight="1">
      <c r="B29" s="42"/>
      <c r="C29" s="43"/>
      <c r="D29" s="43"/>
      <c r="E29" s="43"/>
      <c r="F29" s="47" t="s">
        <v>44</v>
      </c>
      <c r="G29" s="43"/>
      <c r="H29" s="43"/>
      <c r="I29" s="139" t="s">
        <v>43</v>
      </c>
      <c r="J29" s="47" t="s">
        <v>45</v>
      </c>
      <c r="K29" s="46"/>
    </row>
    <row r="30" spans="2:11" s="1" customFormat="1" ht="14.45" customHeight="1">
      <c r="B30" s="42"/>
      <c r="C30" s="43"/>
      <c r="D30" s="50" t="s">
        <v>46</v>
      </c>
      <c r="E30" s="50" t="s">
        <v>47</v>
      </c>
      <c r="F30" s="140">
        <f>ROUND(SUM(BE82:BE107), 2)</f>
        <v>0</v>
      </c>
      <c r="G30" s="43"/>
      <c r="H30" s="43"/>
      <c r="I30" s="141">
        <v>0.21</v>
      </c>
      <c r="J30" s="140">
        <f>ROUND(ROUND((SUM(BE82:BE107)), 2)*I30, 2)</f>
        <v>0</v>
      </c>
      <c r="K30" s="46"/>
    </row>
    <row r="31" spans="2:11" s="1" customFormat="1" ht="14.45" customHeight="1">
      <c r="B31" s="42"/>
      <c r="C31" s="43"/>
      <c r="D31" s="43"/>
      <c r="E31" s="50" t="s">
        <v>48</v>
      </c>
      <c r="F31" s="140">
        <f>ROUND(SUM(BF82:BF107), 2)</f>
        <v>0</v>
      </c>
      <c r="G31" s="43"/>
      <c r="H31" s="43"/>
      <c r="I31" s="141">
        <v>0.15</v>
      </c>
      <c r="J31" s="140">
        <f>ROUND(ROUND((SUM(BF82:BF107)), 2)*I31, 2)</f>
        <v>0</v>
      </c>
      <c r="K31" s="46"/>
    </row>
    <row r="32" spans="2:11" s="1" customFormat="1" ht="14.45" hidden="1" customHeight="1">
      <c r="B32" s="42"/>
      <c r="C32" s="43"/>
      <c r="D32" s="43"/>
      <c r="E32" s="50" t="s">
        <v>49</v>
      </c>
      <c r="F32" s="140">
        <f>ROUND(SUM(BG82:BG107), 2)</f>
        <v>0</v>
      </c>
      <c r="G32" s="43"/>
      <c r="H32" s="43"/>
      <c r="I32" s="141">
        <v>0.21</v>
      </c>
      <c r="J32" s="140">
        <v>0</v>
      </c>
      <c r="K32" s="46"/>
    </row>
    <row r="33" spans="2:11" s="1" customFormat="1" ht="14.45" hidden="1" customHeight="1">
      <c r="B33" s="42"/>
      <c r="C33" s="43"/>
      <c r="D33" s="43"/>
      <c r="E33" s="50" t="s">
        <v>50</v>
      </c>
      <c r="F33" s="140">
        <f>ROUND(SUM(BH82:BH107), 2)</f>
        <v>0</v>
      </c>
      <c r="G33" s="43"/>
      <c r="H33" s="43"/>
      <c r="I33" s="141">
        <v>0.15</v>
      </c>
      <c r="J33" s="140">
        <v>0</v>
      </c>
      <c r="K33" s="46"/>
    </row>
    <row r="34" spans="2:11" s="1" customFormat="1" ht="14.45" hidden="1" customHeight="1">
      <c r="B34" s="42"/>
      <c r="C34" s="43"/>
      <c r="D34" s="43"/>
      <c r="E34" s="50" t="s">
        <v>51</v>
      </c>
      <c r="F34" s="140">
        <f>ROUND(SUM(BI82:BI107), 2)</f>
        <v>0</v>
      </c>
      <c r="G34" s="43"/>
      <c r="H34" s="43"/>
      <c r="I34" s="141">
        <v>0</v>
      </c>
      <c r="J34" s="140">
        <v>0</v>
      </c>
      <c r="K34" s="46"/>
    </row>
    <row r="35" spans="2:11" s="1" customFormat="1" ht="6.95" customHeight="1">
      <c r="B35" s="42"/>
      <c r="C35" s="43"/>
      <c r="D35" s="43"/>
      <c r="E35" s="43"/>
      <c r="F35" s="43"/>
      <c r="G35" s="43"/>
      <c r="H35" s="43"/>
      <c r="I35" s="128"/>
      <c r="J35" s="43"/>
      <c r="K35" s="46"/>
    </row>
    <row r="36" spans="2:11" s="1" customFormat="1" ht="25.35" customHeight="1">
      <c r="B36" s="42"/>
      <c r="C36" s="142"/>
      <c r="D36" s="143" t="s">
        <v>52</v>
      </c>
      <c r="E36" s="80"/>
      <c r="F36" s="80"/>
      <c r="G36" s="144" t="s">
        <v>53</v>
      </c>
      <c r="H36" s="145" t="s">
        <v>54</v>
      </c>
      <c r="I36" s="146"/>
      <c r="J36" s="147">
        <f>SUM(J27:J34)</f>
        <v>0</v>
      </c>
      <c r="K36" s="148"/>
    </row>
    <row r="37" spans="2:11" s="1" customFormat="1" ht="14.45" customHeight="1">
      <c r="B37" s="57"/>
      <c r="C37" s="58"/>
      <c r="D37" s="58"/>
      <c r="E37" s="58"/>
      <c r="F37" s="58"/>
      <c r="G37" s="58"/>
      <c r="H37" s="58"/>
      <c r="I37" s="149"/>
      <c r="J37" s="58"/>
      <c r="K37" s="59"/>
    </row>
    <row r="41" spans="2:11" s="1" customFormat="1" ht="6.95" customHeight="1">
      <c r="B41" s="150"/>
      <c r="C41" s="151"/>
      <c r="D41" s="151"/>
      <c r="E41" s="151"/>
      <c r="F41" s="151"/>
      <c r="G41" s="151"/>
      <c r="H41" s="151"/>
      <c r="I41" s="152"/>
      <c r="J41" s="151"/>
      <c r="K41" s="153"/>
    </row>
    <row r="42" spans="2:11" s="1" customFormat="1" ht="36.950000000000003" customHeight="1">
      <c r="B42" s="42"/>
      <c r="C42" s="31" t="s">
        <v>133</v>
      </c>
      <c r="D42" s="43"/>
      <c r="E42" s="43"/>
      <c r="F42" s="43"/>
      <c r="G42" s="43"/>
      <c r="H42" s="43"/>
      <c r="I42" s="128"/>
      <c r="J42" s="43"/>
      <c r="K42" s="46"/>
    </row>
    <row r="43" spans="2:11" s="1" customFormat="1" ht="6.95" customHeight="1">
      <c r="B43" s="42"/>
      <c r="C43" s="43"/>
      <c r="D43" s="43"/>
      <c r="E43" s="43"/>
      <c r="F43" s="43"/>
      <c r="G43" s="43"/>
      <c r="H43" s="43"/>
      <c r="I43" s="128"/>
      <c r="J43" s="43"/>
      <c r="K43" s="46"/>
    </row>
    <row r="44" spans="2:11" s="1" customFormat="1" ht="14.45" customHeight="1">
      <c r="B44" s="42"/>
      <c r="C44" s="38" t="s">
        <v>17</v>
      </c>
      <c r="D44" s="43"/>
      <c r="E44" s="43"/>
      <c r="F44" s="43"/>
      <c r="G44" s="43"/>
      <c r="H44" s="43"/>
      <c r="I44" s="128"/>
      <c r="J44" s="43"/>
      <c r="K44" s="46"/>
    </row>
    <row r="45" spans="2:11" s="1" customFormat="1" ht="16.5" customHeight="1">
      <c r="B45" s="42"/>
      <c r="C45" s="43"/>
      <c r="D45" s="43"/>
      <c r="E45" s="406" t="str">
        <f>E7</f>
        <v>Intenzifikace ČOV Karlštejn</v>
      </c>
      <c r="F45" s="412"/>
      <c r="G45" s="412"/>
      <c r="H45" s="412"/>
      <c r="I45" s="128"/>
      <c r="J45" s="43"/>
      <c r="K45" s="46"/>
    </row>
    <row r="46" spans="2:11" s="1" customFormat="1" ht="14.45" customHeight="1">
      <c r="B46" s="42"/>
      <c r="C46" s="38" t="s">
        <v>129</v>
      </c>
      <c r="D46" s="43"/>
      <c r="E46" s="43"/>
      <c r="F46" s="43"/>
      <c r="G46" s="43"/>
      <c r="H46" s="43"/>
      <c r="I46" s="128"/>
      <c r="J46" s="43"/>
      <c r="K46" s="46"/>
    </row>
    <row r="47" spans="2:11" s="1" customFormat="1" ht="17.25" customHeight="1">
      <c r="B47" s="42"/>
      <c r="C47" s="43"/>
      <c r="D47" s="43"/>
      <c r="E47" s="408" t="str">
        <f>E9</f>
        <v>VRN - Vedlejší a ostatní náklady</v>
      </c>
      <c r="F47" s="407"/>
      <c r="G47" s="407"/>
      <c r="H47" s="407"/>
      <c r="I47" s="128"/>
      <c r="J47" s="43"/>
      <c r="K47" s="46"/>
    </row>
    <row r="48" spans="2:11" s="1" customFormat="1" ht="6.95" customHeight="1">
      <c r="B48" s="42"/>
      <c r="C48" s="43"/>
      <c r="D48" s="43"/>
      <c r="E48" s="43"/>
      <c r="F48" s="43"/>
      <c r="G48" s="43"/>
      <c r="H48" s="43"/>
      <c r="I48" s="128"/>
      <c r="J48" s="43"/>
      <c r="K48" s="46"/>
    </row>
    <row r="49" spans="2:47" s="1" customFormat="1" ht="18" customHeight="1">
      <c r="B49" s="42"/>
      <c r="C49" s="38" t="s">
        <v>23</v>
      </c>
      <c r="D49" s="43"/>
      <c r="E49" s="43"/>
      <c r="F49" s="36" t="str">
        <f>F12</f>
        <v>Karlštejn</v>
      </c>
      <c r="G49" s="43"/>
      <c r="H49" s="43"/>
      <c r="I49" s="129" t="s">
        <v>25</v>
      </c>
      <c r="J49" s="130" t="str">
        <f>IF(J12="","",J12)</f>
        <v>13. 11. 2018</v>
      </c>
      <c r="K49" s="46"/>
    </row>
    <row r="50" spans="2:47" s="1" customFormat="1" ht="6.95" customHeight="1">
      <c r="B50" s="42"/>
      <c r="C50" s="43"/>
      <c r="D50" s="43"/>
      <c r="E50" s="43"/>
      <c r="F50" s="43"/>
      <c r="G50" s="43"/>
      <c r="H50" s="43"/>
      <c r="I50" s="128"/>
      <c r="J50" s="43"/>
      <c r="K50" s="46"/>
    </row>
    <row r="51" spans="2:47" s="1" customFormat="1" ht="15">
      <c r="B51" s="42"/>
      <c r="C51" s="38" t="s">
        <v>27</v>
      </c>
      <c r="D51" s="43"/>
      <c r="E51" s="43"/>
      <c r="F51" s="36" t="str">
        <f>E15</f>
        <v>Městys Karlštejn</v>
      </c>
      <c r="G51" s="43"/>
      <c r="H51" s="43"/>
      <c r="I51" s="129" t="s">
        <v>35</v>
      </c>
      <c r="J51" s="400" t="str">
        <f>E21</f>
        <v>Vodohospodářský podnik a.s.</v>
      </c>
      <c r="K51" s="46"/>
    </row>
    <row r="52" spans="2:47" s="1" customFormat="1" ht="14.45" customHeight="1">
      <c r="B52" s="42"/>
      <c r="C52" s="38" t="s">
        <v>33</v>
      </c>
      <c r="D52" s="43"/>
      <c r="E52" s="43"/>
      <c r="F52" s="36" t="str">
        <f>IF(E18="","",E18)</f>
        <v/>
      </c>
      <c r="G52" s="43"/>
      <c r="H52" s="43"/>
      <c r="I52" s="128"/>
      <c r="J52" s="409"/>
      <c r="K52" s="46"/>
    </row>
    <row r="53" spans="2:47" s="1" customFormat="1" ht="10.35" customHeight="1">
      <c r="B53" s="42"/>
      <c r="C53" s="43"/>
      <c r="D53" s="43"/>
      <c r="E53" s="43"/>
      <c r="F53" s="43"/>
      <c r="G53" s="43"/>
      <c r="H53" s="43"/>
      <c r="I53" s="128"/>
      <c r="J53" s="43"/>
      <c r="K53" s="46"/>
    </row>
    <row r="54" spans="2:47" s="1" customFormat="1" ht="29.25" customHeight="1">
      <c r="B54" s="42"/>
      <c r="C54" s="154" t="s">
        <v>134</v>
      </c>
      <c r="D54" s="142"/>
      <c r="E54" s="142"/>
      <c r="F54" s="142"/>
      <c r="G54" s="142"/>
      <c r="H54" s="142"/>
      <c r="I54" s="155"/>
      <c r="J54" s="156" t="s">
        <v>135</v>
      </c>
      <c r="K54" s="157"/>
    </row>
    <row r="55" spans="2:47" s="1" customFormat="1" ht="10.35" customHeight="1">
      <c r="B55" s="42"/>
      <c r="C55" s="43"/>
      <c r="D55" s="43"/>
      <c r="E55" s="43"/>
      <c r="F55" s="43"/>
      <c r="G55" s="43"/>
      <c r="H55" s="43"/>
      <c r="I55" s="128"/>
      <c r="J55" s="43"/>
      <c r="K55" s="46"/>
    </row>
    <row r="56" spans="2:47" s="1" customFormat="1" ht="29.25" customHeight="1">
      <c r="B56" s="42"/>
      <c r="C56" s="158" t="s">
        <v>136</v>
      </c>
      <c r="D56" s="43"/>
      <c r="E56" s="43"/>
      <c r="F56" s="43"/>
      <c r="G56" s="43"/>
      <c r="H56" s="43"/>
      <c r="I56" s="128"/>
      <c r="J56" s="138">
        <f>J82</f>
        <v>0</v>
      </c>
      <c r="K56" s="46"/>
      <c r="AU56" s="25" t="s">
        <v>137</v>
      </c>
    </row>
    <row r="57" spans="2:47" s="8" customFormat="1" ht="24.95" customHeight="1">
      <c r="B57" s="159"/>
      <c r="C57" s="160"/>
      <c r="D57" s="161" t="s">
        <v>2451</v>
      </c>
      <c r="E57" s="162"/>
      <c r="F57" s="162"/>
      <c r="G57" s="162"/>
      <c r="H57" s="162"/>
      <c r="I57" s="163"/>
      <c r="J57" s="164">
        <f>J83</f>
        <v>0</v>
      </c>
      <c r="K57" s="165"/>
    </row>
    <row r="58" spans="2:47" s="9" customFormat="1" ht="19.899999999999999" customHeight="1">
      <c r="B58" s="166"/>
      <c r="C58" s="167"/>
      <c r="D58" s="168" t="s">
        <v>2452</v>
      </c>
      <c r="E58" s="169"/>
      <c r="F58" s="169"/>
      <c r="G58" s="169"/>
      <c r="H58" s="169"/>
      <c r="I58" s="170"/>
      <c r="J58" s="171">
        <f>J84</f>
        <v>0</v>
      </c>
      <c r="K58" s="172"/>
    </row>
    <row r="59" spans="2:47" s="9" customFormat="1" ht="19.899999999999999" customHeight="1">
      <c r="B59" s="166"/>
      <c r="C59" s="167"/>
      <c r="D59" s="168" t="s">
        <v>2453</v>
      </c>
      <c r="E59" s="169"/>
      <c r="F59" s="169"/>
      <c r="G59" s="169"/>
      <c r="H59" s="169"/>
      <c r="I59" s="170"/>
      <c r="J59" s="171">
        <f>J91</f>
        <v>0</v>
      </c>
      <c r="K59" s="172"/>
    </row>
    <row r="60" spans="2:47" s="9" customFormat="1" ht="19.899999999999999" customHeight="1">
      <c r="B60" s="166"/>
      <c r="C60" s="167"/>
      <c r="D60" s="168" t="s">
        <v>2454</v>
      </c>
      <c r="E60" s="169"/>
      <c r="F60" s="169"/>
      <c r="G60" s="169"/>
      <c r="H60" s="169"/>
      <c r="I60" s="170"/>
      <c r="J60" s="171">
        <f>J94</f>
        <v>0</v>
      </c>
      <c r="K60" s="172"/>
    </row>
    <row r="61" spans="2:47" s="9" customFormat="1" ht="19.899999999999999" customHeight="1">
      <c r="B61" s="166"/>
      <c r="C61" s="167"/>
      <c r="D61" s="168" t="s">
        <v>2455</v>
      </c>
      <c r="E61" s="169"/>
      <c r="F61" s="169"/>
      <c r="G61" s="169"/>
      <c r="H61" s="169"/>
      <c r="I61" s="170"/>
      <c r="J61" s="171">
        <f>J100</f>
        <v>0</v>
      </c>
      <c r="K61" s="172"/>
    </row>
    <row r="62" spans="2:47" s="9" customFormat="1" ht="19.899999999999999" customHeight="1">
      <c r="B62" s="166"/>
      <c r="C62" s="167"/>
      <c r="D62" s="168" t="s">
        <v>2456</v>
      </c>
      <c r="E62" s="169"/>
      <c r="F62" s="169"/>
      <c r="G62" s="169"/>
      <c r="H62" s="169"/>
      <c r="I62" s="170"/>
      <c r="J62" s="171">
        <f>J102</f>
        <v>0</v>
      </c>
      <c r="K62" s="172"/>
    </row>
    <row r="63" spans="2:47" s="1" customFormat="1" ht="21.75" customHeight="1">
      <c r="B63" s="42"/>
      <c r="C63" s="43"/>
      <c r="D63" s="43"/>
      <c r="E63" s="43"/>
      <c r="F63" s="43"/>
      <c r="G63" s="43"/>
      <c r="H63" s="43"/>
      <c r="I63" s="128"/>
      <c r="J63" s="43"/>
      <c r="K63" s="46"/>
    </row>
    <row r="64" spans="2:47" s="1" customFormat="1" ht="6.95" customHeight="1">
      <c r="B64" s="57"/>
      <c r="C64" s="58"/>
      <c r="D64" s="58"/>
      <c r="E64" s="58"/>
      <c r="F64" s="58"/>
      <c r="G64" s="58"/>
      <c r="H64" s="58"/>
      <c r="I64" s="149"/>
      <c r="J64" s="58"/>
      <c r="K64" s="59"/>
    </row>
    <row r="68" spans="2:12" s="1" customFormat="1" ht="6.95" customHeight="1">
      <c r="B68" s="60"/>
      <c r="C68" s="61"/>
      <c r="D68" s="61"/>
      <c r="E68" s="61"/>
      <c r="F68" s="61"/>
      <c r="G68" s="61"/>
      <c r="H68" s="61"/>
      <c r="I68" s="152"/>
      <c r="J68" s="61"/>
      <c r="K68" s="61"/>
      <c r="L68" s="62"/>
    </row>
    <row r="69" spans="2:12" s="1" customFormat="1" ht="36.950000000000003" customHeight="1">
      <c r="B69" s="42"/>
      <c r="C69" s="63" t="s">
        <v>150</v>
      </c>
      <c r="D69" s="64"/>
      <c r="E69" s="64"/>
      <c r="F69" s="64"/>
      <c r="G69" s="64"/>
      <c r="H69" s="64"/>
      <c r="I69" s="173"/>
      <c r="J69" s="64"/>
      <c r="K69" s="64"/>
      <c r="L69" s="62"/>
    </row>
    <row r="70" spans="2:12" s="1" customFormat="1" ht="6.95" customHeight="1">
      <c r="B70" s="42"/>
      <c r="C70" s="64"/>
      <c r="D70" s="64"/>
      <c r="E70" s="64"/>
      <c r="F70" s="64"/>
      <c r="G70" s="64"/>
      <c r="H70" s="64"/>
      <c r="I70" s="173"/>
      <c r="J70" s="64"/>
      <c r="K70" s="64"/>
      <c r="L70" s="62"/>
    </row>
    <row r="71" spans="2:12" s="1" customFormat="1" ht="14.45" customHeight="1">
      <c r="B71" s="42"/>
      <c r="C71" s="66" t="s">
        <v>17</v>
      </c>
      <c r="D71" s="64"/>
      <c r="E71" s="64"/>
      <c r="F71" s="64"/>
      <c r="G71" s="64"/>
      <c r="H71" s="64"/>
      <c r="I71" s="173"/>
      <c r="J71" s="64"/>
      <c r="K71" s="64"/>
      <c r="L71" s="62"/>
    </row>
    <row r="72" spans="2:12" s="1" customFormat="1" ht="16.5" customHeight="1">
      <c r="B72" s="42"/>
      <c r="C72" s="64"/>
      <c r="D72" s="64"/>
      <c r="E72" s="410" t="str">
        <f>E7</f>
        <v>Intenzifikace ČOV Karlštejn</v>
      </c>
      <c r="F72" s="411"/>
      <c r="G72" s="411"/>
      <c r="H72" s="411"/>
      <c r="I72" s="173"/>
      <c r="J72" s="64"/>
      <c r="K72" s="64"/>
      <c r="L72" s="62"/>
    </row>
    <row r="73" spans="2:12" s="1" customFormat="1" ht="14.45" customHeight="1">
      <c r="B73" s="42"/>
      <c r="C73" s="66" t="s">
        <v>129</v>
      </c>
      <c r="D73" s="64"/>
      <c r="E73" s="64"/>
      <c r="F73" s="64"/>
      <c r="G73" s="64"/>
      <c r="H73" s="64"/>
      <c r="I73" s="173"/>
      <c r="J73" s="64"/>
      <c r="K73" s="64"/>
      <c r="L73" s="62"/>
    </row>
    <row r="74" spans="2:12" s="1" customFormat="1" ht="17.25" customHeight="1">
      <c r="B74" s="42"/>
      <c r="C74" s="64"/>
      <c r="D74" s="64"/>
      <c r="E74" s="377" t="str">
        <f>E9</f>
        <v>VRN - Vedlejší a ostatní náklady</v>
      </c>
      <c r="F74" s="404"/>
      <c r="G74" s="404"/>
      <c r="H74" s="404"/>
      <c r="I74" s="173"/>
      <c r="J74" s="64"/>
      <c r="K74" s="64"/>
      <c r="L74" s="62"/>
    </row>
    <row r="75" spans="2:12" s="1" customFormat="1" ht="6.95" customHeight="1">
      <c r="B75" s="42"/>
      <c r="C75" s="64"/>
      <c r="D75" s="64"/>
      <c r="E75" s="64"/>
      <c r="F75" s="64"/>
      <c r="G75" s="64"/>
      <c r="H75" s="64"/>
      <c r="I75" s="173"/>
      <c r="J75" s="64"/>
      <c r="K75" s="64"/>
      <c r="L75" s="62"/>
    </row>
    <row r="76" spans="2:12" s="1" customFormat="1" ht="18" customHeight="1">
      <c r="B76" s="42"/>
      <c r="C76" s="66" t="s">
        <v>23</v>
      </c>
      <c r="D76" s="64"/>
      <c r="E76" s="64"/>
      <c r="F76" s="176" t="str">
        <f>F12</f>
        <v>Karlštejn</v>
      </c>
      <c r="G76" s="64"/>
      <c r="H76" s="64"/>
      <c r="I76" s="177" t="s">
        <v>25</v>
      </c>
      <c r="J76" s="74" t="str">
        <f>IF(J12="","",J12)</f>
        <v>13. 11. 2018</v>
      </c>
      <c r="K76" s="64"/>
      <c r="L76" s="62"/>
    </row>
    <row r="77" spans="2:12" s="1" customFormat="1" ht="6.95" customHeight="1">
      <c r="B77" s="42"/>
      <c r="C77" s="64"/>
      <c r="D77" s="64"/>
      <c r="E77" s="64"/>
      <c r="F77" s="64"/>
      <c r="G77" s="64"/>
      <c r="H77" s="64"/>
      <c r="I77" s="173"/>
      <c r="J77" s="64"/>
      <c r="K77" s="64"/>
      <c r="L77" s="62"/>
    </row>
    <row r="78" spans="2:12" s="1" customFormat="1" ht="15">
      <c r="B78" s="42"/>
      <c r="C78" s="66" t="s">
        <v>27</v>
      </c>
      <c r="D78" s="64"/>
      <c r="E78" s="64"/>
      <c r="F78" s="176" t="str">
        <f>E15</f>
        <v>Městys Karlštejn</v>
      </c>
      <c r="G78" s="64"/>
      <c r="H78" s="64"/>
      <c r="I78" s="177" t="s">
        <v>35</v>
      </c>
      <c r="J78" s="176" t="str">
        <f>E21</f>
        <v>Vodohospodářský podnik a.s.</v>
      </c>
      <c r="K78" s="64"/>
      <c r="L78" s="62"/>
    </row>
    <row r="79" spans="2:12" s="1" customFormat="1" ht="14.45" customHeight="1">
      <c r="B79" s="42"/>
      <c r="C79" s="66" t="s">
        <v>33</v>
      </c>
      <c r="D79" s="64"/>
      <c r="E79" s="64"/>
      <c r="F79" s="176" t="str">
        <f>IF(E18="","",E18)</f>
        <v/>
      </c>
      <c r="G79" s="64"/>
      <c r="H79" s="64"/>
      <c r="I79" s="173"/>
      <c r="J79" s="64"/>
      <c r="K79" s="64"/>
      <c r="L79" s="62"/>
    </row>
    <row r="80" spans="2:12" s="1" customFormat="1" ht="10.35" customHeight="1">
      <c r="B80" s="42"/>
      <c r="C80" s="64"/>
      <c r="D80" s="64"/>
      <c r="E80" s="64"/>
      <c r="F80" s="64"/>
      <c r="G80" s="64"/>
      <c r="H80" s="64"/>
      <c r="I80" s="173"/>
      <c r="J80" s="64"/>
      <c r="K80" s="64"/>
      <c r="L80" s="62"/>
    </row>
    <row r="81" spans="2:65" s="10" customFormat="1" ht="29.25" customHeight="1">
      <c r="B81" s="178"/>
      <c r="C81" s="179" t="s">
        <v>151</v>
      </c>
      <c r="D81" s="180" t="s">
        <v>61</v>
      </c>
      <c r="E81" s="180" t="s">
        <v>57</v>
      </c>
      <c r="F81" s="180" t="s">
        <v>152</v>
      </c>
      <c r="G81" s="180" t="s">
        <v>153</v>
      </c>
      <c r="H81" s="180" t="s">
        <v>154</v>
      </c>
      <c r="I81" s="181" t="s">
        <v>155</v>
      </c>
      <c r="J81" s="180" t="s">
        <v>135</v>
      </c>
      <c r="K81" s="182" t="s">
        <v>156</v>
      </c>
      <c r="L81" s="183"/>
      <c r="M81" s="82" t="s">
        <v>157</v>
      </c>
      <c r="N81" s="83" t="s">
        <v>46</v>
      </c>
      <c r="O81" s="83" t="s">
        <v>158</v>
      </c>
      <c r="P81" s="83" t="s">
        <v>159</v>
      </c>
      <c r="Q81" s="83" t="s">
        <v>160</v>
      </c>
      <c r="R81" s="83" t="s">
        <v>161</v>
      </c>
      <c r="S81" s="83" t="s">
        <v>162</v>
      </c>
      <c r="T81" s="84" t="s">
        <v>163</v>
      </c>
    </row>
    <row r="82" spans="2:65" s="1" customFormat="1" ht="29.25" customHeight="1">
      <c r="B82" s="42"/>
      <c r="C82" s="88" t="s">
        <v>136</v>
      </c>
      <c r="D82" s="64"/>
      <c r="E82" s="64"/>
      <c r="F82" s="64"/>
      <c r="G82" s="64"/>
      <c r="H82" s="64"/>
      <c r="I82" s="173"/>
      <c r="J82" s="184">
        <f>BK82</f>
        <v>0</v>
      </c>
      <c r="K82" s="64"/>
      <c r="L82" s="62"/>
      <c r="M82" s="85"/>
      <c r="N82" s="86"/>
      <c r="O82" s="86"/>
      <c r="P82" s="185">
        <f>P83</f>
        <v>0</v>
      </c>
      <c r="Q82" s="86"/>
      <c r="R82" s="185">
        <f>R83</f>
        <v>0</v>
      </c>
      <c r="S82" s="86"/>
      <c r="T82" s="186">
        <f>T83</f>
        <v>0</v>
      </c>
      <c r="AT82" s="25" t="s">
        <v>75</v>
      </c>
      <c r="AU82" s="25" t="s">
        <v>137</v>
      </c>
      <c r="BK82" s="187">
        <f>BK83</f>
        <v>0</v>
      </c>
    </row>
    <row r="83" spans="2:65" s="11" customFormat="1" ht="37.35" customHeight="1">
      <c r="B83" s="188"/>
      <c r="C83" s="189"/>
      <c r="D83" s="190" t="s">
        <v>75</v>
      </c>
      <c r="E83" s="191" t="s">
        <v>119</v>
      </c>
      <c r="F83" s="191" t="s">
        <v>2457</v>
      </c>
      <c r="G83" s="189"/>
      <c r="H83" s="189"/>
      <c r="I83" s="192"/>
      <c r="J83" s="193">
        <f>BK83</f>
        <v>0</v>
      </c>
      <c r="K83" s="189"/>
      <c r="L83" s="194"/>
      <c r="M83" s="195"/>
      <c r="N83" s="196"/>
      <c r="O83" s="196"/>
      <c r="P83" s="197">
        <f>P84+P91+P94+P100+P102</f>
        <v>0</v>
      </c>
      <c r="Q83" s="196"/>
      <c r="R83" s="197">
        <f>R84+R91+R94+R100+R102</f>
        <v>0</v>
      </c>
      <c r="S83" s="196"/>
      <c r="T83" s="198">
        <f>T84+T91+T94+T100+T102</f>
        <v>0</v>
      </c>
      <c r="AR83" s="199" t="s">
        <v>197</v>
      </c>
      <c r="AT83" s="200" t="s">
        <v>75</v>
      </c>
      <c r="AU83" s="200" t="s">
        <v>76</v>
      </c>
      <c r="AY83" s="199" t="s">
        <v>166</v>
      </c>
      <c r="BK83" s="201">
        <f>BK84+BK91+BK94+BK100+BK102</f>
        <v>0</v>
      </c>
    </row>
    <row r="84" spans="2:65" s="11" customFormat="1" ht="19.899999999999999" customHeight="1">
      <c r="B84" s="188"/>
      <c r="C84" s="189"/>
      <c r="D84" s="190" t="s">
        <v>75</v>
      </c>
      <c r="E84" s="202" t="s">
        <v>2458</v>
      </c>
      <c r="F84" s="202" t="s">
        <v>2459</v>
      </c>
      <c r="G84" s="189"/>
      <c r="H84" s="189"/>
      <c r="I84" s="192"/>
      <c r="J84" s="203">
        <f>BK84</f>
        <v>0</v>
      </c>
      <c r="K84" s="189"/>
      <c r="L84" s="194"/>
      <c r="M84" s="195"/>
      <c r="N84" s="196"/>
      <c r="O84" s="196"/>
      <c r="P84" s="197">
        <f>SUM(P85:P90)</f>
        <v>0</v>
      </c>
      <c r="Q84" s="196"/>
      <c r="R84" s="197">
        <f>SUM(R85:R90)</f>
        <v>0</v>
      </c>
      <c r="S84" s="196"/>
      <c r="T84" s="198">
        <f>SUM(T85:T90)</f>
        <v>0</v>
      </c>
      <c r="AR84" s="199" t="s">
        <v>197</v>
      </c>
      <c r="AT84" s="200" t="s">
        <v>75</v>
      </c>
      <c r="AU84" s="200" t="s">
        <v>83</v>
      </c>
      <c r="AY84" s="199" t="s">
        <v>166</v>
      </c>
      <c r="BK84" s="201">
        <f>SUM(BK85:BK90)</f>
        <v>0</v>
      </c>
    </row>
    <row r="85" spans="2:65" s="1" customFormat="1" ht="25.5" customHeight="1">
      <c r="B85" s="42"/>
      <c r="C85" s="204" t="s">
        <v>83</v>
      </c>
      <c r="D85" s="204" t="s">
        <v>169</v>
      </c>
      <c r="E85" s="205" t="s">
        <v>2460</v>
      </c>
      <c r="F85" s="206" t="s">
        <v>2461</v>
      </c>
      <c r="G85" s="207" t="s">
        <v>1298</v>
      </c>
      <c r="H85" s="208">
        <v>1</v>
      </c>
      <c r="I85" s="209"/>
      <c r="J85" s="208">
        <f t="shared" ref="J85:J90" si="0">ROUND(I85*H85,2)</f>
        <v>0</v>
      </c>
      <c r="K85" s="206" t="s">
        <v>22</v>
      </c>
      <c r="L85" s="62"/>
      <c r="M85" s="210" t="s">
        <v>22</v>
      </c>
      <c r="N85" s="211" t="s">
        <v>47</v>
      </c>
      <c r="O85" s="43"/>
      <c r="P85" s="212">
        <f t="shared" ref="P85:P90" si="1">O85*H85</f>
        <v>0</v>
      </c>
      <c r="Q85" s="212">
        <v>0</v>
      </c>
      <c r="R85" s="212">
        <f t="shared" ref="R85:R90" si="2">Q85*H85</f>
        <v>0</v>
      </c>
      <c r="S85" s="212">
        <v>0</v>
      </c>
      <c r="T85" s="213">
        <f t="shared" ref="T85:T90" si="3">S85*H85</f>
        <v>0</v>
      </c>
      <c r="AR85" s="25" t="s">
        <v>2462</v>
      </c>
      <c r="AT85" s="25" t="s">
        <v>169</v>
      </c>
      <c r="AU85" s="25" t="s">
        <v>85</v>
      </c>
      <c r="AY85" s="25" t="s">
        <v>166</v>
      </c>
      <c r="BE85" s="214">
        <f t="shared" ref="BE85:BE90" si="4">IF(N85="základní",J85,0)</f>
        <v>0</v>
      </c>
      <c r="BF85" s="214">
        <f t="shared" ref="BF85:BF90" si="5">IF(N85="snížená",J85,0)</f>
        <v>0</v>
      </c>
      <c r="BG85" s="214">
        <f t="shared" ref="BG85:BG90" si="6">IF(N85="zákl. přenesená",J85,0)</f>
        <v>0</v>
      </c>
      <c r="BH85" s="214">
        <f t="shared" ref="BH85:BH90" si="7">IF(N85="sníž. přenesená",J85,0)</f>
        <v>0</v>
      </c>
      <c r="BI85" s="214">
        <f t="shared" ref="BI85:BI90" si="8">IF(N85="nulová",J85,0)</f>
        <v>0</v>
      </c>
      <c r="BJ85" s="25" t="s">
        <v>83</v>
      </c>
      <c r="BK85" s="214">
        <f t="shared" ref="BK85:BK90" si="9">ROUND(I85*H85,2)</f>
        <v>0</v>
      </c>
      <c r="BL85" s="25" t="s">
        <v>2462</v>
      </c>
      <c r="BM85" s="25" t="s">
        <v>2463</v>
      </c>
    </row>
    <row r="86" spans="2:65" s="1" customFormat="1" ht="16.5" customHeight="1">
      <c r="B86" s="42"/>
      <c r="C86" s="204" t="s">
        <v>85</v>
      </c>
      <c r="D86" s="204" t="s">
        <v>169</v>
      </c>
      <c r="E86" s="205" t="s">
        <v>2464</v>
      </c>
      <c r="F86" s="206" t="s">
        <v>2465</v>
      </c>
      <c r="G86" s="207" t="s">
        <v>1298</v>
      </c>
      <c r="H86" s="208">
        <v>1</v>
      </c>
      <c r="I86" s="209"/>
      <c r="J86" s="208">
        <f t="shared" si="0"/>
        <v>0</v>
      </c>
      <c r="K86" s="206" t="s">
        <v>22</v>
      </c>
      <c r="L86" s="62"/>
      <c r="M86" s="210" t="s">
        <v>22</v>
      </c>
      <c r="N86" s="211" t="s">
        <v>47</v>
      </c>
      <c r="O86" s="43"/>
      <c r="P86" s="212">
        <f t="shared" si="1"/>
        <v>0</v>
      </c>
      <c r="Q86" s="212">
        <v>0</v>
      </c>
      <c r="R86" s="212">
        <f t="shared" si="2"/>
        <v>0</v>
      </c>
      <c r="S86" s="212">
        <v>0</v>
      </c>
      <c r="T86" s="213">
        <f t="shared" si="3"/>
        <v>0</v>
      </c>
      <c r="AR86" s="25" t="s">
        <v>2462</v>
      </c>
      <c r="AT86" s="25" t="s">
        <v>169</v>
      </c>
      <c r="AU86" s="25" t="s">
        <v>85</v>
      </c>
      <c r="AY86" s="25" t="s">
        <v>166</v>
      </c>
      <c r="BE86" s="214">
        <f t="shared" si="4"/>
        <v>0</v>
      </c>
      <c r="BF86" s="214">
        <f t="shared" si="5"/>
        <v>0</v>
      </c>
      <c r="BG86" s="214">
        <f t="shared" si="6"/>
        <v>0</v>
      </c>
      <c r="BH86" s="214">
        <f t="shared" si="7"/>
        <v>0</v>
      </c>
      <c r="BI86" s="214">
        <f t="shared" si="8"/>
        <v>0</v>
      </c>
      <c r="BJ86" s="25" t="s">
        <v>83</v>
      </c>
      <c r="BK86" s="214">
        <f t="shared" si="9"/>
        <v>0</v>
      </c>
      <c r="BL86" s="25" t="s">
        <v>2462</v>
      </c>
      <c r="BM86" s="25" t="s">
        <v>2466</v>
      </c>
    </row>
    <row r="87" spans="2:65" s="1" customFormat="1" ht="16.5" customHeight="1">
      <c r="B87" s="42"/>
      <c r="C87" s="204" t="s">
        <v>183</v>
      </c>
      <c r="D87" s="204" t="s">
        <v>169</v>
      </c>
      <c r="E87" s="205" t="s">
        <v>2467</v>
      </c>
      <c r="F87" s="206" t="s">
        <v>2468</v>
      </c>
      <c r="G87" s="207" t="s">
        <v>1298</v>
      </c>
      <c r="H87" s="208">
        <v>1</v>
      </c>
      <c r="I87" s="209"/>
      <c r="J87" s="208">
        <f t="shared" si="0"/>
        <v>0</v>
      </c>
      <c r="K87" s="206" t="s">
        <v>22</v>
      </c>
      <c r="L87" s="62"/>
      <c r="M87" s="210" t="s">
        <v>22</v>
      </c>
      <c r="N87" s="211" t="s">
        <v>47</v>
      </c>
      <c r="O87" s="43"/>
      <c r="P87" s="212">
        <f t="shared" si="1"/>
        <v>0</v>
      </c>
      <c r="Q87" s="212">
        <v>0</v>
      </c>
      <c r="R87" s="212">
        <f t="shared" si="2"/>
        <v>0</v>
      </c>
      <c r="S87" s="212">
        <v>0</v>
      </c>
      <c r="T87" s="213">
        <f t="shared" si="3"/>
        <v>0</v>
      </c>
      <c r="AR87" s="25" t="s">
        <v>2462</v>
      </c>
      <c r="AT87" s="25" t="s">
        <v>169</v>
      </c>
      <c r="AU87" s="25" t="s">
        <v>85</v>
      </c>
      <c r="AY87" s="25" t="s">
        <v>166</v>
      </c>
      <c r="BE87" s="214">
        <f t="shared" si="4"/>
        <v>0</v>
      </c>
      <c r="BF87" s="214">
        <f t="shared" si="5"/>
        <v>0</v>
      </c>
      <c r="BG87" s="214">
        <f t="shared" si="6"/>
        <v>0</v>
      </c>
      <c r="BH87" s="214">
        <f t="shared" si="7"/>
        <v>0</v>
      </c>
      <c r="BI87" s="214">
        <f t="shared" si="8"/>
        <v>0</v>
      </c>
      <c r="BJ87" s="25" t="s">
        <v>83</v>
      </c>
      <c r="BK87" s="214">
        <f t="shared" si="9"/>
        <v>0</v>
      </c>
      <c r="BL87" s="25" t="s">
        <v>2462</v>
      </c>
      <c r="BM87" s="25" t="s">
        <v>2469</v>
      </c>
    </row>
    <row r="88" spans="2:65" s="1" customFormat="1" ht="16.5" customHeight="1">
      <c r="B88" s="42"/>
      <c r="C88" s="204" t="s">
        <v>174</v>
      </c>
      <c r="D88" s="204" t="s">
        <v>169</v>
      </c>
      <c r="E88" s="205" t="s">
        <v>2470</v>
      </c>
      <c r="F88" s="206" t="s">
        <v>2471</v>
      </c>
      <c r="G88" s="207" t="s">
        <v>1298</v>
      </c>
      <c r="H88" s="208">
        <v>1</v>
      </c>
      <c r="I88" s="209"/>
      <c r="J88" s="208">
        <f t="shared" si="0"/>
        <v>0</v>
      </c>
      <c r="K88" s="206" t="s">
        <v>22</v>
      </c>
      <c r="L88" s="62"/>
      <c r="M88" s="210" t="s">
        <v>22</v>
      </c>
      <c r="N88" s="211" t="s">
        <v>47</v>
      </c>
      <c r="O88" s="43"/>
      <c r="P88" s="212">
        <f t="shared" si="1"/>
        <v>0</v>
      </c>
      <c r="Q88" s="212">
        <v>0</v>
      </c>
      <c r="R88" s="212">
        <f t="shared" si="2"/>
        <v>0</v>
      </c>
      <c r="S88" s="212">
        <v>0</v>
      </c>
      <c r="T88" s="213">
        <f t="shared" si="3"/>
        <v>0</v>
      </c>
      <c r="AR88" s="25" t="s">
        <v>2462</v>
      </c>
      <c r="AT88" s="25" t="s">
        <v>169</v>
      </c>
      <c r="AU88" s="25" t="s">
        <v>85</v>
      </c>
      <c r="AY88" s="25" t="s">
        <v>166</v>
      </c>
      <c r="BE88" s="214">
        <f t="shared" si="4"/>
        <v>0</v>
      </c>
      <c r="BF88" s="214">
        <f t="shared" si="5"/>
        <v>0</v>
      </c>
      <c r="BG88" s="214">
        <f t="shared" si="6"/>
        <v>0</v>
      </c>
      <c r="BH88" s="214">
        <f t="shared" si="7"/>
        <v>0</v>
      </c>
      <c r="BI88" s="214">
        <f t="shared" si="8"/>
        <v>0</v>
      </c>
      <c r="BJ88" s="25" t="s">
        <v>83</v>
      </c>
      <c r="BK88" s="214">
        <f t="shared" si="9"/>
        <v>0</v>
      </c>
      <c r="BL88" s="25" t="s">
        <v>2462</v>
      </c>
      <c r="BM88" s="25" t="s">
        <v>2472</v>
      </c>
    </row>
    <row r="89" spans="2:65" s="1" customFormat="1" ht="16.5" customHeight="1">
      <c r="B89" s="42"/>
      <c r="C89" s="204" t="s">
        <v>197</v>
      </c>
      <c r="D89" s="204" t="s">
        <v>169</v>
      </c>
      <c r="E89" s="205" t="s">
        <v>2473</v>
      </c>
      <c r="F89" s="206" t="s">
        <v>2474</v>
      </c>
      <c r="G89" s="207" t="s">
        <v>1298</v>
      </c>
      <c r="H89" s="208">
        <v>1</v>
      </c>
      <c r="I89" s="209"/>
      <c r="J89" s="208">
        <f t="shared" si="0"/>
        <v>0</v>
      </c>
      <c r="K89" s="206" t="s">
        <v>22</v>
      </c>
      <c r="L89" s="62"/>
      <c r="M89" s="210" t="s">
        <v>22</v>
      </c>
      <c r="N89" s="211" t="s">
        <v>47</v>
      </c>
      <c r="O89" s="43"/>
      <c r="P89" s="212">
        <f t="shared" si="1"/>
        <v>0</v>
      </c>
      <c r="Q89" s="212">
        <v>0</v>
      </c>
      <c r="R89" s="212">
        <f t="shared" si="2"/>
        <v>0</v>
      </c>
      <c r="S89" s="212">
        <v>0</v>
      </c>
      <c r="T89" s="213">
        <f t="shared" si="3"/>
        <v>0</v>
      </c>
      <c r="AR89" s="25" t="s">
        <v>2462</v>
      </c>
      <c r="AT89" s="25" t="s">
        <v>169</v>
      </c>
      <c r="AU89" s="25" t="s">
        <v>85</v>
      </c>
      <c r="AY89" s="25" t="s">
        <v>166</v>
      </c>
      <c r="BE89" s="214">
        <f t="shared" si="4"/>
        <v>0</v>
      </c>
      <c r="BF89" s="214">
        <f t="shared" si="5"/>
        <v>0</v>
      </c>
      <c r="BG89" s="214">
        <f t="shared" si="6"/>
        <v>0</v>
      </c>
      <c r="BH89" s="214">
        <f t="shared" si="7"/>
        <v>0</v>
      </c>
      <c r="BI89" s="214">
        <f t="shared" si="8"/>
        <v>0</v>
      </c>
      <c r="BJ89" s="25" t="s">
        <v>83</v>
      </c>
      <c r="BK89" s="214">
        <f t="shared" si="9"/>
        <v>0</v>
      </c>
      <c r="BL89" s="25" t="s">
        <v>2462</v>
      </c>
      <c r="BM89" s="25" t="s">
        <v>2475</v>
      </c>
    </row>
    <row r="90" spans="2:65" s="1" customFormat="1" ht="16.5" customHeight="1">
      <c r="B90" s="42"/>
      <c r="C90" s="204" t="s">
        <v>202</v>
      </c>
      <c r="D90" s="204" t="s">
        <v>169</v>
      </c>
      <c r="E90" s="205" t="s">
        <v>2476</v>
      </c>
      <c r="F90" s="206" t="s">
        <v>2477</v>
      </c>
      <c r="G90" s="207" t="s">
        <v>1298</v>
      </c>
      <c r="H90" s="208">
        <v>1</v>
      </c>
      <c r="I90" s="209"/>
      <c r="J90" s="208">
        <f t="shared" si="0"/>
        <v>0</v>
      </c>
      <c r="K90" s="206" t="s">
        <v>22</v>
      </c>
      <c r="L90" s="62"/>
      <c r="M90" s="210" t="s">
        <v>22</v>
      </c>
      <c r="N90" s="211" t="s">
        <v>47</v>
      </c>
      <c r="O90" s="43"/>
      <c r="P90" s="212">
        <f t="shared" si="1"/>
        <v>0</v>
      </c>
      <c r="Q90" s="212">
        <v>0</v>
      </c>
      <c r="R90" s="212">
        <f t="shared" si="2"/>
        <v>0</v>
      </c>
      <c r="S90" s="212">
        <v>0</v>
      </c>
      <c r="T90" s="213">
        <f t="shared" si="3"/>
        <v>0</v>
      </c>
      <c r="AR90" s="25" t="s">
        <v>2462</v>
      </c>
      <c r="AT90" s="25" t="s">
        <v>169</v>
      </c>
      <c r="AU90" s="25" t="s">
        <v>85</v>
      </c>
      <c r="AY90" s="25" t="s">
        <v>166</v>
      </c>
      <c r="BE90" s="214">
        <f t="shared" si="4"/>
        <v>0</v>
      </c>
      <c r="BF90" s="214">
        <f t="shared" si="5"/>
        <v>0</v>
      </c>
      <c r="BG90" s="214">
        <f t="shared" si="6"/>
        <v>0</v>
      </c>
      <c r="BH90" s="214">
        <f t="shared" si="7"/>
        <v>0</v>
      </c>
      <c r="BI90" s="214">
        <f t="shared" si="8"/>
        <v>0</v>
      </c>
      <c r="BJ90" s="25" t="s">
        <v>83</v>
      </c>
      <c r="BK90" s="214">
        <f t="shared" si="9"/>
        <v>0</v>
      </c>
      <c r="BL90" s="25" t="s">
        <v>2462</v>
      </c>
      <c r="BM90" s="25" t="s">
        <v>2478</v>
      </c>
    </row>
    <row r="91" spans="2:65" s="11" customFormat="1" ht="29.85" customHeight="1">
      <c r="B91" s="188"/>
      <c r="C91" s="189"/>
      <c r="D91" s="190" t="s">
        <v>75</v>
      </c>
      <c r="E91" s="202" t="s">
        <v>2479</v>
      </c>
      <c r="F91" s="202" t="s">
        <v>2480</v>
      </c>
      <c r="G91" s="189"/>
      <c r="H91" s="189"/>
      <c r="I91" s="192"/>
      <c r="J91" s="203">
        <f>BK91</f>
        <v>0</v>
      </c>
      <c r="K91" s="189"/>
      <c r="L91" s="194"/>
      <c r="M91" s="195"/>
      <c r="N91" s="196"/>
      <c r="O91" s="196"/>
      <c r="P91" s="197">
        <f>SUM(P92:P93)</f>
        <v>0</v>
      </c>
      <c r="Q91" s="196"/>
      <c r="R91" s="197">
        <f>SUM(R92:R93)</f>
        <v>0</v>
      </c>
      <c r="S91" s="196"/>
      <c r="T91" s="198">
        <f>SUM(T92:T93)</f>
        <v>0</v>
      </c>
      <c r="AR91" s="199" t="s">
        <v>197</v>
      </c>
      <c r="AT91" s="200" t="s">
        <v>75</v>
      </c>
      <c r="AU91" s="200" t="s">
        <v>83</v>
      </c>
      <c r="AY91" s="199" t="s">
        <v>166</v>
      </c>
      <c r="BK91" s="201">
        <f>SUM(BK92:BK93)</f>
        <v>0</v>
      </c>
    </row>
    <row r="92" spans="2:65" s="1" customFormat="1" ht="16.5" customHeight="1">
      <c r="B92" s="42"/>
      <c r="C92" s="204" t="s">
        <v>207</v>
      </c>
      <c r="D92" s="204" t="s">
        <v>169</v>
      </c>
      <c r="E92" s="205" t="s">
        <v>2481</v>
      </c>
      <c r="F92" s="206" t="s">
        <v>2480</v>
      </c>
      <c r="G92" s="207" t="s">
        <v>1298</v>
      </c>
      <c r="H92" s="208">
        <v>1</v>
      </c>
      <c r="I92" s="209"/>
      <c r="J92" s="208">
        <f>ROUND(I92*H92,2)</f>
        <v>0</v>
      </c>
      <c r="K92" s="206" t="s">
        <v>22</v>
      </c>
      <c r="L92" s="62"/>
      <c r="M92" s="210" t="s">
        <v>22</v>
      </c>
      <c r="N92" s="211" t="s">
        <v>47</v>
      </c>
      <c r="O92" s="43"/>
      <c r="P92" s="212">
        <f>O92*H92</f>
        <v>0</v>
      </c>
      <c r="Q92" s="212">
        <v>0</v>
      </c>
      <c r="R92" s="212">
        <f>Q92*H92</f>
        <v>0</v>
      </c>
      <c r="S92" s="212">
        <v>0</v>
      </c>
      <c r="T92" s="213">
        <f>S92*H92</f>
        <v>0</v>
      </c>
      <c r="AR92" s="25" t="s">
        <v>2462</v>
      </c>
      <c r="AT92" s="25" t="s">
        <v>169</v>
      </c>
      <c r="AU92" s="25" t="s">
        <v>85</v>
      </c>
      <c r="AY92" s="25" t="s">
        <v>166</v>
      </c>
      <c r="BE92" s="214">
        <f>IF(N92="základní",J92,0)</f>
        <v>0</v>
      </c>
      <c r="BF92" s="214">
        <f>IF(N92="snížená",J92,0)</f>
        <v>0</v>
      </c>
      <c r="BG92" s="214">
        <f>IF(N92="zákl. přenesená",J92,0)</f>
        <v>0</v>
      </c>
      <c r="BH92" s="214">
        <f>IF(N92="sníž. přenesená",J92,0)</f>
        <v>0</v>
      </c>
      <c r="BI92" s="214">
        <f>IF(N92="nulová",J92,0)</f>
        <v>0</v>
      </c>
      <c r="BJ92" s="25" t="s">
        <v>83</v>
      </c>
      <c r="BK92" s="214">
        <f>ROUND(I92*H92,2)</f>
        <v>0</v>
      </c>
      <c r="BL92" s="25" t="s">
        <v>2462</v>
      </c>
      <c r="BM92" s="25" t="s">
        <v>2482</v>
      </c>
    </row>
    <row r="93" spans="2:65" s="1" customFormat="1" ht="16.5" customHeight="1">
      <c r="B93" s="42"/>
      <c r="C93" s="204" t="s">
        <v>215</v>
      </c>
      <c r="D93" s="204" t="s">
        <v>169</v>
      </c>
      <c r="E93" s="205" t="s">
        <v>2483</v>
      </c>
      <c r="F93" s="206" t="s">
        <v>2484</v>
      </c>
      <c r="G93" s="207" t="s">
        <v>1298</v>
      </c>
      <c r="H93" s="208">
        <v>1</v>
      </c>
      <c r="I93" s="209"/>
      <c r="J93" s="208">
        <f>ROUND(I93*H93,2)</f>
        <v>0</v>
      </c>
      <c r="K93" s="206" t="s">
        <v>22</v>
      </c>
      <c r="L93" s="62"/>
      <c r="M93" s="210" t="s">
        <v>22</v>
      </c>
      <c r="N93" s="211" t="s">
        <v>47</v>
      </c>
      <c r="O93" s="43"/>
      <c r="P93" s="212">
        <f>O93*H93</f>
        <v>0</v>
      </c>
      <c r="Q93" s="212">
        <v>0</v>
      </c>
      <c r="R93" s="212">
        <f>Q93*H93</f>
        <v>0</v>
      </c>
      <c r="S93" s="212">
        <v>0</v>
      </c>
      <c r="T93" s="213">
        <f>S93*H93</f>
        <v>0</v>
      </c>
      <c r="AR93" s="25" t="s">
        <v>2462</v>
      </c>
      <c r="AT93" s="25" t="s">
        <v>169</v>
      </c>
      <c r="AU93" s="25" t="s">
        <v>85</v>
      </c>
      <c r="AY93" s="25" t="s">
        <v>166</v>
      </c>
      <c r="BE93" s="214">
        <f>IF(N93="základní",J93,0)</f>
        <v>0</v>
      </c>
      <c r="BF93" s="214">
        <f>IF(N93="snížená",J93,0)</f>
        <v>0</v>
      </c>
      <c r="BG93" s="214">
        <f>IF(N93="zákl. přenesená",J93,0)</f>
        <v>0</v>
      </c>
      <c r="BH93" s="214">
        <f>IF(N93="sníž. přenesená",J93,0)</f>
        <v>0</v>
      </c>
      <c r="BI93" s="214">
        <f>IF(N93="nulová",J93,0)</f>
        <v>0</v>
      </c>
      <c r="BJ93" s="25" t="s">
        <v>83</v>
      </c>
      <c r="BK93" s="214">
        <f>ROUND(I93*H93,2)</f>
        <v>0</v>
      </c>
      <c r="BL93" s="25" t="s">
        <v>2462</v>
      </c>
      <c r="BM93" s="25" t="s">
        <v>2485</v>
      </c>
    </row>
    <row r="94" spans="2:65" s="11" customFormat="1" ht="29.85" customHeight="1">
      <c r="B94" s="188"/>
      <c r="C94" s="189"/>
      <c r="D94" s="190" t="s">
        <v>75</v>
      </c>
      <c r="E94" s="202" t="s">
        <v>2486</v>
      </c>
      <c r="F94" s="202" t="s">
        <v>2487</v>
      </c>
      <c r="G94" s="189"/>
      <c r="H94" s="189"/>
      <c r="I94" s="192"/>
      <c r="J94" s="203">
        <f>BK94</f>
        <v>0</v>
      </c>
      <c r="K94" s="189"/>
      <c r="L94" s="194"/>
      <c r="M94" s="195"/>
      <c r="N94" s="196"/>
      <c r="O94" s="196"/>
      <c r="P94" s="197">
        <f>SUM(P95:P99)</f>
        <v>0</v>
      </c>
      <c r="Q94" s="196"/>
      <c r="R94" s="197">
        <f>SUM(R95:R99)</f>
        <v>0</v>
      </c>
      <c r="S94" s="196"/>
      <c r="T94" s="198">
        <f>SUM(T95:T99)</f>
        <v>0</v>
      </c>
      <c r="AR94" s="199" t="s">
        <v>197</v>
      </c>
      <c r="AT94" s="200" t="s">
        <v>75</v>
      </c>
      <c r="AU94" s="200" t="s">
        <v>83</v>
      </c>
      <c r="AY94" s="199" t="s">
        <v>166</v>
      </c>
      <c r="BK94" s="201">
        <f>SUM(BK95:BK99)</f>
        <v>0</v>
      </c>
    </row>
    <row r="95" spans="2:65" s="1" customFormat="1" ht="16.5" customHeight="1">
      <c r="B95" s="42"/>
      <c r="C95" s="204" t="s">
        <v>167</v>
      </c>
      <c r="D95" s="204" t="s">
        <v>169</v>
      </c>
      <c r="E95" s="205" t="s">
        <v>2488</v>
      </c>
      <c r="F95" s="206" t="s">
        <v>2487</v>
      </c>
      <c r="G95" s="207" t="s">
        <v>1298</v>
      </c>
      <c r="H95" s="208">
        <v>1</v>
      </c>
      <c r="I95" s="209"/>
      <c r="J95" s="208">
        <f>ROUND(I95*H95,2)</f>
        <v>0</v>
      </c>
      <c r="K95" s="206" t="s">
        <v>22</v>
      </c>
      <c r="L95" s="62"/>
      <c r="M95" s="210" t="s">
        <v>22</v>
      </c>
      <c r="N95" s="211" t="s">
        <v>47</v>
      </c>
      <c r="O95" s="43"/>
      <c r="P95" s="212">
        <f>O95*H95</f>
        <v>0</v>
      </c>
      <c r="Q95" s="212">
        <v>0</v>
      </c>
      <c r="R95" s="212">
        <f>Q95*H95</f>
        <v>0</v>
      </c>
      <c r="S95" s="212">
        <v>0</v>
      </c>
      <c r="T95" s="213">
        <f>S95*H95</f>
        <v>0</v>
      </c>
      <c r="AR95" s="25" t="s">
        <v>2462</v>
      </c>
      <c r="AT95" s="25" t="s">
        <v>169</v>
      </c>
      <c r="AU95" s="25" t="s">
        <v>85</v>
      </c>
      <c r="AY95" s="25" t="s">
        <v>166</v>
      </c>
      <c r="BE95" s="214">
        <f>IF(N95="základní",J95,0)</f>
        <v>0</v>
      </c>
      <c r="BF95" s="214">
        <f>IF(N95="snížená",J95,0)</f>
        <v>0</v>
      </c>
      <c r="BG95" s="214">
        <f>IF(N95="zákl. přenesená",J95,0)</f>
        <v>0</v>
      </c>
      <c r="BH95" s="214">
        <f>IF(N95="sníž. přenesená",J95,0)</f>
        <v>0</v>
      </c>
      <c r="BI95" s="214">
        <f>IF(N95="nulová",J95,0)</f>
        <v>0</v>
      </c>
      <c r="BJ95" s="25" t="s">
        <v>83</v>
      </c>
      <c r="BK95" s="214">
        <f>ROUND(I95*H95,2)</f>
        <v>0</v>
      </c>
      <c r="BL95" s="25" t="s">
        <v>2462</v>
      </c>
      <c r="BM95" s="25" t="s">
        <v>2489</v>
      </c>
    </row>
    <row r="96" spans="2:65" s="1" customFormat="1" ht="16.5" customHeight="1">
      <c r="B96" s="42"/>
      <c r="C96" s="204" t="s">
        <v>239</v>
      </c>
      <c r="D96" s="204" t="s">
        <v>169</v>
      </c>
      <c r="E96" s="205" t="s">
        <v>2490</v>
      </c>
      <c r="F96" s="206" t="s">
        <v>2491</v>
      </c>
      <c r="G96" s="207" t="s">
        <v>1298</v>
      </c>
      <c r="H96" s="208">
        <v>1</v>
      </c>
      <c r="I96" s="209"/>
      <c r="J96" s="208">
        <f>ROUND(I96*H96,2)</f>
        <v>0</v>
      </c>
      <c r="K96" s="206" t="s">
        <v>22</v>
      </c>
      <c r="L96" s="62"/>
      <c r="M96" s="210" t="s">
        <v>22</v>
      </c>
      <c r="N96" s="211" t="s">
        <v>47</v>
      </c>
      <c r="O96" s="43"/>
      <c r="P96" s="212">
        <f>O96*H96</f>
        <v>0</v>
      </c>
      <c r="Q96" s="212">
        <v>0</v>
      </c>
      <c r="R96" s="212">
        <f>Q96*H96</f>
        <v>0</v>
      </c>
      <c r="S96" s="212">
        <v>0</v>
      </c>
      <c r="T96" s="213">
        <f>S96*H96</f>
        <v>0</v>
      </c>
      <c r="AR96" s="25" t="s">
        <v>2462</v>
      </c>
      <c r="AT96" s="25" t="s">
        <v>169</v>
      </c>
      <c r="AU96" s="25" t="s">
        <v>85</v>
      </c>
      <c r="AY96" s="25" t="s">
        <v>166</v>
      </c>
      <c r="BE96" s="214">
        <f>IF(N96="základní",J96,0)</f>
        <v>0</v>
      </c>
      <c r="BF96" s="214">
        <f>IF(N96="snížená",J96,0)</f>
        <v>0</v>
      </c>
      <c r="BG96" s="214">
        <f>IF(N96="zákl. přenesená",J96,0)</f>
        <v>0</v>
      </c>
      <c r="BH96" s="214">
        <f>IF(N96="sníž. přenesená",J96,0)</f>
        <v>0</v>
      </c>
      <c r="BI96" s="214">
        <f>IF(N96="nulová",J96,0)</f>
        <v>0</v>
      </c>
      <c r="BJ96" s="25" t="s">
        <v>83</v>
      </c>
      <c r="BK96" s="214">
        <f>ROUND(I96*H96,2)</f>
        <v>0</v>
      </c>
      <c r="BL96" s="25" t="s">
        <v>2462</v>
      </c>
      <c r="BM96" s="25" t="s">
        <v>2492</v>
      </c>
    </row>
    <row r="97" spans="2:65" s="1" customFormat="1" ht="16.5" customHeight="1">
      <c r="B97" s="42"/>
      <c r="C97" s="204" t="s">
        <v>245</v>
      </c>
      <c r="D97" s="204" t="s">
        <v>169</v>
      </c>
      <c r="E97" s="205" t="s">
        <v>2493</v>
      </c>
      <c r="F97" s="206" t="s">
        <v>2494</v>
      </c>
      <c r="G97" s="207" t="s">
        <v>1298</v>
      </c>
      <c r="H97" s="208">
        <v>1</v>
      </c>
      <c r="I97" s="209"/>
      <c r="J97" s="208">
        <f>ROUND(I97*H97,2)</f>
        <v>0</v>
      </c>
      <c r="K97" s="206" t="s">
        <v>22</v>
      </c>
      <c r="L97" s="62"/>
      <c r="M97" s="210" t="s">
        <v>22</v>
      </c>
      <c r="N97" s="211" t="s">
        <v>47</v>
      </c>
      <c r="O97" s="43"/>
      <c r="P97" s="212">
        <f>O97*H97</f>
        <v>0</v>
      </c>
      <c r="Q97" s="212">
        <v>0</v>
      </c>
      <c r="R97" s="212">
        <f>Q97*H97</f>
        <v>0</v>
      </c>
      <c r="S97" s="212">
        <v>0</v>
      </c>
      <c r="T97" s="213">
        <f>S97*H97</f>
        <v>0</v>
      </c>
      <c r="AR97" s="25" t="s">
        <v>2462</v>
      </c>
      <c r="AT97" s="25" t="s">
        <v>169</v>
      </c>
      <c r="AU97" s="25" t="s">
        <v>85</v>
      </c>
      <c r="AY97" s="25" t="s">
        <v>166</v>
      </c>
      <c r="BE97" s="214">
        <f>IF(N97="základní",J97,0)</f>
        <v>0</v>
      </c>
      <c r="BF97" s="214">
        <f>IF(N97="snížená",J97,0)</f>
        <v>0</v>
      </c>
      <c r="BG97" s="214">
        <f>IF(N97="zákl. přenesená",J97,0)</f>
        <v>0</v>
      </c>
      <c r="BH97" s="214">
        <f>IF(N97="sníž. přenesená",J97,0)</f>
        <v>0</v>
      </c>
      <c r="BI97" s="214">
        <f>IF(N97="nulová",J97,0)</f>
        <v>0</v>
      </c>
      <c r="BJ97" s="25" t="s">
        <v>83</v>
      </c>
      <c r="BK97" s="214">
        <f>ROUND(I97*H97,2)</f>
        <v>0</v>
      </c>
      <c r="BL97" s="25" t="s">
        <v>2462</v>
      </c>
      <c r="BM97" s="25" t="s">
        <v>2495</v>
      </c>
    </row>
    <row r="98" spans="2:65" s="1" customFormat="1" ht="16.5" customHeight="1">
      <c r="B98" s="42"/>
      <c r="C98" s="204" t="s">
        <v>251</v>
      </c>
      <c r="D98" s="204" t="s">
        <v>169</v>
      </c>
      <c r="E98" s="205" t="s">
        <v>2496</v>
      </c>
      <c r="F98" s="206" t="s">
        <v>2497</v>
      </c>
      <c r="G98" s="207" t="s">
        <v>1298</v>
      </c>
      <c r="H98" s="208">
        <v>1</v>
      </c>
      <c r="I98" s="209"/>
      <c r="J98" s="208">
        <f>ROUND(I98*H98,2)</f>
        <v>0</v>
      </c>
      <c r="K98" s="206" t="s">
        <v>22</v>
      </c>
      <c r="L98" s="62"/>
      <c r="M98" s="210" t="s">
        <v>22</v>
      </c>
      <c r="N98" s="211" t="s">
        <v>47</v>
      </c>
      <c r="O98" s="43"/>
      <c r="P98" s="212">
        <f>O98*H98</f>
        <v>0</v>
      </c>
      <c r="Q98" s="212">
        <v>0</v>
      </c>
      <c r="R98" s="212">
        <f>Q98*H98</f>
        <v>0</v>
      </c>
      <c r="S98" s="212">
        <v>0</v>
      </c>
      <c r="T98" s="213">
        <f>S98*H98</f>
        <v>0</v>
      </c>
      <c r="AR98" s="25" t="s">
        <v>2462</v>
      </c>
      <c r="AT98" s="25" t="s">
        <v>169</v>
      </c>
      <c r="AU98" s="25" t="s">
        <v>85</v>
      </c>
      <c r="AY98" s="25" t="s">
        <v>166</v>
      </c>
      <c r="BE98" s="214">
        <f>IF(N98="základní",J98,0)</f>
        <v>0</v>
      </c>
      <c r="BF98" s="214">
        <f>IF(N98="snížená",J98,0)</f>
        <v>0</v>
      </c>
      <c r="BG98" s="214">
        <f>IF(N98="zákl. přenesená",J98,0)</f>
        <v>0</v>
      </c>
      <c r="BH98" s="214">
        <f>IF(N98="sníž. přenesená",J98,0)</f>
        <v>0</v>
      </c>
      <c r="BI98" s="214">
        <f>IF(N98="nulová",J98,0)</f>
        <v>0</v>
      </c>
      <c r="BJ98" s="25" t="s">
        <v>83</v>
      </c>
      <c r="BK98" s="214">
        <f>ROUND(I98*H98,2)</f>
        <v>0</v>
      </c>
      <c r="BL98" s="25" t="s">
        <v>2462</v>
      </c>
      <c r="BM98" s="25" t="s">
        <v>2498</v>
      </c>
    </row>
    <row r="99" spans="2:65" s="1" customFormat="1" ht="16.5" customHeight="1">
      <c r="B99" s="42"/>
      <c r="C99" s="204" t="s">
        <v>256</v>
      </c>
      <c r="D99" s="204" t="s">
        <v>169</v>
      </c>
      <c r="E99" s="205" t="s">
        <v>2499</v>
      </c>
      <c r="F99" s="206" t="s">
        <v>2500</v>
      </c>
      <c r="G99" s="207" t="s">
        <v>1298</v>
      </c>
      <c r="H99" s="208">
        <v>1</v>
      </c>
      <c r="I99" s="209"/>
      <c r="J99" s="208">
        <f>ROUND(I99*H99,2)</f>
        <v>0</v>
      </c>
      <c r="K99" s="206" t="s">
        <v>22</v>
      </c>
      <c r="L99" s="62"/>
      <c r="M99" s="210" t="s">
        <v>22</v>
      </c>
      <c r="N99" s="211" t="s">
        <v>47</v>
      </c>
      <c r="O99" s="43"/>
      <c r="P99" s="212">
        <f>O99*H99</f>
        <v>0</v>
      </c>
      <c r="Q99" s="212">
        <v>0</v>
      </c>
      <c r="R99" s="212">
        <f>Q99*H99</f>
        <v>0</v>
      </c>
      <c r="S99" s="212">
        <v>0</v>
      </c>
      <c r="T99" s="213">
        <f>S99*H99</f>
        <v>0</v>
      </c>
      <c r="AR99" s="25" t="s">
        <v>2462</v>
      </c>
      <c r="AT99" s="25" t="s">
        <v>169</v>
      </c>
      <c r="AU99" s="25" t="s">
        <v>85</v>
      </c>
      <c r="AY99" s="25" t="s">
        <v>166</v>
      </c>
      <c r="BE99" s="214">
        <f>IF(N99="základní",J99,0)</f>
        <v>0</v>
      </c>
      <c r="BF99" s="214">
        <f>IF(N99="snížená",J99,0)</f>
        <v>0</v>
      </c>
      <c r="BG99" s="214">
        <f>IF(N99="zákl. přenesená",J99,0)</f>
        <v>0</v>
      </c>
      <c r="BH99" s="214">
        <f>IF(N99="sníž. přenesená",J99,0)</f>
        <v>0</v>
      </c>
      <c r="BI99" s="214">
        <f>IF(N99="nulová",J99,0)</f>
        <v>0</v>
      </c>
      <c r="BJ99" s="25" t="s">
        <v>83</v>
      </c>
      <c r="BK99" s="214">
        <f>ROUND(I99*H99,2)</f>
        <v>0</v>
      </c>
      <c r="BL99" s="25" t="s">
        <v>2462</v>
      </c>
      <c r="BM99" s="25" t="s">
        <v>2501</v>
      </c>
    </row>
    <row r="100" spans="2:65" s="11" customFormat="1" ht="29.85" customHeight="1">
      <c r="B100" s="188"/>
      <c r="C100" s="189"/>
      <c r="D100" s="190" t="s">
        <v>75</v>
      </c>
      <c r="E100" s="202" t="s">
        <v>2502</v>
      </c>
      <c r="F100" s="202" t="s">
        <v>2503</v>
      </c>
      <c r="G100" s="189"/>
      <c r="H100" s="189"/>
      <c r="I100" s="192"/>
      <c r="J100" s="203">
        <f>BK100</f>
        <v>0</v>
      </c>
      <c r="K100" s="189"/>
      <c r="L100" s="194"/>
      <c r="M100" s="195"/>
      <c r="N100" s="196"/>
      <c r="O100" s="196"/>
      <c r="P100" s="197">
        <f>P101</f>
        <v>0</v>
      </c>
      <c r="Q100" s="196"/>
      <c r="R100" s="197">
        <f>R101</f>
        <v>0</v>
      </c>
      <c r="S100" s="196"/>
      <c r="T100" s="198">
        <f>T101</f>
        <v>0</v>
      </c>
      <c r="AR100" s="199" t="s">
        <v>197</v>
      </c>
      <c r="AT100" s="200" t="s">
        <v>75</v>
      </c>
      <c r="AU100" s="200" t="s">
        <v>83</v>
      </c>
      <c r="AY100" s="199" t="s">
        <v>166</v>
      </c>
      <c r="BK100" s="201">
        <f>BK101</f>
        <v>0</v>
      </c>
    </row>
    <row r="101" spans="2:65" s="1" customFormat="1" ht="16.5" customHeight="1">
      <c r="B101" s="42"/>
      <c r="C101" s="204" t="s">
        <v>261</v>
      </c>
      <c r="D101" s="204" t="s">
        <v>169</v>
      </c>
      <c r="E101" s="205" t="s">
        <v>2504</v>
      </c>
      <c r="F101" s="206" t="s">
        <v>2505</v>
      </c>
      <c r="G101" s="207" t="s">
        <v>1298</v>
      </c>
      <c r="H101" s="208">
        <v>1</v>
      </c>
      <c r="I101" s="209"/>
      <c r="J101" s="208">
        <f>ROUND(I101*H101,2)</f>
        <v>0</v>
      </c>
      <c r="K101" s="206" t="s">
        <v>22</v>
      </c>
      <c r="L101" s="62"/>
      <c r="M101" s="210" t="s">
        <v>22</v>
      </c>
      <c r="N101" s="211" t="s">
        <v>47</v>
      </c>
      <c r="O101" s="43"/>
      <c r="P101" s="212">
        <f>O101*H101</f>
        <v>0</v>
      </c>
      <c r="Q101" s="212">
        <v>0</v>
      </c>
      <c r="R101" s="212">
        <f>Q101*H101</f>
        <v>0</v>
      </c>
      <c r="S101" s="212">
        <v>0</v>
      </c>
      <c r="T101" s="213">
        <f>S101*H101</f>
        <v>0</v>
      </c>
      <c r="AR101" s="25" t="s">
        <v>2462</v>
      </c>
      <c r="AT101" s="25" t="s">
        <v>169</v>
      </c>
      <c r="AU101" s="25" t="s">
        <v>85</v>
      </c>
      <c r="AY101" s="25" t="s">
        <v>166</v>
      </c>
      <c r="BE101" s="214">
        <f>IF(N101="základní",J101,0)</f>
        <v>0</v>
      </c>
      <c r="BF101" s="214">
        <f>IF(N101="snížená",J101,0)</f>
        <v>0</v>
      </c>
      <c r="BG101" s="214">
        <f>IF(N101="zákl. přenesená",J101,0)</f>
        <v>0</v>
      </c>
      <c r="BH101" s="214">
        <f>IF(N101="sníž. přenesená",J101,0)</f>
        <v>0</v>
      </c>
      <c r="BI101" s="214">
        <f>IF(N101="nulová",J101,0)</f>
        <v>0</v>
      </c>
      <c r="BJ101" s="25" t="s">
        <v>83</v>
      </c>
      <c r="BK101" s="214">
        <f>ROUND(I101*H101,2)</f>
        <v>0</v>
      </c>
      <c r="BL101" s="25" t="s">
        <v>2462</v>
      </c>
      <c r="BM101" s="25" t="s">
        <v>2506</v>
      </c>
    </row>
    <row r="102" spans="2:65" s="11" customFormat="1" ht="29.85" customHeight="1">
      <c r="B102" s="188"/>
      <c r="C102" s="189"/>
      <c r="D102" s="190" t="s">
        <v>75</v>
      </c>
      <c r="E102" s="202" t="s">
        <v>2507</v>
      </c>
      <c r="F102" s="202" t="s">
        <v>2508</v>
      </c>
      <c r="G102" s="189"/>
      <c r="H102" s="189"/>
      <c r="I102" s="192"/>
      <c r="J102" s="203">
        <f>BK102</f>
        <v>0</v>
      </c>
      <c r="K102" s="189"/>
      <c r="L102" s="194"/>
      <c r="M102" s="195"/>
      <c r="N102" s="196"/>
      <c r="O102" s="196"/>
      <c r="P102" s="197">
        <f>SUM(P103:P107)</f>
        <v>0</v>
      </c>
      <c r="Q102" s="196"/>
      <c r="R102" s="197">
        <f>SUM(R103:R107)</f>
        <v>0</v>
      </c>
      <c r="S102" s="196"/>
      <c r="T102" s="198">
        <f>SUM(T103:T107)</f>
        <v>0</v>
      </c>
      <c r="AR102" s="199" t="s">
        <v>197</v>
      </c>
      <c r="AT102" s="200" t="s">
        <v>75</v>
      </c>
      <c r="AU102" s="200" t="s">
        <v>83</v>
      </c>
      <c r="AY102" s="199" t="s">
        <v>166</v>
      </c>
      <c r="BK102" s="201">
        <f>SUM(BK103:BK107)</f>
        <v>0</v>
      </c>
    </row>
    <row r="103" spans="2:65" s="1" customFormat="1" ht="16.5" customHeight="1">
      <c r="B103" s="42"/>
      <c r="C103" s="204" t="s">
        <v>10</v>
      </c>
      <c r="D103" s="204" t="s">
        <v>169</v>
      </c>
      <c r="E103" s="205" t="s">
        <v>2509</v>
      </c>
      <c r="F103" s="206" t="s">
        <v>2510</v>
      </c>
      <c r="G103" s="207" t="s">
        <v>1298</v>
      </c>
      <c r="H103" s="208">
        <v>1</v>
      </c>
      <c r="I103" s="209"/>
      <c r="J103" s="208">
        <f>ROUND(I103*H103,2)</f>
        <v>0</v>
      </c>
      <c r="K103" s="206" t="s">
        <v>22</v>
      </c>
      <c r="L103" s="62"/>
      <c r="M103" s="210" t="s">
        <v>22</v>
      </c>
      <c r="N103" s="211" t="s">
        <v>47</v>
      </c>
      <c r="O103" s="43"/>
      <c r="P103" s="212">
        <f>O103*H103</f>
        <v>0</v>
      </c>
      <c r="Q103" s="212">
        <v>0</v>
      </c>
      <c r="R103" s="212">
        <f>Q103*H103</f>
        <v>0</v>
      </c>
      <c r="S103" s="212">
        <v>0</v>
      </c>
      <c r="T103" s="213">
        <f>S103*H103</f>
        <v>0</v>
      </c>
      <c r="AR103" s="25" t="s">
        <v>2462</v>
      </c>
      <c r="AT103" s="25" t="s">
        <v>169</v>
      </c>
      <c r="AU103" s="25" t="s">
        <v>85</v>
      </c>
      <c r="AY103" s="25" t="s">
        <v>166</v>
      </c>
      <c r="BE103" s="214">
        <f>IF(N103="základní",J103,0)</f>
        <v>0</v>
      </c>
      <c r="BF103" s="214">
        <f>IF(N103="snížená",J103,0)</f>
        <v>0</v>
      </c>
      <c r="BG103" s="214">
        <f>IF(N103="zákl. přenesená",J103,0)</f>
        <v>0</v>
      </c>
      <c r="BH103" s="214">
        <f>IF(N103="sníž. přenesená",J103,0)</f>
        <v>0</v>
      </c>
      <c r="BI103" s="214">
        <f>IF(N103="nulová",J103,0)</f>
        <v>0</v>
      </c>
      <c r="BJ103" s="25" t="s">
        <v>83</v>
      </c>
      <c r="BK103" s="214">
        <f>ROUND(I103*H103,2)</f>
        <v>0</v>
      </c>
      <c r="BL103" s="25" t="s">
        <v>2462</v>
      </c>
      <c r="BM103" s="25" t="s">
        <v>2511</v>
      </c>
    </row>
    <row r="104" spans="2:65" s="1" customFormat="1" ht="16.5" customHeight="1">
      <c r="B104" s="42"/>
      <c r="C104" s="204" t="s">
        <v>273</v>
      </c>
      <c r="D104" s="204" t="s">
        <v>169</v>
      </c>
      <c r="E104" s="205" t="s">
        <v>2512</v>
      </c>
      <c r="F104" s="206" t="s">
        <v>2513</v>
      </c>
      <c r="G104" s="207" t="s">
        <v>1298</v>
      </c>
      <c r="H104" s="208">
        <v>1</v>
      </c>
      <c r="I104" s="209"/>
      <c r="J104" s="208">
        <f>ROUND(I104*H104,2)</f>
        <v>0</v>
      </c>
      <c r="K104" s="206" t="s">
        <v>22</v>
      </c>
      <c r="L104" s="62"/>
      <c r="M104" s="210" t="s">
        <v>22</v>
      </c>
      <c r="N104" s="211" t="s">
        <v>47</v>
      </c>
      <c r="O104" s="43"/>
      <c r="P104" s="212">
        <f>O104*H104</f>
        <v>0</v>
      </c>
      <c r="Q104" s="212">
        <v>0</v>
      </c>
      <c r="R104" s="212">
        <f>Q104*H104</f>
        <v>0</v>
      </c>
      <c r="S104" s="212">
        <v>0</v>
      </c>
      <c r="T104" s="213">
        <f>S104*H104</f>
        <v>0</v>
      </c>
      <c r="AR104" s="25" t="s">
        <v>2462</v>
      </c>
      <c r="AT104" s="25" t="s">
        <v>169</v>
      </c>
      <c r="AU104" s="25" t="s">
        <v>85</v>
      </c>
      <c r="AY104" s="25" t="s">
        <v>166</v>
      </c>
      <c r="BE104" s="214">
        <f>IF(N104="základní",J104,0)</f>
        <v>0</v>
      </c>
      <c r="BF104" s="214">
        <f>IF(N104="snížená",J104,0)</f>
        <v>0</v>
      </c>
      <c r="BG104" s="214">
        <f>IF(N104="zákl. přenesená",J104,0)</f>
        <v>0</v>
      </c>
      <c r="BH104" s="214">
        <f>IF(N104="sníž. přenesená",J104,0)</f>
        <v>0</v>
      </c>
      <c r="BI104" s="214">
        <f>IF(N104="nulová",J104,0)</f>
        <v>0</v>
      </c>
      <c r="BJ104" s="25" t="s">
        <v>83</v>
      </c>
      <c r="BK104" s="214">
        <f>ROUND(I104*H104,2)</f>
        <v>0</v>
      </c>
      <c r="BL104" s="25" t="s">
        <v>2462</v>
      </c>
      <c r="BM104" s="25" t="s">
        <v>2514</v>
      </c>
    </row>
    <row r="105" spans="2:65" s="1" customFormat="1" ht="16.5" customHeight="1">
      <c r="B105" s="42"/>
      <c r="C105" s="204" t="s">
        <v>279</v>
      </c>
      <c r="D105" s="204" t="s">
        <v>169</v>
      </c>
      <c r="E105" s="205" t="s">
        <v>2515</v>
      </c>
      <c r="F105" s="206" t="s">
        <v>2516</v>
      </c>
      <c r="G105" s="207" t="s">
        <v>1298</v>
      </c>
      <c r="H105" s="208">
        <v>1</v>
      </c>
      <c r="I105" s="209"/>
      <c r="J105" s="208">
        <f>ROUND(I105*H105,2)</f>
        <v>0</v>
      </c>
      <c r="K105" s="206" t="s">
        <v>22</v>
      </c>
      <c r="L105" s="62"/>
      <c r="M105" s="210" t="s">
        <v>22</v>
      </c>
      <c r="N105" s="211" t="s">
        <v>47</v>
      </c>
      <c r="O105" s="43"/>
      <c r="P105" s="212">
        <f>O105*H105</f>
        <v>0</v>
      </c>
      <c r="Q105" s="212">
        <v>0</v>
      </c>
      <c r="R105" s="212">
        <f>Q105*H105</f>
        <v>0</v>
      </c>
      <c r="S105" s="212">
        <v>0</v>
      </c>
      <c r="T105" s="213">
        <f>S105*H105</f>
        <v>0</v>
      </c>
      <c r="AR105" s="25" t="s">
        <v>2462</v>
      </c>
      <c r="AT105" s="25" t="s">
        <v>169</v>
      </c>
      <c r="AU105" s="25" t="s">
        <v>85</v>
      </c>
      <c r="AY105" s="25" t="s">
        <v>166</v>
      </c>
      <c r="BE105" s="214">
        <f>IF(N105="základní",J105,0)</f>
        <v>0</v>
      </c>
      <c r="BF105" s="214">
        <f>IF(N105="snížená",J105,0)</f>
        <v>0</v>
      </c>
      <c r="BG105" s="214">
        <f>IF(N105="zákl. přenesená",J105,0)</f>
        <v>0</v>
      </c>
      <c r="BH105" s="214">
        <f>IF(N105="sníž. přenesená",J105,0)</f>
        <v>0</v>
      </c>
      <c r="BI105" s="214">
        <f>IF(N105="nulová",J105,0)</f>
        <v>0</v>
      </c>
      <c r="BJ105" s="25" t="s">
        <v>83</v>
      </c>
      <c r="BK105" s="214">
        <f>ROUND(I105*H105,2)</f>
        <v>0</v>
      </c>
      <c r="BL105" s="25" t="s">
        <v>2462</v>
      </c>
      <c r="BM105" s="25" t="s">
        <v>2517</v>
      </c>
    </row>
    <row r="106" spans="2:65" s="1" customFormat="1" ht="16.5" customHeight="1">
      <c r="B106" s="42"/>
      <c r="C106" s="204" t="s">
        <v>286</v>
      </c>
      <c r="D106" s="204" t="s">
        <v>169</v>
      </c>
      <c r="E106" s="205" t="s">
        <v>2518</v>
      </c>
      <c r="F106" s="206" t="s">
        <v>2519</v>
      </c>
      <c r="G106" s="207" t="s">
        <v>1298</v>
      </c>
      <c r="H106" s="208">
        <v>1</v>
      </c>
      <c r="I106" s="209"/>
      <c r="J106" s="208">
        <f>ROUND(I106*H106,2)</f>
        <v>0</v>
      </c>
      <c r="K106" s="206" t="s">
        <v>22</v>
      </c>
      <c r="L106" s="62"/>
      <c r="M106" s="210" t="s">
        <v>22</v>
      </c>
      <c r="N106" s="211" t="s">
        <v>47</v>
      </c>
      <c r="O106" s="43"/>
      <c r="P106" s="212">
        <f>O106*H106</f>
        <v>0</v>
      </c>
      <c r="Q106" s="212">
        <v>0</v>
      </c>
      <c r="R106" s="212">
        <f>Q106*H106</f>
        <v>0</v>
      </c>
      <c r="S106" s="212">
        <v>0</v>
      </c>
      <c r="T106" s="213">
        <f>S106*H106</f>
        <v>0</v>
      </c>
      <c r="AR106" s="25" t="s">
        <v>2462</v>
      </c>
      <c r="AT106" s="25" t="s">
        <v>169</v>
      </c>
      <c r="AU106" s="25" t="s">
        <v>85</v>
      </c>
      <c r="AY106" s="25" t="s">
        <v>166</v>
      </c>
      <c r="BE106" s="214">
        <f>IF(N106="základní",J106,0)</f>
        <v>0</v>
      </c>
      <c r="BF106" s="214">
        <f>IF(N106="snížená",J106,0)</f>
        <v>0</v>
      </c>
      <c r="BG106" s="214">
        <f>IF(N106="zákl. přenesená",J106,0)</f>
        <v>0</v>
      </c>
      <c r="BH106" s="214">
        <f>IF(N106="sníž. přenesená",J106,0)</f>
        <v>0</v>
      </c>
      <c r="BI106" s="214">
        <f>IF(N106="nulová",J106,0)</f>
        <v>0</v>
      </c>
      <c r="BJ106" s="25" t="s">
        <v>83</v>
      </c>
      <c r="BK106" s="214">
        <f>ROUND(I106*H106,2)</f>
        <v>0</v>
      </c>
      <c r="BL106" s="25" t="s">
        <v>2462</v>
      </c>
      <c r="BM106" s="25" t="s">
        <v>2520</v>
      </c>
    </row>
    <row r="107" spans="2:65" s="1" customFormat="1" ht="16.5" customHeight="1">
      <c r="B107" s="42"/>
      <c r="C107" s="204" t="s">
        <v>295</v>
      </c>
      <c r="D107" s="204" t="s">
        <v>169</v>
      </c>
      <c r="E107" s="205" t="s">
        <v>2521</v>
      </c>
      <c r="F107" s="206" t="s">
        <v>2522</v>
      </c>
      <c r="G107" s="207" t="s">
        <v>1298</v>
      </c>
      <c r="H107" s="208">
        <v>1</v>
      </c>
      <c r="I107" s="209"/>
      <c r="J107" s="208">
        <f>ROUND(I107*H107,2)</f>
        <v>0</v>
      </c>
      <c r="K107" s="206" t="s">
        <v>22</v>
      </c>
      <c r="L107" s="62"/>
      <c r="M107" s="210" t="s">
        <v>22</v>
      </c>
      <c r="N107" s="262" t="s">
        <v>47</v>
      </c>
      <c r="O107" s="263"/>
      <c r="P107" s="264">
        <f>O107*H107</f>
        <v>0</v>
      </c>
      <c r="Q107" s="264">
        <v>0</v>
      </c>
      <c r="R107" s="264">
        <f>Q107*H107</f>
        <v>0</v>
      </c>
      <c r="S107" s="264">
        <v>0</v>
      </c>
      <c r="T107" s="265">
        <f>S107*H107</f>
        <v>0</v>
      </c>
      <c r="AR107" s="25" t="s">
        <v>2462</v>
      </c>
      <c r="AT107" s="25" t="s">
        <v>169</v>
      </c>
      <c r="AU107" s="25" t="s">
        <v>85</v>
      </c>
      <c r="AY107" s="25" t="s">
        <v>166</v>
      </c>
      <c r="BE107" s="214">
        <f>IF(N107="základní",J107,0)</f>
        <v>0</v>
      </c>
      <c r="BF107" s="214">
        <f>IF(N107="snížená",J107,0)</f>
        <v>0</v>
      </c>
      <c r="BG107" s="214">
        <f>IF(N107="zákl. přenesená",J107,0)</f>
        <v>0</v>
      </c>
      <c r="BH107" s="214">
        <f>IF(N107="sníž. přenesená",J107,0)</f>
        <v>0</v>
      </c>
      <c r="BI107" s="214">
        <f>IF(N107="nulová",J107,0)</f>
        <v>0</v>
      </c>
      <c r="BJ107" s="25" t="s">
        <v>83</v>
      </c>
      <c r="BK107" s="214">
        <f>ROUND(I107*H107,2)</f>
        <v>0</v>
      </c>
      <c r="BL107" s="25" t="s">
        <v>2462</v>
      </c>
      <c r="BM107" s="25" t="s">
        <v>2523</v>
      </c>
    </row>
    <row r="108" spans="2:65" s="1" customFormat="1" ht="6.95" customHeight="1">
      <c r="B108" s="57"/>
      <c r="C108" s="58"/>
      <c r="D108" s="58"/>
      <c r="E108" s="58"/>
      <c r="F108" s="58"/>
      <c r="G108" s="58"/>
      <c r="H108" s="58"/>
      <c r="I108" s="149"/>
      <c r="J108" s="58"/>
      <c r="K108" s="58"/>
      <c r="L108" s="62"/>
    </row>
  </sheetData>
  <sheetProtection algorithmName="SHA-512" hashValue="egvGFC8GV9rJgJ1wMIZ+D+IbZZMGdAb9xwScQ+40G9r1NVAFxgenpJpW40jv3fedK6JoshhxSgBk97/VueQ1GQ==" saltValue="sg+PB739RVvXnL2xY9HoMfwa5dzLRtYyNVNirSH7T1yTTYuIaVlhI37BBLfa5zUOElgDVjISuklKghrNc8g4cw==" spinCount="100000" sheet="1" objects="1" scenarios="1" formatColumns="0" formatRows="0" autoFilter="0"/>
  <autoFilter ref="C81:K107" xr:uid="{00000000-0009-0000-0000-00000A000000}"/>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0A00-000000000000}"/>
    <hyperlink ref="G1:H1" location="C54" display="2) Rekapitulace" xr:uid="{00000000-0004-0000-0A00-000001000000}"/>
    <hyperlink ref="J1" location="C81" display="3) Soupis prací" xr:uid="{00000000-0004-0000-0A00-000002000000}"/>
    <hyperlink ref="L1:V1" location="'Rekapitulace stavby'!C2" display="Rekapitulace stavby" xr:uid="{00000000-0004-0000-0A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216"/>
  <sheetViews>
    <sheetView showGridLines="0" zoomScaleNormal="100" workbookViewId="0"/>
  </sheetViews>
  <sheetFormatPr defaultRowHeight="13.5"/>
  <cols>
    <col min="1" max="1" width="8.33203125" style="284" customWidth="1"/>
    <col min="2" max="2" width="1.6640625" style="284" customWidth="1"/>
    <col min="3" max="4" width="5" style="284" customWidth="1"/>
    <col min="5" max="5" width="11.6640625" style="284" customWidth="1"/>
    <col min="6" max="6" width="9.1640625" style="284" customWidth="1"/>
    <col min="7" max="7" width="5" style="284" customWidth="1"/>
    <col min="8" max="8" width="77.83203125" style="284" customWidth="1"/>
    <col min="9" max="10" width="20" style="284" customWidth="1"/>
    <col min="11" max="11" width="1.6640625" style="284" customWidth="1"/>
  </cols>
  <sheetData>
    <row r="1" spans="2:11" ht="37.5" customHeight="1"/>
    <row r="2" spans="2:11" ht="7.5" customHeight="1">
      <c r="B2" s="285"/>
      <c r="C2" s="286"/>
      <c r="D2" s="286"/>
      <c r="E2" s="286"/>
      <c r="F2" s="286"/>
      <c r="G2" s="286"/>
      <c r="H2" s="286"/>
      <c r="I2" s="286"/>
      <c r="J2" s="286"/>
      <c r="K2" s="287"/>
    </row>
    <row r="3" spans="2:11" s="16" customFormat="1" ht="45" customHeight="1">
      <c r="B3" s="288"/>
      <c r="C3" s="414" t="s">
        <v>2524</v>
      </c>
      <c r="D3" s="414"/>
      <c r="E3" s="414"/>
      <c r="F3" s="414"/>
      <c r="G3" s="414"/>
      <c r="H3" s="414"/>
      <c r="I3" s="414"/>
      <c r="J3" s="414"/>
      <c r="K3" s="289"/>
    </row>
    <row r="4" spans="2:11" ht="25.5" customHeight="1">
      <c r="B4" s="290"/>
      <c r="C4" s="415" t="s">
        <v>2525</v>
      </c>
      <c r="D4" s="415"/>
      <c r="E4" s="415"/>
      <c r="F4" s="415"/>
      <c r="G4" s="415"/>
      <c r="H4" s="415"/>
      <c r="I4" s="415"/>
      <c r="J4" s="415"/>
      <c r="K4" s="291"/>
    </row>
    <row r="5" spans="2:11" ht="5.25" customHeight="1">
      <c r="B5" s="290"/>
      <c r="C5" s="292"/>
      <c r="D5" s="292"/>
      <c r="E5" s="292"/>
      <c r="F5" s="292"/>
      <c r="G5" s="292"/>
      <c r="H5" s="292"/>
      <c r="I5" s="292"/>
      <c r="J5" s="292"/>
      <c r="K5" s="291"/>
    </row>
    <row r="6" spans="2:11" ht="15" customHeight="1">
      <c r="B6" s="290"/>
      <c r="C6" s="413" t="s">
        <v>2526</v>
      </c>
      <c r="D6" s="413"/>
      <c r="E6" s="413"/>
      <c r="F6" s="413"/>
      <c r="G6" s="413"/>
      <c r="H6" s="413"/>
      <c r="I6" s="413"/>
      <c r="J6" s="413"/>
      <c r="K6" s="291"/>
    </row>
    <row r="7" spans="2:11" ht="15" customHeight="1">
      <c r="B7" s="294"/>
      <c r="C7" s="413" t="s">
        <v>2527</v>
      </c>
      <c r="D7" s="413"/>
      <c r="E7" s="413"/>
      <c r="F7" s="413"/>
      <c r="G7" s="413"/>
      <c r="H7" s="413"/>
      <c r="I7" s="413"/>
      <c r="J7" s="413"/>
      <c r="K7" s="291"/>
    </row>
    <row r="8" spans="2:11" ht="12.75" customHeight="1">
      <c r="B8" s="294"/>
      <c r="C8" s="293"/>
      <c r="D8" s="293"/>
      <c r="E8" s="293"/>
      <c r="F8" s="293"/>
      <c r="G8" s="293"/>
      <c r="H8" s="293"/>
      <c r="I8" s="293"/>
      <c r="J8" s="293"/>
      <c r="K8" s="291"/>
    </row>
    <row r="9" spans="2:11" ht="15" customHeight="1">
      <c r="B9" s="294"/>
      <c r="C9" s="413" t="s">
        <v>2528</v>
      </c>
      <c r="D9" s="413"/>
      <c r="E9" s="413"/>
      <c r="F9" s="413"/>
      <c r="G9" s="413"/>
      <c r="H9" s="413"/>
      <c r="I9" s="413"/>
      <c r="J9" s="413"/>
      <c r="K9" s="291"/>
    </row>
    <row r="10" spans="2:11" ht="15" customHeight="1">
      <c r="B10" s="294"/>
      <c r="C10" s="293"/>
      <c r="D10" s="413" t="s">
        <v>2529</v>
      </c>
      <c r="E10" s="413"/>
      <c r="F10" s="413"/>
      <c r="G10" s="413"/>
      <c r="H10" s="413"/>
      <c r="I10" s="413"/>
      <c r="J10" s="413"/>
      <c r="K10" s="291"/>
    </row>
    <row r="11" spans="2:11" ht="15" customHeight="1">
      <c r="B11" s="294"/>
      <c r="C11" s="295"/>
      <c r="D11" s="413" t="s">
        <v>2530</v>
      </c>
      <c r="E11" s="413"/>
      <c r="F11" s="413"/>
      <c r="G11" s="413"/>
      <c r="H11" s="413"/>
      <c r="I11" s="413"/>
      <c r="J11" s="413"/>
      <c r="K11" s="291"/>
    </row>
    <row r="12" spans="2:11" ht="12.75" customHeight="1">
      <c r="B12" s="294"/>
      <c r="C12" s="295"/>
      <c r="D12" s="295"/>
      <c r="E12" s="295"/>
      <c r="F12" s="295"/>
      <c r="G12" s="295"/>
      <c r="H12" s="295"/>
      <c r="I12" s="295"/>
      <c r="J12" s="295"/>
      <c r="K12" s="291"/>
    </row>
    <row r="13" spans="2:11" ht="15" customHeight="1">
      <c r="B13" s="294"/>
      <c r="C13" s="295"/>
      <c r="D13" s="413" t="s">
        <v>2531</v>
      </c>
      <c r="E13" s="413"/>
      <c r="F13" s="413"/>
      <c r="G13" s="413"/>
      <c r="H13" s="413"/>
      <c r="I13" s="413"/>
      <c r="J13" s="413"/>
      <c r="K13" s="291"/>
    </row>
    <row r="14" spans="2:11" ht="15" customHeight="1">
      <c r="B14" s="294"/>
      <c r="C14" s="295"/>
      <c r="D14" s="413" t="s">
        <v>2532</v>
      </c>
      <c r="E14" s="413"/>
      <c r="F14" s="413"/>
      <c r="G14" s="413"/>
      <c r="H14" s="413"/>
      <c r="I14" s="413"/>
      <c r="J14" s="413"/>
      <c r="K14" s="291"/>
    </row>
    <row r="15" spans="2:11" ht="15" customHeight="1">
      <c r="B15" s="294"/>
      <c r="C15" s="295"/>
      <c r="D15" s="413" t="s">
        <v>2533</v>
      </c>
      <c r="E15" s="413"/>
      <c r="F15" s="413"/>
      <c r="G15" s="413"/>
      <c r="H15" s="413"/>
      <c r="I15" s="413"/>
      <c r="J15" s="413"/>
      <c r="K15" s="291"/>
    </row>
    <row r="16" spans="2:11" ht="15" customHeight="1">
      <c r="B16" s="294"/>
      <c r="C16" s="295"/>
      <c r="D16" s="295"/>
      <c r="E16" s="296" t="s">
        <v>82</v>
      </c>
      <c r="F16" s="413" t="s">
        <v>2534</v>
      </c>
      <c r="G16" s="413"/>
      <c r="H16" s="413"/>
      <c r="I16" s="413"/>
      <c r="J16" s="413"/>
      <c r="K16" s="291"/>
    </row>
    <row r="17" spans="2:11" ht="15" customHeight="1">
      <c r="B17" s="294"/>
      <c r="C17" s="295"/>
      <c r="D17" s="295"/>
      <c r="E17" s="296" t="s">
        <v>2535</v>
      </c>
      <c r="F17" s="413" t="s">
        <v>2536</v>
      </c>
      <c r="G17" s="413"/>
      <c r="H17" s="413"/>
      <c r="I17" s="413"/>
      <c r="J17" s="413"/>
      <c r="K17" s="291"/>
    </row>
    <row r="18" spans="2:11" ht="15" customHeight="1">
      <c r="B18" s="294"/>
      <c r="C18" s="295"/>
      <c r="D18" s="295"/>
      <c r="E18" s="296" t="s">
        <v>111</v>
      </c>
      <c r="F18" s="413" t="s">
        <v>2537</v>
      </c>
      <c r="G18" s="413"/>
      <c r="H18" s="413"/>
      <c r="I18" s="413"/>
      <c r="J18" s="413"/>
      <c r="K18" s="291"/>
    </row>
    <row r="19" spans="2:11" ht="15" customHeight="1">
      <c r="B19" s="294"/>
      <c r="C19" s="295"/>
      <c r="D19" s="295"/>
      <c r="E19" s="296" t="s">
        <v>121</v>
      </c>
      <c r="F19" s="413" t="s">
        <v>120</v>
      </c>
      <c r="G19" s="413"/>
      <c r="H19" s="413"/>
      <c r="I19" s="413"/>
      <c r="J19" s="413"/>
      <c r="K19" s="291"/>
    </row>
    <row r="20" spans="2:11" ht="15" customHeight="1">
      <c r="B20" s="294"/>
      <c r="C20" s="295"/>
      <c r="D20" s="295"/>
      <c r="E20" s="296" t="s">
        <v>2538</v>
      </c>
      <c r="F20" s="413" t="s">
        <v>1206</v>
      </c>
      <c r="G20" s="413"/>
      <c r="H20" s="413"/>
      <c r="I20" s="413"/>
      <c r="J20" s="413"/>
      <c r="K20" s="291"/>
    </row>
    <row r="21" spans="2:11" ht="15" customHeight="1">
      <c r="B21" s="294"/>
      <c r="C21" s="295"/>
      <c r="D21" s="295"/>
      <c r="E21" s="296" t="s">
        <v>89</v>
      </c>
      <c r="F21" s="413" t="s">
        <v>2539</v>
      </c>
      <c r="G21" s="413"/>
      <c r="H21" s="413"/>
      <c r="I21" s="413"/>
      <c r="J21" s="413"/>
      <c r="K21" s="291"/>
    </row>
    <row r="22" spans="2:11" ht="12.75" customHeight="1">
      <c r="B22" s="294"/>
      <c r="C22" s="295"/>
      <c r="D22" s="295"/>
      <c r="E22" s="295"/>
      <c r="F22" s="295"/>
      <c r="G22" s="295"/>
      <c r="H22" s="295"/>
      <c r="I22" s="295"/>
      <c r="J22" s="295"/>
      <c r="K22" s="291"/>
    </row>
    <row r="23" spans="2:11" ht="15" customHeight="1">
      <c r="B23" s="294"/>
      <c r="C23" s="413" t="s">
        <v>2540</v>
      </c>
      <c r="D23" s="413"/>
      <c r="E23" s="413"/>
      <c r="F23" s="413"/>
      <c r="G23" s="413"/>
      <c r="H23" s="413"/>
      <c r="I23" s="413"/>
      <c r="J23" s="413"/>
      <c r="K23" s="291"/>
    </row>
    <row r="24" spans="2:11" ht="15" customHeight="1">
      <c r="B24" s="294"/>
      <c r="C24" s="413" t="s">
        <v>2541</v>
      </c>
      <c r="D24" s="413"/>
      <c r="E24" s="413"/>
      <c r="F24" s="413"/>
      <c r="G24" s="413"/>
      <c r="H24" s="413"/>
      <c r="I24" s="413"/>
      <c r="J24" s="413"/>
      <c r="K24" s="291"/>
    </row>
    <row r="25" spans="2:11" ht="15" customHeight="1">
      <c r="B25" s="294"/>
      <c r="C25" s="293"/>
      <c r="D25" s="413" t="s">
        <v>2542</v>
      </c>
      <c r="E25" s="413"/>
      <c r="F25" s="413"/>
      <c r="G25" s="413"/>
      <c r="H25" s="413"/>
      <c r="I25" s="413"/>
      <c r="J25" s="413"/>
      <c r="K25" s="291"/>
    </row>
    <row r="26" spans="2:11" ht="15" customHeight="1">
      <c r="B26" s="294"/>
      <c r="C26" s="295"/>
      <c r="D26" s="413" t="s">
        <v>2543</v>
      </c>
      <c r="E26" s="413"/>
      <c r="F26" s="413"/>
      <c r="G26" s="413"/>
      <c r="H26" s="413"/>
      <c r="I26" s="413"/>
      <c r="J26" s="413"/>
      <c r="K26" s="291"/>
    </row>
    <row r="27" spans="2:11" ht="12.75" customHeight="1">
      <c r="B27" s="294"/>
      <c r="C27" s="295"/>
      <c r="D27" s="295"/>
      <c r="E27" s="295"/>
      <c r="F27" s="295"/>
      <c r="G27" s="295"/>
      <c r="H27" s="295"/>
      <c r="I27" s="295"/>
      <c r="J27" s="295"/>
      <c r="K27" s="291"/>
    </row>
    <row r="28" spans="2:11" ht="15" customHeight="1">
      <c r="B28" s="294"/>
      <c r="C28" s="295"/>
      <c r="D28" s="413" t="s">
        <v>2544</v>
      </c>
      <c r="E28" s="413"/>
      <c r="F28" s="413"/>
      <c r="G28" s="413"/>
      <c r="H28" s="413"/>
      <c r="I28" s="413"/>
      <c r="J28" s="413"/>
      <c r="K28" s="291"/>
    </row>
    <row r="29" spans="2:11" ht="15" customHeight="1">
      <c r="B29" s="294"/>
      <c r="C29" s="295"/>
      <c r="D29" s="413" t="s">
        <v>2545</v>
      </c>
      <c r="E29" s="413"/>
      <c r="F29" s="413"/>
      <c r="G29" s="413"/>
      <c r="H29" s="413"/>
      <c r="I29" s="413"/>
      <c r="J29" s="413"/>
      <c r="K29" s="291"/>
    </row>
    <row r="30" spans="2:11" ht="12.75" customHeight="1">
      <c r="B30" s="294"/>
      <c r="C30" s="295"/>
      <c r="D30" s="295"/>
      <c r="E30" s="295"/>
      <c r="F30" s="295"/>
      <c r="G30" s="295"/>
      <c r="H30" s="295"/>
      <c r="I30" s="295"/>
      <c r="J30" s="295"/>
      <c r="K30" s="291"/>
    </row>
    <row r="31" spans="2:11" ht="15" customHeight="1">
      <c r="B31" s="294"/>
      <c r="C31" s="295"/>
      <c r="D31" s="413" t="s">
        <v>2546</v>
      </c>
      <c r="E31" s="413"/>
      <c r="F31" s="413"/>
      <c r="G31" s="413"/>
      <c r="H31" s="413"/>
      <c r="I31" s="413"/>
      <c r="J31" s="413"/>
      <c r="K31" s="291"/>
    </row>
    <row r="32" spans="2:11" ht="15" customHeight="1">
      <c r="B32" s="294"/>
      <c r="C32" s="295"/>
      <c r="D32" s="413" t="s">
        <v>2547</v>
      </c>
      <c r="E32" s="413"/>
      <c r="F32" s="413"/>
      <c r="G32" s="413"/>
      <c r="H32" s="413"/>
      <c r="I32" s="413"/>
      <c r="J32" s="413"/>
      <c r="K32" s="291"/>
    </row>
    <row r="33" spans="2:11" ht="15" customHeight="1">
      <c r="B33" s="294"/>
      <c r="C33" s="295"/>
      <c r="D33" s="413" t="s">
        <v>2548</v>
      </c>
      <c r="E33" s="413"/>
      <c r="F33" s="413"/>
      <c r="G33" s="413"/>
      <c r="H33" s="413"/>
      <c r="I33" s="413"/>
      <c r="J33" s="413"/>
      <c r="K33" s="291"/>
    </row>
    <row r="34" spans="2:11" ht="15" customHeight="1">
      <c r="B34" s="294"/>
      <c r="C34" s="295"/>
      <c r="D34" s="293"/>
      <c r="E34" s="297" t="s">
        <v>151</v>
      </c>
      <c r="F34" s="293"/>
      <c r="G34" s="413" t="s">
        <v>2549</v>
      </c>
      <c r="H34" s="413"/>
      <c r="I34" s="413"/>
      <c r="J34" s="413"/>
      <c r="K34" s="291"/>
    </row>
    <row r="35" spans="2:11" ht="30.75" customHeight="1">
      <c r="B35" s="294"/>
      <c r="C35" s="295"/>
      <c r="D35" s="293"/>
      <c r="E35" s="297" t="s">
        <v>2550</v>
      </c>
      <c r="F35" s="293"/>
      <c r="G35" s="413" t="s">
        <v>2551</v>
      </c>
      <c r="H35" s="413"/>
      <c r="I35" s="413"/>
      <c r="J35" s="413"/>
      <c r="K35" s="291"/>
    </row>
    <row r="36" spans="2:11" ht="15" customHeight="1">
      <c r="B36" s="294"/>
      <c r="C36" s="295"/>
      <c r="D36" s="293"/>
      <c r="E36" s="297" t="s">
        <v>57</v>
      </c>
      <c r="F36" s="293"/>
      <c r="G36" s="413" t="s">
        <v>2552</v>
      </c>
      <c r="H36" s="413"/>
      <c r="I36" s="413"/>
      <c r="J36" s="413"/>
      <c r="K36" s="291"/>
    </row>
    <row r="37" spans="2:11" ht="15" customHeight="1">
      <c r="B37" s="294"/>
      <c r="C37" s="295"/>
      <c r="D37" s="293"/>
      <c r="E37" s="297" t="s">
        <v>152</v>
      </c>
      <c r="F37" s="293"/>
      <c r="G37" s="413" t="s">
        <v>2553</v>
      </c>
      <c r="H37" s="413"/>
      <c r="I37" s="413"/>
      <c r="J37" s="413"/>
      <c r="K37" s="291"/>
    </row>
    <row r="38" spans="2:11" ht="15" customHeight="1">
      <c r="B38" s="294"/>
      <c r="C38" s="295"/>
      <c r="D38" s="293"/>
      <c r="E38" s="297" t="s">
        <v>153</v>
      </c>
      <c r="F38" s="293"/>
      <c r="G38" s="413" t="s">
        <v>2554</v>
      </c>
      <c r="H38" s="413"/>
      <c r="I38" s="413"/>
      <c r="J38" s="413"/>
      <c r="K38" s="291"/>
    </row>
    <row r="39" spans="2:11" ht="15" customHeight="1">
      <c r="B39" s="294"/>
      <c r="C39" s="295"/>
      <c r="D39" s="293"/>
      <c r="E39" s="297" t="s">
        <v>154</v>
      </c>
      <c r="F39" s="293"/>
      <c r="G39" s="413" t="s">
        <v>2555</v>
      </c>
      <c r="H39" s="413"/>
      <c r="I39" s="413"/>
      <c r="J39" s="413"/>
      <c r="K39" s="291"/>
    </row>
    <row r="40" spans="2:11" ht="15" customHeight="1">
      <c r="B40" s="294"/>
      <c r="C40" s="295"/>
      <c r="D40" s="293"/>
      <c r="E40" s="297" t="s">
        <v>2556</v>
      </c>
      <c r="F40" s="293"/>
      <c r="G40" s="413" t="s">
        <v>2557</v>
      </c>
      <c r="H40" s="413"/>
      <c r="I40" s="413"/>
      <c r="J40" s="413"/>
      <c r="K40" s="291"/>
    </row>
    <row r="41" spans="2:11" ht="15" customHeight="1">
      <c r="B41" s="294"/>
      <c r="C41" s="295"/>
      <c r="D41" s="293"/>
      <c r="E41" s="297"/>
      <c r="F41" s="293"/>
      <c r="G41" s="413" t="s">
        <v>2558</v>
      </c>
      <c r="H41" s="413"/>
      <c r="I41" s="413"/>
      <c r="J41" s="413"/>
      <c r="K41" s="291"/>
    </row>
    <row r="42" spans="2:11" ht="15" customHeight="1">
      <c r="B42" s="294"/>
      <c r="C42" s="295"/>
      <c r="D42" s="293"/>
      <c r="E42" s="297" t="s">
        <v>2559</v>
      </c>
      <c r="F42" s="293"/>
      <c r="G42" s="413" t="s">
        <v>2560</v>
      </c>
      <c r="H42" s="413"/>
      <c r="I42" s="413"/>
      <c r="J42" s="413"/>
      <c r="K42" s="291"/>
    </row>
    <row r="43" spans="2:11" ht="15" customHeight="1">
      <c r="B43" s="294"/>
      <c r="C43" s="295"/>
      <c r="D43" s="293"/>
      <c r="E43" s="297" t="s">
        <v>156</v>
      </c>
      <c r="F43" s="293"/>
      <c r="G43" s="413" t="s">
        <v>2561</v>
      </c>
      <c r="H43" s="413"/>
      <c r="I43" s="413"/>
      <c r="J43" s="413"/>
      <c r="K43" s="291"/>
    </row>
    <row r="44" spans="2:11" ht="12.75" customHeight="1">
      <c r="B44" s="294"/>
      <c r="C44" s="295"/>
      <c r="D44" s="293"/>
      <c r="E44" s="293"/>
      <c r="F44" s="293"/>
      <c r="G44" s="293"/>
      <c r="H44" s="293"/>
      <c r="I44" s="293"/>
      <c r="J44" s="293"/>
      <c r="K44" s="291"/>
    </row>
    <row r="45" spans="2:11" ht="15" customHeight="1">
      <c r="B45" s="294"/>
      <c r="C45" s="295"/>
      <c r="D45" s="413" t="s">
        <v>2562</v>
      </c>
      <c r="E45" s="413"/>
      <c r="F45" s="413"/>
      <c r="G45" s="413"/>
      <c r="H45" s="413"/>
      <c r="I45" s="413"/>
      <c r="J45" s="413"/>
      <c r="K45" s="291"/>
    </row>
    <row r="46" spans="2:11" ht="15" customHeight="1">
      <c r="B46" s="294"/>
      <c r="C46" s="295"/>
      <c r="D46" s="295"/>
      <c r="E46" s="413" t="s">
        <v>2563</v>
      </c>
      <c r="F46" s="413"/>
      <c r="G46" s="413"/>
      <c r="H46" s="413"/>
      <c r="I46" s="413"/>
      <c r="J46" s="413"/>
      <c r="K46" s="291"/>
    </row>
    <row r="47" spans="2:11" ht="15" customHeight="1">
      <c r="B47" s="294"/>
      <c r="C47" s="295"/>
      <c r="D47" s="295"/>
      <c r="E47" s="413" t="s">
        <v>2564</v>
      </c>
      <c r="F47" s="413"/>
      <c r="G47" s="413"/>
      <c r="H47" s="413"/>
      <c r="I47" s="413"/>
      <c r="J47" s="413"/>
      <c r="K47" s="291"/>
    </row>
    <row r="48" spans="2:11" ht="15" customHeight="1">
      <c r="B48" s="294"/>
      <c r="C48" s="295"/>
      <c r="D48" s="295"/>
      <c r="E48" s="413" t="s">
        <v>2565</v>
      </c>
      <c r="F48" s="413"/>
      <c r="G48" s="413"/>
      <c r="H48" s="413"/>
      <c r="I48" s="413"/>
      <c r="J48" s="413"/>
      <c r="K48" s="291"/>
    </row>
    <row r="49" spans="2:11" ht="15" customHeight="1">
      <c r="B49" s="294"/>
      <c r="C49" s="295"/>
      <c r="D49" s="413" t="s">
        <v>2566</v>
      </c>
      <c r="E49" s="413"/>
      <c r="F49" s="413"/>
      <c r="G49" s="413"/>
      <c r="H49" s="413"/>
      <c r="I49" s="413"/>
      <c r="J49" s="413"/>
      <c r="K49" s="291"/>
    </row>
    <row r="50" spans="2:11" ht="25.5" customHeight="1">
      <c r="B50" s="290"/>
      <c r="C50" s="415" t="s">
        <v>2567</v>
      </c>
      <c r="D50" s="415"/>
      <c r="E50" s="415"/>
      <c r="F50" s="415"/>
      <c r="G50" s="415"/>
      <c r="H50" s="415"/>
      <c r="I50" s="415"/>
      <c r="J50" s="415"/>
      <c r="K50" s="291"/>
    </row>
    <row r="51" spans="2:11" ht="5.25" customHeight="1">
      <c r="B51" s="290"/>
      <c r="C51" s="292"/>
      <c r="D51" s="292"/>
      <c r="E51" s="292"/>
      <c r="F51" s="292"/>
      <c r="G51" s="292"/>
      <c r="H51" s="292"/>
      <c r="I51" s="292"/>
      <c r="J51" s="292"/>
      <c r="K51" s="291"/>
    </row>
    <row r="52" spans="2:11" ht="15" customHeight="1">
      <c r="B52" s="290"/>
      <c r="C52" s="413" t="s">
        <v>2568</v>
      </c>
      <c r="D52" s="413"/>
      <c r="E52" s="413"/>
      <c r="F52" s="413"/>
      <c r="G52" s="413"/>
      <c r="H52" s="413"/>
      <c r="I52" s="413"/>
      <c r="J52" s="413"/>
      <c r="K52" s="291"/>
    </row>
    <row r="53" spans="2:11" ht="15" customHeight="1">
      <c r="B53" s="290"/>
      <c r="C53" s="413" t="s">
        <v>2569</v>
      </c>
      <c r="D53" s="413"/>
      <c r="E53" s="413"/>
      <c r="F53" s="413"/>
      <c r="G53" s="413"/>
      <c r="H53" s="413"/>
      <c r="I53" s="413"/>
      <c r="J53" s="413"/>
      <c r="K53" s="291"/>
    </row>
    <row r="54" spans="2:11" ht="12.75" customHeight="1">
      <c r="B54" s="290"/>
      <c r="C54" s="293"/>
      <c r="D54" s="293"/>
      <c r="E54" s="293"/>
      <c r="F54" s="293"/>
      <c r="G54" s="293"/>
      <c r="H54" s="293"/>
      <c r="I54" s="293"/>
      <c r="J54" s="293"/>
      <c r="K54" s="291"/>
    </row>
    <row r="55" spans="2:11" ht="15" customHeight="1">
      <c r="B55" s="290"/>
      <c r="C55" s="413" t="s">
        <v>2570</v>
      </c>
      <c r="D55" s="413"/>
      <c r="E55" s="413"/>
      <c r="F55" s="413"/>
      <c r="G55" s="413"/>
      <c r="H55" s="413"/>
      <c r="I55" s="413"/>
      <c r="J55" s="413"/>
      <c r="K55" s="291"/>
    </row>
    <row r="56" spans="2:11" ht="15" customHeight="1">
      <c r="B56" s="290"/>
      <c r="C56" s="295"/>
      <c r="D56" s="413" t="s">
        <v>2571</v>
      </c>
      <c r="E56" s="413"/>
      <c r="F56" s="413"/>
      <c r="G56" s="413"/>
      <c r="H56" s="413"/>
      <c r="I56" s="413"/>
      <c r="J56" s="413"/>
      <c r="K56" s="291"/>
    </row>
    <row r="57" spans="2:11" ht="15" customHeight="1">
      <c r="B57" s="290"/>
      <c r="C57" s="295"/>
      <c r="D57" s="413" t="s">
        <v>2572</v>
      </c>
      <c r="E57" s="413"/>
      <c r="F57" s="413"/>
      <c r="G57" s="413"/>
      <c r="H57" s="413"/>
      <c r="I57" s="413"/>
      <c r="J57" s="413"/>
      <c r="K57" s="291"/>
    </row>
    <row r="58" spans="2:11" ht="15" customHeight="1">
      <c r="B58" s="290"/>
      <c r="C58" s="295"/>
      <c r="D58" s="413" t="s">
        <v>2573</v>
      </c>
      <c r="E58" s="413"/>
      <c r="F58" s="413"/>
      <c r="G58" s="413"/>
      <c r="H58" s="413"/>
      <c r="I58" s="413"/>
      <c r="J58" s="413"/>
      <c r="K58" s="291"/>
    </row>
    <row r="59" spans="2:11" ht="15" customHeight="1">
      <c r="B59" s="290"/>
      <c r="C59" s="295"/>
      <c r="D59" s="413" t="s">
        <v>2574</v>
      </c>
      <c r="E59" s="413"/>
      <c r="F59" s="413"/>
      <c r="G59" s="413"/>
      <c r="H59" s="413"/>
      <c r="I59" s="413"/>
      <c r="J59" s="413"/>
      <c r="K59" s="291"/>
    </row>
    <row r="60" spans="2:11" ht="15" customHeight="1">
      <c r="B60" s="290"/>
      <c r="C60" s="295"/>
      <c r="D60" s="416" t="s">
        <v>2575</v>
      </c>
      <c r="E60" s="416"/>
      <c r="F60" s="416"/>
      <c r="G60" s="416"/>
      <c r="H60" s="416"/>
      <c r="I60" s="416"/>
      <c r="J60" s="416"/>
      <c r="K60" s="291"/>
    </row>
    <row r="61" spans="2:11" ht="15" customHeight="1">
      <c r="B61" s="290"/>
      <c r="C61" s="295"/>
      <c r="D61" s="413" t="s">
        <v>2576</v>
      </c>
      <c r="E61" s="413"/>
      <c r="F61" s="413"/>
      <c r="G61" s="413"/>
      <c r="H61" s="413"/>
      <c r="I61" s="413"/>
      <c r="J61" s="413"/>
      <c r="K61" s="291"/>
    </row>
    <row r="62" spans="2:11" ht="12.75" customHeight="1">
      <c r="B62" s="290"/>
      <c r="C62" s="295"/>
      <c r="D62" s="295"/>
      <c r="E62" s="298"/>
      <c r="F62" s="295"/>
      <c r="G62" s="295"/>
      <c r="H62" s="295"/>
      <c r="I62" s="295"/>
      <c r="J62" s="295"/>
      <c r="K62" s="291"/>
    </row>
    <row r="63" spans="2:11" ht="15" customHeight="1">
      <c r="B63" s="290"/>
      <c r="C63" s="295"/>
      <c r="D63" s="413" t="s">
        <v>2577</v>
      </c>
      <c r="E63" s="413"/>
      <c r="F63" s="413"/>
      <c r="G63" s="413"/>
      <c r="H63" s="413"/>
      <c r="I63" s="413"/>
      <c r="J63" s="413"/>
      <c r="K63" s="291"/>
    </row>
    <row r="64" spans="2:11" ht="15" customHeight="1">
      <c r="B64" s="290"/>
      <c r="C64" s="295"/>
      <c r="D64" s="416" t="s">
        <v>2578</v>
      </c>
      <c r="E64" s="416"/>
      <c r="F64" s="416"/>
      <c r="G64" s="416"/>
      <c r="H64" s="416"/>
      <c r="I64" s="416"/>
      <c r="J64" s="416"/>
      <c r="K64" s="291"/>
    </row>
    <row r="65" spans="2:11" ht="15" customHeight="1">
      <c r="B65" s="290"/>
      <c r="C65" s="295"/>
      <c r="D65" s="413" t="s">
        <v>2579</v>
      </c>
      <c r="E65" s="413"/>
      <c r="F65" s="413"/>
      <c r="G65" s="413"/>
      <c r="H65" s="413"/>
      <c r="I65" s="413"/>
      <c r="J65" s="413"/>
      <c r="K65" s="291"/>
    </row>
    <row r="66" spans="2:11" ht="15" customHeight="1">
      <c r="B66" s="290"/>
      <c r="C66" s="295"/>
      <c r="D66" s="413" t="s">
        <v>2580</v>
      </c>
      <c r="E66" s="413"/>
      <c r="F66" s="413"/>
      <c r="G66" s="413"/>
      <c r="H66" s="413"/>
      <c r="I66" s="413"/>
      <c r="J66" s="413"/>
      <c r="K66" s="291"/>
    </row>
    <row r="67" spans="2:11" ht="15" customHeight="1">
      <c r="B67" s="290"/>
      <c r="C67" s="295"/>
      <c r="D67" s="413" t="s">
        <v>2581</v>
      </c>
      <c r="E67" s="413"/>
      <c r="F67" s="413"/>
      <c r="G67" s="413"/>
      <c r="H67" s="413"/>
      <c r="I67" s="413"/>
      <c r="J67" s="413"/>
      <c r="K67" s="291"/>
    </row>
    <row r="68" spans="2:11" ht="15" customHeight="1">
      <c r="B68" s="290"/>
      <c r="C68" s="295"/>
      <c r="D68" s="413" t="s">
        <v>2582</v>
      </c>
      <c r="E68" s="413"/>
      <c r="F68" s="413"/>
      <c r="G68" s="413"/>
      <c r="H68" s="413"/>
      <c r="I68" s="413"/>
      <c r="J68" s="413"/>
      <c r="K68" s="291"/>
    </row>
    <row r="69" spans="2:11" ht="12.75" customHeight="1">
      <c r="B69" s="299"/>
      <c r="C69" s="300"/>
      <c r="D69" s="300"/>
      <c r="E69" s="300"/>
      <c r="F69" s="300"/>
      <c r="G69" s="300"/>
      <c r="H69" s="300"/>
      <c r="I69" s="300"/>
      <c r="J69" s="300"/>
      <c r="K69" s="301"/>
    </row>
    <row r="70" spans="2:11" ht="18.75" customHeight="1">
      <c r="B70" s="302"/>
      <c r="C70" s="302"/>
      <c r="D70" s="302"/>
      <c r="E70" s="302"/>
      <c r="F70" s="302"/>
      <c r="G70" s="302"/>
      <c r="H70" s="302"/>
      <c r="I70" s="302"/>
      <c r="J70" s="302"/>
      <c r="K70" s="303"/>
    </row>
    <row r="71" spans="2:11" ht="18.75" customHeight="1">
      <c r="B71" s="303"/>
      <c r="C71" s="303"/>
      <c r="D71" s="303"/>
      <c r="E71" s="303"/>
      <c r="F71" s="303"/>
      <c r="G71" s="303"/>
      <c r="H71" s="303"/>
      <c r="I71" s="303"/>
      <c r="J71" s="303"/>
      <c r="K71" s="303"/>
    </row>
    <row r="72" spans="2:11" ht="7.5" customHeight="1">
      <c r="B72" s="304"/>
      <c r="C72" s="305"/>
      <c r="D72" s="305"/>
      <c r="E72" s="305"/>
      <c r="F72" s="305"/>
      <c r="G72" s="305"/>
      <c r="H72" s="305"/>
      <c r="I72" s="305"/>
      <c r="J72" s="305"/>
      <c r="K72" s="306"/>
    </row>
    <row r="73" spans="2:11" ht="45" customHeight="1">
      <c r="B73" s="307"/>
      <c r="C73" s="417" t="s">
        <v>127</v>
      </c>
      <c r="D73" s="417"/>
      <c r="E73" s="417"/>
      <c r="F73" s="417"/>
      <c r="G73" s="417"/>
      <c r="H73" s="417"/>
      <c r="I73" s="417"/>
      <c r="J73" s="417"/>
      <c r="K73" s="308"/>
    </row>
    <row r="74" spans="2:11" ht="17.25" customHeight="1">
      <c r="B74" s="307"/>
      <c r="C74" s="309" t="s">
        <v>2583</v>
      </c>
      <c r="D74" s="309"/>
      <c r="E74" s="309"/>
      <c r="F74" s="309" t="s">
        <v>2584</v>
      </c>
      <c r="G74" s="310"/>
      <c r="H74" s="309" t="s">
        <v>152</v>
      </c>
      <c r="I74" s="309" t="s">
        <v>61</v>
      </c>
      <c r="J74" s="309" t="s">
        <v>2585</v>
      </c>
      <c r="K74" s="308"/>
    </row>
    <row r="75" spans="2:11" ht="17.25" customHeight="1">
      <c r="B75" s="307"/>
      <c r="C75" s="311" t="s">
        <v>2586</v>
      </c>
      <c r="D75" s="311"/>
      <c r="E75" s="311"/>
      <c r="F75" s="312" t="s">
        <v>2587</v>
      </c>
      <c r="G75" s="313"/>
      <c r="H75" s="311"/>
      <c r="I75" s="311"/>
      <c r="J75" s="311" t="s">
        <v>2588</v>
      </c>
      <c r="K75" s="308"/>
    </row>
    <row r="76" spans="2:11" ht="5.25" customHeight="1">
      <c r="B76" s="307"/>
      <c r="C76" s="314"/>
      <c r="D76" s="314"/>
      <c r="E76" s="314"/>
      <c r="F76" s="314"/>
      <c r="G76" s="315"/>
      <c r="H76" s="314"/>
      <c r="I76" s="314"/>
      <c r="J76" s="314"/>
      <c r="K76" s="308"/>
    </row>
    <row r="77" spans="2:11" ht="15" customHeight="1">
      <c r="B77" s="307"/>
      <c r="C77" s="297" t="s">
        <v>57</v>
      </c>
      <c r="D77" s="314"/>
      <c r="E77" s="314"/>
      <c r="F77" s="316" t="s">
        <v>2589</v>
      </c>
      <c r="G77" s="315"/>
      <c r="H77" s="297" t="s">
        <v>2590</v>
      </c>
      <c r="I77" s="297" t="s">
        <v>2591</v>
      </c>
      <c r="J77" s="297">
        <v>20</v>
      </c>
      <c r="K77" s="308"/>
    </row>
    <row r="78" spans="2:11" ht="15" customHeight="1">
      <c r="B78" s="307"/>
      <c r="C78" s="297" t="s">
        <v>2592</v>
      </c>
      <c r="D78" s="297"/>
      <c r="E78" s="297"/>
      <c r="F78" s="316" t="s">
        <v>2589</v>
      </c>
      <c r="G78" s="315"/>
      <c r="H78" s="297" t="s">
        <v>2593</v>
      </c>
      <c r="I78" s="297" t="s">
        <v>2591</v>
      </c>
      <c r="J78" s="297">
        <v>120</v>
      </c>
      <c r="K78" s="308"/>
    </row>
    <row r="79" spans="2:11" ht="15" customHeight="1">
      <c r="B79" s="317"/>
      <c r="C79" s="297" t="s">
        <v>2594</v>
      </c>
      <c r="D79" s="297"/>
      <c r="E79" s="297"/>
      <c r="F79" s="316" t="s">
        <v>2595</v>
      </c>
      <c r="G79" s="315"/>
      <c r="H79" s="297" t="s">
        <v>2596</v>
      </c>
      <c r="I79" s="297" t="s">
        <v>2591</v>
      </c>
      <c r="J79" s="297">
        <v>50</v>
      </c>
      <c r="K79" s="308"/>
    </row>
    <row r="80" spans="2:11" ht="15" customHeight="1">
      <c r="B80" s="317"/>
      <c r="C80" s="297" t="s">
        <v>2597</v>
      </c>
      <c r="D80" s="297"/>
      <c r="E80" s="297"/>
      <c r="F80" s="316" t="s">
        <v>2589</v>
      </c>
      <c r="G80" s="315"/>
      <c r="H80" s="297" t="s">
        <v>2598</v>
      </c>
      <c r="I80" s="297" t="s">
        <v>2599</v>
      </c>
      <c r="J80" s="297"/>
      <c r="K80" s="308"/>
    </row>
    <row r="81" spans="2:11" ht="15" customHeight="1">
      <c r="B81" s="317"/>
      <c r="C81" s="318" t="s">
        <v>2600</v>
      </c>
      <c r="D81" s="318"/>
      <c r="E81" s="318"/>
      <c r="F81" s="319" t="s">
        <v>2595</v>
      </c>
      <c r="G81" s="318"/>
      <c r="H81" s="318" t="s">
        <v>2601</v>
      </c>
      <c r="I81" s="318" t="s">
        <v>2591</v>
      </c>
      <c r="J81" s="318">
        <v>15</v>
      </c>
      <c r="K81" s="308"/>
    </row>
    <row r="82" spans="2:11" ht="15" customHeight="1">
      <c r="B82" s="317"/>
      <c r="C82" s="318" t="s">
        <v>2602</v>
      </c>
      <c r="D82" s="318"/>
      <c r="E82" s="318"/>
      <c r="F82" s="319" t="s">
        <v>2595</v>
      </c>
      <c r="G82" s="318"/>
      <c r="H82" s="318" t="s">
        <v>2603</v>
      </c>
      <c r="I82" s="318" t="s">
        <v>2591</v>
      </c>
      <c r="J82" s="318">
        <v>15</v>
      </c>
      <c r="K82" s="308"/>
    </row>
    <row r="83" spans="2:11" ht="15" customHeight="1">
      <c r="B83" s="317"/>
      <c r="C83" s="318" t="s">
        <v>2604</v>
      </c>
      <c r="D83" s="318"/>
      <c r="E83" s="318"/>
      <c r="F83" s="319" t="s">
        <v>2595</v>
      </c>
      <c r="G83" s="318"/>
      <c r="H83" s="318" t="s">
        <v>2605</v>
      </c>
      <c r="I83" s="318" t="s">
        <v>2591</v>
      </c>
      <c r="J83" s="318">
        <v>20</v>
      </c>
      <c r="K83" s="308"/>
    </row>
    <row r="84" spans="2:11" ht="15" customHeight="1">
      <c r="B84" s="317"/>
      <c r="C84" s="318" t="s">
        <v>2606</v>
      </c>
      <c r="D84" s="318"/>
      <c r="E84" s="318"/>
      <c r="F84" s="319" t="s">
        <v>2595</v>
      </c>
      <c r="G84" s="318"/>
      <c r="H84" s="318" t="s">
        <v>2607</v>
      </c>
      <c r="I84" s="318" t="s">
        <v>2591</v>
      </c>
      <c r="J84" s="318">
        <v>20</v>
      </c>
      <c r="K84" s="308"/>
    </row>
    <row r="85" spans="2:11" ht="15" customHeight="1">
      <c r="B85" s="317"/>
      <c r="C85" s="297" t="s">
        <v>2608</v>
      </c>
      <c r="D85" s="297"/>
      <c r="E85" s="297"/>
      <c r="F85" s="316" t="s">
        <v>2595</v>
      </c>
      <c r="G85" s="315"/>
      <c r="H85" s="297" t="s">
        <v>2609</v>
      </c>
      <c r="I85" s="297" t="s">
        <v>2591</v>
      </c>
      <c r="J85" s="297">
        <v>50</v>
      </c>
      <c r="K85" s="308"/>
    </row>
    <row r="86" spans="2:11" ht="15" customHeight="1">
      <c r="B86" s="317"/>
      <c r="C86" s="297" t="s">
        <v>2610</v>
      </c>
      <c r="D86" s="297"/>
      <c r="E86" s="297"/>
      <c r="F86" s="316" t="s">
        <v>2595</v>
      </c>
      <c r="G86" s="315"/>
      <c r="H86" s="297" t="s">
        <v>2611</v>
      </c>
      <c r="I86" s="297" t="s">
        <v>2591</v>
      </c>
      <c r="J86" s="297">
        <v>20</v>
      </c>
      <c r="K86" s="308"/>
    </row>
    <row r="87" spans="2:11" ht="15" customHeight="1">
      <c r="B87" s="317"/>
      <c r="C87" s="297" t="s">
        <v>2612</v>
      </c>
      <c r="D87" s="297"/>
      <c r="E87" s="297"/>
      <c r="F87" s="316" t="s">
        <v>2595</v>
      </c>
      <c r="G87" s="315"/>
      <c r="H87" s="297" t="s">
        <v>2613</v>
      </c>
      <c r="I87" s="297" t="s">
        <v>2591</v>
      </c>
      <c r="J87" s="297">
        <v>20</v>
      </c>
      <c r="K87" s="308"/>
    </row>
    <row r="88" spans="2:11" ht="15" customHeight="1">
      <c r="B88" s="317"/>
      <c r="C88" s="297" t="s">
        <v>2614</v>
      </c>
      <c r="D88" s="297"/>
      <c r="E88" s="297"/>
      <c r="F88" s="316" t="s">
        <v>2595</v>
      </c>
      <c r="G88" s="315"/>
      <c r="H88" s="297" t="s">
        <v>2615</v>
      </c>
      <c r="I88" s="297" t="s">
        <v>2591</v>
      </c>
      <c r="J88" s="297">
        <v>50</v>
      </c>
      <c r="K88" s="308"/>
    </row>
    <row r="89" spans="2:11" ht="15" customHeight="1">
      <c r="B89" s="317"/>
      <c r="C89" s="297" t="s">
        <v>2616</v>
      </c>
      <c r="D89" s="297"/>
      <c r="E89" s="297"/>
      <c r="F89" s="316" t="s">
        <v>2595</v>
      </c>
      <c r="G89" s="315"/>
      <c r="H89" s="297" t="s">
        <v>2616</v>
      </c>
      <c r="I89" s="297" t="s">
        <v>2591</v>
      </c>
      <c r="J89" s="297">
        <v>50</v>
      </c>
      <c r="K89" s="308"/>
    </row>
    <row r="90" spans="2:11" ht="15" customHeight="1">
      <c r="B90" s="317"/>
      <c r="C90" s="297" t="s">
        <v>157</v>
      </c>
      <c r="D90" s="297"/>
      <c r="E90" s="297"/>
      <c r="F90" s="316" t="s">
        <v>2595</v>
      </c>
      <c r="G90" s="315"/>
      <c r="H90" s="297" t="s">
        <v>2617</v>
      </c>
      <c r="I90" s="297" t="s">
        <v>2591</v>
      </c>
      <c r="J90" s="297">
        <v>255</v>
      </c>
      <c r="K90" s="308"/>
    </row>
    <row r="91" spans="2:11" ht="15" customHeight="1">
      <c r="B91" s="317"/>
      <c r="C91" s="297" t="s">
        <v>2618</v>
      </c>
      <c r="D91" s="297"/>
      <c r="E91" s="297"/>
      <c r="F91" s="316" t="s">
        <v>2589</v>
      </c>
      <c r="G91" s="315"/>
      <c r="H91" s="297" t="s">
        <v>2619</v>
      </c>
      <c r="I91" s="297" t="s">
        <v>2620</v>
      </c>
      <c r="J91" s="297"/>
      <c r="K91" s="308"/>
    </row>
    <row r="92" spans="2:11" ht="15" customHeight="1">
      <c r="B92" s="317"/>
      <c r="C92" s="297" t="s">
        <v>2621</v>
      </c>
      <c r="D92" s="297"/>
      <c r="E92" s="297"/>
      <c r="F92" s="316" t="s">
        <v>2589</v>
      </c>
      <c r="G92" s="315"/>
      <c r="H92" s="297" t="s">
        <v>2622</v>
      </c>
      <c r="I92" s="297" t="s">
        <v>2623</v>
      </c>
      <c r="J92" s="297"/>
      <c r="K92" s="308"/>
    </row>
    <row r="93" spans="2:11" ht="15" customHeight="1">
      <c r="B93" s="317"/>
      <c r="C93" s="297" t="s">
        <v>2624</v>
      </c>
      <c r="D93" s="297"/>
      <c r="E93" s="297"/>
      <c r="F93" s="316" t="s">
        <v>2589</v>
      </c>
      <c r="G93" s="315"/>
      <c r="H93" s="297" t="s">
        <v>2624</v>
      </c>
      <c r="I93" s="297" t="s">
        <v>2623</v>
      </c>
      <c r="J93" s="297"/>
      <c r="K93" s="308"/>
    </row>
    <row r="94" spans="2:11" ht="15" customHeight="1">
      <c r="B94" s="317"/>
      <c r="C94" s="297" t="s">
        <v>42</v>
      </c>
      <c r="D94" s="297"/>
      <c r="E94" s="297"/>
      <c r="F94" s="316" t="s">
        <v>2589</v>
      </c>
      <c r="G94" s="315"/>
      <c r="H94" s="297" t="s">
        <v>2625</v>
      </c>
      <c r="I94" s="297" t="s">
        <v>2623</v>
      </c>
      <c r="J94" s="297"/>
      <c r="K94" s="308"/>
    </row>
    <row r="95" spans="2:11" ht="15" customHeight="1">
      <c r="B95" s="317"/>
      <c r="C95" s="297" t="s">
        <v>52</v>
      </c>
      <c r="D95" s="297"/>
      <c r="E95" s="297"/>
      <c r="F95" s="316" t="s">
        <v>2589</v>
      </c>
      <c r="G95" s="315"/>
      <c r="H95" s="297" t="s">
        <v>2626</v>
      </c>
      <c r="I95" s="297" t="s">
        <v>2623</v>
      </c>
      <c r="J95" s="297"/>
      <c r="K95" s="308"/>
    </row>
    <row r="96" spans="2:11" ht="15" customHeight="1">
      <c r="B96" s="320"/>
      <c r="C96" s="321"/>
      <c r="D96" s="321"/>
      <c r="E96" s="321"/>
      <c r="F96" s="321"/>
      <c r="G96" s="321"/>
      <c r="H96" s="321"/>
      <c r="I96" s="321"/>
      <c r="J96" s="321"/>
      <c r="K96" s="322"/>
    </row>
    <row r="97" spans="2:11" ht="18.75" customHeight="1">
      <c r="B97" s="323"/>
      <c r="C97" s="324"/>
      <c r="D97" s="324"/>
      <c r="E97" s="324"/>
      <c r="F97" s="324"/>
      <c r="G97" s="324"/>
      <c r="H97" s="324"/>
      <c r="I97" s="324"/>
      <c r="J97" s="324"/>
      <c r="K97" s="323"/>
    </row>
    <row r="98" spans="2:11" ht="18.75" customHeight="1">
      <c r="B98" s="303"/>
      <c r="C98" s="303"/>
      <c r="D98" s="303"/>
      <c r="E98" s="303"/>
      <c r="F98" s="303"/>
      <c r="G98" s="303"/>
      <c r="H98" s="303"/>
      <c r="I98" s="303"/>
      <c r="J98" s="303"/>
      <c r="K98" s="303"/>
    </row>
    <row r="99" spans="2:11" ht="7.5" customHeight="1">
      <c r="B99" s="304"/>
      <c r="C99" s="305"/>
      <c r="D99" s="305"/>
      <c r="E99" s="305"/>
      <c r="F99" s="305"/>
      <c r="G99" s="305"/>
      <c r="H99" s="305"/>
      <c r="I99" s="305"/>
      <c r="J99" s="305"/>
      <c r="K99" s="306"/>
    </row>
    <row r="100" spans="2:11" ht="45" customHeight="1">
      <c r="B100" s="307"/>
      <c r="C100" s="417" t="s">
        <v>2627</v>
      </c>
      <c r="D100" s="417"/>
      <c r="E100" s="417"/>
      <c r="F100" s="417"/>
      <c r="G100" s="417"/>
      <c r="H100" s="417"/>
      <c r="I100" s="417"/>
      <c r="J100" s="417"/>
      <c r="K100" s="308"/>
    </row>
    <row r="101" spans="2:11" ht="17.25" customHeight="1">
      <c r="B101" s="307"/>
      <c r="C101" s="309" t="s">
        <v>2583</v>
      </c>
      <c r="D101" s="309"/>
      <c r="E101" s="309"/>
      <c r="F101" s="309" t="s">
        <v>2584</v>
      </c>
      <c r="G101" s="310"/>
      <c r="H101" s="309" t="s">
        <v>152</v>
      </c>
      <c r="I101" s="309" t="s">
        <v>61</v>
      </c>
      <c r="J101" s="309" t="s">
        <v>2585</v>
      </c>
      <c r="K101" s="308"/>
    </row>
    <row r="102" spans="2:11" ht="17.25" customHeight="1">
      <c r="B102" s="307"/>
      <c r="C102" s="311" t="s">
        <v>2586</v>
      </c>
      <c r="D102" s="311"/>
      <c r="E102" s="311"/>
      <c r="F102" s="312" t="s">
        <v>2587</v>
      </c>
      <c r="G102" s="313"/>
      <c r="H102" s="311"/>
      <c r="I102" s="311"/>
      <c r="J102" s="311" t="s">
        <v>2588</v>
      </c>
      <c r="K102" s="308"/>
    </row>
    <row r="103" spans="2:11" ht="5.25" customHeight="1">
      <c r="B103" s="307"/>
      <c r="C103" s="309"/>
      <c r="D103" s="309"/>
      <c r="E103" s="309"/>
      <c r="F103" s="309"/>
      <c r="G103" s="325"/>
      <c r="H103" s="309"/>
      <c r="I103" s="309"/>
      <c r="J103" s="309"/>
      <c r="K103" s="308"/>
    </row>
    <row r="104" spans="2:11" ht="15" customHeight="1">
      <c r="B104" s="307"/>
      <c r="C104" s="297" t="s">
        <v>57</v>
      </c>
      <c r="D104" s="314"/>
      <c r="E104" s="314"/>
      <c r="F104" s="316" t="s">
        <v>2589</v>
      </c>
      <c r="G104" s="325"/>
      <c r="H104" s="297" t="s">
        <v>2628</v>
      </c>
      <c r="I104" s="297" t="s">
        <v>2591</v>
      </c>
      <c r="J104" s="297">
        <v>20</v>
      </c>
      <c r="K104" s="308"/>
    </row>
    <row r="105" spans="2:11" ht="15" customHeight="1">
      <c r="B105" s="307"/>
      <c r="C105" s="297" t="s">
        <v>2592</v>
      </c>
      <c r="D105" s="297"/>
      <c r="E105" s="297"/>
      <c r="F105" s="316" t="s">
        <v>2589</v>
      </c>
      <c r="G105" s="297"/>
      <c r="H105" s="297" t="s">
        <v>2628</v>
      </c>
      <c r="I105" s="297" t="s">
        <v>2591</v>
      </c>
      <c r="J105" s="297">
        <v>120</v>
      </c>
      <c r="K105" s="308"/>
    </row>
    <row r="106" spans="2:11" ht="15" customHeight="1">
      <c r="B106" s="317"/>
      <c r="C106" s="297" t="s">
        <v>2594</v>
      </c>
      <c r="D106" s="297"/>
      <c r="E106" s="297"/>
      <c r="F106" s="316" t="s">
        <v>2595</v>
      </c>
      <c r="G106" s="297"/>
      <c r="H106" s="297" t="s">
        <v>2628</v>
      </c>
      <c r="I106" s="297" t="s">
        <v>2591</v>
      </c>
      <c r="J106" s="297">
        <v>50</v>
      </c>
      <c r="K106" s="308"/>
    </row>
    <row r="107" spans="2:11" ht="15" customHeight="1">
      <c r="B107" s="317"/>
      <c r="C107" s="297" t="s">
        <v>2597</v>
      </c>
      <c r="D107" s="297"/>
      <c r="E107" s="297"/>
      <c r="F107" s="316" t="s">
        <v>2589</v>
      </c>
      <c r="G107" s="297"/>
      <c r="H107" s="297" t="s">
        <v>2628</v>
      </c>
      <c r="I107" s="297" t="s">
        <v>2599</v>
      </c>
      <c r="J107" s="297"/>
      <c r="K107" s="308"/>
    </row>
    <row r="108" spans="2:11" ht="15" customHeight="1">
      <c r="B108" s="317"/>
      <c r="C108" s="297" t="s">
        <v>2608</v>
      </c>
      <c r="D108" s="297"/>
      <c r="E108" s="297"/>
      <c r="F108" s="316" t="s">
        <v>2595</v>
      </c>
      <c r="G108" s="297"/>
      <c r="H108" s="297" t="s">
        <v>2628</v>
      </c>
      <c r="I108" s="297" t="s">
        <v>2591</v>
      </c>
      <c r="J108" s="297">
        <v>50</v>
      </c>
      <c r="K108" s="308"/>
    </row>
    <row r="109" spans="2:11" ht="15" customHeight="1">
      <c r="B109" s="317"/>
      <c r="C109" s="297" t="s">
        <v>2616</v>
      </c>
      <c r="D109" s="297"/>
      <c r="E109" s="297"/>
      <c r="F109" s="316" t="s">
        <v>2595</v>
      </c>
      <c r="G109" s="297"/>
      <c r="H109" s="297" t="s">
        <v>2628</v>
      </c>
      <c r="I109" s="297" t="s">
        <v>2591</v>
      </c>
      <c r="J109" s="297">
        <v>50</v>
      </c>
      <c r="K109" s="308"/>
    </row>
    <row r="110" spans="2:11" ht="15" customHeight="1">
      <c r="B110" s="317"/>
      <c r="C110" s="297" t="s">
        <v>2614</v>
      </c>
      <c r="D110" s="297"/>
      <c r="E110" s="297"/>
      <c r="F110" s="316" t="s">
        <v>2595</v>
      </c>
      <c r="G110" s="297"/>
      <c r="H110" s="297" t="s">
        <v>2628</v>
      </c>
      <c r="I110" s="297" t="s">
        <v>2591</v>
      </c>
      <c r="J110" s="297">
        <v>50</v>
      </c>
      <c r="K110" s="308"/>
    </row>
    <row r="111" spans="2:11" ht="15" customHeight="1">
      <c r="B111" s="317"/>
      <c r="C111" s="297" t="s">
        <v>57</v>
      </c>
      <c r="D111" s="297"/>
      <c r="E111" s="297"/>
      <c r="F111" s="316" t="s">
        <v>2589</v>
      </c>
      <c r="G111" s="297"/>
      <c r="H111" s="297" t="s">
        <v>2629</v>
      </c>
      <c r="I111" s="297" t="s">
        <v>2591</v>
      </c>
      <c r="J111" s="297">
        <v>20</v>
      </c>
      <c r="K111" s="308"/>
    </row>
    <row r="112" spans="2:11" ht="15" customHeight="1">
      <c r="B112" s="317"/>
      <c r="C112" s="297" t="s">
        <v>2630</v>
      </c>
      <c r="D112" s="297"/>
      <c r="E112" s="297"/>
      <c r="F112" s="316" t="s">
        <v>2589</v>
      </c>
      <c r="G112" s="297"/>
      <c r="H112" s="297" t="s">
        <v>2631</v>
      </c>
      <c r="I112" s="297" t="s">
        <v>2591</v>
      </c>
      <c r="J112" s="297">
        <v>120</v>
      </c>
      <c r="K112" s="308"/>
    </row>
    <row r="113" spans="2:11" ht="15" customHeight="1">
      <c r="B113" s="317"/>
      <c r="C113" s="297" t="s">
        <v>42</v>
      </c>
      <c r="D113" s="297"/>
      <c r="E113" s="297"/>
      <c r="F113" s="316" t="s">
        <v>2589</v>
      </c>
      <c r="G113" s="297"/>
      <c r="H113" s="297" t="s">
        <v>2632</v>
      </c>
      <c r="I113" s="297" t="s">
        <v>2623</v>
      </c>
      <c r="J113" s="297"/>
      <c r="K113" s="308"/>
    </row>
    <row r="114" spans="2:11" ht="15" customHeight="1">
      <c r="B114" s="317"/>
      <c r="C114" s="297" t="s">
        <v>52</v>
      </c>
      <c r="D114" s="297"/>
      <c r="E114" s="297"/>
      <c r="F114" s="316" t="s">
        <v>2589</v>
      </c>
      <c r="G114" s="297"/>
      <c r="H114" s="297" t="s">
        <v>2633</v>
      </c>
      <c r="I114" s="297" t="s">
        <v>2623</v>
      </c>
      <c r="J114" s="297"/>
      <c r="K114" s="308"/>
    </row>
    <row r="115" spans="2:11" ht="15" customHeight="1">
      <c r="B115" s="317"/>
      <c r="C115" s="297" t="s">
        <v>61</v>
      </c>
      <c r="D115" s="297"/>
      <c r="E115" s="297"/>
      <c r="F115" s="316" t="s">
        <v>2589</v>
      </c>
      <c r="G115" s="297"/>
      <c r="H115" s="297" t="s">
        <v>2634</v>
      </c>
      <c r="I115" s="297" t="s">
        <v>2635</v>
      </c>
      <c r="J115" s="297"/>
      <c r="K115" s="308"/>
    </row>
    <row r="116" spans="2:11" ht="15" customHeight="1">
      <c r="B116" s="320"/>
      <c r="C116" s="326"/>
      <c r="D116" s="326"/>
      <c r="E116" s="326"/>
      <c r="F116" s="326"/>
      <c r="G116" s="326"/>
      <c r="H116" s="326"/>
      <c r="I116" s="326"/>
      <c r="J116" s="326"/>
      <c r="K116" s="322"/>
    </row>
    <row r="117" spans="2:11" ht="18.75" customHeight="1">
      <c r="B117" s="327"/>
      <c r="C117" s="293"/>
      <c r="D117" s="293"/>
      <c r="E117" s="293"/>
      <c r="F117" s="328"/>
      <c r="G117" s="293"/>
      <c r="H117" s="293"/>
      <c r="I117" s="293"/>
      <c r="J117" s="293"/>
      <c r="K117" s="327"/>
    </row>
    <row r="118" spans="2:11" ht="18.75" customHeight="1">
      <c r="B118" s="303"/>
      <c r="C118" s="303"/>
      <c r="D118" s="303"/>
      <c r="E118" s="303"/>
      <c r="F118" s="303"/>
      <c r="G118" s="303"/>
      <c r="H118" s="303"/>
      <c r="I118" s="303"/>
      <c r="J118" s="303"/>
      <c r="K118" s="303"/>
    </row>
    <row r="119" spans="2:11" ht="7.5" customHeight="1">
      <c r="B119" s="329"/>
      <c r="C119" s="330"/>
      <c r="D119" s="330"/>
      <c r="E119" s="330"/>
      <c r="F119" s="330"/>
      <c r="G119" s="330"/>
      <c r="H119" s="330"/>
      <c r="I119" s="330"/>
      <c r="J119" s="330"/>
      <c r="K119" s="331"/>
    </row>
    <row r="120" spans="2:11" ht="45" customHeight="1">
      <c r="B120" s="332"/>
      <c r="C120" s="414" t="s">
        <v>2636</v>
      </c>
      <c r="D120" s="414"/>
      <c r="E120" s="414"/>
      <c r="F120" s="414"/>
      <c r="G120" s="414"/>
      <c r="H120" s="414"/>
      <c r="I120" s="414"/>
      <c r="J120" s="414"/>
      <c r="K120" s="333"/>
    </row>
    <row r="121" spans="2:11" ht="17.25" customHeight="1">
      <c r="B121" s="334"/>
      <c r="C121" s="309" t="s">
        <v>2583</v>
      </c>
      <c r="D121" s="309"/>
      <c r="E121" s="309"/>
      <c r="F121" s="309" t="s">
        <v>2584</v>
      </c>
      <c r="G121" s="310"/>
      <c r="H121" s="309" t="s">
        <v>152</v>
      </c>
      <c r="I121" s="309" t="s">
        <v>61</v>
      </c>
      <c r="J121" s="309" t="s">
        <v>2585</v>
      </c>
      <c r="K121" s="335"/>
    </row>
    <row r="122" spans="2:11" ht="17.25" customHeight="1">
      <c r="B122" s="334"/>
      <c r="C122" s="311" t="s">
        <v>2586</v>
      </c>
      <c r="D122" s="311"/>
      <c r="E122" s="311"/>
      <c r="F122" s="312" t="s">
        <v>2587</v>
      </c>
      <c r="G122" s="313"/>
      <c r="H122" s="311"/>
      <c r="I122" s="311"/>
      <c r="J122" s="311" t="s">
        <v>2588</v>
      </c>
      <c r="K122" s="335"/>
    </row>
    <row r="123" spans="2:11" ht="5.25" customHeight="1">
      <c r="B123" s="336"/>
      <c r="C123" s="314"/>
      <c r="D123" s="314"/>
      <c r="E123" s="314"/>
      <c r="F123" s="314"/>
      <c r="G123" s="297"/>
      <c r="H123" s="314"/>
      <c r="I123" s="314"/>
      <c r="J123" s="314"/>
      <c r="K123" s="337"/>
    </row>
    <row r="124" spans="2:11" ht="15" customHeight="1">
      <c r="B124" s="336"/>
      <c r="C124" s="297" t="s">
        <v>2592</v>
      </c>
      <c r="D124" s="314"/>
      <c r="E124" s="314"/>
      <c r="F124" s="316" t="s">
        <v>2589</v>
      </c>
      <c r="G124" s="297"/>
      <c r="H124" s="297" t="s">
        <v>2628</v>
      </c>
      <c r="I124" s="297" t="s">
        <v>2591</v>
      </c>
      <c r="J124" s="297">
        <v>120</v>
      </c>
      <c r="K124" s="338"/>
    </row>
    <row r="125" spans="2:11" ht="15" customHeight="1">
      <c r="B125" s="336"/>
      <c r="C125" s="297" t="s">
        <v>2637</v>
      </c>
      <c r="D125" s="297"/>
      <c r="E125" s="297"/>
      <c r="F125" s="316" t="s">
        <v>2589</v>
      </c>
      <c r="G125" s="297"/>
      <c r="H125" s="297" t="s">
        <v>2638</v>
      </c>
      <c r="I125" s="297" t="s">
        <v>2591</v>
      </c>
      <c r="J125" s="297" t="s">
        <v>2639</v>
      </c>
      <c r="K125" s="338"/>
    </row>
    <row r="126" spans="2:11" ht="15" customHeight="1">
      <c r="B126" s="336"/>
      <c r="C126" s="297" t="s">
        <v>89</v>
      </c>
      <c r="D126" s="297"/>
      <c r="E126" s="297"/>
      <c r="F126" s="316" t="s">
        <v>2589</v>
      </c>
      <c r="G126" s="297"/>
      <c r="H126" s="297" t="s">
        <v>2640</v>
      </c>
      <c r="I126" s="297" t="s">
        <v>2591</v>
      </c>
      <c r="J126" s="297" t="s">
        <v>2639</v>
      </c>
      <c r="K126" s="338"/>
    </row>
    <row r="127" spans="2:11" ht="15" customHeight="1">
      <c r="B127" s="336"/>
      <c r="C127" s="297" t="s">
        <v>2600</v>
      </c>
      <c r="D127" s="297"/>
      <c r="E127" s="297"/>
      <c r="F127" s="316" t="s">
        <v>2595</v>
      </c>
      <c r="G127" s="297"/>
      <c r="H127" s="297" t="s">
        <v>2601</v>
      </c>
      <c r="I127" s="297" t="s">
        <v>2591</v>
      </c>
      <c r="J127" s="297">
        <v>15</v>
      </c>
      <c r="K127" s="338"/>
    </row>
    <row r="128" spans="2:11" ht="15" customHeight="1">
      <c r="B128" s="336"/>
      <c r="C128" s="318" t="s">
        <v>2602</v>
      </c>
      <c r="D128" s="318"/>
      <c r="E128" s="318"/>
      <c r="F128" s="319" t="s">
        <v>2595</v>
      </c>
      <c r="G128" s="318"/>
      <c r="H128" s="318" t="s">
        <v>2603</v>
      </c>
      <c r="I128" s="318" t="s">
        <v>2591</v>
      </c>
      <c r="J128" s="318">
        <v>15</v>
      </c>
      <c r="K128" s="338"/>
    </row>
    <row r="129" spans="2:11" ht="15" customHeight="1">
      <c r="B129" s="336"/>
      <c r="C129" s="318" t="s">
        <v>2604</v>
      </c>
      <c r="D129" s="318"/>
      <c r="E129" s="318"/>
      <c r="F129" s="319" t="s">
        <v>2595</v>
      </c>
      <c r="G129" s="318"/>
      <c r="H129" s="318" t="s">
        <v>2605</v>
      </c>
      <c r="I129" s="318" t="s">
        <v>2591</v>
      </c>
      <c r="J129" s="318">
        <v>20</v>
      </c>
      <c r="K129" s="338"/>
    </row>
    <row r="130" spans="2:11" ht="15" customHeight="1">
      <c r="B130" s="336"/>
      <c r="C130" s="318" t="s">
        <v>2606</v>
      </c>
      <c r="D130" s="318"/>
      <c r="E130" s="318"/>
      <c r="F130" s="319" t="s">
        <v>2595</v>
      </c>
      <c r="G130" s="318"/>
      <c r="H130" s="318" t="s">
        <v>2607</v>
      </c>
      <c r="I130" s="318" t="s">
        <v>2591</v>
      </c>
      <c r="J130" s="318">
        <v>20</v>
      </c>
      <c r="K130" s="338"/>
    </row>
    <row r="131" spans="2:11" ht="15" customHeight="1">
      <c r="B131" s="336"/>
      <c r="C131" s="297" t="s">
        <v>2594</v>
      </c>
      <c r="D131" s="297"/>
      <c r="E131" s="297"/>
      <c r="F131" s="316" t="s">
        <v>2595</v>
      </c>
      <c r="G131" s="297"/>
      <c r="H131" s="297" t="s">
        <v>2628</v>
      </c>
      <c r="I131" s="297" t="s">
        <v>2591</v>
      </c>
      <c r="J131" s="297">
        <v>50</v>
      </c>
      <c r="K131" s="338"/>
    </row>
    <row r="132" spans="2:11" ht="15" customHeight="1">
      <c r="B132" s="336"/>
      <c r="C132" s="297" t="s">
        <v>2608</v>
      </c>
      <c r="D132" s="297"/>
      <c r="E132" s="297"/>
      <c r="F132" s="316" t="s">
        <v>2595</v>
      </c>
      <c r="G132" s="297"/>
      <c r="H132" s="297" t="s">
        <v>2628</v>
      </c>
      <c r="I132" s="297" t="s">
        <v>2591</v>
      </c>
      <c r="J132" s="297">
        <v>50</v>
      </c>
      <c r="K132" s="338"/>
    </row>
    <row r="133" spans="2:11" ht="15" customHeight="1">
      <c r="B133" s="336"/>
      <c r="C133" s="297" t="s">
        <v>2614</v>
      </c>
      <c r="D133" s="297"/>
      <c r="E133" s="297"/>
      <c r="F133" s="316" t="s">
        <v>2595</v>
      </c>
      <c r="G133" s="297"/>
      <c r="H133" s="297" t="s">
        <v>2628</v>
      </c>
      <c r="I133" s="297" t="s">
        <v>2591</v>
      </c>
      <c r="J133" s="297">
        <v>50</v>
      </c>
      <c r="K133" s="338"/>
    </row>
    <row r="134" spans="2:11" ht="15" customHeight="1">
      <c r="B134" s="336"/>
      <c r="C134" s="297" t="s">
        <v>2616</v>
      </c>
      <c r="D134" s="297"/>
      <c r="E134" s="297"/>
      <c r="F134" s="316" t="s">
        <v>2595</v>
      </c>
      <c r="G134" s="297"/>
      <c r="H134" s="297" t="s">
        <v>2628</v>
      </c>
      <c r="I134" s="297" t="s">
        <v>2591</v>
      </c>
      <c r="J134" s="297">
        <v>50</v>
      </c>
      <c r="K134" s="338"/>
    </row>
    <row r="135" spans="2:11" ht="15" customHeight="1">
      <c r="B135" s="336"/>
      <c r="C135" s="297" t="s">
        <v>157</v>
      </c>
      <c r="D135" s="297"/>
      <c r="E135" s="297"/>
      <c r="F135" s="316" t="s">
        <v>2595</v>
      </c>
      <c r="G135" s="297"/>
      <c r="H135" s="297" t="s">
        <v>2641</v>
      </c>
      <c r="I135" s="297" t="s">
        <v>2591</v>
      </c>
      <c r="J135" s="297">
        <v>255</v>
      </c>
      <c r="K135" s="338"/>
    </row>
    <row r="136" spans="2:11" ht="15" customHeight="1">
      <c r="B136" s="336"/>
      <c r="C136" s="297" t="s">
        <v>2618</v>
      </c>
      <c r="D136" s="297"/>
      <c r="E136" s="297"/>
      <c r="F136" s="316" t="s">
        <v>2589</v>
      </c>
      <c r="G136" s="297"/>
      <c r="H136" s="297" t="s">
        <v>2642</v>
      </c>
      <c r="I136" s="297" t="s">
        <v>2620</v>
      </c>
      <c r="J136" s="297"/>
      <c r="K136" s="338"/>
    </row>
    <row r="137" spans="2:11" ht="15" customHeight="1">
      <c r="B137" s="336"/>
      <c r="C137" s="297" t="s">
        <v>2621</v>
      </c>
      <c r="D137" s="297"/>
      <c r="E137" s="297"/>
      <c r="F137" s="316" t="s">
        <v>2589</v>
      </c>
      <c r="G137" s="297"/>
      <c r="H137" s="297" t="s">
        <v>2643</v>
      </c>
      <c r="I137" s="297" t="s">
        <v>2623</v>
      </c>
      <c r="J137" s="297"/>
      <c r="K137" s="338"/>
    </row>
    <row r="138" spans="2:11" ht="15" customHeight="1">
      <c r="B138" s="336"/>
      <c r="C138" s="297" t="s">
        <v>2624</v>
      </c>
      <c r="D138" s="297"/>
      <c r="E138" s="297"/>
      <c r="F138" s="316" t="s">
        <v>2589</v>
      </c>
      <c r="G138" s="297"/>
      <c r="H138" s="297" t="s">
        <v>2624</v>
      </c>
      <c r="I138" s="297" t="s">
        <v>2623</v>
      </c>
      <c r="J138" s="297"/>
      <c r="K138" s="338"/>
    </row>
    <row r="139" spans="2:11" ht="15" customHeight="1">
      <c r="B139" s="336"/>
      <c r="C139" s="297" t="s">
        <v>42</v>
      </c>
      <c r="D139" s="297"/>
      <c r="E139" s="297"/>
      <c r="F139" s="316" t="s">
        <v>2589</v>
      </c>
      <c r="G139" s="297"/>
      <c r="H139" s="297" t="s">
        <v>2644</v>
      </c>
      <c r="I139" s="297" t="s">
        <v>2623</v>
      </c>
      <c r="J139" s="297"/>
      <c r="K139" s="338"/>
    </row>
    <row r="140" spans="2:11" ht="15" customHeight="1">
      <c r="B140" s="336"/>
      <c r="C140" s="297" t="s">
        <v>2645</v>
      </c>
      <c r="D140" s="297"/>
      <c r="E140" s="297"/>
      <c r="F140" s="316" t="s">
        <v>2589</v>
      </c>
      <c r="G140" s="297"/>
      <c r="H140" s="297" t="s">
        <v>2646</v>
      </c>
      <c r="I140" s="297" t="s">
        <v>2623</v>
      </c>
      <c r="J140" s="297"/>
      <c r="K140" s="338"/>
    </row>
    <row r="141" spans="2:11" ht="15" customHeight="1">
      <c r="B141" s="339"/>
      <c r="C141" s="340"/>
      <c r="D141" s="340"/>
      <c r="E141" s="340"/>
      <c r="F141" s="340"/>
      <c r="G141" s="340"/>
      <c r="H141" s="340"/>
      <c r="I141" s="340"/>
      <c r="J141" s="340"/>
      <c r="K141" s="341"/>
    </row>
    <row r="142" spans="2:11" ht="18.75" customHeight="1">
      <c r="B142" s="293"/>
      <c r="C142" s="293"/>
      <c r="D142" s="293"/>
      <c r="E142" s="293"/>
      <c r="F142" s="328"/>
      <c r="G142" s="293"/>
      <c r="H142" s="293"/>
      <c r="I142" s="293"/>
      <c r="J142" s="293"/>
      <c r="K142" s="293"/>
    </row>
    <row r="143" spans="2:11" ht="18.75" customHeight="1">
      <c r="B143" s="303"/>
      <c r="C143" s="303"/>
      <c r="D143" s="303"/>
      <c r="E143" s="303"/>
      <c r="F143" s="303"/>
      <c r="G143" s="303"/>
      <c r="H143" s="303"/>
      <c r="I143" s="303"/>
      <c r="J143" s="303"/>
      <c r="K143" s="303"/>
    </row>
    <row r="144" spans="2:11" ht="7.5" customHeight="1">
      <c r="B144" s="304"/>
      <c r="C144" s="305"/>
      <c r="D144" s="305"/>
      <c r="E144" s="305"/>
      <c r="F144" s="305"/>
      <c r="G144" s="305"/>
      <c r="H144" s="305"/>
      <c r="I144" s="305"/>
      <c r="J144" s="305"/>
      <c r="K144" s="306"/>
    </row>
    <row r="145" spans="2:11" ht="45" customHeight="1">
      <c r="B145" s="307"/>
      <c r="C145" s="417" t="s">
        <v>2647</v>
      </c>
      <c r="D145" s="417"/>
      <c r="E145" s="417"/>
      <c r="F145" s="417"/>
      <c r="G145" s="417"/>
      <c r="H145" s="417"/>
      <c r="I145" s="417"/>
      <c r="J145" s="417"/>
      <c r="K145" s="308"/>
    </row>
    <row r="146" spans="2:11" ht="17.25" customHeight="1">
      <c r="B146" s="307"/>
      <c r="C146" s="309" t="s">
        <v>2583</v>
      </c>
      <c r="D146" s="309"/>
      <c r="E146" s="309"/>
      <c r="F146" s="309" t="s">
        <v>2584</v>
      </c>
      <c r="G146" s="310"/>
      <c r="H146" s="309" t="s">
        <v>152</v>
      </c>
      <c r="I146" s="309" t="s">
        <v>61</v>
      </c>
      <c r="J146" s="309" t="s">
        <v>2585</v>
      </c>
      <c r="K146" s="308"/>
    </row>
    <row r="147" spans="2:11" ht="17.25" customHeight="1">
      <c r="B147" s="307"/>
      <c r="C147" s="311" t="s">
        <v>2586</v>
      </c>
      <c r="D147" s="311"/>
      <c r="E147" s="311"/>
      <c r="F147" s="312" t="s">
        <v>2587</v>
      </c>
      <c r="G147" s="313"/>
      <c r="H147" s="311"/>
      <c r="I147" s="311"/>
      <c r="J147" s="311" t="s">
        <v>2588</v>
      </c>
      <c r="K147" s="308"/>
    </row>
    <row r="148" spans="2:11" ht="5.25" customHeight="1">
      <c r="B148" s="317"/>
      <c r="C148" s="314"/>
      <c r="D148" s="314"/>
      <c r="E148" s="314"/>
      <c r="F148" s="314"/>
      <c r="G148" s="315"/>
      <c r="H148" s="314"/>
      <c r="I148" s="314"/>
      <c r="J148" s="314"/>
      <c r="K148" s="338"/>
    </row>
    <row r="149" spans="2:11" ht="15" customHeight="1">
      <c r="B149" s="317"/>
      <c r="C149" s="342" t="s">
        <v>2592</v>
      </c>
      <c r="D149" s="297"/>
      <c r="E149" s="297"/>
      <c r="F149" s="343" t="s">
        <v>2589</v>
      </c>
      <c r="G149" s="297"/>
      <c r="H149" s="342" t="s">
        <v>2628</v>
      </c>
      <c r="I149" s="342" t="s">
        <v>2591</v>
      </c>
      <c r="J149" s="342">
        <v>120</v>
      </c>
      <c r="K149" s="338"/>
    </row>
    <row r="150" spans="2:11" ht="15" customHeight="1">
      <c r="B150" s="317"/>
      <c r="C150" s="342" t="s">
        <v>2637</v>
      </c>
      <c r="D150" s="297"/>
      <c r="E150" s="297"/>
      <c r="F150" s="343" t="s">
        <v>2589</v>
      </c>
      <c r="G150" s="297"/>
      <c r="H150" s="342" t="s">
        <v>2648</v>
      </c>
      <c r="I150" s="342" t="s">
        <v>2591</v>
      </c>
      <c r="J150" s="342" t="s">
        <v>2639</v>
      </c>
      <c r="K150" s="338"/>
    </row>
    <row r="151" spans="2:11" ht="15" customHeight="1">
      <c r="B151" s="317"/>
      <c r="C151" s="342" t="s">
        <v>89</v>
      </c>
      <c r="D151" s="297"/>
      <c r="E151" s="297"/>
      <c r="F151" s="343" t="s">
        <v>2589</v>
      </c>
      <c r="G151" s="297"/>
      <c r="H151" s="342" t="s">
        <v>2649</v>
      </c>
      <c r="I151" s="342" t="s">
        <v>2591</v>
      </c>
      <c r="J151" s="342" t="s">
        <v>2639</v>
      </c>
      <c r="K151" s="338"/>
    </row>
    <row r="152" spans="2:11" ht="15" customHeight="1">
      <c r="B152" s="317"/>
      <c r="C152" s="342" t="s">
        <v>2594</v>
      </c>
      <c r="D152" s="297"/>
      <c r="E152" s="297"/>
      <c r="F152" s="343" t="s">
        <v>2595</v>
      </c>
      <c r="G152" s="297"/>
      <c r="H152" s="342" t="s">
        <v>2628</v>
      </c>
      <c r="I152" s="342" t="s">
        <v>2591</v>
      </c>
      <c r="J152" s="342">
        <v>50</v>
      </c>
      <c r="K152" s="338"/>
    </row>
    <row r="153" spans="2:11" ht="15" customHeight="1">
      <c r="B153" s="317"/>
      <c r="C153" s="342" t="s">
        <v>2597</v>
      </c>
      <c r="D153" s="297"/>
      <c r="E153" s="297"/>
      <c r="F153" s="343" t="s">
        <v>2589</v>
      </c>
      <c r="G153" s="297"/>
      <c r="H153" s="342" t="s">
        <v>2628</v>
      </c>
      <c r="I153" s="342" t="s">
        <v>2599</v>
      </c>
      <c r="J153" s="342"/>
      <c r="K153" s="338"/>
    </row>
    <row r="154" spans="2:11" ht="15" customHeight="1">
      <c r="B154" s="317"/>
      <c r="C154" s="342" t="s">
        <v>2608</v>
      </c>
      <c r="D154" s="297"/>
      <c r="E154" s="297"/>
      <c r="F154" s="343" t="s">
        <v>2595</v>
      </c>
      <c r="G154" s="297"/>
      <c r="H154" s="342" t="s">
        <v>2628</v>
      </c>
      <c r="I154" s="342" t="s">
        <v>2591</v>
      </c>
      <c r="J154" s="342">
        <v>50</v>
      </c>
      <c r="K154" s="338"/>
    </row>
    <row r="155" spans="2:11" ht="15" customHeight="1">
      <c r="B155" s="317"/>
      <c r="C155" s="342" t="s">
        <v>2616</v>
      </c>
      <c r="D155" s="297"/>
      <c r="E155" s="297"/>
      <c r="F155" s="343" t="s">
        <v>2595</v>
      </c>
      <c r="G155" s="297"/>
      <c r="H155" s="342" t="s">
        <v>2628</v>
      </c>
      <c r="I155" s="342" t="s">
        <v>2591</v>
      </c>
      <c r="J155" s="342">
        <v>50</v>
      </c>
      <c r="K155" s="338"/>
    </row>
    <row r="156" spans="2:11" ht="15" customHeight="1">
      <c r="B156" s="317"/>
      <c r="C156" s="342" t="s">
        <v>2614</v>
      </c>
      <c r="D156" s="297"/>
      <c r="E156" s="297"/>
      <c r="F156" s="343" t="s">
        <v>2595</v>
      </c>
      <c r="G156" s="297"/>
      <c r="H156" s="342" t="s">
        <v>2628</v>
      </c>
      <c r="I156" s="342" t="s">
        <v>2591</v>
      </c>
      <c r="J156" s="342">
        <v>50</v>
      </c>
      <c r="K156" s="338"/>
    </row>
    <row r="157" spans="2:11" ht="15" customHeight="1">
      <c r="B157" s="317"/>
      <c r="C157" s="342" t="s">
        <v>134</v>
      </c>
      <c r="D157" s="297"/>
      <c r="E157" s="297"/>
      <c r="F157" s="343" t="s">
        <v>2589</v>
      </c>
      <c r="G157" s="297"/>
      <c r="H157" s="342" t="s">
        <v>2650</v>
      </c>
      <c r="I157" s="342" t="s">
        <v>2591</v>
      </c>
      <c r="J157" s="342" t="s">
        <v>2651</v>
      </c>
      <c r="K157" s="338"/>
    </row>
    <row r="158" spans="2:11" ht="15" customHeight="1">
      <c r="B158" s="317"/>
      <c r="C158" s="342" t="s">
        <v>2652</v>
      </c>
      <c r="D158" s="297"/>
      <c r="E158" s="297"/>
      <c r="F158" s="343" t="s">
        <v>2589</v>
      </c>
      <c r="G158" s="297"/>
      <c r="H158" s="342" t="s">
        <v>2653</v>
      </c>
      <c r="I158" s="342" t="s">
        <v>2623</v>
      </c>
      <c r="J158" s="342"/>
      <c r="K158" s="338"/>
    </row>
    <row r="159" spans="2:11" ht="15" customHeight="1">
      <c r="B159" s="344"/>
      <c r="C159" s="326"/>
      <c r="D159" s="326"/>
      <c r="E159" s="326"/>
      <c r="F159" s="326"/>
      <c r="G159" s="326"/>
      <c r="H159" s="326"/>
      <c r="I159" s="326"/>
      <c r="J159" s="326"/>
      <c r="K159" s="345"/>
    </row>
    <row r="160" spans="2:11" ht="18.75" customHeight="1">
      <c r="B160" s="293"/>
      <c r="C160" s="297"/>
      <c r="D160" s="297"/>
      <c r="E160" s="297"/>
      <c r="F160" s="316"/>
      <c r="G160" s="297"/>
      <c r="H160" s="297"/>
      <c r="I160" s="297"/>
      <c r="J160" s="297"/>
      <c r="K160" s="293"/>
    </row>
    <row r="161" spans="2:11" ht="18.75" customHeight="1">
      <c r="B161" s="303"/>
      <c r="C161" s="303"/>
      <c r="D161" s="303"/>
      <c r="E161" s="303"/>
      <c r="F161" s="303"/>
      <c r="G161" s="303"/>
      <c r="H161" s="303"/>
      <c r="I161" s="303"/>
      <c r="J161" s="303"/>
      <c r="K161" s="303"/>
    </row>
    <row r="162" spans="2:11" ht="7.5" customHeight="1">
      <c r="B162" s="285"/>
      <c r="C162" s="286"/>
      <c r="D162" s="286"/>
      <c r="E162" s="286"/>
      <c r="F162" s="286"/>
      <c r="G162" s="286"/>
      <c r="H162" s="286"/>
      <c r="I162" s="286"/>
      <c r="J162" s="286"/>
      <c r="K162" s="287"/>
    </row>
    <row r="163" spans="2:11" ht="45" customHeight="1">
      <c r="B163" s="288"/>
      <c r="C163" s="414" t="s">
        <v>2654</v>
      </c>
      <c r="D163" s="414"/>
      <c r="E163" s="414"/>
      <c r="F163" s="414"/>
      <c r="G163" s="414"/>
      <c r="H163" s="414"/>
      <c r="I163" s="414"/>
      <c r="J163" s="414"/>
      <c r="K163" s="289"/>
    </row>
    <row r="164" spans="2:11" ht="17.25" customHeight="1">
      <c r="B164" s="288"/>
      <c r="C164" s="309" t="s">
        <v>2583</v>
      </c>
      <c r="D164" s="309"/>
      <c r="E164" s="309"/>
      <c r="F164" s="309" t="s">
        <v>2584</v>
      </c>
      <c r="G164" s="346"/>
      <c r="H164" s="347" t="s">
        <v>152</v>
      </c>
      <c r="I164" s="347" t="s">
        <v>61</v>
      </c>
      <c r="J164" s="309" t="s">
        <v>2585</v>
      </c>
      <c r="K164" s="289"/>
    </row>
    <row r="165" spans="2:11" ht="17.25" customHeight="1">
      <c r="B165" s="290"/>
      <c r="C165" s="311" t="s">
        <v>2586</v>
      </c>
      <c r="D165" s="311"/>
      <c r="E165" s="311"/>
      <c r="F165" s="312" t="s">
        <v>2587</v>
      </c>
      <c r="G165" s="348"/>
      <c r="H165" s="349"/>
      <c r="I165" s="349"/>
      <c r="J165" s="311" t="s">
        <v>2588</v>
      </c>
      <c r="K165" s="291"/>
    </row>
    <row r="166" spans="2:11" ht="5.25" customHeight="1">
      <c r="B166" s="317"/>
      <c r="C166" s="314"/>
      <c r="D166" s="314"/>
      <c r="E166" s="314"/>
      <c r="F166" s="314"/>
      <c r="G166" s="315"/>
      <c r="H166" s="314"/>
      <c r="I166" s="314"/>
      <c r="J166" s="314"/>
      <c r="K166" s="338"/>
    </row>
    <row r="167" spans="2:11" ht="15" customHeight="1">
      <c r="B167" s="317"/>
      <c r="C167" s="297" t="s">
        <v>2592</v>
      </c>
      <c r="D167" s="297"/>
      <c r="E167" s="297"/>
      <c r="F167" s="316" t="s">
        <v>2589</v>
      </c>
      <c r="G167" s="297"/>
      <c r="H167" s="297" t="s">
        <v>2628</v>
      </c>
      <c r="I167" s="297" t="s">
        <v>2591</v>
      </c>
      <c r="J167" s="297">
        <v>120</v>
      </c>
      <c r="K167" s="338"/>
    </row>
    <row r="168" spans="2:11" ht="15" customHeight="1">
      <c r="B168" s="317"/>
      <c r="C168" s="297" t="s">
        <v>2637</v>
      </c>
      <c r="D168" s="297"/>
      <c r="E168" s="297"/>
      <c r="F168" s="316" t="s">
        <v>2589</v>
      </c>
      <c r="G168" s="297"/>
      <c r="H168" s="297" t="s">
        <v>2638</v>
      </c>
      <c r="I168" s="297" t="s">
        <v>2591</v>
      </c>
      <c r="J168" s="297" t="s">
        <v>2639</v>
      </c>
      <c r="K168" s="338"/>
    </row>
    <row r="169" spans="2:11" ht="15" customHeight="1">
      <c r="B169" s="317"/>
      <c r="C169" s="297" t="s">
        <v>89</v>
      </c>
      <c r="D169" s="297"/>
      <c r="E169" s="297"/>
      <c r="F169" s="316" t="s">
        <v>2589</v>
      </c>
      <c r="G169" s="297"/>
      <c r="H169" s="297" t="s">
        <v>2655</v>
      </c>
      <c r="I169" s="297" t="s">
        <v>2591</v>
      </c>
      <c r="J169" s="297" t="s">
        <v>2639</v>
      </c>
      <c r="K169" s="338"/>
    </row>
    <row r="170" spans="2:11" ht="15" customHeight="1">
      <c r="B170" s="317"/>
      <c r="C170" s="297" t="s">
        <v>2594</v>
      </c>
      <c r="D170" s="297"/>
      <c r="E170" s="297"/>
      <c r="F170" s="316" t="s">
        <v>2595</v>
      </c>
      <c r="G170" s="297"/>
      <c r="H170" s="297" t="s">
        <v>2655</v>
      </c>
      <c r="I170" s="297" t="s">
        <v>2591</v>
      </c>
      <c r="J170" s="297">
        <v>50</v>
      </c>
      <c r="K170" s="338"/>
    </row>
    <row r="171" spans="2:11" ht="15" customHeight="1">
      <c r="B171" s="317"/>
      <c r="C171" s="297" t="s">
        <v>2597</v>
      </c>
      <c r="D171" s="297"/>
      <c r="E171" s="297"/>
      <c r="F171" s="316" t="s">
        <v>2589</v>
      </c>
      <c r="G171" s="297"/>
      <c r="H171" s="297" t="s">
        <v>2655</v>
      </c>
      <c r="I171" s="297" t="s">
        <v>2599</v>
      </c>
      <c r="J171" s="297"/>
      <c r="K171" s="338"/>
    </row>
    <row r="172" spans="2:11" ht="15" customHeight="1">
      <c r="B172" s="317"/>
      <c r="C172" s="297" t="s">
        <v>2608</v>
      </c>
      <c r="D172" s="297"/>
      <c r="E172" s="297"/>
      <c r="F172" s="316" t="s">
        <v>2595</v>
      </c>
      <c r="G172" s="297"/>
      <c r="H172" s="297" t="s">
        <v>2655</v>
      </c>
      <c r="I172" s="297" t="s">
        <v>2591</v>
      </c>
      <c r="J172" s="297">
        <v>50</v>
      </c>
      <c r="K172" s="338"/>
    </row>
    <row r="173" spans="2:11" ht="15" customHeight="1">
      <c r="B173" s="317"/>
      <c r="C173" s="297" t="s">
        <v>2616</v>
      </c>
      <c r="D173" s="297"/>
      <c r="E173" s="297"/>
      <c r="F173" s="316" t="s">
        <v>2595</v>
      </c>
      <c r="G173" s="297"/>
      <c r="H173" s="297" t="s">
        <v>2655</v>
      </c>
      <c r="I173" s="297" t="s">
        <v>2591</v>
      </c>
      <c r="J173" s="297">
        <v>50</v>
      </c>
      <c r="K173" s="338"/>
    </row>
    <row r="174" spans="2:11" ht="15" customHeight="1">
      <c r="B174" s="317"/>
      <c r="C174" s="297" t="s">
        <v>2614</v>
      </c>
      <c r="D174" s="297"/>
      <c r="E174" s="297"/>
      <c r="F174" s="316" t="s">
        <v>2595</v>
      </c>
      <c r="G174" s="297"/>
      <c r="H174" s="297" t="s">
        <v>2655</v>
      </c>
      <c r="I174" s="297" t="s">
        <v>2591</v>
      </c>
      <c r="J174" s="297">
        <v>50</v>
      </c>
      <c r="K174" s="338"/>
    </row>
    <row r="175" spans="2:11" ht="15" customHeight="1">
      <c r="B175" s="317"/>
      <c r="C175" s="297" t="s">
        <v>151</v>
      </c>
      <c r="D175" s="297"/>
      <c r="E175" s="297"/>
      <c r="F175" s="316" t="s">
        <v>2589</v>
      </c>
      <c r="G175" s="297"/>
      <c r="H175" s="297" t="s">
        <v>2656</v>
      </c>
      <c r="I175" s="297" t="s">
        <v>2657</v>
      </c>
      <c r="J175" s="297"/>
      <c r="K175" s="338"/>
    </row>
    <row r="176" spans="2:11" ht="15" customHeight="1">
      <c r="B176" s="317"/>
      <c r="C176" s="297" t="s">
        <v>61</v>
      </c>
      <c r="D176" s="297"/>
      <c r="E176" s="297"/>
      <c r="F176" s="316" t="s">
        <v>2589</v>
      </c>
      <c r="G176" s="297"/>
      <c r="H176" s="297" t="s">
        <v>2658</v>
      </c>
      <c r="I176" s="297" t="s">
        <v>2659</v>
      </c>
      <c r="J176" s="297">
        <v>1</v>
      </c>
      <c r="K176" s="338"/>
    </row>
    <row r="177" spans="2:11" ht="15" customHeight="1">
      <c r="B177" s="317"/>
      <c r="C177" s="297" t="s">
        <v>57</v>
      </c>
      <c r="D177" s="297"/>
      <c r="E177" s="297"/>
      <c r="F177" s="316" t="s">
        <v>2589</v>
      </c>
      <c r="G177" s="297"/>
      <c r="H177" s="297" t="s">
        <v>2660</v>
      </c>
      <c r="I177" s="297" t="s">
        <v>2591</v>
      </c>
      <c r="J177" s="297">
        <v>20</v>
      </c>
      <c r="K177" s="338"/>
    </row>
    <row r="178" spans="2:11" ht="15" customHeight="1">
      <c r="B178" s="317"/>
      <c r="C178" s="297" t="s">
        <v>152</v>
      </c>
      <c r="D178" s="297"/>
      <c r="E178" s="297"/>
      <c r="F178" s="316" t="s">
        <v>2589</v>
      </c>
      <c r="G178" s="297"/>
      <c r="H178" s="297" t="s">
        <v>2661</v>
      </c>
      <c r="I178" s="297" t="s">
        <v>2591</v>
      </c>
      <c r="J178" s="297">
        <v>255</v>
      </c>
      <c r="K178" s="338"/>
    </row>
    <row r="179" spans="2:11" ht="15" customHeight="1">
      <c r="B179" s="317"/>
      <c r="C179" s="297" t="s">
        <v>153</v>
      </c>
      <c r="D179" s="297"/>
      <c r="E179" s="297"/>
      <c r="F179" s="316" t="s">
        <v>2589</v>
      </c>
      <c r="G179" s="297"/>
      <c r="H179" s="297" t="s">
        <v>2554</v>
      </c>
      <c r="I179" s="297" t="s">
        <v>2591</v>
      </c>
      <c r="J179" s="297">
        <v>10</v>
      </c>
      <c r="K179" s="338"/>
    </row>
    <row r="180" spans="2:11" ht="15" customHeight="1">
      <c r="B180" s="317"/>
      <c r="C180" s="297" t="s">
        <v>154</v>
      </c>
      <c r="D180" s="297"/>
      <c r="E180" s="297"/>
      <c r="F180" s="316" t="s">
        <v>2589</v>
      </c>
      <c r="G180" s="297"/>
      <c r="H180" s="297" t="s">
        <v>2662</v>
      </c>
      <c r="I180" s="297" t="s">
        <v>2623</v>
      </c>
      <c r="J180" s="297"/>
      <c r="K180" s="338"/>
    </row>
    <row r="181" spans="2:11" ht="15" customHeight="1">
      <c r="B181" s="317"/>
      <c r="C181" s="297" t="s">
        <v>2663</v>
      </c>
      <c r="D181" s="297"/>
      <c r="E181" s="297"/>
      <c r="F181" s="316" t="s">
        <v>2589</v>
      </c>
      <c r="G181" s="297"/>
      <c r="H181" s="297" t="s">
        <v>2664</v>
      </c>
      <c r="I181" s="297" t="s">
        <v>2623</v>
      </c>
      <c r="J181" s="297"/>
      <c r="K181" s="338"/>
    </row>
    <row r="182" spans="2:11" ht="15" customHeight="1">
      <c r="B182" s="317"/>
      <c r="C182" s="297" t="s">
        <v>2652</v>
      </c>
      <c r="D182" s="297"/>
      <c r="E182" s="297"/>
      <c r="F182" s="316" t="s">
        <v>2589</v>
      </c>
      <c r="G182" s="297"/>
      <c r="H182" s="297" t="s">
        <v>2665</v>
      </c>
      <c r="I182" s="297" t="s">
        <v>2623</v>
      </c>
      <c r="J182" s="297"/>
      <c r="K182" s="338"/>
    </row>
    <row r="183" spans="2:11" ht="15" customHeight="1">
      <c r="B183" s="317"/>
      <c r="C183" s="297" t="s">
        <v>156</v>
      </c>
      <c r="D183" s="297"/>
      <c r="E183" s="297"/>
      <c r="F183" s="316" t="s">
        <v>2595</v>
      </c>
      <c r="G183" s="297"/>
      <c r="H183" s="297" t="s">
        <v>2666</v>
      </c>
      <c r="I183" s="297" t="s">
        <v>2591</v>
      </c>
      <c r="J183" s="297">
        <v>50</v>
      </c>
      <c r="K183" s="338"/>
    </row>
    <row r="184" spans="2:11" ht="15" customHeight="1">
      <c r="B184" s="317"/>
      <c r="C184" s="297" t="s">
        <v>2667</v>
      </c>
      <c r="D184" s="297"/>
      <c r="E184" s="297"/>
      <c r="F184" s="316" t="s">
        <v>2595</v>
      </c>
      <c r="G184" s="297"/>
      <c r="H184" s="297" t="s">
        <v>2668</v>
      </c>
      <c r="I184" s="297" t="s">
        <v>2669</v>
      </c>
      <c r="J184" s="297"/>
      <c r="K184" s="338"/>
    </row>
    <row r="185" spans="2:11" ht="15" customHeight="1">
      <c r="B185" s="317"/>
      <c r="C185" s="297" t="s">
        <v>2670</v>
      </c>
      <c r="D185" s="297"/>
      <c r="E185" s="297"/>
      <c r="F185" s="316" t="s">
        <v>2595</v>
      </c>
      <c r="G185" s="297"/>
      <c r="H185" s="297" t="s">
        <v>2671</v>
      </c>
      <c r="I185" s="297" t="s">
        <v>2669</v>
      </c>
      <c r="J185" s="297"/>
      <c r="K185" s="338"/>
    </row>
    <row r="186" spans="2:11" ht="15" customHeight="1">
      <c r="B186" s="317"/>
      <c r="C186" s="297" t="s">
        <v>2672</v>
      </c>
      <c r="D186" s="297"/>
      <c r="E186" s="297"/>
      <c r="F186" s="316" t="s">
        <v>2595</v>
      </c>
      <c r="G186" s="297"/>
      <c r="H186" s="297" t="s">
        <v>2673</v>
      </c>
      <c r="I186" s="297" t="s">
        <v>2669</v>
      </c>
      <c r="J186" s="297"/>
      <c r="K186" s="338"/>
    </row>
    <row r="187" spans="2:11" ht="15" customHeight="1">
      <c r="B187" s="317"/>
      <c r="C187" s="350" t="s">
        <v>2674</v>
      </c>
      <c r="D187" s="297"/>
      <c r="E187" s="297"/>
      <c r="F187" s="316" t="s">
        <v>2595</v>
      </c>
      <c r="G187" s="297"/>
      <c r="H187" s="297" t="s">
        <v>2675</v>
      </c>
      <c r="I187" s="297" t="s">
        <v>2676</v>
      </c>
      <c r="J187" s="351" t="s">
        <v>2677</v>
      </c>
      <c r="K187" s="338"/>
    </row>
    <row r="188" spans="2:11" ht="15" customHeight="1">
      <c r="B188" s="317"/>
      <c r="C188" s="302" t="s">
        <v>46</v>
      </c>
      <c r="D188" s="297"/>
      <c r="E188" s="297"/>
      <c r="F188" s="316" t="s">
        <v>2589</v>
      </c>
      <c r="G188" s="297"/>
      <c r="H188" s="293" t="s">
        <v>2678</v>
      </c>
      <c r="I188" s="297" t="s">
        <v>2679</v>
      </c>
      <c r="J188" s="297"/>
      <c r="K188" s="338"/>
    </row>
    <row r="189" spans="2:11" ht="15" customHeight="1">
      <c r="B189" s="317"/>
      <c r="C189" s="302" t="s">
        <v>2680</v>
      </c>
      <c r="D189" s="297"/>
      <c r="E189" s="297"/>
      <c r="F189" s="316" t="s">
        <v>2589</v>
      </c>
      <c r="G189" s="297"/>
      <c r="H189" s="297" t="s">
        <v>2681</v>
      </c>
      <c r="I189" s="297" t="s">
        <v>2623</v>
      </c>
      <c r="J189" s="297"/>
      <c r="K189" s="338"/>
    </row>
    <row r="190" spans="2:11" ht="15" customHeight="1">
      <c r="B190" s="317"/>
      <c r="C190" s="302" t="s">
        <v>2682</v>
      </c>
      <c r="D190" s="297"/>
      <c r="E190" s="297"/>
      <c r="F190" s="316" t="s">
        <v>2589</v>
      </c>
      <c r="G190" s="297"/>
      <c r="H190" s="297" t="s">
        <v>2683</v>
      </c>
      <c r="I190" s="297" t="s">
        <v>2623</v>
      </c>
      <c r="J190" s="297"/>
      <c r="K190" s="338"/>
    </row>
    <row r="191" spans="2:11" ht="15" customHeight="1">
      <c r="B191" s="317"/>
      <c r="C191" s="302" t="s">
        <v>2684</v>
      </c>
      <c r="D191" s="297"/>
      <c r="E191" s="297"/>
      <c r="F191" s="316" t="s">
        <v>2595</v>
      </c>
      <c r="G191" s="297"/>
      <c r="H191" s="297" t="s">
        <v>2685</v>
      </c>
      <c r="I191" s="297" t="s">
        <v>2623</v>
      </c>
      <c r="J191" s="297"/>
      <c r="K191" s="338"/>
    </row>
    <row r="192" spans="2:11" ht="15" customHeight="1">
      <c r="B192" s="344"/>
      <c r="C192" s="352"/>
      <c r="D192" s="326"/>
      <c r="E192" s="326"/>
      <c r="F192" s="326"/>
      <c r="G192" s="326"/>
      <c r="H192" s="326"/>
      <c r="I192" s="326"/>
      <c r="J192" s="326"/>
      <c r="K192" s="345"/>
    </row>
    <row r="193" spans="2:11" ht="18.75" customHeight="1">
      <c r="B193" s="293"/>
      <c r="C193" s="297"/>
      <c r="D193" s="297"/>
      <c r="E193" s="297"/>
      <c r="F193" s="316"/>
      <c r="G193" s="297"/>
      <c r="H193" s="297"/>
      <c r="I193" s="297"/>
      <c r="J193" s="297"/>
      <c r="K193" s="293"/>
    </row>
    <row r="194" spans="2:11" ht="18.75" customHeight="1">
      <c r="B194" s="293"/>
      <c r="C194" s="297"/>
      <c r="D194" s="297"/>
      <c r="E194" s="297"/>
      <c r="F194" s="316"/>
      <c r="G194" s="297"/>
      <c r="H194" s="297"/>
      <c r="I194" s="297"/>
      <c r="J194" s="297"/>
      <c r="K194" s="293"/>
    </row>
    <row r="195" spans="2:11" ht="18.75" customHeight="1">
      <c r="B195" s="303"/>
      <c r="C195" s="303"/>
      <c r="D195" s="303"/>
      <c r="E195" s="303"/>
      <c r="F195" s="303"/>
      <c r="G195" s="303"/>
      <c r="H195" s="303"/>
      <c r="I195" s="303"/>
      <c r="J195" s="303"/>
      <c r="K195" s="303"/>
    </row>
    <row r="196" spans="2:11">
      <c r="B196" s="285"/>
      <c r="C196" s="286"/>
      <c r="D196" s="286"/>
      <c r="E196" s="286"/>
      <c r="F196" s="286"/>
      <c r="G196" s="286"/>
      <c r="H196" s="286"/>
      <c r="I196" s="286"/>
      <c r="J196" s="286"/>
      <c r="K196" s="287"/>
    </row>
    <row r="197" spans="2:11" ht="21">
      <c r="B197" s="288"/>
      <c r="C197" s="414" t="s">
        <v>2686</v>
      </c>
      <c r="D197" s="414"/>
      <c r="E197" s="414"/>
      <c r="F197" s="414"/>
      <c r="G197" s="414"/>
      <c r="H197" s="414"/>
      <c r="I197" s="414"/>
      <c r="J197" s="414"/>
      <c r="K197" s="289"/>
    </row>
    <row r="198" spans="2:11" ht="25.5" customHeight="1">
      <c r="B198" s="288"/>
      <c r="C198" s="353" t="s">
        <v>2687</v>
      </c>
      <c r="D198" s="353"/>
      <c r="E198" s="353"/>
      <c r="F198" s="353" t="s">
        <v>2688</v>
      </c>
      <c r="G198" s="354"/>
      <c r="H198" s="418" t="s">
        <v>2689</v>
      </c>
      <c r="I198" s="418"/>
      <c r="J198" s="418"/>
      <c r="K198" s="289"/>
    </row>
    <row r="199" spans="2:11" ht="5.25" customHeight="1">
      <c r="B199" s="317"/>
      <c r="C199" s="314"/>
      <c r="D199" s="314"/>
      <c r="E199" s="314"/>
      <c r="F199" s="314"/>
      <c r="G199" s="297"/>
      <c r="H199" s="314"/>
      <c r="I199" s="314"/>
      <c r="J199" s="314"/>
      <c r="K199" s="338"/>
    </row>
    <row r="200" spans="2:11" ht="15" customHeight="1">
      <c r="B200" s="317"/>
      <c r="C200" s="297" t="s">
        <v>2679</v>
      </c>
      <c r="D200" s="297"/>
      <c r="E200" s="297"/>
      <c r="F200" s="316" t="s">
        <v>47</v>
      </c>
      <c r="G200" s="297"/>
      <c r="H200" s="419" t="s">
        <v>2690</v>
      </c>
      <c r="I200" s="419"/>
      <c r="J200" s="419"/>
      <c r="K200" s="338"/>
    </row>
    <row r="201" spans="2:11" ht="15" customHeight="1">
      <c r="B201" s="317"/>
      <c r="C201" s="323"/>
      <c r="D201" s="297"/>
      <c r="E201" s="297"/>
      <c r="F201" s="316" t="s">
        <v>48</v>
      </c>
      <c r="G201" s="297"/>
      <c r="H201" s="419" t="s">
        <v>2691</v>
      </c>
      <c r="I201" s="419"/>
      <c r="J201" s="419"/>
      <c r="K201" s="338"/>
    </row>
    <row r="202" spans="2:11" ht="15" customHeight="1">
      <c r="B202" s="317"/>
      <c r="C202" s="323"/>
      <c r="D202" s="297"/>
      <c r="E202" s="297"/>
      <c r="F202" s="316" t="s">
        <v>51</v>
      </c>
      <c r="G202" s="297"/>
      <c r="H202" s="419" t="s">
        <v>2692</v>
      </c>
      <c r="I202" s="419"/>
      <c r="J202" s="419"/>
      <c r="K202" s="338"/>
    </row>
    <row r="203" spans="2:11" ht="15" customHeight="1">
      <c r="B203" s="317"/>
      <c r="C203" s="297"/>
      <c r="D203" s="297"/>
      <c r="E203" s="297"/>
      <c r="F203" s="316" t="s">
        <v>49</v>
      </c>
      <c r="G203" s="297"/>
      <c r="H203" s="419" t="s">
        <v>2693</v>
      </c>
      <c r="I203" s="419"/>
      <c r="J203" s="419"/>
      <c r="K203" s="338"/>
    </row>
    <row r="204" spans="2:11" ht="15" customHeight="1">
      <c r="B204" s="317"/>
      <c r="C204" s="297"/>
      <c r="D204" s="297"/>
      <c r="E204" s="297"/>
      <c r="F204" s="316" t="s">
        <v>50</v>
      </c>
      <c r="G204" s="297"/>
      <c r="H204" s="419" t="s">
        <v>2694</v>
      </c>
      <c r="I204" s="419"/>
      <c r="J204" s="419"/>
      <c r="K204" s="338"/>
    </row>
    <row r="205" spans="2:11" ht="15" customHeight="1">
      <c r="B205" s="317"/>
      <c r="C205" s="297"/>
      <c r="D205" s="297"/>
      <c r="E205" s="297"/>
      <c r="F205" s="316"/>
      <c r="G205" s="297"/>
      <c r="H205" s="297"/>
      <c r="I205" s="297"/>
      <c r="J205" s="297"/>
      <c r="K205" s="338"/>
    </row>
    <row r="206" spans="2:11" ht="15" customHeight="1">
      <c r="B206" s="317"/>
      <c r="C206" s="297" t="s">
        <v>2635</v>
      </c>
      <c r="D206" s="297"/>
      <c r="E206" s="297"/>
      <c r="F206" s="316" t="s">
        <v>82</v>
      </c>
      <c r="G206" s="297"/>
      <c r="H206" s="419" t="s">
        <v>2695</v>
      </c>
      <c r="I206" s="419"/>
      <c r="J206" s="419"/>
      <c r="K206" s="338"/>
    </row>
    <row r="207" spans="2:11" ht="15" customHeight="1">
      <c r="B207" s="317"/>
      <c r="C207" s="323"/>
      <c r="D207" s="297"/>
      <c r="E207" s="297"/>
      <c r="F207" s="316" t="s">
        <v>111</v>
      </c>
      <c r="G207" s="297"/>
      <c r="H207" s="419" t="s">
        <v>2537</v>
      </c>
      <c r="I207" s="419"/>
      <c r="J207" s="419"/>
      <c r="K207" s="338"/>
    </row>
    <row r="208" spans="2:11" ht="15" customHeight="1">
      <c r="B208" s="317"/>
      <c r="C208" s="297"/>
      <c r="D208" s="297"/>
      <c r="E208" s="297"/>
      <c r="F208" s="316" t="s">
        <v>2535</v>
      </c>
      <c r="G208" s="297"/>
      <c r="H208" s="419" t="s">
        <v>2696</v>
      </c>
      <c r="I208" s="419"/>
      <c r="J208" s="419"/>
      <c r="K208" s="338"/>
    </row>
    <row r="209" spans="2:11" ht="15" customHeight="1">
      <c r="B209" s="355"/>
      <c r="C209" s="323"/>
      <c r="D209" s="323"/>
      <c r="E209" s="323"/>
      <c r="F209" s="316" t="s">
        <v>121</v>
      </c>
      <c r="G209" s="302"/>
      <c r="H209" s="420" t="s">
        <v>120</v>
      </c>
      <c r="I209" s="420"/>
      <c r="J209" s="420"/>
      <c r="K209" s="356"/>
    </row>
    <row r="210" spans="2:11" ht="15" customHeight="1">
      <c r="B210" s="355"/>
      <c r="C210" s="323"/>
      <c r="D210" s="323"/>
      <c r="E210" s="323"/>
      <c r="F210" s="316" t="s">
        <v>2538</v>
      </c>
      <c r="G210" s="302"/>
      <c r="H210" s="420" t="s">
        <v>2508</v>
      </c>
      <c r="I210" s="420"/>
      <c r="J210" s="420"/>
      <c r="K210" s="356"/>
    </row>
    <row r="211" spans="2:11" ht="15" customHeight="1">
      <c r="B211" s="355"/>
      <c r="C211" s="323"/>
      <c r="D211" s="323"/>
      <c r="E211" s="323"/>
      <c r="F211" s="357"/>
      <c r="G211" s="302"/>
      <c r="H211" s="358"/>
      <c r="I211" s="358"/>
      <c r="J211" s="358"/>
      <c r="K211" s="356"/>
    </row>
    <row r="212" spans="2:11" ht="15" customHeight="1">
      <c r="B212" s="355"/>
      <c r="C212" s="297" t="s">
        <v>2659</v>
      </c>
      <c r="D212" s="323"/>
      <c r="E212" s="323"/>
      <c r="F212" s="316">
        <v>1</v>
      </c>
      <c r="G212" s="302"/>
      <c r="H212" s="420" t="s">
        <v>2697</v>
      </c>
      <c r="I212" s="420"/>
      <c r="J212" s="420"/>
      <c r="K212" s="356"/>
    </row>
    <row r="213" spans="2:11" ht="15" customHeight="1">
      <c r="B213" s="355"/>
      <c r="C213" s="323"/>
      <c r="D213" s="323"/>
      <c r="E213" s="323"/>
      <c r="F213" s="316">
        <v>2</v>
      </c>
      <c r="G213" s="302"/>
      <c r="H213" s="420" t="s">
        <v>2698</v>
      </c>
      <c r="I213" s="420"/>
      <c r="J213" s="420"/>
      <c r="K213" s="356"/>
    </row>
    <row r="214" spans="2:11" ht="15" customHeight="1">
      <c r="B214" s="355"/>
      <c r="C214" s="323"/>
      <c r="D214" s="323"/>
      <c r="E214" s="323"/>
      <c r="F214" s="316">
        <v>3</v>
      </c>
      <c r="G214" s="302"/>
      <c r="H214" s="420" t="s">
        <v>2699</v>
      </c>
      <c r="I214" s="420"/>
      <c r="J214" s="420"/>
      <c r="K214" s="356"/>
    </row>
    <row r="215" spans="2:11" ht="15" customHeight="1">
      <c r="B215" s="355"/>
      <c r="C215" s="323"/>
      <c r="D215" s="323"/>
      <c r="E215" s="323"/>
      <c r="F215" s="316">
        <v>4</v>
      </c>
      <c r="G215" s="302"/>
      <c r="H215" s="420" t="s">
        <v>2700</v>
      </c>
      <c r="I215" s="420"/>
      <c r="J215" s="420"/>
      <c r="K215" s="356"/>
    </row>
    <row r="216" spans="2:11" ht="12.75" customHeight="1">
      <c r="B216" s="359"/>
      <c r="C216" s="360"/>
      <c r="D216" s="360"/>
      <c r="E216" s="360"/>
      <c r="F216" s="360"/>
      <c r="G216" s="360"/>
      <c r="H216" s="360"/>
      <c r="I216" s="360"/>
      <c r="J216" s="360"/>
      <c r="K216" s="361"/>
    </row>
  </sheetData>
  <sheetProtection formatCells="0" formatColumns="0" formatRows="0" insertColumns="0" insertRows="0" insertHyperlinks="0" deleteColumns="0" deleteRows="0" sort="0" autoFilter="0" pivotTables="0"/>
  <mergeCells count="77">
    <mergeCell ref="H215:J215"/>
    <mergeCell ref="H208:J208"/>
    <mergeCell ref="H203:J203"/>
    <mergeCell ref="H201:J201"/>
    <mergeCell ref="H212:J212"/>
    <mergeCell ref="H214:J214"/>
    <mergeCell ref="H213:J213"/>
    <mergeCell ref="H210:J210"/>
    <mergeCell ref="H209:J209"/>
    <mergeCell ref="H207:J207"/>
    <mergeCell ref="H198:J198"/>
    <mergeCell ref="C197:J197"/>
    <mergeCell ref="H206:J206"/>
    <mergeCell ref="H204:J204"/>
    <mergeCell ref="H202:J202"/>
    <mergeCell ref="H200:J200"/>
    <mergeCell ref="C163:J163"/>
    <mergeCell ref="C120:J120"/>
    <mergeCell ref="C145:J145"/>
    <mergeCell ref="C100:J100"/>
    <mergeCell ref="C73:J73"/>
    <mergeCell ref="D68:J68"/>
    <mergeCell ref="D66:J66"/>
    <mergeCell ref="D65:J65"/>
    <mergeCell ref="D67:J67"/>
    <mergeCell ref="D64:J64"/>
    <mergeCell ref="D59:J59"/>
    <mergeCell ref="D60:J60"/>
    <mergeCell ref="D63:J63"/>
    <mergeCell ref="D61:J61"/>
    <mergeCell ref="D58:J58"/>
    <mergeCell ref="D57:J57"/>
    <mergeCell ref="D56:J56"/>
    <mergeCell ref="D45:J45"/>
    <mergeCell ref="C50:J50"/>
    <mergeCell ref="C52:J52"/>
    <mergeCell ref="C53:J53"/>
    <mergeCell ref="C55:J55"/>
    <mergeCell ref="D49:J49"/>
    <mergeCell ref="E48:J48"/>
    <mergeCell ref="E47:J47"/>
    <mergeCell ref="E46:J46"/>
    <mergeCell ref="G43:J43"/>
    <mergeCell ref="G42:J42"/>
    <mergeCell ref="D33:J33"/>
    <mergeCell ref="G38:J38"/>
    <mergeCell ref="G39:J39"/>
    <mergeCell ref="G40:J40"/>
    <mergeCell ref="G41:J41"/>
    <mergeCell ref="G34:J34"/>
    <mergeCell ref="G35:J35"/>
    <mergeCell ref="G36:J36"/>
    <mergeCell ref="G37:J37"/>
    <mergeCell ref="D31:J31"/>
    <mergeCell ref="D32:J32"/>
    <mergeCell ref="D29:J29"/>
    <mergeCell ref="D28:J28"/>
    <mergeCell ref="D26:J26"/>
    <mergeCell ref="C23:J23"/>
    <mergeCell ref="D25:J25"/>
    <mergeCell ref="C24:J24"/>
    <mergeCell ref="F18:J18"/>
    <mergeCell ref="F21:J21"/>
    <mergeCell ref="F19:J19"/>
    <mergeCell ref="F20:J20"/>
    <mergeCell ref="F17:J17"/>
    <mergeCell ref="C3:J3"/>
    <mergeCell ref="C9:J9"/>
    <mergeCell ref="D11:J11"/>
    <mergeCell ref="D14:J14"/>
    <mergeCell ref="D15:J15"/>
    <mergeCell ref="F16:J16"/>
    <mergeCell ref="D10:J10"/>
    <mergeCell ref="D13:J13"/>
    <mergeCell ref="C4:J4"/>
    <mergeCell ref="C6:J6"/>
    <mergeCell ref="C7:J7"/>
  </mergeCells>
  <pageMargins left="0.59027779999999996" right="0.59027779999999996" top="0.59027779999999996" bottom="0.59027779999999996" header="0" footer="0"/>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BR244"/>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123</v>
      </c>
      <c r="G1" s="405" t="s">
        <v>124</v>
      </c>
      <c r="H1" s="405"/>
      <c r="I1" s="125"/>
      <c r="J1" s="124" t="s">
        <v>125</v>
      </c>
      <c r="K1" s="123" t="s">
        <v>126</v>
      </c>
      <c r="L1" s="124" t="s">
        <v>127</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396"/>
      <c r="M2" s="396"/>
      <c r="N2" s="396"/>
      <c r="O2" s="396"/>
      <c r="P2" s="396"/>
      <c r="Q2" s="396"/>
      <c r="R2" s="396"/>
      <c r="S2" s="396"/>
      <c r="T2" s="396"/>
      <c r="U2" s="396"/>
      <c r="V2" s="396"/>
      <c r="AT2" s="25" t="s">
        <v>90</v>
      </c>
    </row>
    <row r="3" spans="1:70" ht="6.95" customHeight="1">
      <c r="B3" s="26"/>
      <c r="C3" s="27"/>
      <c r="D3" s="27"/>
      <c r="E3" s="27"/>
      <c r="F3" s="27"/>
      <c r="G3" s="27"/>
      <c r="H3" s="27"/>
      <c r="I3" s="126"/>
      <c r="J3" s="27"/>
      <c r="K3" s="28"/>
      <c r="AT3" s="25" t="s">
        <v>85</v>
      </c>
    </row>
    <row r="4" spans="1:70" ht="36.950000000000003" customHeight="1">
      <c r="B4" s="29"/>
      <c r="C4" s="30"/>
      <c r="D4" s="31" t="s">
        <v>128</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17</v>
      </c>
      <c r="E6" s="30"/>
      <c r="F6" s="30"/>
      <c r="G6" s="30"/>
      <c r="H6" s="30"/>
      <c r="I6" s="127"/>
      <c r="J6" s="30"/>
      <c r="K6" s="32"/>
    </row>
    <row r="7" spans="1:70" ht="16.5" customHeight="1">
      <c r="B7" s="29"/>
      <c r="C7" s="30"/>
      <c r="D7" s="30"/>
      <c r="E7" s="406" t="str">
        <f>'Rekapitulace stavby'!K6</f>
        <v>Intenzifikace ČOV Karlštejn</v>
      </c>
      <c r="F7" s="412"/>
      <c r="G7" s="412"/>
      <c r="H7" s="412"/>
      <c r="I7" s="127"/>
      <c r="J7" s="30"/>
      <c r="K7" s="32"/>
    </row>
    <row r="8" spans="1:70" ht="15">
      <c r="B8" s="29"/>
      <c r="C8" s="30"/>
      <c r="D8" s="38" t="s">
        <v>129</v>
      </c>
      <c r="E8" s="30"/>
      <c r="F8" s="30"/>
      <c r="G8" s="30"/>
      <c r="H8" s="30"/>
      <c r="I8" s="127"/>
      <c r="J8" s="30"/>
      <c r="K8" s="32"/>
    </row>
    <row r="9" spans="1:70" s="1" customFormat="1" ht="16.5" customHeight="1">
      <c r="B9" s="42"/>
      <c r="C9" s="43"/>
      <c r="D9" s="43"/>
      <c r="E9" s="406" t="s">
        <v>130</v>
      </c>
      <c r="F9" s="407"/>
      <c r="G9" s="407"/>
      <c r="H9" s="407"/>
      <c r="I9" s="128"/>
      <c r="J9" s="43"/>
      <c r="K9" s="46"/>
    </row>
    <row r="10" spans="1:70" s="1" customFormat="1" ht="15">
      <c r="B10" s="42"/>
      <c r="C10" s="43"/>
      <c r="D10" s="38" t="s">
        <v>131</v>
      </c>
      <c r="E10" s="43"/>
      <c r="F10" s="43"/>
      <c r="G10" s="43"/>
      <c r="H10" s="43"/>
      <c r="I10" s="128"/>
      <c r="J10" s="43"/>
      <c r="K10" s="46"/>
    </row>
    <row r="11" spans="1:70" s="1" customFormat="1" ht="36.950000000000003" customHeight="1">
      <c r="B11" s="42"/>
      <c r="C11" s="43"/>
      <c r="D11" s="43"/>
      <c r="E11" s="408" t="s">
        <v>132</v>
      </c>
      <c r="F11" s="407"/>
      <c r="G11" s="407"/>
      <c r="H11" s="407"/>
      <c r="I11" s="128"/>
      <c r="J11" s="43"/>
      <c r="K11" s="46"/>
    </row>
    <row r="12" spans="1:70" s="1" customFormat="1">
      <c r="B12" s="42"/>
      <c r="C12" s="43"/>
      <c r="D12" s="43"/>
      <c r="E12" s="43"/>
      <c r="F12" s="43"/>
      <c r="G12" s="43"/>
      <c r="H12" s="43"/>
      <c r="I12" s="128"/>
      <c r="J12" s="43"/>
      <c r="K12" s="46"/>
    </row>
    <row r="13" spans="1:70" s="1" customFormat="1" ht="14.45" customHeight="1">
      <c r="B13" s="42"/>
      <c r="C13" s="43"/>
      <c r="D13" s="38" t="s">
        <v>19</v>
      </c>
      <c r="E13" s="43"/>
      <c r="F13" s="36" t="s">
        <v>20</v>
      </c>
      <c r="G13" s="43"/>
      <c r="H13" s="43"/>
      <c r="I13" s="129" t="s">
        <v>21</v>
      </c>
      <c r="J13" s="36" t="s">
        <v>22</v>
      </c>
      <c r="K13" s="46"/>
    </row>
    <row r="14" spans="1:70" s="1" customFormat="1" ht="14.45" customHeight="1">
      <c r="B14" s="42"/>
      <c r="C14" s="43"/>
      <c r="D14" s="38" t="s">
        <v>23</v>
      </c>
      <c r="E14" s="43"/>
      <c r="F14" s="36" t="s">
        <v>24</v>
      </c>
      <c r="G14" s="43"/>
      <c r="H14" s="43"/>
      <c r="I14" s="129" t="s">
        <v>25</v>
      </c>
      <c r="J14" s="130" t="str">
        <f>'Rekapitulace stavby'!AN8</f>
        <v>13. 11. 2018</v>
      </c>
      <c r="K14" s="46"/>
    </row>
    <row r="15" spans="1:70" s="1" customFormat="1" ht="10.9" customHeight="1">
      <c r="B15" s="42"/>
      <c r="C15" s="43"/>
      <c r="D15" s="43"/>
      <c r="E15" s="43"/>
      <c r="F15" s="43"/>
      <c r="G15" s="43"/>
      <c r="H15" s="43"/>
      <c r="I15" s="128"/>
      <c r="J15" s="43"/>
      <c r="K15" s="46"/>
    </row>
    <row r="16" spans="1:70" s="1" customFormat="1" ht="14.45" customHeight="1">
      <c r="B16" s="42"/>
      <c r="C16" s="43"/>
      <c r="D16" s="38" t="s">
        <v>27</v>
      </c>
      <c r="E16" s="43"/>
      <c r="F16" s="43"/>
      <c r="G16" s="43"/>
      <c r="H16" s="43"/>
      <c r="I16" s="129" t="s">
        <v>28</v>
      </c>
      <c r="J16" s="36" t="s">
        <v>29</v>
      </c>
      <c r="K16" s="46"/>
    </row>
    <row r="17" spans="2:11" s="1" customFormat="1" ht="18" customHeight="1">
      <c r="B17" s="42"/>
      <c r="C17" s="43"/>
      <c r="D17" s="43"/>
      <c r="E17" s="36" t="s">
        <v>30</v>
      </c>
      <c r="F17" s="43"/>
      <c r="G17" s="43"/>
      <c r="H17" s="43"/>
      <c r="I17" s="129" t="s">
        <v>31</v>
      </c>
      <c r="J17" s="36" t="s">
        <v>32</v>
      </c>
      <c r="K17" s="46"/>
    </row>
    <row r="18" spans="2:11" s="1" customFormat="1" ht="6.95" customHeight="1">
      <c r="B18" s="42"/>
      <c r="C18" s="43"/>
      <c r="D18" s="43"/>
      <c r="E18" s="43"/>
      <c r="F18" s="43"/>
      <c r="G18" s="43"/>
      <c r="H18" s="43"/>
      <c r="I18" s="128"/>
      <c r="J18" s="43"/>
      <c r="K18" s="46"/>
    </row>
    <row r="19" spans="2:11" s="1" customFormat="1" ht="14.45" customHeight="1">
      <c r="B19" s="42"/>
      <c r="C19" s="43"/>
      <c r="D19" s="38" t="s">
        <v>33</v>
      </c>
      <c r="E19" s="43"/>
      <c r="F19" s="43"/>
      <c r="G19" s="43"/>
      <c r="H19" s="43"/>
      <c r="I19" s="129" t="s">
        <v>28</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31</v>
      </c>
      <c r="J20" s="36" t="str">
        <f>IF('Rekapitulace stavby'!AN14="Vyplň údaj","",IF('Rekapitulace stavby'!AN14="","",'Rekapitulace stavby'!AN14))</f>
        <v/>
      </c>
      <c r="K20" s="46"/>
    </row>
    <row r="21" spans="2:11" s="1" customFormat="1" ht="6.95" customHeight="1">
      <c r="B21" s="42"/>
      <c r="C21" s="43"/>
      <c r="D21" s="43"/>
      <c r="E21" s="43"/>
      <c r="F21" s="43"/>
      <c r="G21" s="43"/>
      <c r="H21" s="43"/>
      <c r="I21" s="128"/>
      <c r="J21" s="43"/>
      <c r="K21" s="46"/>
    </row>
    <row r="22" spans="2:11" s="1" customFormat="1" ht="14.45" customHeight="1">
      <c r="B22" s="42"/>
      <c r="C22" s="43"/>
      <c r="D22" s="38" t="s">
        <v>35</v>
      </c>
      <c r="E22" s="43"/>
      <c r="F22" s="43"/>
      <c r="G22" s="43"/>
      <c r="H22" s="43"/>
      <c r="I22" s="129" t="s">
        <v>28</v>
      </c>
      <c r="J22" s="36" t="s">
        <v>36</v>
      </c>
      <c r="K22" s="46"/>
    </row>
    <row r="23" spans="2:11" s="1" customFormat="1" ht="18" customHeight="1">
      <c r="B23" s="42"/>
      <c r="C23" s="43"/>
      <c r="D23" s="43"/>
      <c r="E23" s="36" t="s">
        <v>37</v>
      </c>
      <c r="F23" s="43"/>
      <c r="G23" s="43"/>
      <c r="H23" s="43"/>
      <c r="I23" s="129" t="s">
        <v>31</v>
      </c>
      <c r="J23" s="36" t="s">
        <v>38</v>
      </c>
      <c r="K23" s="46"/>
    </row>
    <row r="24" spans="2:11" s="1" customFormat="1" ht="6.95" customHeight="1">
      <c r="B24" s="42"/>
      <c r="C24" s="43"/>
      <c r="D24" s="43"/>
      <c r="E24" s="43"/>
      <c r="F24" s="43"/>
      <c r="G24" s="43"/>
      <c r="H24" s="43"/>
      <c r="I24" s="128"/>
      <c r="J24" s="43"/>
      <c r="K24" s="46"/>
    </row>
    <row r="25" spans="2:11" s="1" customFormat="1" ht="14.45" customHeight="1">
      <c r="B25" s="42"/>
      <c r="C25" s="43"/>
      <c r="D25" s="38" t="s">
        <v>40</v>
      </c>
      <c r="E25" s="43"/>
      <c r="F25" s="43"/>
      <c r="G25" s="43"/>
      <c r="H25" s="43"/>
      <c r="I25" s="128"/>
      <c r="J25" s="43"/>
      <c r="K25" s="46"/>
    </row>
    <row r="26" spans="2:11" s="7" customFormat="1" ht="16.5" customHeight="1">
      <c r="B26" s="131"/>
      <c r="C26" s="132"/>
      <c r="D26" s="132"/>
      <c r="E26" s="400" t="s">
        <v>22</v>
      </c>
      <c r="F26" s="400"/>
      <c r="G26" s="400"/>
      <c r="H26" s="400"/>
      <c r="I26" s="133"/>
      <c r="J26" s="132"/>
      <c r="K26" s="134"/>
    </row>
    <row r="27" spans="2:11" s="1" customFormat="1" ht="6.95" customHeight="1">
      <c r="B27" s="42"/>
      <c r="C27" s="43"/>
      <c r="D27" s="43"/>
      <c r="E27" s="43"/>
      <c r="F27" s="43"/>
      <c r="G27" s="43"/>
      <c r="H27" s="43"/>
      <c r="I27" s="128"/>
      <c r="J27" s="43"/>
      <c r="K27" s="46"/>
    </row>
    <row r="28" spans="2:11" s="1" customFormat="1" ht="6.95" customHeight="1">
      <c r="B28" s="42"/>
      <c r="C28" s="43"/>
      <c r="D28" s="86"/>
      <c r="E28" s="86"/>
      <c r="F28" s="86"/>
      <c r="G28" s="86"/>
      <c r="H28" s="86"/>
      <c r="I28" s="135"/>
      <c r="J28" s="86"/>
      <c r="K28" s="136"/>
    </row>
    <row r="29" spans="2:11" s="1" customFormat="1" ht="25.35" customHeight="1">
      <c r="B29" s="42"/>
      <c r="C29" s="43"/>
      <c r="D29" s="137" t="s">
        <v>42</v>
      </c>
      <c r="E29" s="43"/>
      <c r="F29" s="43"/>
      <c r="G29" s="43"/>
      <c r="H29" s="43"/>
      <c r="I29" s="128"/>
      <c r="J29" s="138">
        <f>ROUND(J94,2)</f>
        <v>0</v>
      </c>
      <c r="K29" s="46"/>
    </row>
    <row r="30" spans="2:11" s="1" customFormat="1" ht="6.95" customHeight="1">
      <c r="B30" s="42"/>
      <c r="C30" s="43"/>
      <c r="D30" s="86"/>
      <c r="E30" s="86"/>
      <c r="F30" s="86"/>
      <c r="G30" s="86"/>
      <c r="H30" s="86"/>
      <c r="I30" s="135"/>
      <c r="J30" s="86"/>
      <c r="K30" s="136"/>
    </row>
    <row r="31" spans="2:11" s="1" customFormat="1" ht="14.45" customHeight="1">
      <c r="B31" s="42"/>
      <c r="C31" s="43"/>
      <c r="D31" s="43"/>
      <c r="E31" s="43"/>
      <c r="F31" s="47" t="s">
        <v>44</v>
      </c>
      <c r="G31" s="43"/>
      <c r="H31" s="43"/>
      <c r="I31" s="139" t="s">
        <v>43</v>
      </c>
      <c r="J31" s="47" t="s">
        <v>45</v>
      </c>
      <c r="K31" s="46"/>
    </row>
    <row r="32" spans="2:11" s="1" customFormat="1" ht="14.45" customHeight="1">
      <c r="B32" s="42"/>
      <c r="C32" s="43"/>
      <c r="D32" s="50" t="s">
        <v>46</v>
      </c>
      <c r="E32" s="50" t="s">
        <v>47</v>
      </c>
      <c r="F32" s="140">
        <f>ROUND(SUM(BE94:BE243), 2)</f>
        <v>0</v>
      </c>
      <c r="G32" s="43"/>
      <c r="H32" s="43"/>
      <c r="I32" s="141">
        <v>0.21</v>
      </c>
      <c r="J32" s="140">
        <f>ROUND(ROUND((SUM(BE94:BE243)), 2)*I32, 2)</f>
        <v>0</v>
      </c>
      <c r="K32" s="46"/>
    </row>
    <row r="33" spans="2:11" s="1" customFormat="1" ht="14.45" customHeight="1">
      <c r="B33" s="42"/>
      <c r="C33" s="43"/>
      <c r="D33" s="43"/>
      <c r="E33" s="50" t="s">
        <v>48</v>
      </c>
      <c r="F33" s="140">
        <f>ROUND(SUM(BF94:BF243), 2)</f>
        <v>0</v>
      </c>
      <c r="G33" s="43"/>
      <c r="H33" s="43"/>
      <c r="I33" s="141">
        <v>0.15</v>
      </c>
      <c r="J33" s="140">
        <f>ROUND(ROUND((SUM(BF94:BF243)), 2)*I33, 2)</f>
        <v>0</v>
      </c>
      <c r="K33" s="46"/>
    </row>
    <row r="34" spans="2:11" s="1" customFormat="1" ht="14.45" hidden="1" customHeight="1">
      <c r="B34" s="42"/>
      <c r="C34" s="43"/>
      <c r="D34" s="43"/>
      <c r="E34" s="50" t="s">
        <v>49</v>
      </c>
      <c r="F34" s="140">
        <f>ROUND(SUM(BG94:BG243), 2)</f>
        <v>0</v>
      </c>
      <c r="G34" s="43"/>
      <c r="H34" s="43"/>
      <c r="I34" s="141">
        <v>0.21</v>
      </c>
      <c r="J34" s="140">
        <v>0</v>
      </c>
      <c r="K34" s="46"/>
    </row>
    <row r="35" spans="2:11" s="1" customFormat="1" ht="14.45" hidden="1" customHeight="1">
      <c r="B35" s="42"/>
      <c r="C35" s="43"/>
      <c r="D35" s="43"/>
      <c r="E35" s="50" t="s">
        <v>50</v>
      </c>
      <c r="F35" s="140">
        <f>ROUND(SUM(BH94:BH243), 2)</f>
        <v>0</v>
      </c>
      <c r="G35" s="43"/>
      <c r="H35" s="43"/>
      <c r="I35" s="141">
        <v>0.15</v>
      </c>
      <c r="J35" s="140">
        <v>0</v>
      </c>
      <c r="K35" s="46"/>
    </row>
    <row r="36" spans="2:11" s="1" customFormat="1" ht="14.45" hidden="1" customHeight="1">
      <c r="B36" s="42"/>
      <c r="C36" s="43"/>
      <c r="D36" s="43"/>
      <c r="E36" s="50" t="s">
        <v>51</v>
      </c>
      <c r="F36" s="140">
        <f>ROUND(SUM(BI94:BI243), 2)</f>
        <v>0</v>
      </c>
      <c r="G36" s="43"/>
      <c r="H36" s="43"/>
      <c r="I36" s="141">
        <v>0</v>
      </c>
      <c r="J36" s="140">
        <v>0</v>
      </c>
      <c r="K36" s="46"/>
    </row>
    <row r="37" spans="2:11" s="1" customFormat="1" ht="6.95" customHeight="1">
      <c r="B37" s="42"/>
      <c r="C37" s="43"/>
      <c r="D37" s="43"/>
      <c r="E37" s="43"/>
      <c r="F37" s="43"/>
      <c r="G37" s="43"/>
      <c r="H37" s="43"/>
      <c r="I37" s="128"/>
      <c r="J37" s="43"/>
      <c r="K37" s="46"/>
    </row>
    <row r="38" spans="2:11" s="1" customFormat="1" ht="25.35" customHeight="1">
      <c r="B38" s="42"/>
      <c r="C38" s="142"/>
      <c r="D38" s="143" t="s">
        <v>52</v>
      </c>
      <c r="E38" s="80"/>
      <c r="F38" s="80"/>
      <c r="G38" s="144" t="s">
        <v>53</v>
      </c>
      <c r="H38" s="145" t="s">
        <v>54</v>
      </c>
      <c r="I38" s="146"/>
      <c r="J38" s="147">
        <f>SUM(J29:J36)</f>
        <v>0</v>
      </c>
      <c r="K38" s="148"/>
    </row>
    <row r="39" spans="2:11" s="1" customFormat="1" ht="14.45" customHeight="1">
      <c r="B39" s="57"/>
      <c r="C39" s="58"/>
      <c r="D39" s="58"/>
      <c r="E39" s="58"/>
      <c r="F39" s="58"/>
      <c r="G39" s="58"/>
      <c r="H39" s="58"/>
      <c r="I39" s="149"/>
      <c r="J39" s="58"/>
      <c r="K39" s="59"/>
    </row>
    <row r="43" spans="2:11" s="1" customFormat="1" ht="6.95" customHeight="1">
      <c r="B43" s="150"/>
      <c r="C43" s="151"/>
      <c r="D43" s="151"/>
      <c r="E43" s="151"/>
      <c r="F43" s="151"/>
      <c r="G43" s="151"/>
      <c r="H43" s="151"/>
      <c r="I43" s="152"/>
      <c r="J43" s="151"/>
      <c r="K43" s="153"/>
    </row>
    <row r="44" spans="2:11" s="1" customFormat="1" ht="36.950000000000003" customHeight="1">
      <c r="B44" s="42"/>
      <c r="C44" s="31" t="s">
        <v>133</v>
      </c>
      <c r="D44" s="43"/>
      <c r="E44" s="43"/>
      <c r="F44" s="43"/>
      <c r="G44" s="43"/>
      <c r="H44" s="43"/>
      <c r="I44" s="128"/>
      <c r="J44" s="43"/>
      <c r="K44" s="46"/>
    </row>
    <row r="45" spans="2:11" s="1" customFormat="1" ht="6.95" customHeight="1">
      <c r="B45" s="42"/>
      <c r="C45" s="43"/>
      <c r="D45" s="43"/>
      <c r="E45" s="43"/>
      <c r="F45" s="43"/>
      <c r="G45" s="43"/>
      <c r="H45" s="43"/>
      <c r="I45" s="128"/>
      <c r="J45" s="43"/>
      <c r="K45" s="46"/>
    </row>
    <row r="46" spans="2:11" s="1" customFormat="1" ht="14.45" customHeight="1">
      <c r="B46" s="42"/>
      <c r="C46" s="38" t="s">
        <v>17</v>
      </c>
      <c r="D46" s="43"/>
      <c r="E46" s="43"/>
      <c r="F46" s="43"/>
      <c r="G46" s="43"/>
      <c r="H46" s="43"/>
      <c r="I46" s="128"/>
      <c r="J46" s="43"/>
      <c r="K46" s="46"/>
    </row>
    <row r="47" spans="2:11" s="1" customFormat="1" ht="16.5" customHeight="1">
      <c r="B47" s="42"/>
      <c r="C47" s="43"/>
      <c r="D47" s="43"/>
      <c r="E47" s="406" t="str">
        <f>E7</f>
        <v>Intenzifikace ČOV Karlštejn</v>
      </c>
      <c r="F47" s="412"/>
      <c r="G47" s="412"/>
      <c r="H47" s="412"/>
      <c r="I47" s="128"/>
      <c r="J47" s="43"/>
      <c r="K47" s="46"/>
    </row>
    <row r="48" spans="2:11" ht="15">
      <c r="B48" s="29"/>
      <c r="C48" s="38" t="s">
        <v>129</v>
      </c>
      <c r="D48" s="30"/>
      <c r="E48" s="30"/>
      <c r="F48" s="30"/>
      <c r="G48" s="30"/>
      <c r="H48" s="30"/>
      <c r="I48" s="127"/>
      <c r="J48" s="30"/>
      <c r="K48" s="32"/>
    </row>
    <row r="49" spans="2:47" s="1" customFormat="1" ht="16.5" customHeight="1">
      <c r="B49" s="42"/>
      <c r="C49" s="43"/>
      <c r="D49" s="43"/>
      <c r="E49" s="406" t="s">
        <v>130</v>
      </c>
      <c r="F49" s="407"/>
      <c r="G49" s="407"/>
      <c r="H49" s="407"/>
      <c r="I49" s="128"/>
      <c r="J49" s="43"/>
      <c r="K49" s="46"/>
    </row>
    <row r="50" spans="2:47" s="1" customFormat="1" ht="14.45" customHeight="1">
      <c r="B50" s="42"/>
      <c r="C50" s="38" t="s">
        <v>131</v>
      </c>
      <c r="D50" s="43"/>
      <c r="E50" s="43"/>
      <c r="F50" s="43"/>
      <c r="G50" s="43"/>
      <c r="H50" s="43"/>
      <c r="I50" s="128"/>
      <c r="J50" s="43"/>
      <c r="K50" s="46"/>
    </row>
    <row r="51" spans="2:47" s="1" customFormat="1" ht="17.25" customHeight="1">
      <c r="B51" s="42"/>
      <c r="C51" s="43"/>
      <c r="D51" s="43"/>
      <c r="E51" s="408" t="str">
        <f>E11</f>
        <v>SO 01.1 - Demolice a demontáže</v>
      </c>
      <c r="F51" s="407"/>
      <c r="G51" s="407"/>
      <c r="H51" s="407"/>
      <c r="I51" s="128"/>
      <c r="J51" s="43"/>
      <c r="K51" s="46"/>
    </row>
    <row r="52" spans="2:47" s="1" customFormat="1" ht="6.95" customHeight="1">
      <c r="B52" s="42"/>
      <c r="C52" s="43"/>
      <c r="D52" s="43"/>
      <c r="E52" s="43"/>
      <c r="F52" s="43"/>
      <c r="G52" s="43"/>
      <c r="H52" s="43"/>
      <c r="I52" s="128"/>
      <c r="J52" s="43"/>
      <c r="K52" s="46"/>
    </row>
    <row r="53" spans="2:47" s="1" customFormat="1" ht="18" customHeight="1">
      <c r="B53" s="42"/>
      <c r="C53" s="38" t="s">
        <v>23</v>
      </c>
      <c r="D53" s="43"/>
      <c r="E53" s="43"/>
      <c r="F53" s="36" t="str">
        <f>F14</f>
        <v>Karlštejn</v>
      </c>
      <c r="G53" s="43"/>
      <c r="H53" s="43"/>
      <c r="I53" s="129" t="s">
        <v>25</v>
      </c>
      <c r="J53" s="130" t="str">
        <f>IF(J14="","",J14)</f>
        <v>13. 11. 2018</v>
      </c>
      <c r="K53" s="46"/>
    </row>
    <row r="54" spans="2:47" s="1" customFormat="1" ht="6.95" customHeight="1">
      <c r="B54" s="42"/>
      <c r="C54" s="43"/>
      <c r="D54" s="43"/>
      <c r="E54" s="43"/>
      <c r="F54" s="43"/>
      <c r="G54" s="43"/>
      <c r="H54" s="43"/>
      <c r="I54" s="128"/>
      <c r="J54" s="43"/>
      <c r="K54" s="46"/>
    </row>
    <row r="55" spans="2:47" s="1" customFormat="1" ht="15">
      <c r="B55" s="42"/>
      <c r="C55" s="38" t="s">
        <v>27</v>
      </c>
      <c r="D55" s="43"/>
      <c r="E55" s="43"/>
      <c r="F55" s="36" t="str">
        <f>E17</f>
        <v>Městys Karlštejn</v>
      </c>
      <c r="G55" s="43"/>
      <c r="H55" s="43"/>
      <c r="I55" s="129" t="s">
        <v>35</v>
      </c>
      <c r="J55" s="400" t="str">
        <f>E23</f>
        <v>Vodohospodářský podnik a.s.</v>
      </c>
      <c r="K55" s="46"/>
    </row>
    <row r="56" spans="2:47" s="1" customFormat="1" ht="14.45" customHeight="1">
      <c r="B56" s="42"/>
      <c r="C56" s="38" t="s">
        <v>33</v>
      </c>
      <c r="D56" s="43"/>
      <c r="E56" s="43"/>
      <c r="F56" s="36" t="str">
        <f>IF(E20="","",E20)</f>
        <v/>
      </c>
      <c r="G56" s="43"/>
      <c r="H56" s="43"/>
      <c r="I56" s="128"/>
      <c r="J56" s="409"/>
      <c r="K56" s="46"/>
    </row>
    <row r="57" spans="2:47" s="1" customFormat="1" ht="10.35" customHeight="1">
      <c r="B57" s="42"/>
      <c r="C57" s="43"/>
      <c r="D57" s="43"/>
      <c r="E57" s="43"/>
      <c r="F57" s="43"/>
      <c r="G57" s="43"/>
      <c r="H57" s="43"/>
      <c r="I57" s="128"/>
      <c r="J57" s="43"/>
      <c r="K57" s="46"/>
    </row>
    <row r="58" spans="2:47" s="1" customFormat="1" ht="29.25" customHeight="1">
      <c r="B58" s="42"/>
      <c r="C58" s="154" t="s">
        <v>134</v>
      </c>
      <c r="D58" s="142"/>
      <c r="E58" s="142"/>
      <c r="F58" s="142"/>
      <c r="G58" s="142"/>
      <c r="H58" s="142"/>
      <c r="I58" s="155"/>
      <c r="J58" s="156" t="s">
        <v>135</v>
      </c>
      <c r="K58" s="157"/>
    </row>
    <row r="59" spans="2:47" s="1" customFormat="1" ht="10.35" customHeight="1">
      <c r="B59" s="42"/>
      <c r="C59" s="43"/>
      <c r="D59" s="43"/>
      <c r="E59" s="43"/>
      <c r="F59" s="43"/>
      <c r="G59" s="43"/>
      <c r="H59" s="43"/>
      <c r="I59" s="128"/>
      <c r="J59" s="43"/>
      <c r="K59" s="46"/>
    </row>
    <row r="60" spans="2:47" s="1" customFormat="1" ht="29.25" customHeight="1">
      <c r="B60" s="42"/>
      <c r="C60" s="158" t="s">
        <v>136</v>
      </c>
      <c r="D60" s="43"/>
      <c r="E60" s="43"/>
      <c r="F60" s="43"/>
      <c r="G60" s="43"/>
      <c r="H60" s="43"/>
      <c r="I60" s="128"/>
      <c r="J60" s="138">
        <f>J94</f>
        <v>0</v>
      </c>
      <c r="K60" s="46"/>
      <c r="AU60" s="25" t="s">
        <v>137</v>
      </c>
    </row>
    <row r="61" spans="2:47" s="8" customFormat="1" ht="24.95" customHeight="1">
      <c r="B61" s="159"/>
      <c r="C61" s="160"/>
      <c r="D61" s="161" t="s">
        <v>138</v>
      </c>
      <c r="E61" s="162"/>
      <c r="F61" s="162"/>
      <c r="G61" s="162"/>
      <c r="H61" s="162"/>
      <c r="I61" s="163"/>
      <c r="J61" s="164">
        <f>J95</f>
        <v>0</v>
      </c>
      <c r="K61" s="165"/>
    </row>
    <row r="62" spans="2:47" s="9" customFormat="1" ht="19.899999999999999" customHeight="1">
      <c r="B62" s="166"/>
      <c r="C62" s="167"/>
      <c r="D62" s="168" t="s">
        <v>139</v>
      </c>
      <c r="E62" s="169"/>
      <c r="F62" s="169"/>
      <c r="G62" s="169"/>
      <c r="H62" s="169"/>
      <c r="I62" s="170"/>
      <c r="J62" s="171">
        <f>J96</f>
        <v>0</v>
      </c>
      <c r="K62" s="172"/>
    </row>
    <row r="63" spans="2:47" s="9" customFormat="1" ht="19.899999999999999" customHeight="1">
      <c r="B63" s="166"/>
      <c r="C63" s="167"/>
      <c r="D63" s="168" t="s">
        <v>140</v>
      </c>
      <c r="E63" s="169"/>
      <c r="F63" s="169"/>
      <c r="G63" s="169"/>
      <c r="H63" s="169"/>
      <c r="I63" s="170"/>
      <c r="J63" s="171">
        <f>J126</f>
        <v>0</v>
      </c>
      <c r="K63" s="172"/>
    </row>
    <row r="64" spans="2:47" s="8" customFormat="1" ht="24.95" customHeight="1">
      <c r="B64" s="159"/>
      <c r="C64" s="160"/>
      <c r="D64" s="161" t="s">
        <v>141</v>
      </c>
      <c r="E64" s="162"/>
      <c r="F64" s="162"/>
      <c r="G64" s="162"/>
      <c r="H64" s="162"/>
      <c r="I64" s="163"/>
      <c r="J64" s="164">
        <f>J158</f>
        <v>0</v>
      </c>
      <c r="K64" s="165"/>
    </row>
    <row r="65" spans="2:12" s="9" customFormat="1" ht="19.899999999999999" customHeight="1">
      <c r="B65" s="166"/>
      <c r="C65" s="167"/>
      <c r="D65" s="168" t="s">
        <v>142</v>
      </c>
      <c r="E65" s="169"/>
      <c r="F65" s="169"/>
      <c r="G65" s="169"/>
      <c r="H65" s="169"/>
      <c r="I65" s="170"/>
      <c r="J65" s="171">
        <f>J159</f>
        <v>0</v>
      </c>
      <c r="K65" s="172"/>
    </row>
    <row r="66" spans="2:12" s="9" customFormat="1" ht="19.899999999999999" customHeight="1">
      <c r="B66" s="166"/>
      <c r="C66" s="167"/>
      <c r="D66" s="168" t="s">
        <v>143</v>
      </c>
      <c r="E66" s="169"/>
      <c r="F66" s="169"/>
      <c r="G66" s="169"/>
      <c r="H66" s="169"/>
      <c r="I66" s="170"/>
      <c r="J66" s="171">
        <f>J166</f>
        <v>0</v>
      </c>
      <c r="K66" s="172"/>
    </row>
    <row r="67" spans="2:12" s="9" customFormat="1" ht="19.899999999999999" customHeight="1">
      <c r="B67" s="166"/>
      <c r="C67" s="167"/>
      <c r="D67" s="168" t="s">
        <v>144</v>
      </c>
      <c r="E67" s="169"/>
      <c r="F67" s="169"/>
      <c r="G67" s="169"/>
      <c r="H67" s="169"/>
      <c r="I67" s="170"/>
      <c r="J67" s="171">
        <f>J199</f>
        <v>0</v>
      </c>
      <c r="K67" s="172"/>
    </row>
    <row r="68" spans="2:12" s="9" customFormat="1" ht="19.899999999999999" customHeight="1">
      <c r="B68" s="166"/>
      <c r="C68" s="167"/>
      <c r="D68" s="168" t="s">
        <v>145</v>
      </c>
      <c r="E68" s="169"/>
      <c r="F68" s="169"/>
      <c r="G68" s="169"/>
      <c r="H68" s="169"/>
      <c r="I68" s="170"/>
      <c r="J68" s="171">
        <f>J203</f>
        <v>0</v>
      </c>
      <c r="K68" s="172"/>
    </row>
    <row r="69" spans="2:12" s="9" customFormat="1" ht="19.899999999999999" customHeight="1">
      <c r="B69" s="166"/>
      <c r="C69" s="167"/>
      <c r="D69" s="168" t="s">
        <v>146</v>
      </c>
      <c r="E69" s="169"/>
      <c r="F69" s="169"/>
      <c r="G69" s="169"/>
      <c r="H69" s="169"/>
      <c r="I69" s="170"/>
      <c r="J69" s="171">
        <f>J213</f>
        <v>0</v>
      </c>
      <c r="K69" s="172"/>
    </row>
    <row r="70" spans="2:12" s="9" customFormat="1" ht="19.899999999999999" customHeight="1">
      <c r="B70" s="166"/>
      <c r="C70" s="167"/>
      <c r="D70" s="168" t="s">
        <v>147</v>
      </c>
      <c r="E70" s="169"/>
      <c r="F70" s="169"/>
      <c r="G70" s="169"/>
      <c r="H70" s="169"/>
      <c r="I70" s="170"/>
      <c r="J70" s="171">
        <f>J217</f>
        <v>0</v>
      </c>
      <c r="K70" s="172"/>
    </row>
    <row r="71" spans="2:12" s="9" customFormat="1" ht="19.899999999999999" customHeight="1">
      <c r="B71" s="166"/>
      <c r="C71" s="167"/>
      <c r="D71" s="168" t="s">
        <v>148</v>
      </c>
      <c r="E71" s="169"/>
      <c r="F71" s="169"/>
      <c r="G71" s="169"/>
      <c r="H71" s="169"/>
      <c r="I71" s="170"/>
      <c r="J71" s="171">
        <f>J236</f>
        <v>0</v>
      </c>
      <c r="K71" s="172"/>
    </row>
    <row r="72" spans="2:12" s="9" customFormat="1" ht="19.899999999999999" customHeight="1">
      <c r="B72" s="166"/>
      <c r="C72" s="167"/>
      <c r="D72" s="168" t="s">
        <v>149</v>
      </c>
      <c r="E72" s="169"/>
      <c r="F72" s="169"/>
      <c r="G72" s="169"/>
      <c r="H72" s="169"/>
      <c r="I72" s="170"/>
      <c r="J72" s="171">
        <f>J240</f>
        <v>0</v>
      </c>
      <c r="K72" s="172"/>
    </row>
    <row r="73" spans="2:12" s="1" customFormat="1" ht="21.75" customHeight="1">
      <c r="B73" s="42"/>
      <c r="C73" s="43"/>
      <c r="D73" s="43"/>
      <c r="E73" s="43"/>
      <c r="F73" s="43"/>
      <c r="G73" s="43"/>
      <c r="H73" s="43"/>
      <c r="I73" s="128"/>
      <c r="J73" s="43"/>
      <c r="K73" s="46"/>
    </row>
    <row r="74" spans="2:12" s="1" customFormat="1" ht="6.95" customHeight="1">
      <c r="B74" s="57"/>
      <c r="C74" s="58"/>
      <c r="D74" s="58"/>
      <c r="E74" s="58"/>
      <c r="F74" s="58"/>
      <c r="G74" s="58"/>
      <c r="H74" s="58"/>
      <c r="I74" s="149"/>
      <c r="J74" s="58"/>
      <c r="K74" s="59"/>
    </row>
    <row r="78" spans="2:12" s="1" customFormat="1" ht="6.95" customHeight="1">
      <c r="B78" s="60"/>
      <c r="C78" s="61"/>
      <c r="D78" s="61"/>
      <c r="E78" s="61"/>
      <c r="F78" s="61"/>
      <c r="G78" s="61"/>
      <c r="H78" s="61"/>
      <c r="I78" s="152"/>
      <c r="J78" s="61"/>
      <c r="K78" s="61"/>
      <c r="L78" s="62"/>
    </row>
    <row r="79" spans="2:12" s="1" customFormat="1" ht="36.950000000000003" customHeight="1">
      <c r="B79" s="42"/>
      <c r="C79" s="63" t="s">
        <v>150</v>
      </c>
      <c r="D79" s="64"/>
      <c r="E79" s="64"/>
      <c r="F79" s="64"/>
      <c r="G79" s="64"/>
      <c r="H79" s="64"/>
      <c r="I79" s="173"/>
      <c r="J79" s="64"/>
      <c r="K79" s="64"/>
      <c r="L79" s="62"/>
    </row>
    <row r="80" spans="2:12" s="1" customFormat="1" ht="6.95" customHeight="1">
      <c r="B80" s="42"/>
      <c r="C80" s="64"/>
      <c r="D80" s="64"/>
      <c r="E80" s="64"/>
      <c r="F80" s="64"/>
      <c r="G80" s="64"/>
      <c r="H80" s="64"/>
      <c r="I80" s="173"/>
      <c r="J80" s="64"/>
      <c r="K80" s="64"/>
      <c r="L80" s="62"/>
    </row>
    <row r="81" spans="2:63" s="1" customFormat="1" ht="14.45" customHeight="1">
      <c r="B81" s="42"/>
      <c r="C81" s="66" t="s">
        <v>17</v>
      </c>
      <c r="D81" s="64"/>
      <c r="E81" s="64"/>
      <c r="F81" s="64"/>
      <c r="G81" s="64"/>
      <c r="H81" s="64"/>
      <c r="I81" s="173"/>
      <c r="J81" s="64"/>
      <c r="K81" s="64"/>
      <c r="L81" s="62"/>
    </row>
    <row r="82" spans="2:63" s="1" customFormat="1" ht="16.5" customHeight="1">
      <c r="B82" s="42"/>
      <c r="C82" s="64"/>
      <c r="D82" s="64"/>
      <c r="E82" s="410" t="str">
        <f>E7</f>
        <v>Intenzifikace ČOV Karlštejn</v>
      </c>
      <c r="F82" s="411"/>
      <c r="G82" s="411"/>
      <c r="H82" s="411"/>
      <c r="I82" s="173"/>
      <c r="J82" s="64"/>
      <c r="K82" s="64"/>
      <c r="L82" s="62"/>
    </row>
    <row r="83" spans="2:63" ht="15">
      <c r="B83" s="29"/>
      <c r="C83" s="66" t="s">
        <v>129</v>
      </c>
      <c r="D83" s="174"/>
      <c r="E83" s="174"/>
      <c r="F83" s="174"/>
      <c r="G83" s="174"/>
      <c r="H83" s="174"/>
      <c r="J83" s="174"/>
      <c r="K83" s="174"/>
      <c r="L83" s="175"/>
    </row>
    <row r="84" spans="2:63" s="1" customFormat="1" ht="16.5" customHeight="1">
      <c r="B84" s="42"/>
      <c r="C84" s="64"/>
      <c r="D84" s="64"/>
      <c r="E84" s="410" t="s">
        <v>130</v>
      </c>
      <c r="F84" s="404"/>
      <c r="G84" s="404"/>
      <c r="H84" s="404"/>
      <c r="I84" s="173"/>
      <c r="J84" s="64"/>
      <c r="K84" s="64"/>
      <c r="L84" s="62"/>
    </row>
    <row r="85" spans="2:63" s="1" customFormat="1" ht="14.45" customHeight="1">
      <c r="B85" s="42"/>
      <c r="C85" s="66" t="s">
        <v>131</v>
      </c>
      <c r="D85" s="64"/>
      <c r="E85" s="64"/>
      <c r="F85" s="64"/>
      <c r="G85" s="64"/>
      <c r="H85" s="64"/>
      <c r="I85" s="173"/>
      <c r="J85" s="64"/>
      <c r="K85" s="64"/>
      <c r="L85" s="62"/>
    </row>
    <row r="86" spans="2:63" s="1" customFormat="1" ht="17.25" customHeight="1">
      <c r="B86" s="42"/>
      <c r="C86" s="64"/>
      <c r="D86" s="64"/>
      <c r="E86" s="377" t="str">
        <f>E11</f>
        <v>SO 01.1 - Demolice a demontáže</v>
      </c>
      <c r="F86" s="404"/>
      <c r="G86" s="404"/>
      <c r="H86" s="404"/>
      <c r="I86" s="173"/>
      <c r="J86" s="64"/>
      <c r="K86" s="64"/>
      <c r="L86" s="62"/>
    </row>
    <row r="87" spans="2:63" s="1" customFormat="1" ht="6.95" customHeight="1">
      <c r="B87" s="42"/>
      <c r="C87" s="64"/>
      <c r="D87" s="64"/>
      <c r="E87" s="64"/>
      <c r="F87" s="64"/>
      <c r="G87" s="64"/>
      <c r="H87" s="64"/>
      <c r="I87" s="173"/>
      <c r="J87" s="64"/>
      <c r="K87" s="64"/>
      <c r="L87" s="62"/>
    </row>
    <row r="88" spans="2:63" s="1" customFormat="1" ht="18" customHeight="1">
      <c r="B88" s="42"/>
      <c r="C88" s="66" t="s">
        <v>23</v>
      </c>
      <c r="D88" s="64"/>
      <c r="E88" s="64"/>
      <c r="F88" s="176" t="str">
        <f>F14</f>
        <v>Karlštejn</v>
      </c>
      <c r="G88" s="64"/>
      <c r="H88" s="64"/>
      <c r="I88" s="177" t="s">
        <v>25</v>
      </c>
      <c r="J88" s="74" t="str">
        <f>IF(J14="","",J14)</f>
        <v>13. 11. 2018</v>
      </c>
      <c r="K88" s="64"/>
      <c r="L88" s="62"/>
    </row>
    <row r="89" spans="2:63" s="1" customFormat="1" ht="6.95" customHeight="1">
      <c r="B89" s="42"/>
      <c r="C89" s="64"/>
      <c r="D89" s="64"/>
      <c r="E89" s="64"/>
      <c r="F89" s="64"/>
      <c r="G89" s="64"/>
      <c r="H89" s="64"/>
      <c r="I89" s="173"/>
      <c r="J89" s="64"/>
      <c r="K89" s="64"/>
      <c r="L89" s="62"/>
    </row>
    <row r="90" spans="2:63" s="1" customFormat="1" ht="15">
      <c r="B90" s="42"/>
      <c r="C90" s="66" t="s">
        <v>27</v>
      </c>
      <c r="D90" s="64"/>
      <c r="E90" s="64"/>
      <c r="F90" s="176" t="str">
        <f>E17</f>
        <v>Městys Karlštejn</v>
      </c>
      <c r="G90" s="64"/>
      <c r="H90" s="64"/>
      <c r="I90" s="177" t="s">
        <v>35</v>
      </c>
      <c r="J90" s="176" t="str">
        <f>E23</f>
        <v>Vodohospodářský podnik a.s.</v>
      </c>
      <c r="K90" s="64"/>
      <c r="L90" s="62"/>
    </row>
    <row r="91" spans="2:63" s="1" customFormat="1" ht="14.45" customHeight="1">
      <c r="B91" s="42"/>
      <c r="C91" s="66" t="s">
        <v>33</v>
      </c>
      <c r="D91" s="64"/>
      <c r="E91" s="64"/>
      <c r="F91" s="176" t="str">
        <f>IF(E20="","",E20)</f>
        <v/>
      </c>
      <c r="G91" s="64"/>
      <c r="H91" s="64"/>
      <c r="I91" s="173"/>
      <c r="J91" s="64"/>
      <c r="K91" s="64"/>
      <c r="L91" s="62"/>
    </row>
    <row r="92" spans="2:63" s="1" customFormat="1" ht="10.35" customHeight="1">
      <c r="B92" s="42"/>
      <c r="C92" s="64"/>
      <c r="D92" s="64"/>
      <c r="E92" s="64"/>
      <c r="F92" s="64"/>
      <c r="G92" s="64"/>
      <c r="H92" s="64"/>
      <c r="I92" s="173"/>
      <c r="J92" s="64"/>
      <c r="K92" s="64"/>
      <c r="L92" s="62"/>
    </row>
    <row r="93" spans="2:63" s="10" customFormat="1" ht="29.25" customHeight="1">
      <c r="B93" s="178"/>
      <c r="C93" s="179" t="s">
        <v>151</v>
      </c>
      <c r="D93" s="180" t="s">
        <v>61</v>
      </c>
      <c r="E93" s="180" t="s">
        <v>57</v>
      </c>
      <c r="F93" s="180" t="s">
        <v>152</v>
      </c>
      <c r="G93" s="180" t="s">
        <v>153</v>
      </c>
      <c r="H93" s="180" t="s">
        <v>154</v>
      </c>
      <c r="I93" s="181" t="s">
        <v>155</v>
      </c>
      <c r="J93" s="180" t="s">
        <v>135</v>
      </c>
      <c r="K93" s="182" t="s">
        <v>156</v>
      </c>
      <c r="L93" s="183"/>
      <c r="M93" s="82" t="s">
        <v>157</v>
      </c>
      <c r="N93" s="83" t="s">
        <v>46</v>
      </c>
      <c r="O93" s="83" t="s">
        <v>158</v>
      </c>
      <c r="P93" s="83" t="s">
        <v>159</v>
      </c>
      <c r="Q93" s="83" t="s">
        <v>160</v>
      </c>
      <c r="R93" s="83" t="s">
        <v>161</v>
      </c>
      <c r="S93" s="83" t="s">
        <v>162</v>
      </c>
      <c r="T93" s="84" t="s">
        <v>163</v>
      </c>
    </row>
    <row r="94" spans="2:63" s="1" customFormat="1" ht="29.25" customHeight="1">
      <c r="B94" s="42"/>
      <c r="C94" s="88" t="s">
        <v>136</v>
      </c>
      <c r="D94" s="64"/>
      <c r="E94" s="64"/>
      <c r="F94" s="64"/>
      <c r="G94" s="64"/>
      <c r="H94" s="64"/>
      <c r="I94" s="173"/>
      <c r="J94" s="184">
        <f>BK94</f>
        <v>0</v>
      </c>
      <c r="K94" s="64"/>
      <c r="L94" s="62"/>
      <c r="M94" s="85"/>
      <c r="N94" s="86"/>
      <c r="O94" s="86"/>
      <c r="P94" s="185">
        <f>P95+P158</f>
        <v>0</v>
      </c>
      <c r="Q94" s="86"/>
      <c r="R94" s="185">
        <f>R95+R158</f>
        <v>3.2100000000000002E-3</v>
      </c>
      <c r="S94" s="86"/>
      <c r="T94" s="186">
        <f>T95+T158</f>
        <v>64.995611800000006</v>
      </c>
      <c r="AT94" s="25" t="s">
        <v>75</v>
      </c>
      <c r="AU94" s="25" t="s">
        <v>137</v>
      </c>
      <c r="BK94" s="187">
        <f>BK95+BK158</f>
        <v>0</v>
      </c>
    </row>
    <row r="95" spans="2:63" s="11" customFormat="1" ht="37.35" customHeight="1">
      <c r="B95" s="188"/>
      <c r="C95" s="189"/>
      <c r="D95" s="190" t="s">
        <v>75</v>
      </c>
      <c r="E95" s="191" t="s">
        <v>164</v>
      </c>
      <c r="F95" s="191" t="s">
        <v>165</v>
      </c>
      <c r="G95" s="189"/>
      <c r="H95" s="189"/>
      <c r="I95" s="192"/>
      <c r="J95" s="193">
        <f>BK95</f>
        <v>0</v>
      </c>
      <c r="K95" s="189"/>
      <c r="L95" s="194"/>
      <c r="M95" s="195"/>
      <c r="N95" s="196"/>
      <c r="O95" s="196"/>
      <c r="P95" s="197">
        <f>P96+P126</f>
        <v>0</v>
      </c>
      <c r="Q95" s="196"/>
      <c r="R95" s="197">
        <f>R96+R126</f>
        <v>0</v>
      </c>
      <c r="S95" s="196"/>
      <c r="T95" s="198">
        <f>T96+T126</f>
        <v>44.455340000000007</v>
      </c>
      <c r="AR95" s="199" t="s">
        <v>83</v>
      </c>
      <c r="AT95" s="200" t="s">
        <v>75</v>
      </c>
      <c r="AU95" s="200" t="s">
        <v>76</v>
      </c>
      <c r="AY95" s="199" t="s">
        <v>166</v>
      </c>
      <c r="BK95" s="201">
        <f>BK96+BK126</f>
        <v>0</v>
      </c>
    </row>
    <row r="96" spans="2:63" s="11" customFormat="1" ht="19.899999999999999" customHeight="1">
      <c r="B96" s="188"/>
      <c r="C96" s="189"/>
      <c r="D96" s="190" t="s">
        <v>75</v>
      </c>
      <c r="E96" s="202" t="s">
        <v>167</v>
      </c>
      <c r="F96" s="202" t="s">
        <v>168</v>
      </c>
      <c r="G96" s="189"/>
      <c r="H96" s="189"/>
      <c r="I96" s="192"/>
      <c r="J96" s="203">
        <f>BK96</f>
        <v>0</v>
      </c>
      <c r="K96" s="189"/>
      <c r="L96" s="194"/>
      <c r="M96" s="195"/>
      <c r="N96" s="196"/>
      <c r="O96" s="196"/>
      <c r="P96" s="197">
        <f>SUM(P97:P125)</f>
        <v>0</v>
      </c>
      <c r="Q96" s="196"/>
      <c r="R96" s="197">
        <f>SUM(R97:R125)</f>
        <v>0</v>
      </c>
      <c r="S96" s="196"/>
      <c r="T96" s="198">
        <f>SUM(T97:T125)</f>
        <v>44.455340000000007</v>
      </c>
      <c r="AR96" s="199" t="s">
        <v>83</v>
      </c>
      <c r="AT96" s="200" t="s">
        <v>75</v>
      </c>
      <c r="AU96" s="200" t="s">
        <v>83</v>
      </c>
      <c r="AY96" s="199" t="s">
        <v>166</v>
      </c>
      <c r="BK96" s="201">
        <f>SUM(BK97:BK125)</f>
        <v>0</v>
      </c>
    </row>
    <row r="97" spans="2:65" s="1" customFormat="1" ht="25.5" customHeight="1">
      <c r="B97" s="42"/>
      <c r="C97" s="204" t="s">
        <v>83</v>
      </c>
      <c r="D97" s="204" t="s">
        <v>169</v>
      </c>
      <c r="E97" s="205" t="s">
        <v>170</v>
      </c>
      <c r="F97" s="206" t="s">
        <v>171</v>
      </c>
      <c r="G97" s="207" t="s">
        <v>172</v>
      </c>
      <c r="H97" s="208">
        <v>11.54</v>
      </c>
      <c r="I97" s="209"/>
      <c r="J97" s="208">
        <f>ROUND(I97*H97,2)</f>
        <v>0</v>
      </c>
      <c r="K97" s="206" t="s">
        <v>173</v>
      </c>
      <c r="L97" s="62"/>
      <c r="M97" s="210" t="s">
        <v>22</v>
      </c>
      <c r="N97" s="211" t="s">
        <v>47</v>
      </c>
      <c r="O97" s="43"/>
      <c r="P97" s="212">
        <f>O97*H97</f>
        <v>0</v>
      </c>
      <c r="Q97" s="212">
        <v>0</v>
      </c>
      <c r="R97" s="212">
        <f>Q97*H97</f>
        <v>0</v>
      </c>
      <c r="S97" s="212">
        <v>0.13100000000000001</v>
      </c>
      <c r="T97" s="213">
        <f>S97*H97</f>
        <v>1.5117399999999999</v>
      </c>
      <c r="AR97" s="25" t="s">
        <v>174</v>
      </c>
      <c r="AT97" s="25" t="s">
        <v>169</v>
      </c>
      <c r="AU97" s="25" t="s">
        <v>85</v>
      </c>
      <c r="AY97" s="25" t="s">
        <v>166</v>
      </c>
      <c r="BE97" s="214">
        <f>IF(N97="základní",J97,0)</f>
        <v>0</v>
      </c>
      <c r="BF97" s="214">
        <f>IF(N97="snížená",J97,0)</f>
        <v>0</v>
      </c>
      <c r="BG97" s="214">
        <f>IF(N97="zákl. přenesená",J97,0)</f>
        <v>0</v>
      </c>
      <c r="BH97" s="214">
        <f>IF(N97="sníž. přenesená",J97,0)</f>
        <v>0</v>
      </c>
      <c r="BI97" s="214">
        <f>IF(N97="nulová",J97,0)</f>
        <v>0</v>
      </c>
      <c r="BJ97" s="25" t="s">
        <v>83</v>
      </c>
      <c r="BK97" s="214">
        <f>ROUND(I97*H97,2)</f>
        <v>0</v>
      </c>
      <c r="BL97" s="25" t="s">
        <v>174</v>
      </c>
      <c r="BM97" s="25" t="s">
        <v>175</v>
      </c>
    </row>
    <row r="98" spans="2:65" s="12" customFormat="1">
      <c r="B98" s="215"/>
      <c r="C98" s="216"/>
      <c r="D98" s="217" t="s">
        <v>176</v>
      </c>
      <c r="E98" s="218" t="s">
        <v>22</v>
      </c>
      <c r="F98" s="219" t="s">
        <v>177</v>
      </c>
      <c r="G98" s="216"/>
      <c r="H98" s="218" t="s">
        <v>22</v>
      </c>
      <c r="I98" s="220"/>
      <c r="J98" s="216"/>
      <c r="K98" s="216"/>
      <c r="L98" s="221"/>
      <c r="M98" s="222"/>
      <c r="N98" s="223"/>
      <c r="O98" s="223"/>
      <c r="P98" s="223"/>
      <c r="Q98" s="223"/>
      <c r="R98" s="223"/>
      <c r="S98" s="223"/>
      <c r="T98" s="224"/>
      <c r="AT98" s="225" t="s">
        <v>176</v>
      </c>
      <c r="AU98" s="225" t="s">
        <v>85</v>
      </c>
      <c r="AV98" s="12" t="s">
        <v>83</v>
      </c>
      <c r="AW98" s="12" t="s">
        <v>39</v>
      </c>
      <c r="AX98" s="12" t="s">
        <v>76</v>
      </c>
      <c r="AY98" s="225" t="s">
        <v>166</v>
      </c>
    </row>
    <row r="99" spans="2:65" s="13" customFormat="1">
      <c r="B99" s="226"/>
      <c r="C99" s="227"/>
      <c r="D99" s="217" t="s">
        <v>176</v>
      </c>
      <c r="E99" s="228" t="s">
        <v>22</v>
      </c>
      <c r="F99" s="229" t="s">
        <v>178</v>
      </c>
      <c r="G99" s="227"/>
      <c r="H99" s="230">
        <v>11.54</v>
      </c>
      <c r="I99" s="231"/>
      <c r="J99" s="227"/>
      <c r="K99" s="227"/>
      <c r="L99" s="232"/>
      <c r="M99" s="233"/>
      <c r="N99" s="234"/>
      <c r="O99" s="234"/>
      <c r="P99" s="234"/>
      <c r="Q99" s="234"/>
      <c r="R99" s="234"/>
      <c r="S99" s="234"/>
      <c r="T99" s="235"/>
      <c r="AT99" s="236" t="s">
        <v>176</v>
      </c>
      <c r="AU99" s="236" t="s">
        <v>85</v>
      </c>
      <c r="AV99" s="13" t="s">
        <v>85</v>
      </c>
      <c r="AW99" s="13" t="s">
        <v>39</v>
      </c>
      <c r="AX99" s="13" t="s">
        <v>83</v>
      </c>
      <c r="AY99" s="236" t="s">
        <v>166</v>
      </c>
    </row>
    <row r="100" spans="2:65" s="1" customFormat="1" ht="25.5" customHeight="1">
      <c r="B100" s="42"/>
      <c r="C100" s="204" t="s">
        <v>85</v>
      </c>
      <c r="D100" s="204" t="s">
        <v>169</v>
      </c>
      <c r="E100" s="205" t="s">
        <v>179</v>
      </c>
      <c r="F100" s="206" t="s">
        <v>180</v>
      </c>
      <c r="G100" s="207" t="s">
        <v>172</v>
      </c>
      <c r="H100" s="208">
        <v>8.84</v>
      </c>
      <c r="I100" s="209"/>
      <c r="J100" s="208">
        <f>ROUND(I100*H100,2)</f>
        <v>0</v>
      </c>
      <c r="K100" s="206" t="s">
        <v>173</v>
      </c>
      <c r="L100" s="62"/>
      <c r="M100" s="210" t="s">
        <v>22</v>
      </c>
      <c r="N100" s="211" t="s">
        <v>47</v>
      </c>
      <c r="O100" s="43"/>
      <c r="P100" s="212">
        <f>O100*H100</f>
        <v>0</v>
      </c>
      <c r="Q100" s="212">
        <v>0</v>
      </c>
      <c r="R100" s="212">
        <f>Q100*H100</f>
        <v>0</v>
      </c>
      <c r="S100" s="212">
        <v>0.26100000000000001</v>
      </c>
      <c r="T100" s="213">
        <f>S100*H100</f>
        <v>2.3072400000000002</v>
      </c>
      <c r="AR100" s="25" t="s">
        <v>174</v>
      </c>
      <c r="AT100" s="25" t="s">
        <v>169</v>
      </c>
      <c r="AU100" s="25" t="s">
        <v>85</v>
      </c>
      <c r="AY100" s="25" t="s">
        <v>166</v>
      </c>
      <c r="BE100" s="214">
        <f>IF(N100="základní",J100,0)</f>
        <v>0</v>
      </c>
      <c r="BF100" s="214">
        <f>IF(N100="snížená",J100,0)</f>
        <v>0</v>
      </c>
      <c r="BG100" s="214">
        <f>IF(N100="zákl. přenesená",J100,0)</f>
        <v>0</v>
      </c>
      <c r="BH100" s="214">
        <f>IF(N100="sníž. přenesená",J100,0)</f>
        <v>0</v>
      </c>
      <c r="BI100" s="214">
        <f>IF(N100="nulová",J100,0)</f>
        <v>0</v>
      </c>
      <c r="BJ100" s="25" t="s">
        <v>83</v>
      </c>
      <c r="BK100" s="214">
        <f>ROUND(I100*H100,2)</f>
        <v>0</v>
      </c>
      <c r="BL100" s="25" t="s">
        <v>174</v>
      </c>
      <c r="BM100" s="25" t="s">
        <v>181</v>
      </c>
    </row>
    <row r="101" spans="2:65" s="12" customFormat="1">
      <c r="B101" s="215"/>
      <c r="C101" s="216"/>
      <c r="D101" s="217" t="s">
        <v>176</v>
      </c>
      <c r="E101" s="218" t="s">
        <v>22</v>
      </c>
      <c r="F101" s="219" t="s">
        <v>177</v>
      </c>
      <c r="G101" s="216"/>
      <c r="H101" s="218" t="s">
        <v>22</v>
      </c>
      <c r="I101" s="220"/>
      <c r="J101" s="216"/>
      <c r="K101" s="216"/>
      <c r="L101" s="221"/>
      <c r="M101" s="222"/>
      <c r="N101" s="223"/>
      <c r="O101" s="223"/>
      <c r="P101" s="223"/>
      <c r="Q101" s="223"/>
      <c r="R101" s="223"/>
      <c r="S101" s="223"/>
      <c r="T101" s="224"/>
      <c r="AT101" s="225" t="s">
        <v>176</v>
      </c>
      <c r="AU101" s="225" t="s">
        <v>85</v>
      </c>
      <c r="AV101" s="12" t="s">
        <v>83</v>
      </c>
      <c r="AW101" s="12" t="s">
        <v>39</v>
      </c>
      <c r="AX101" s="12" t="s">
        <v>76</v>
      </c>
      <c r="AY101" s="225" t="s">
        <v>166</v>
      </c>
    </row>
    <row r="102" spans="2:65" s="13" customFormat="1">
      <c r="B102" s="226"/>
      <c r="C102" s="227"/>
      <c r="D102" s="217" t="s">
        <v>176</v>
      </c>
      <c r="E102" s="228" t="s">
        <v>22</v>
      </c>
      <c r="F102" s="229" t="s">
        <v>182</v>
      </c>
      <c r="G102" s="227"/>
      <c r="H102" s="230">
        <v>8.84</v>
      </c>
      <c r="I102" s="231"/>
      <c r="J102" s="227"/>
      <c r="K102" s="227"/>
      <c r="L102" s="232"/>
      <c r="M102" s="233"/>
      <c r="N102" s="234"/>
      <c r="O102" s="234"/>
      <c r="P102" s="234"/>
      <c r="Q102" s="234"/>
      <c r="R102" s="234"/>
      <c r="S102" s="234"/>
      <c r="T102" s="235"/>
      <c r="AT102" s="236" t="s">
        <v>176</v>
      </c>
      <c r="AU102" s="236" t="s">
        <v>85</v>
      </c>
      <c r="AV102" s="13" t="s">
        <v>85</v>
      </c>
      <c r="AW102" s="13" t="s">
        <v>39</v>
      </c>
      <c r="AX102" s="13" t="s">
        <v>83</v>
      </c>
      <c r="AY102" s="236" t="s">
        <v>166</v>
      </c>
    </row>
    <row r="103" spans="2:65" s="1" customFormat="1" ht="16.5" customHeight="1">
      <c r="B103" s="42"/>
      <c r="C103" s="204" t="s">
        <v>183</v>
      </c>
      <c r="D103" s="204" t="s">
        <v>169</v>
      </c>
      <c r="E103" s="205" t="s">
        <v>184</v>
      </c>
      <c r="F103" s="206" t="s">
        <v>185</v>
      </c>
      <c r="G103" s="207" t="s">
        <v>186</v>
      </c>
      <c r="H103" s="208">
        <v>17.75</v>
      </c>
      <c r="I103" s="209"/>
      <c r="J103" s="208">
        <f>ROUND(I103*H103,2)</f>
        <v>0</v>
      </c>
      <c r="K103" s="206" t="s">
        <v>22</v>
      </c>
      <c r="L103" s="62"/>
      <c r="M103" s="210" t="s">
        <v>22</v>
      </c>
      <c r="N103" s="211" t="s">
        <v>47</v>
      </c>
      <c r="O103" s="43"/>
      <c r="P103" s="212">
        <f>O103*H103</f>
        <v>0</v>
      </c>
      <c r="Q103" s="212">
        <v>0</v>
      </c>
      <c r="R103" s="212">
        <f>Q103*H103</f>
        <v>0</v>
      </c>
      <c r="S103" s="212">
        <v>2.2000000000000002</v>
      </c>
      <c r="T103" s="213">
        <f>S103*H103</f>
        <v>39.050000000000004</v>
      </c>
      <c r="AR103" s="25" t="s">
        <v>174</v>
      </c>
      <c r="AT103" s="25" t="s">
        <v>169</v>
      </c>
      <c r="AU103" s="25" t="s">
        <v>85</v>
      </c>
      <c r="AY103" s="25" t="s">
        <v>166</v>
      </c>
      <c r="BE103" s="214">
        <f>IF(N103="základní",J103,0)</f>
        <v>0</v>
      </c>
      <c r="BF103" s="214">
        <f>IF(N103="snížená",J103,0)</f>
        <v>0</v>
      </c>
      <c r="BG103" s="214">
        <f>IF(N103="zákl. přenesená",J103,0)</f>
        <v>0</v>
      </c>
      <c r="BH103" s="214">
        <f>IF(N103="sníž. přenesená",J103,0)</f>
        <v>0</v>
      </c>
      <c r="BI103" s="214">
        <f>IF(N103="nulová",J103,0)</f>
        <v>0</v>
      </c>
      <c r="BJ103" s="25" t="s">
        <v>83</v>
      </c>
      <c r="BK103" s="214">
        <f>ROUND(I103*H103,2)</f>
        <v>0</v>
      </c>
      <c r="BL103" s="25" t="s">
        <v>174</v>
      </c>
      <c r="BM103" s="25" t="s">
        <v>187</v>
      </c>
    </row>
    <row r="104" spans="2:65" s="12" customFormat="1">
      <c r="B104" s="215"/>
      <c r="C104" s="216"/>
      <c r="D104" s="217" t="s">
        <v>176</v>
      </c>
      <c r="E104" s="218" t="s">
        <v>22</v>
      </c>
      <c r="F104" s="219" t="s">
        <v>188</v>
      </c>
      <c r="G104" s="216"/>
      <c r="H104" s="218" t="s">
        <v>22</v>
      </c>
      <c r="I104" s="220"/>
      <c r="J104" s="216"/>
      <c r="K104" s="216"/>
      <c r="L104" s="221"/>
      <c r="M104" s="222"/>
      <c r="N104" s="223"/>
      <c r="O104" s="223"/>
      <c r="P104" s="223"/>
      <c r="Q104" s="223"/>
      <c r="R104" s="223"/>
      <c r="S104" s="223"/>
      <c r="T104" s="224"/>
      <c r="AT104" s="225" t="s">
        <v>176</v>
      </c>
      <c r="AU104" s="225" t="s">
        <v>85</v>
      </c>
      <c r="AV104" s="12" t="s">
        <v>83</v>
      </c>
      <c r="AW104" s="12" t="s">
        <v>39</v>
      </c>
      <c r="AX104" s="12" t="s">
        <v>76</v>
      </c>
      <c r="AY104" s="225" t="s">
        <v>166</v>
      </c>
    </row>
    <row r="105" spans="2:65" s="13" customFormat="1">
      <c r="B105" s="226"/>
      <c r="C105" s="227"/>
      <c r="D105" s="217" t="s">
        <v>176</v>
      </c>
      <c r="E105" s="228" t="s">
        <v>22</v>
      </c>
      <c r="F105" s="229" t="s">
        <v>189</v>
      </c>
      <c r="G105" s="227"/>
      <c r="H105" s="230">
        <v>17.75</v>
      </c>
      <c r="I105" s="231"/>
      <c r="J105" s="227"/>
      <c r="K105" s="227"/>
      <c r="L105" s="232"/>
      <c r="M105" s="233"/>
      <c r="N105" s="234"/>
      <c r="O105" s="234"/>
      <c r="P105" s="234"/>
      <c r="Q105" s="234"/>
      <c r="R105" s="234"/>
      <c r="S105" s="234"/>
      <c r="T105" s="235"/>
      <c r="AT105" s="236" t="s">
        <v>176</v>
      </c>
      <c r="AU105" s="236" t="s">
        <v>85</v>
      </c>
      <c r="AV105" s="13" t="s">
        <v>85</v>
      </c>
      <c r="AW105" s="13" t="s">
        <v>39</v>
      </c>
      <c r="AX105" s="13" t="s">
        <v>83</v>
      </c>
      <c r="AY105" s="236" t="s">
        <v>166</v>
      </c>
    </row>
    <row r="106" spans="2:65" s="1" customFormat="1" ht="25.5" customHeight="1">
      <c r="B106" s="42"/>
      <c r="C106" s="204" t="s">
        <v>174</v>
      </c>
      <c r="D106" s="204" t="s">
        <v>169</v>
      </c>
      <c r="E106" s="205" t="s">
        <v>190</v>
      </c>
      <c r="F106" s="206" t="s">
        <v>191</v>
      </c>
      <c r="G106" s="207" t="s">
        <v>172</v>
      </c>
      <c r="H106" s="208">
        <v>2.16</v>
      </c>
      <c r="I106" s="209"/>
      <c r="J106" s="208">
        <f>ROUND(I106*H106,2)</f>
        <v>0</v>
      </c>
      <c r="K106" s="206" t="s">
        <v>173</v>
      </c>
      <c r="L106" s="62"/>
      <c r="M106" s="210" t="s">
        <v>22</v>
      </c>
      <c r="N106" s="211" t="s">
        <v>47</v>
      </c>
      <c r="O106" s="43"/>
      <c r="P106" s="212">
        <f>O106*H106</f>
        <v>0</v>
      </c>
      <c r="Q106" s="212">
        <v>0</v>
      </c>
      <c r="R106" s="212">
        <f>Q106*H106</f>
        <v>0</v>
      </c>
      <c r="S106" s="212">
        <v>4.1000000000000002E-2</v>
      </c>
      <c r="T106" s="213">
        <f>S106*H106</f>
        <v>8.8560000000000014E-2</v>
      </c>
      <c r="AR106" s="25" t="s">
        <v>174</v>
      </c>
      <c r="AT106" s="25" t="s">
        <v>169</v>
      </c>
      <c r="AU106" s="25" t="s">
        <v>85</v>
      </c>
      <c r="AY106" s="25" t="s">
        <v>166</v>
      </c>
      <c r="BE106" s="214">
        <f>IF(N106="základní",J106,0)</f>
        <v>0</v>
      </c>
      <c r="BF106" s="214">
        <f>IF(N106="snížená",J106,0)</f>
        <v>0</v>
      </c>
      <c r="BG106" s="214">
        <f>IF(N106="zákl. přenesená",J106,0)</f>
        <v>0</v>
      </c>
      <c r="BH106" s="214">
        <f>IF(N106="sníž. přenesená",J106,0)</f>
        <v>0</v>
      </c>
      <c r="BI106" s="214">
        <f>IF(N106="nulová",J106,0)</f>
        <v>0</v>
      </c>
      <c r="BJ106" s="25" t="s">
        <v>83</v>
      </c>
      <c r="BK106" s="214">
        <f>ROUND(I106*H106,2)</f>
        <v>0</v>
      </c>
      <c r="BL106" s="25" t="s">
        <v>174</v>
      </c>
      <c r="BM106" s="25" t="s">
        <v>192</v>
      </c>
    </row>
    <row r="107" spans="2:65" s="1" customFormat="1" ht="40.5" hidden="1">
      <c r="B107" s="42"/>
      <c r="C107" s="64"/>
      <c r="D107" s="217" t="s">
        <v>193</v>
      </c>
      <c r="E107" s="64"/>
      <c r="F107" s="237" t="s">
        <v>194</v>
      </c>
      <c r="G107" s="64"/>
      <c r="H107" s="64"/>
      <c r="I107" s="173"/>
      <c r="J107" s="64"/>
      <c r="K107" s="64"/>
      <c r="L107" s="62"/>
      <c r="M107" s="238"/>
      <c r="N107" s="43"/>
      <c r="O107" s="43"/>
      <c r="P107" s="43"/>
      <c r="Q107" s="43"/>
      <c r="R107" s="43"/>
      <c r="S107" s="43"/>
      <c r="T107" s="79"/>
      <c r="AT107" s="25" t="s">
        <v>193</v>
      </c>
      <c r="AU107" s="25" t="s">
        <v>85</v>
      </c>
    </row>
    <row r="108" spans="2:65" s="12" customFormat="1">
      <c r="B108" s="215"/>
      <c r="C108" s="216"/>
      <c r="D108" s="217" t="s">
        <v>176</v>
      </c>
      <c r="E108" s="218" t="s">
        <v>22</v>
      </c>
      <c r="F108" s="219" t="s">
        <v>195</v>
      </c>
      <c r="G108" s="216"/>
      <c r="H108" s="218" t="s">
        <v>22</v>
      </c>
      <c r="I108" s="220"/>
      <c r="J108" s="216"/>
      <c r="K108" s="216"/>
      <c r="L108" s="221"/>
      <c r="M108" s="222"/>
      <c r="N108" s="223"/>
      <c r="O108" s="223"/>
      <c r="P108" s="223"/>
      <c r="Q108" s="223"/>
      <c r="R108" s="223"/>
      <c r="S108" s="223"/>
      <c r="T108" s="224"/>
      <c r="AT108" s="225" t="s">
        <v>176</v>
      </c>
      <c r="AU108" s="225" t="s">
        <v>85</v>
      </c>
      <c r="AV108" s="12" t="s">
        <v>83</v>
      </c>
      <c r="AW108" s="12" t="s">
        <v>39</v>
      </c>
      <c r="AX108" s="12" t="s">
        <v>76</v>
      </c>
      <c r="AY108" s="225" t="s">
        <v>166</v>
      </c>
    </row>
    <row r="109" spans="2:65" s="13" customFormat="1">
      <c r="B109" s="226"/>
      <c r="C109" s="227"/>
      <c r="D109" s="217" t="s">
        <v>176</v>
      </c>
      <c r="E109" s="228" t="s">
        <v>22</v>
      </c>
      <c r="F109" s="229" t="s">
        <v>196</v>
      </c>
      <c r="G109" s="227"/>
      <c r="H109" s="230">
        <v>2.16</v>
      </c>
      <c r="I109" s="231"/>
      <c r="J109" s="227"/>
      <c r="K109" s="227"/>
      <c r="L109" s="232"/>
      <c r="M109" s="233"/>
      <c r="N109" s="234"/>
      <c r="O109" s="234"/>
      <c r="P109" s="234"/>
      <c r="Q109" s="234"/>
      <c r="R109" s="234"/>
      <c r="S109" s="234"/>
      <c r="T109" s="235"/>
      <c r="AT109" s="236" t="s">
        <v>176</v>
      </c>
      <c r="AU109" s="236" t="s">
        <v>85</v>
      </c>
      <c r="AV109" s="13" t="s">
        <v>85</v>
      </c>
      <c r="AW109" s="13" t="s">
        <v>39</v>
      </c>
      <c r="AX109" s="13" t="s">
        <v>83</v>
      </c>
      <c r="AY109" s="236" t="s">
        <v>166</v>
      </c>
    </row>
    <row r="110" spans="2:65" s="1" customFormat="1" ht="25.5" customHeight="1">
      <c r="B110" s="42"/>
      <c r="C110" s="204" t="s">
        <v>197</v>
      </c>
      <c r="D110" s="204" t="s">
        <v>169</v>
      </c>
      <c r="E110" s="205" t="s">
        <v>198</v>
      </c>
      <c r="F110" s="206" t="s">
        <v>199</v>
      </c>
      <c r="G110" s="207" t="s">
        <v>172</v>
      </c>
      <c r="H110" s="208">
        <v>1.44</v>
      </c>
      <c r="I110" s="209"/>
      <c r="J110" s="208">
        <f>ROUND(I110*H110,2)</f>
        <v>0</v>
      </c>
      <c r="K110" s="206" t="s">
        <v>173</v>
      </c>
      <c r="L110" s="62"/>
      <c r="M110" s="210" t="s">
        <v>22</v>
      </c>
      <c r="N110" s="211" t="s">
        <v>47</v>
      </c>
      <c r="O110" s="43"/>
      <c r="P110" s="212">
        <f>O110*H110</f>
        <v>0</v>
      </c>
      <c r="Q110" s="212">
        <v>0</v>
      </c>
      <c r="R110" s="212">
        <f>Q110*H110</f>
        <v>0</v>
      </c>
      <c r="S110" s="212">
        <v>3.1E-2</v>
      </c>
      <c r="T110" s="213">
        <f>S110*H110</f>
        <v>4.4639999999999999E-2</v>
      </c>
      <c r="AR110" s="25" t="s">
        <v>174</v>
      </c>
      <c r="AT110" s="25" t="s">
        <v>169</v>
      </c>
      <c r="AU110" s="25" t="s">
        <v>85</v>
      </c>
      <c r="AY110" s="25" t="s">
        <v>166</v>
      </c>
      <c r="BE110" s="214">
        <f>IF(N110="základní",J110,0)</f>
        <v>0</v>
      </c>
      <c r="BF110" s="214">
        <f>IF(N110="snížená",J110,0)</f>
        <v>0</v>
      </c>
      <c r="BG110" s="214">
        <f>IF(N110="zákl. přenesená",J110,0)</f>
        <v>0</v>
      </c>
      <c r="BH110" s="214">
        <f>IF(N110="sníž. přenesená",J110,0)</f>
        <v>0</v>
      </c>
      <c r="BI110" s="214">
        <f>IF(N110="nulová",J110,0)</f>
        <v>0</v>
      </c>
      <c r="BJ110" s="25" t="s">
        <v>83</v>
      </c>
      <c r="BK110" s="214">
        <f>ROUND(I110*H110,2)</f>
        <v>0</v>
      </c>
      <c r="BL110" s="25" t="s">
        <v>174</v>
      </c>
      <c r="BM110" s="25" t="s">
        <v>200</v>
      </c>
    </row>
    <row r="111" spans="2:65" s="1" customFormat="1" ht="40.5" hidden="1">
      <c r="B111" s="42"/>
      <c r="C111" s="64"/>
      <c r="D111" s="217" t="s">
        <v>193</v>
      </c>
      <c r="E111" s="64"/>
      <c r="F111" s="237" t="s">
        <v>194</v>
      </c>
      <c r="G111" s="64"/>
      <c r="H111" s="64"/>
      <c r="I111" s="173"/>
      <c r="J111" s="64"/>
      <c r="K111" s="64"/>
      <c r="L111" s="62"/>
      <c r="M111" s="238"/>
      <c r="N111" s="43"/>
      <c r="O111" s="43"/>
      <c r="P111" s="43"/>
      <c r="Q111" s="43"/>
      <c r="R111" s="43"/>
      <c r="S111" s="43"/>
      <c r="T111" s="79"/>
      <c r="AT111" s="25" t="s">
        <v>193</v>
      </c>
      <c r="AU111" s="25" t="s">
        <v>85</v>
      </c>
    </row>
    <row r="112" spans="2:65" s="12" customFormat="1">
      <c r="B112" s="215"/>
      <c r="C112" s="216"/>
      <c r="D112" s="217" t="s">
        <v>176</v>
      </c>
      <c r="E112" s="218" t="s">
        <v>22</v>
      </c>
      <c r="F112" s="219" t="s">
        <v>195</v>
      </c>
      <c r="G112" s="216"/>
      <c r="H112" s="218" t="s">
        <v>22</v>
      </c>
      <c r="I112" s="220"/>
      <c r="J112" s="216"/>
      <c r="K112" s="216"/>
      <c r="L112" s="221"/>
      <c r="M112" s="222"/>
      <c r="N112" s="223"/>
      <c r="O112" s="223"/>
      <c r="P112" s="223"/>
      <c r="Q112" s="223"/>
      <c r="R112" s="223"/>
      <c r="S112" s="223"/>
      <c r="T112" s="224"/>
      <c r="AT112" s="225" t="s">
        <v>176</v>
      </c>
      <c r="AU112" s="225" t="s">
        <v>85</v>
      </c>
      <c r="AV112" s="12" t="s">
        <v>83</v>
      </c>
      <c r="AW112" s="12" t="s">
        <v>39</v>
      </c>
      <c r="AX112" s="12" t="s">
        <v>76</v>
      </c>
      <c r="AY112" s="225" t="s">
        <v>166</v>
      </c>
    </row>
    <row r="113" spans="2:65" s="13" customFormat="1">
      <c r="B113" s="226"/>
      <c r="C113" s="227"/>
      <c r="D113" s="217" t="s">
        <v>176</v>
      </c>
      <c r="E113" s="228" t="s">
        <v>22</v>
      </c>
      <c r="F113" s="229" t="s">
        <v>201</v>
      </c>
      <c r="G113" s="227"/>
      <c r="H113" s="230">
        <v>1.44</v>
      </c>
      <c r="I113" s="231"/>
      <c r="J113" s="227"/>
      <c r="K113" s="227"/>
      <c r="L113" s="232"/>
      <c r="M113" s="233"/>
      <c r="N113" s="234"/>
      <c r="O113" s="234"/>
      <c r="P113" s="234"/>
      <c r="Q113" s="234"/>
      <c r="R113" s="234"/>
      <c r="S113" s="234"/>
      <c r="T113" s="235"/>
      <c r="AT113" s="236" t="s">
        <v>176</v>
      </c>
      <c r="AU113" s="236" t="s">
        <v>85</v>
      </c>
      <c r="AV113" s="13" t="s">
        <v>85</v>
      </c>
      <c r="AW113" s="13" t="s">
        <v>39</v>
      </c>
      <c r="AX113" s="13" t="s">
        <v>83</v>
      </c>
      <c r="AY113" s="236" t="s">
        <v>166</v>
      </c>
    </row>
    <row r="114" spans="2:65" s="1" customFormat="1" ht="25.5" customHeight="1">
      <c r="B114" s="42"/>
      <c r="C114" s="204" t="s">
        <v>202</v>
      </c>
      <c r="D114" s="204" t="s">
        <v>169</v>
      </c>
      <c r="E114" s="205" t="s">
        <v>203</v>
      </c>
      <c r="F114" s="206" t="s">
        <v>204</v>
      </c>
      <c r="G114" s="207" t="s">
        <v>172</v>
      </c>
      <c r="H114" s="208">
        <v>6.3</v>
      </c>
      <c r="I114" s="209"/>
      <c r="J114" s="208">
        <f>ROUND(I114*H114,2)</f>
        <v>0</v>
      </c>
      <c r="K114" s="206" t="s">
        <v>173</v>
      </c>
      <c r="L114" s="62"/>
      <c r="M114" s="210" t="s">
        <v>22</v>
      </c>
      <c r="N114" s="211" t="s">
        <v>47</v>
      </c>
      <c r="O114" s="43"/>
      <c r="P114" s="212">
        <f>O114*H114</f>
        <v>0</v>
      </c>
      <c r="Q114" s="212">
        <v>0</v>
      </c>
      <c r="R114" s="212">
        <f>Q114*H114</f>
        <v>0</v>
      </c>
      <c r="S114" s="212">
        <v>8.7999999999999995E-2</v>
      </c>
      <c r="T114" s="213">
        <f>S114*H114</f>
        <v>0.5544</v>
      </c>
      <c r="AR114" s="25" t="s">
        <v>174</v>
      </c>
      <c r="AT114" s="25" t="s">
        <v>169</v>
      </c>
      <c r="AU114" s="25" t="s">
        <v>85</v>
      </c>
      <c r="AY114" s="25" t="s">
        <v>166</v>
      </c>
      <c r="BE114" s="214">
        <f>IF(N114="základní",J114,0)</f>
        <v>0</v>
      </c>
      <c r="BF114" s="214">
        <f>IF(N114="snížená",J114,0)</f>
        <v>0</v>
      </c>
      <c r="BG114" s="214">
        <f>IF(N114="zákl. přenesená",J114,0)</f>
        <v>0</v>
      </c>
      <c r="BH114" s="214">
        <f>IF(N114="sníž. přenesená",J114,0)</f>
        <v>0</v>
      </c>
      <c r="BI114" s="214">
        <f>IF(N114="nulová",J114,0)</f>
        <v>0</v>
      </c>
      <c r="BJ114" s="25" t="s">
        <v>83</v>
      </c>
      <c r="BK114" s="214">
        <f>ROUND(I114*H114,2)</f>
        <v>0</v>
      </c>
      <c r="BL114" s="25" t="s">
        <v>174</v>
      </c>
      <c r="BM114" s="25" t="s">
        <v>205</v>
      </c>
    </row>
    <row r="115" spans="2:65" s="1" customFormat="1" ht="40.5" hidden="1">
      <c r="B115" s="42"/>
      <c r="C115" s="64"/>
      <c r="D115" s="217" t="s">
        <v>193</v>
      </c>
      <c r="E115" s="64"/>
      <c r="F115" s="237" t="s">
        <v>194</v>
      </c>
      <c r="G115" s="64"/>
      <c r="H115" s="64"/>
      <c r="I115" s="173"/>
      <c r="J115" s="64"/>
      <c r="K115" s="64"/>
      <c r="L115" s="62"/>
      <c r="M115" s="238"/>
      <c r="N115" s="43"/>
      <c r="O115" s="43"/>
      <c r="P115" s="43"/>
      <c r="Q115" s="43"/>
      <c r="R115" s="43"/>
      <c r="S115" s="43"/>
      <c r="T115" s="79"/>
      <c r="AT115" s="25" t="s">
        <v>193</v>
      </c>
      <c r="AU115" s="25" t="s">
        <v>85</v>
      </c>
    </row>
    <row r="116" spans="2:65" s="12" customFormat="1">
      <c r="B116" s="215"/>
      <c r="C116" s="216"/>
      <c r="D116" s="217" t="s">
        <v>176</v>
      </c>
      <c r="E116" s="218" t="s">
        <v>22</v>
      </c>
      <c r="F116" s="219" t="s">
        <v>195</v>
      </c>
      <c r="G116" s="216"/>
      <c r="H116" s="218" t="s">
        <v>22</v>
      </c>
      <c r="I116" s="220"/>
      <c r="J116" s="216"/>
      <c r="K116" s="216"/>
      <c r="L116" s="221"/>
      <c r="M116" s="222"/>
      <c r="N116" s="223"/>
      <c r="O116" s="223"/>
      <c r="P116" s="223"/>
      <c r="Q116" s="223"/>
      <c r="R116" s="223"/>
      <c r="S116" s="223"/>
      <c r="T116" s="224"/>
      <c r="AT116" s="225" t="s">
        <v>176</v>
      </c>
      <c r="AU116" s="225" t="s">
        <v>85</v>
      </c>
      <c r="AV116" s="12" t="s">
        <v>83</v>
      </c>
      <c r="AW116" s="12" t="s">
        <v>39</v>
      </c>
      <c r="AX116" s="12" t="s">
        <v>76</v>
      </c>
      <c r="AY116" s="225" t="s">
        <v>166</v>
      </c>
    </row>
    <row r="117" spans="2:65" s="13" customFormat="1">
      <c r="B117" s="226"/>
      <c r="C117" s="227"/>
      <c r="D117" s="217" t="s">
        <v>176</v>
      </c>
      <c r="E117" s="228" t="s">
        <v>22</v>
      </c>
      <c r="F117" s="229" t="s">
        <v>206</v>
      </c>
      <c r="G117" s="227"/>
      <c r="H117" s="230">
        <v>6.3</v>
      </c>
      <c r="I117" s="231"/>
      <c r="J117" s="227"/>
      <c r="K117" s="227"/>
      <c r="L117" s="232"/>
      <c r="M117" s="233"/>
      <c r="N117" s="234"/>
      <c r="O117" s="234"/>
      <c r="P117" s="234"/>
      <c r="Q117" s="234"/>
      <c r="R117" s="234"/>
      <c r="S117" s="234"/>
      <c r="T117" s="235"/>
      <c r="AT117" s="236" t="s">
        <v>176</v>
      </c>
      <c r="AU117" s="236" t="s">
        <v>85</v>
      </c>
      <c r="AV117" s="13" t="s">
        <v>85</v>
      </c>
      <c r="AW117" s="13" t="s">
        <v>39</v>
      </c>
      <c r="AX117" s="13" t="s">
        <v>83</v>
      </c>
      <c r="AY117" s="236" t="s">
        <v>166</v>
      </c>
    </row>
    <row r="118" spans="2:65" s="1" customFormat="1" ht="25.5" customHeight="1">
      <c r="B118" s="42"/>
      <c r="C118" s="204" t="s">
        <v>207</v>
      </c>
      <c r="D118" s="204" t="s">
        <v>169</v>
      </c>
      <c r="E118" s="205" t="s">
        <v>208</v>
      </c>
      <c r="F118" s="206" t="s">
        <v>209</v>
      </c>
      <c r="G118" s="207" t="s">
        <v>172</v>
      </c>
      <c r="H118" s="208">
        <v>5.51</v>
      </c>
      <c r="I118" s="209"/>
      <c r="J118" s="208">
        <f>ROUND(I118*H118,2)</f>
        <v>0</v>
      </c>
      <c r="K118" s="206" t="s">
        <v>173</v>
      </c>
      <c r="L118" s="62"/>
      <c r="M118" s="210" t="s">
        <v>22</v>
      </c>
      <c r="N118" s="211" t="s">
        <v>47</v>
      </c>
      <c r="O118" s="43"/>
      <c r="P118" s="212">
        <f>O118*H118</f>
        <v>0</v>
      </c>
      <c r="Q118" s="212">
        <v>0</v>
      </c>
      <c r="R118" s="212">
        <f>Q118*H118</f>
        <v>0</v>
      </c>
      <c r="S118" s="212">
        <v>7.5999999999999998E-2</v>
      </c>
      <c r="T118" s="213">
        <f>S118*H118</f>
        <v>0.41875999999999997</v>
      </c>
      <c r="AR118" s="25" t="s">
        <v>174</v>
      </c>
      <c r="AT118" s="25" t="s">
        <v>169</v>
      </c>
      <c r="AU118" s="25" t="s">
        <v>85</v>
      </c>
      <c r="AY118" s="25" t="s">
        <v>166</v>
      </c>
      <c r="BE118" s="214">
        <f>IF(N118="základní",J118,0)</f>
        <v>0</v>
      </c>
      <c r="BF118" s="214">
        <f>IF(N118="snížená",J118,0)</f>
        <v>0</v>
      </c>
      <c r="BG118" s="214">
        <f>IF(N118="zákl. přenesená",J118,0)</f>
        <v>0</v>
      </c>
      <c r="BH118" s="214">
        <f>IF(N118="sníž. přenesená",J118,0)</f>
        <v>0</v>
      </c>
      <c r="BI118" s="214">
        <f>IF(N118="nulová",J118,0)</f>
        <v>0</v>
      </c>
      <c r="BJ118" s="25" t="s">
        <v>83</v>
      </c>
      <c r="BK118" s="214">
        <f>ROUND(I118*H118,2)</f>
        <v>0</v>
      </c>
      <c r="BL118" s="25" t="s">
        <v>174</v>
      </c>
      <c r="BM118" s="25" t="s">
        <v>210</v>
      </c>
    </row>
    <row r="119" spans="2:65" s="1" customFormat="1" ht="54" hidden="1">
      <c r="B119" s="42"/>
      <c r="C119" s="64"/>
      <c r="D119" s="217" t="s">
        <v>193</v>
      </c>
      <c r="E119" s="64"/>
      <c r="F119" s="237" t="s">
        <v>211</v>
      </c>
      <c r="G119" s="64"/>
      <c r="H119" s="64"/>
      <c r="I119" s="173"/>
      <c r="J119" s="64"/>
      <c r="K119" s="64"/>
      <c r="L119" s="62"/>
      <c r="M119" s="238"/>
      <c r="N119" s="43"/>
      <c r="O119" s="43"/>
      <c r="P119" s="43"/>
      <c r="Q119" s="43"/>
      <c r="R119" s="43"/>
      <c r="S119" s="43"/>
      <c r="T119" s="79"/>
      <c r="AT119" s="25" t="s">
        <v>193</v>
      </c>
      <c r="AU119" s="25" t="s">
        <v>85</v>
      </c>
    </row>
    <row r="120" spans="2:65" s="12" customFormat="1">
      <c r="B120" s="215"/>
      <c r="C120" s="216"/>
      <c r="D120" s="217" t="s">
        <v>176</v>
      </c>
      <c r="E120" s="218" t="s">
        <v>22</v>
      </c>
      <c r="F120" s="219" t="s">
        <v>195</v>
      </c>
      <c r="G120" s="216"/>
      <c r="H120" s="218" t="s">
        <v>22</v>
      </c>
      <c r="I120" s="220"/>
      <c r="J120" s="216"/>
      <c r="K120" s="216"/>
      <c r="L120" s="221"/>
      <c r="M120" s="222"/>
      <c r="N120" s="223"/>
      <c r="O120" s="223"/>
      <c r="P120" s="223"/>
      <c r="Q120" s="223"/>
      <c r="R120" s="223"/>
      <c r="S120" s="223"/>
      <c r="T120" s="224"/>
      <c r="AT120" s="225" t="s">
        <v>176</v>
      </c>
      <c r="AU120" s="225" t="s">
        <v>85</v>
      </c>
      <c r="AV120" s="12" t="s">
        <v>83</v>
      </c>
      <c r="AW120" s="12" t="s">
        <v>39</v>
      </c>
      <c r="AX120" s="12" t="s">
        <v>76</v>
      </c>
      <c r="AY120" s="225" t="s">
        <v>166</v>
      </c>
    </row>
    <row r="121" spans="2:65" s="13" customFormat="1">
      <c r="B121" s="226"/>
      <c r="C121" s="227"/>
      <c r="D121" s="217" t="s">
        <v>176</v>
      </c>
      <c r="E121" s="228" t="s">
        <v>22</v>
      </c>
      <c r="F121" s="229" t="s">
        <v>212</v>
      </c>
      <c r="G121" s="227"/>
      <c r="H121" s="230">
        <v>3.15</v>
      </c>
      <c r="I121" s="231"/>
      <c r="J121" s="227"/>
      <c r="K121" s="227"/>
      <c r="L121" s="232"/>
      <c r="M121" s="233"/>
      <c r="N121" s="234"/>
      <c r="O121" s="234"/>
      <c r="P121" s="234"/>
      <c r="Q121" s="234"/>
      <c r="R121" s="234"/>
      <c r="S121" s="234"/>
      <c r="T121" s="235"/>
      <c r="AT121" s="236" t="s">
        <v>176</v>
      </c>
      <c r="AU121" s="236" t="s">
        <v>85</v>
      </c>
      <c r="AV121" s="13" t="s">
        <v>85</v>
      </c>
      <c r="AW121" s="13" t="s">
        <v>39</v>
      </c>
      <c r="AX121" s="13" t="s">
        <v>76</v>
      </c>
      <c r="AY121" s="236" t="s">
        <v>166</v>
      </c>
    </row>
    <row r="122" spans="2:65" s="13" customFormat="1">
      <c r="B122" s="226"/>
      <c r="C122" s="227"/>
      <c r="D122" s="217" t="s">
        <v>176</v>
      </c>
      <c r="E122" s="228" t="s">
        <v>22</v>
      </c>
      <c r="F122" s="229" t="s">
        <v>213</v>
      </c>
      <c r="G122" s="227"/>
      <c r="H122" s="230">
        <v>2.36</v>
      </c>
      <c r="I122" s="231"/>
      <c r="J122" s="227"/>
      <c r="K122" s="227"/>
      <c r="L122" s="232"/>
      <c r="M122" s="233"/>
      <c r="N122" s="234"/>
      <c r="O122" s="234"/>
      <c r="P122" s="234"/>
      <c r="Q122" s="234"/>
      <c r="R122" s="234"/>
      <c r="S122" s="234"/>
      <c r="T122" s="235"/>
      <c r="AT122" s="236" t="s">
        <v>176</v>
      </c>
      <c r="AU122" s="236" t="s">
        <v>85</v>
      </c>
      <c r="AV122" s="13" t="s">
        <v>85</v>
      </c>
      <c r="AW122" s="13" t="s">
        <v>39</v>
      </c>
      <c r="AX122" s="13" t="s">
        <v>76</v>
      </c>
      <c r="AY122" s="236" t="s">
        <v>166</v>
      </c>
    </row>
    <row r="123" spans="2:65" s="14" customFormat="1">
      <c r="B123" s="239"/>
      <c r="C123" s="240"/>
      <c r="D123" s="217" t="s">
        <v>176</v>
      </c>
      <c r="E123" s="241" t="s">
        <v>22</v>
      </c>
      <c r="F123" s="242" t="s">
        <v>214</v>
      </c>
      <c r="G123" s="240"/>
      <c r="H123" s="243">
        <v>5.51</v>
      </c>
      <c r="I123" s="244"/>
      <c r="J123" s="240"/>
      <c r="K123" s="240"/>
      <c r="L123" s="245"/>
      <c r="M123" s="246"/>
      <c r="N123" s="247"/>
      <c r="O123" s="247"/>
      <c r="P123" s="247"/>
      <c r="Q123" s="247"/>
      <c r="R123" s="247"/>
      <c r="S123" s="247"/>
      <c r="T123" s="248"/>
      <c r="AT123" s="249" t="s">
        <v>176</v>
      </c>
      <c r="AU123" s="249" t="s">
        <v>85</v>
      </c>
      <c r="AV123" s="14" t="s">
        <v>174</v>
      </c>
      <c r="AW123" s="14" t="s">
        <v>39</v>
      </c>
      <c r="AX123" s="14" t="s">
        <v>83</v>
      </c>
      <c r="AY123" s="249" t="s">
        <v>166</v>
      </c>
    </row>
    <row r="124" spans="2:65" s="1" customFormat="1" ht="38.25" customHeight="1">
      <c r="B124" s="42"/>
      <c r="C124" s="204" t="s">
        <v>215</v>
      </c>
      <c r="D124" s="204" t="s">
        <v>169</v>
      </c>
      <c r="E124" s="205" t="s">
        <v>216</v>
      </c>
      <c r="F124" s="206" t="s">
        <v>217</v>
      </c>
      <c r="G124" s="207" t="s">
        <v>186</v>
      </c>
      <c r="H124" s="208">
        <v>0.32</v>
      </c>
      <c r="I124" s="209"/>
      <c r="J124" s="208">
        <f>ROUND(I124*H124,2)</f>
        <v>0</v>
      </c>
      <c r="K124" s="206" t="s">
        <v>173</v>
      </c>
      <c r="L124" s="62"/>
      <c r="M124" s="210" t="s">
        <v>22</v>
      </c>
      <c r="N124" s="211" t="s">
        <v>47</v>
      </c>
      <c r="O124" s="43"/>
      <c r="P124" s="212">
        <f>O124*H124</f>
        <v>0</v>
      </c>
      <c r="Q124" s="212">
        <v>0</v>
      </c>
      <c r="R124" s="212">
        <f>Q124*H124</f>
        <v>0</v>
      </c>
      <c r="S124" s="212">
        <v>1.5</v>
      </c>
      <c r="T124" s="213">
        <f>S124*H124</f>
        <v>0.48</v>
      </c>
      <c r="AR124" s="25" t="s">
        <v>174</v>
      </c>
      <c r="AT124" s="25" t="s">
        <v>169</v>
      </c>
      <c r="AU124" s="25" t="s">
        <v>85</v>
      </c>
      <c r="AY124" s="25" t="s">
        <v>166</v>
      </c>
      <c r="BE124" s="214">
        <f>IF(N124="základní",J124,0)</f>
        <v>0</v>
      </c>
      <c r="BF124" s="214">
        <f>IF(N124="snížená",J124,0)</f>
        <v>0</v>
      </c>
      <c r="BG124" s="214">
        <f>IF(N124="zákl. přenesená",J124,0)</f>
        <v>0</v>
      </c>
      <c r="BH124" s="214">
        <f>IF(N124="sníž. přenesená",J124,0)</f>
        <v>0</v>
      </c>
      <c r="BI124" s="214">
        <f>IF(N124="nulová",J124,0)</f>
        <v>0</v>
      </c>
      <c r="BJ124" s="25" t="s">
        <v>83</v>
      </c>
      <c r="BK124" s="214">
        <f>ROUND(I124*H124,2)</f>
        <v>0</v>
      </c>
      <c r="BL124" s="25" t="s">
        <v>174</v>
      </c>
      <c r="BM124" s="25" t="s">
        <v>218</v>
      </c>
    </row>
    <row r="125" spans="2:65" s="13" customFormat="1">
      <c r="B125" s="226"/>
      <c r="C125" s="227"/>
      <c r="D125" s="217" t="s">
        <v>176</v>
      </c>
      <c r="E125" s="228" t="s">
        <v>22</v>
      </c>
      <c r="F125" s="229" t="s">
        <v>219</v>
      </c>
      <c r="G125" s="227"/>
      <c r="H125" s="230">
        <v>0.32</v>
      </c>
      <c r="I125" s="231"/>
      <c r="J125" s="227"/>
      <c r="K125" s="227"/>
      <c r="L125" s="232"/>
      <c r="M125" s="233"/>
      <c r="N125" s="234"/>
      <c r="O125" s="234"/>
      <c r="P125" s="234"/>
      <c r="Q125" s="234"/>
      <c r="R125" s="234"/>
      <c r="S125" s="234"/>
      <c r="T125" s="235"/>
      <c r="AT125" s="236" t="s">
        <v>176</v>
      </c>
      <c r="AU125" s="236" t="s">
        <v>85</v>
      </c>
      <c r="AV125" s="13" t="s">
        <v>85</v>
      </c>
      <c r="AW125" s="13" t="s">
        <v>39</v>
      </c>
      <c r="AX125" s="13" t="s">
        <v>83</v>
      </c>
      <c r="AY125" s="236" t="s">
        <v>166</v>
      </c>
    </row>
    <row r="126" spans="2:65" s="11" customFormat="1" ht="29.85" customHeight="1">
      <c r="B126" s="188"/>
      <c r="C126" s="189"/>
      <c r="D126" s="190" t="s">
        <v>75</v>
      </c>
      <c r="E126" s="202" t="s">
        <v>220</v>
      </c>
      <c r="F126" s="202" t="s">
        <v>221</v>
      </c>
      <c r="G126" s="189"/>
      <c r="H126" s="189"/>
      <c r="I126" s="192"/>
      <c r="J126" s="203">
        <f>BK126</f>
        <v>0</v>
      </c>
      <c r="K126" s="189"/>
      <c r="L126" s="194"/>
      <c r="M126" s="195"/>
      <c r="N126" s="196"/>
      <c r="O126" s="196"/>
      <c r="P126" s="197">
        <f>SUM(P127:P157)</f>
        <v>0</v>
      </c>
      <c r="Q126" s="196"/>
      <c r="R126" s="197">
        <f>SUM(R127:R157)</f>
        <v>0</v>
      </c>
      <c r="S126" s="196"/>
      <c r="T126" s="198">
        <f>SUM(T127:T157)</f>
        <v>0</v>
      </c>
      <c r="AR126" s="199" t="s">
        <v>83</v>
      </c>
      <c r="AT126" s="200" t="s">
        <v>75</v>
      </c>
      <c r="AU126" s="200" t="s">
        <v>83</v>
      </c>
      <c r="AY126" s="199" t="s">
        <v>166</v>
      </c>
      <c r="BK126" s="201">
        <f>SUM(BK127:BK157)</f>
        <v>0</v>
      </c>
    </row>
    <row r="127" spans="2:65" s="1" customFormat="1" ht="25.5" customHeight="1">
      <c r="B127" s="42"/>
      <c r="C127" s="204" t="s">
        <v>167</v>
      </c>
      <c r="D127" s="204" t="s">
        <v>169</v>
      </c>
      <c r="E127" s="205" t="s">
        <v>222</v>
      </c>
      <c r="F127" s="206" t="s">
        <v>223</v>
      </c>
      <c r="G127" s="207" t="s">
        <v>224</v>
      </c>
      <c r="H127" s="208">
        <v>64.989999999999995</v>
      </c>
      <c r="I127" s="209"/>
      <c r="J127" s="208">
        <f>ROUND(I127*H127,2)</f>
        <v>0</v>
      </c>
      <c r="K127" s="206" t="s">
        <v>173</v>
      </c>
      <c r="L127" s="62"/>
      <c r="M127" s="210" t="s">
        <v>22</v>
      </c>
      <c r="N127" s="211" t="s">
        <v>47</v>
      </c>
      <c r="O127" s="43"/>
      <c r="P127" s="212">
        <f>O127*H127</f>
        <v>0</v>
      </c>
      <c r="Q127" s="212">
        <v>0</v>
      </c>
      <c r="R127" s="212">
        <f>Q127*H127</f>
        <v>0</v>
      </c>
      <c r="S127" s="212">
        <v>0</v>
      </c>
      <c r="T127" s="213">
        <f>S127*H127</f>
        <v>0</v>
      </c>
      <c r="AR127" s="25" t="s">
        <v>174</v>
      </c>
      <c r="AT127" s="25" t="s">
        <v>169</v>
      </c>
      <c r="AU127" s="25" t="s">
        <v>85</v>
      </c>
      <c r="AY127" s="25" t="s">
        <v>166</v>
      </c>
      <c r="BE127" s="214">
        <f>IF(N127="základní",J127,0)</f>
        <v>0</v>
      </c>
      <c r="BF127" s="214">
        <f>IF(N127="snížená",J127,0)</f>
        <v>0</v>
      </c>
      <c r="BG127" s="214">
        <f>IF(N127="zákl. přenesená",J127,0)</f>
        <v>0</v>
      </c>
      <c r="BH127" s="214">
        <f>IF(N127="sníž. přenesená",J127,0)</f>
        <v>0</v>
      </c>
      <c r="BI127" s="214">
        <f>IF(N127="nulová",J127,0)</f>
        <v>0</v>
      </c>
      <c r="BJ127" s="25" t="s">
        <v>83</v>
      </c>
      <c r="BK127" s="214">
        <f>ROUND(I127*H127,2)</f>
        <v>0</v>
      </c>
      <c r="BL127" s="25" t="s">
        <v>174</v>
      </c>
      <c r="BM127" s="25" t="s">
        <v>225</v>
      </c>
    </row>
    <row r="128" spans="2:65" s="1" customFormat="1" ht="40.5" hidden="1">
      <c r="B128" s="42"/>
      <c r="C128" s="64"/>
      <c r="D128" s="217" t="s">
        <v>193</v>
      </c>
      <c r="E128" s="64"/>
      <c r="F128" s="237" t="s">
        <v>226</v>
      </c>
      <c r="G128" s="64"/>
      <c r="H128" s="64"/>
      <c r="I128" s="173"/>
      <c r="J128" s="64"/>
      <c r="K128" s="64"/>
      <c r="L128" s="62"/>
      <c r="M128" s="238"/>
      <c r="N128" s="43"/>
      <c r="O128" s="43"/>
      <c r="P128" s="43"/>
      <c r="Q128" s="43"/>
      <c r="R128" s="43"/>
      <c r="S128" s="43"/>
      <c r="T128" s="79"/>
      <c r="AT128" s="25" t="s">
        <v>193</v>
      </c>
      <c r="AU128" s="25" t="s">
        <v>85</v>
      </c>
    </row>
    <row r="129" spans="2:65" s="12" customFormat="1">
      <c r="B129" s="215"/>
      <c r="C129" s="216"/>
      <c r="D129" s="217" t="s">
        <v>176</v>
      </c>
      <c r="E129" s="218" t="s">
        <v>22</v>
      </c>
      <c r="F129" s="219" t="s">
        <v>227</v>
      </c>
      <c r="G129" s="216"/>
      <c r="H129" s="218" t="s">
        <v>22</v>
      </c>
      <c r="I129" s="220"/>
      <c r="J129" s="216"/>
      <c r="K129" s="216"/>
      <c r="L129" s="221"/>
      <c r="M129" s="222"/>
      <c r="N129" s="223"/>
      <c r="O129" s="223"/>
      <c r="P129" s="223"/>
      <c r="Q129" s="223"/>
      <c r="R129" s="223"/>
      <c r="S129" s="223"/>
      <c r="T129" s="224"/>
      <c r="AT129" s="225" t="s">
        <v>176</v>
      </c>
      <c r="AU129" s="225" t="s">
        <v>85</v>
      </c>
      <c r="AV129" s="12" t="s">
        <v>83</v>
      </c>
      <c r="AW129" s="12" t="s">
        <v>39</v>
      </c>
      <c r="AX129" s="12" t="s">
        <v>76</v>
      </c>
      <c r="AY129" s="225" t="s">
        <v>166</v>
      </c>
    </row>
    <row r="130" spans="2:65" s="12" customFormat="1">
      <c r="B130" s="215"/>
      <c r="C130" s="216"/>
      <c r="D130" s="217" t="s">
        <v>176</v>
      </c>
      <c r="E130" s="218" t="s">
        <v>22</v>
      </c>
      <c r="F130" s="219" t="s">
        <v>228</v>
      </c>
      <c r="G130" s="216"/>
      <c r="H130" s="218" t="s">
        <v>22</v>
      </c>
      <c r="I130" s="220"/>
      <c r="J130" s="216"/>
      <c r="K130" s="216"/>
      <c r="L130" s="221"/>
      <c r="M130" s="222"/>
      <c r="N130" s="223"/>
      <c r="O130" s="223"/>
      <c r="P130" s="223"/>
      <c r="Q130" s="223"/>
      <c r="R130" s="223"/>
      <c r="S130" s="223"/>
      <c r="T130" s="224"/>
      <c r="AT130" s="225" t="s">
        <v>176</v>
      </c>
      <c r="AU130" s="225" t="s">
        <v>85</v>
      </c>
      <c r="AV130" s="12" t="s">
        <v>83</v>
      </c>
      <c r="AW130" s="12" t="s">
        <v>39</v>
      </c>
      <c r="AX130" s="12" t="s">
        <v>76</v>
      </c>
      <c r="AY130" s="225" t="s">
        <v>166</v>
      </c>
    </row>
    <row r="131" spans="2:65" s="13" customFormat="1">
      <c r="B131" s="226"/>
      <c r="C131" s="227"/>
      <c r="D131" s="217" t="s">
        <v>176</v>
      </c>
      <c r="E131" s="228" t="s">
        <v>22</v>
      </c>
      <c r="F131" s="229" t="s">
        <v>229</v>
      </c>
      <c r="G131" s="227"/>
      <c r="H131" s="230">
        <v>39.049999999999997</v>
      </c>
      <c r="I131" s="231"/>
      <c r="J131" s="227"/>
      <c r="K131" s="227"/>
      <c r="L131" s="232"/>
      <c r="M131" s="233"/>
      <c r="N131" s="234"/>
      <c r="O131" s="234"/>
      <c r="P131" s="234"/>
      <c r="Q131" s="234"/>
      <c r="R131" s="234"/>
      <c r="S131" s="234"/>
      <c r="T131" s="235"/>
      <c r="AT131" s="236" t="s">
        <v>176</v>
      </c>
      <c r="AU131" s="236" t="s">
        <v>85</v>
      </c>
      <c r="AV131" s="13" t="s">
        <v>85</v>
      </c>
      <c r="AW131" s="13" t="s">
        <v>39</v>
      </c>
      <c r="AX131" s="13" t="s">
        <v>76</v>
      </c>
      <c r="AY131" s="236" t="s">
        <v>166</v>
      </c>
    </row>
    <row r="132" spans="2:65" s="12" customFormat="1">
      <c r="B132" s="215"/>
      <c r="C132" s="216"/>
      <c r="D132" s="217" t="s">
        <v>176</v>
      </c>
      <c r="E132" s="218" t="s">
        <v>22</v>
      </c>
      <c r="F132" s="219" t="s">
        <v>230</v>
      </c>
      <c r="G132" s="216"/>
      <c r="H132" s="218" t="s">
        <v>22</v>
      </c>
      <c r="I132" s="220"/>
      <c r="J132" s="216"/>
      <c r="K132" s="216"/>
      <c r="L132" s="221"/>
      <c r="M132" s="222"/>
      <c r="N132" s="223"/>
      <c r="O132" s="223"/>
      <c r="P132" s="223"/>
      <c r="Q132" s="223"/>
      <c r="R132" s="223"/>
      <c r="S132" s="223"/>
      <c r="T132" s="224"/>
      <c r="AT132" s="225" t="s">
        <v>176</v>
      </c>
      <c r="AU132" s="225" t="s">
        <v>85</v>
      </c>
      <c r="AV132" s="12" t="s">
        <v>83</v>
      </c>
      <c r="AW132" s="12" t="s">
        <v>39</v>
      </c>
      <c r="AX132" s="12" t="s">
        <v>76</v>
      </c>
      <c r="AY132" s="225" t="s">
        <v>166</v>
      </c>
    </row>
    <row r="133" spans="2:65" s="13" customFormat="1">
      <c r="B133" s="226"/>
      <c r="C133" s="227"/>
      <c r="D133" s="217" t="s">
        <v>176</v>
      </c>
      <c r="E133" s="228" t="s">
        <v>22</v>
      </c>
      <c r="F133" s="229" t="s">
        <v>231</v>
      </c>
      <c r="G133" s="227"/>
      <c r="H133" s="230">
        <v>4.3</v>
      </c>
      <c r="I133" s="231"/>
      <c r="J133" s="227"/>
      <c r="K133" s="227"/>
      <c r="L133" s="232"/>
      <c r="M133" s="233"/>
      <c r="N133" s="234"/>
      <c r="O133" s="234"/>
      <c r="P133" s="234"/>
      <c r="Q133" s="234"/>
      <c r="R133" s="234"/>
      <c r="S133" s="234"/>
      <c r="T133" s="235"/>
      <c r="AT133" s="236" t="s">
        <v>176</v>
      </c>
      <c r="AU133" s="236" t="s">
        <v>85</v>
      </c>
      <c r="AV133" s="13" t="s">
        <v>85</v>
      </c>
      <c r="AW133" s="13" t="s">
        <v>39</v>
      </c>
      <c r="AX133" s="13" t="s">
        <v>76</v>
      </c>
      <c r="AY133" s="236" t="s">
        <v>166</v>
      </c>
    </row>
    <row r="134" spans="2:65" s="13" customFormat="1">
      <c r="B134" s="226"/>
      <c r="C134" s="227"/>
      <c r="D134" s="217" t="s">
        <v>176</v>
      </c>
      <c r="E134" s="228" t="s">
        <v>22</v>
      </c>
      <c r="F134" s="229" t="s">
        <v>232</v>
      </c>
      <c r="G134" s="227"/>
      <c r="H134" s="230">
        <v>0.04</v>
      </c>
      <c r="I134" s="231"/>
      <c r="J134" s="227"/>
      <c r="K134" s="227"/>
      <c r="L134" s="232"/>
      <c r="M134" s="233"/>
      <c r="N134" s="234"/>
      <c r="O134" s="234"/>
      <c r="P134" s="234"/>
      <c r="Q134" s="234"/>
      <c r="R134" s="234"/>
      <c r="S134" s="234"/>
      <c r="T134" s="235"/>
      <c r="AT134" s="236" t="s">
        <v>176</v>
      </c>
      <c r="AU134" s="236" t="s">
        <v>85</v>
      </c>
      <c r="AV134" s="13" t="s">
        <v>85</v>
      </c>
      <c r="AW134" s="13" t="s">
        <v>39</v>
      </c>
      <c r="AX134" s="13" t="s">
        <v>76</v>
      </c>
      <c r="AY134" s="236" t="s">
        <v>166</v>
      </c>
    </row>
    <row r="135" spans="2:65" s="13" customFormat="1">
      <c r="B135" s="226"/>
      <c r="C135" s="227"/>
      <c r="D135" s="217" t="s">
        <v>176</v>
      </c>
      <c r="E135" s="228" t="s">
        <v>22</v>
      </c>
      <c r="F135" s="229" t="s">
        <v>233</v>
      </c>
      <c r="G135" s="227"/>
      <c r="H135" s="230">
        <v>7.72</v>
      </c>
      <c r="I135" s="231"/>
      <c r="J135" s="227"/>
      <c r="K135" s="227"/>
      <c r="L135" s="232"/>
      <c r="M135" s="233"/>
      <c r="N135" s="234"/>
      <c r="O135" s="234"/>
      <c r="P135" s="234"/>
      <c r="Q135" s="234"/>
      <c r="R135" s="234"/>
      <c r="S135" s="234"/>
      <c r="T135" s="235"/>
      <c r="AT135" s="236" t="s">
        <v>176</v>
      </c>
      <c r="AU135" s="236" t="s">
        <v>85</v>
      </c>
      <c r="AV135" s="13" t="s">
        <v>85</v>
      </c>
      <c r="AW135" s="13" t="s">
        <v>39</v>
      </c>
      <c r="AX135" s="13" t="s">
        <v>76</v>
      </c>
      <c r="AY135" s="236" t="s">
        <v>166</v>
      </c>
    </row>
    <row r="136" spans="2:65" s="13" customFormat="1">
      <c r="B136" s="226"/>
      <c r="C136" s="227"/>
      <c r="D136" s="217" t="s">
        <v>176</v>
      </c>
      <c r="E136" s="228" t="s">
        <v>22</v>
      </c>
      <c r="F136" s="229" t="s">
        <v>234</v>
      </c>
      <c r="G136" s="227"/>
      <c r="H136" s="230">
        <v>1.1100000000000001</v>
      </c>
      <c r="I136" s="231"/>
      <c r="J136" s="227"/>
      <c r="K136" s="227"/>
      <c r="L136" s="232"/>
      <c r="M136" s="233"/>
      <c r="N136" s="234"/>
      <c r="O136" s="234"/>
      <c r="P136" s="234"/>
      <c r="Q136" s="234"/>
      <c r="R136" s="234"/>
      <c r="S136" s="234"/>
      <c r="T136" s="235"/>
      <c r="AT136" s="236" t="s">
        <v>176</v>
      </c>
      <c r="AU136" s="236" t="s">
        <v>85</v>
      </c>
      <c r="AV136" s="13" t="s">
        <v>85</v>
      </c>
      <c r="AW136" s="13" t="s">
        <v>39</v>
      </c>
      <c r="AX136" s="13" t="s">
        <v>76</v>
      </c>
      <c r="AY136" s="236" t="s">
        <v>166</v>
      </c>
    </row>
    <row r="137" spans="2:65" s="13" customFormat="1">
      <c r="B137" s="226"/>
      <c r="C137" s="227"/>
      <c r="D137" s="217" t="s">
        <v>176</v>
      </c>
      <c r="E137" s="228" t="s">
        <v>22</v>
      </c>
      <c r="F137" s="229" t="s">
        <v>235</v>
      </c>
      <c r="G137" s="227"/>
      <c r="H137" s="230">
        <v>0.14000000000000001</v>
      </c>
      <c r="I137" s="231"/>
      <c r="J137" s="227"/>
      <c r="K137" s="227"/>
      <c r="L137" s="232"/>
      <c r="M137" s="233"/>
      <c r="N137" s="234"/>
      <c r="O137" s="234"/>
      <c r="P137" s="234"/>
      <c r="Q137" s="234"/>
      <c r="R137" s="234"/>
      <c r="S137" s="234"/>
      <c r="T137" s="235"/>
      <c r="AT137" s="236" t="s">
        <v>176</v>
      </c>
      <c r="AU137" s="236" t="s">
        <v>85</v>
      </c>
      <c r="AV137" s="13" t="s">
        <v>85</v>
      </c>
      <c r="AW137" s="13" t="s">
        <v>39</v>
      </c>
      <c r="AX137" s="13" t="s">
        <v>76</v>
      </c>
      <c r="AY137" s="236" t="s">
        <v>166</v>
      </c>
    </row>
    <row r="138" spans="2:65" s="13" customFormat="1">
      <c r="B138" s="226"/>
      <c r="C138" s="227"/>
      <c r="D138" s="217" t="s">
        <v>176</v>
      </c>
      <c r="E138" s="228" t="s">
        <v>22</v>
      </c>
      <c r="F138" s="229" t="s">
        <v>236</v>
      </c>
      <c r="G138" s="227"/>
      <c r="H138" s="230">
        <v>10.08</v>
      </c>
      <c r="I138" s="231"/>
      <c r="J138" s="227"/>
      <c r="K138" s="227"/>
      <c r="L138" s="232"/>
      <c r="M138" s="233"/>
      <c r="N138" s="234"/>
      <c r="O138" s="234"/>
      <c r="P138" s="234"/>
      <c r="Q138" s="234"/>
      <c r="R138" s="234"/>
      <c r="S138" s="234"/>
      <c r="T138" s="235"/>
      <c r="AT138" s="236" t="s">
        <v>176</v>
      </c>
      <c r="AU138" s="236" t="s">
        <v>85</v>
      </c>
      <c r="AV138" s="13" t="s">
        <v>85</v>
      </c>
      <c r="AW138" s="13" t="s">
        <v>39</v>
      </c>
      <c r="AX138" s="13" t="s">
        <v>76</v>
      </c>
      <c r="AY138" s="236" t="s">
        <v>166</v>
      </c>
    </row>
    <row r="139" spans="2:65" s="13" customFormat="1">
      <c r="B139" s="226"/>
      <c r="C139" s="227"/>
      <c r="D139" s="217" t="s">
        <v>176</v>
      </c>
      <c r="E139" s="228" t="s">
        <v>22</v>
      </c>
      <c r="F139" s="229" t="s">
        <v>237</v>
      </c>
      <c r="G139" s="227"/>
      <c r="H139" s="230">
        <v>2.29</v>
      </c>
      <c r="I139" s="231"/>
      <c r="J139" s="227"/>
      <c r="K139" s="227"/>
      <c r="L139" s="232"/>
      <c r="M139" s="233"/>
      <c r="N139" s="234"/>
      <c r="O139" s="234"/>
      <c r="P139" s="234"/>
      <c r="Q139" s="234"/>
      <c r="R139" s="234"/>
      <c r="S139" s="234"/>
      <c r="T139" s="235"/>
      <c r="AT139" s="236" t="s">
        <v>176</v>
      </c>
      <c r="AU139" s="236" t="s">
        <v>85</v>
      </c>
      <c r="AV139" s="13" t="s">
        <v>85</v>
      </c>
      <c r="AW139" s="13" t="s">
        <v>39</v>
      </c>
      <c r="AX139" s="13" t="s">
        <v>76</v>
      </c>
      <c r="AY139" s="236" t="s">
        <v>166</v>
      </c>
    </row>
    <row r="140" spans="2:65" s="13" customFormat="1">
      <c r="B140" s="226"/>
      <c r="C140" s="227"/>
      <c r="D140" s="217" t="s">
        <v>176</v>
      </c>
      <c r="E140" s="228" t="s">
        <v>22</v>
      </c>
      <c r="F140" s="229" t="s">
        <v>238</v>
      </c>
      <c r="G140" s="227"/>
      <c r="H140" s="230">
        <v>0.26</v>
      </c>
      <c r="I140" s="231"/>
      <c r="J140" s="227"/>
      <c r="K140" s="227"/>
      <c r="L140" s="232"/>
      <c r="M140" s="233"/>
      <c r="N140" s="234"/>
      <c r="O140" s="234"/>
      <c r="P140" s="234"/>
      <c r="Q140" s="234"/>
      <c r="R140" s="234"/>
      <c r="S140" s="234"/>
      <c r="T140" s="235"/>
      <c r="AT140" s="236" t="s">
        <v>176</v>
      </c>
      <c r="AU140" s="236" t="s">
        <v>85</v>
      </c>
      <c r="AV140" s="13" t="s">
        <v>85</v>
      </c>
      <c r="AW140" s="13" t="s">
        <v>39</v>
      </c>
      <c r="AX140" s="13" t="s">
        <v>76</v>
      </c>
      <c r="AY140" s="236" t="s">
        <v>166</v>
      </c>
    </row>
    <row r="141" spans="2:65" s="14" customFormat="1">
      <c r="B141" s="239"/>
      <c r="C141" s="240"/>
      <c r="D141" s="217" t="s">
        <v>176</v>
      </c>
      <c r="E141" s="241" t="s">
        <v>22</v>
      </c>
      <c r="F141" s="242" t="s">
        <v>214</v>
      </c>
      <c r="G141" s="240"/>
      <c r="H141" s="243">
        <v>64.989999999999995</v>
      </c>
      <c r="I141" s="244"/>
      <c r="J141" s="240"/>
      <c r="K141" s="240"/>
      <c r="L141" s="245"/>
      <c r="M141" s="246"/>
      <c r="N141" s="247"/>
      <c r="O141" s="247"/>
      <c r="P141" s="247"/>
      <c r="Q141" s="247"/>
      <c r="R141" s="247"/>
      <c r="S141" s="247"/>
      <c r="T141" s="248"/>
      <c r="AT141" s="249" t="s">
        <v>176</v>
      </c>
      <c r="AU141" s="249" t="s">
        <v>85</v>
      </c>
      <c r="AV141" s="14" t="s">
        <v>174</v>
      </c>
      <c r="AW141" s="14" t="s">
        <v>39</v>
      </c>
      <c r="AX141" s="14" t="s">
        <v>83</v>
      </c>
      <c r="AY141" s="249" t="s">
        <v>166</v>
      </c>
    </row>
    <row r="142" spans="2:65" s="1" customFormat="1" ht="25.5" customHeight="1">
      <c r="B142" s="42"/>
      <c r="C142" s="204" t="s">
        <v>239</v>
      </c>
      <c r="D142" s="204" t="s">
        <v>169</v>
      </c>
      <c r="E142" s="205" t="s">
        <v>240</v>
      </c>
      <c r="F142" s="206" t="s">
        <v>241</v>
      </c>
      <c r="G142" s="207" t="s">
        <v>224</v>
      </c>
      <c r="H142" s="208">
        <v>909.86</v>
      </c>
      <c r="I142" s="209"/>
      <c r="J142" s="208">
        <f>ROUND(I142*H142,2)</f>
        <v>0</v>
      </c>
      <c r="K142" s="206" t="s">
        <v>173</v>
      </c>
      <c r="L142" s="62"/>
      <c r="M142" s="210" t="s">
        <v>22</v>
      </c>
      <c r="N142" s="211" t="s">
        <v>47</v>
      </c>
      <c r="O142" s="43"/>
      <c r="P142" s="212">
        <f>O142*H142</f>
        <v>0</v>
      </c>
      <c r="Q142" s="212">
        <v>0</v>
      </c>
      <c r="R142" s="212">
        <f>Q142*H142</f>
        <v>0</v>
      </c>
      <c r="S142" s="212">
        <v>0</v>
      </c>
      <c r="T142" s="213">
        <f>S142*H142</f>
        <v>0</v>
      </c>
      <c r="AR142" s="25" t="s">
        <v>174</v>
      </c>
      <c r="AT142" s="25" t="s">
        <v>169</v>
      </c>
      <c r="AU142" s="25" t="s">
        <v>85</v>
      </c>
      <c r="AY142" s="25" t="s">
        <v>166</v>
      </c>
      <c r="BE142" s="214">
        <f>IF(N142="základní",J142,0)</f>
        <v>0</v>
      </c>
      <c r="BF142" s="214">
        <f>IF(N142="snížená",J142,0)</f>
        <v>0</v>
      </c>
      <c r="BG142" s="214">
        <f>IF(N142="zákl. přenesená",J142,0)</f>
        <v>0</v>
      </c>
      <c r="BH142" s="214">
        <f>IF(N142="sníž. přenesená",J142,0)</f>
        <v>0</v>
      </c>
      <c r="BI142" s="214">
        <f>IF(N142="nulová",J142,0)</f>
        <v>0</v>
      </c>
      <c r="BJ142" s="25" t="s">
        <v>83</v>
      </c>
      <c r="BK142" s="214">
        <f>ROUND(I142*H142,2)</f>
        <v>0</v>
      </c>
      <c r="BL142" s="25" t="s">
        <v>174</v>
      </c>
      <c r="BM142" s="25" t="s">
        <v>242</v>
      </c>
    </row>
    <row r="143" spans="2:65" s="1" customFormat="1" ht="40.5" hidden="1">
      <c r="B143" s="42"/>
      <c r="C143" s="64"/>
      <c r="D143" s="217" t="s">
        <v>193</v>
      </c>
      <c r="E143" s="64"/>
      <c r="F143" s="237" t="s">
        <v>226</v>
      </c>
      <c r="G143" s="64"/>
      <c r="H143" s="64"/>
      <c r="I143" s="173"/>
      <c r="J143" s="64"/>
      <c r="K143" s="64"/>
      <c r="L143" s="62"/>
      <c r="M143" s="238"/>
      <c r="N143" s="43"/>
      <c r="O143" s="43"/>
      <c r="P143" s="43"/>
      <c r="Q143" s="43"/>
      <c r="R143" s="43"/>
      <c r="S143" s="43"/>
      <c r="T143" s="79"/>
      <c r="AT143" s="25" t="s">
        <v>193</v>
      </c>
      <c r="AU143" s="25" t="s">
        <v>85</v>
      </c>
    </row>
    <row r="144" spans="2:65" s="12" customFormat="1">
      <c r="B144" s="215"/>
      <c r="C144" s="216"/>
      <c r="D144" s="217" t="s">
        <v>176</v>
      </c>
      <c r="E144" s="218" t="s">
        <v>22</v>
      </c>
      <c r="F144" s="219" t="s">
        <v>243</v>
      </c>
      <c r="G144" s="216"/>
      <c r="H144" s="218" t="s">
        <v>22</v>
      </c>
      <c r="I144" s="220"/>
      <c r="J144" s="216"/>
      <c r="K144" s="216"/>
      <c r="L144" s="221"/>
      <c r="M144" s="222"/>
      <c r="N144" s="223"/>
      <c r="O144" s="223"/>
      <c r="P144" s="223"/>
      <c r="Q144" s="223"/>
      <c r="R144" s="223"/>
      <c r="S144" s="223"/>
      <c r="T144" s="224"/>
      <c r="AT144" s="225" t="s">
        <v>176</v>
      </c>
      <c r="AU144" s="225" t="s">
        <v>85</v>
      </c>
      <c r="AV144" s="12" t="s">
        <v>83</v>
      </c>
      <c r="AW144" s="12" t="s">
        <v>39</v>
      </c>
      <c r="AX144" s="12" t="s">
        <v>76</v>
      </c>
      <c r="AY144" s="225" t="s">
        <v>166</v>
      </c>
    </row>
    <row r="145" spans="2:65" s="13" customFormat="1">
      <c r="B145" s="226"/>
      <c r="C145" s="227"/>
      <c r="D145" s="217" t="s">
        <v>176</v>
      </c>
      <c r="E145" s="228" t="s">
        <v>22</v>
      </c>
      <c r="F145" s="229" t="s">
        <v>244</v>
      </c>
      <c r="G145" s="227"/>
      <c r="H145" s="230">
        <v>909.86</v>
      </c>
      <c r="I145" s="231"/>
      <c r="J145" s="227"/>
      <c r="K145" s="227"/>
      <c r="L145" s="232"/>
      <c r="M145" s="233"/>
      <c r="N145" s="234"/>
      <c r="O145" s="234"/>
      <c r="P145" s="234"/>
      <c r="Q145" s="234"/>
      <c r="R145" s="234"/>
      <c r="S145" s="234"/>
      <c r="T145" s="235"/>
      <c r="AT145" s="236" t="s">
        <v>176</v>
      </c>
      <c r="AU145" s="236" t="s">
        <v>85</v>
      </c>
      <c r="AV145" s="13" t="s">
        <v>85</v>
      </c>
      <c r="AW145" s="13" t="s">
        <v>39</v>
      </c>
      <c r="AX145" s="13" t="s">
        <v>83</v>
      </c>
      <c r="AY145" s="236" t="s">
        <v>166</v>
      </c>
    </row>
    <row r="146" spans="2:65" s="1" customFormat="1" ht="16.5" customHeight="1">
      <c r="B146" s="42"/>
      <c r="C146" s="204" t="s">
        <v>245</v>
      </c>
      <c r="D146" s="204" t="s">
        <v>169</v>
      </c>
      <c r="E146" s="205" t="s">
        <v>246</v>
      </c>
      <c r="F146" s="206" t="s">
        <v>247</v>
      </c>
      <c r="G146" s="207" t="s">
        <v>224</v>
      </c>
      <c r="H146" s="208">
        <v>49.13</v>
      </c>
      <c r="I146" s="209"/>
      <c r="J146" s="208">
        <f>ROUND(I146*H146,2)</f>
        <v>0</v>
      </c>
      <c r="K146" s="206" t="s">
        <v>173</v>
      </c>
      <c r="L146" s="62"/>
      <c r="M146" s="210" t="s">
        <v>22</v>
      </c>
      <c r="N146" s="211" t="s">
        <v>47</v>
      </c>
      <c r="O146" s="43"/>
      <c r="P146" s="212">
        <f>O146*H146</f>
        <v>0</v>
      </c>
      <c r="Q146" s="212">
        <v>0</v>
      </c>
      <c r="R146" s="212">
        <f>Q146*H146</f>
        <v>0</v>
      </c>
      <c r="S146" s="212">
        <v>0</v>
      </c>
      <c r="T146" s="213">
        <f>S146*H146</f>
        <v>0</v>
      </c>
      <c r="AR146" s="25" t="s">
        <v>174</v>
      </c>
      <c r="AT146" s="25" t="s">
        <v>169</v>
      </c>
      <c r="AU146" s="25" t="s">
        <v>85</v>
      </c>
      <c r="AY146" s="25" t="s">
        <v>166</v>
      </c>
      <c r="BE146" s="214">
        <f>IF(N146="základní",J146,0)</f>
        <v>0</v>
      </c>
      <c r="BF146" s="214">
        <f>IF(N146="snížená",J146,0)</f>
        <v>0</v>
      </c>
      <c r="BG146" s="214">
        <f>IF(N146="zákl. přenesená",J146,0)</f>
        <v>0</v>
      </c>
      <c r="BH146" s="214">
        <f>IF(N146="sníž. přenesená",J146,0)</f>
        <v>0</v>
      </c>
      <c r="BI146" s="214">
        <f>IF(N146="nulová",J146,0)</f>
        <v>0</v>
      </c>
      <c r="BJ146" s="25" t="s">
        <v>83</v>
      </c>
      <c r="BK146" s="214">
        <f>ROUND(I146*H146,2)</f>
        <v>0</v>
      </c>
      <c r="BL146" s="25" t="s">
        <v>174</v>
      </c>
      <c r="BM146" s="25" t="s">
        <v>248</v>
      </c>
    </row>
    <row r="147" spans="2:65" s="1" customFormat="1" ht="108" hidden="1">
      <c r="B147" s="42"/>
      <c r="C147" s="64"/>
      <c r="D147" s="217" t="s">
        <v>193</v>
      </c>
      <c r="E147" s="64"/>
      <c r="F147" s="237" t="s">
        <v>249</v>
      </c>
      <c r="G147" s="64"/>
      <c r="H147" s="64"/>
      <c r="I147" s="173"/>
      <c r="J147" s="64"/>
      <c r="K147" s="64"/>
      <c r="L147" s="62"/>
      <c r="M147" s="238"/>
      <c r="N147" s="43"/>
      <c r="O147" s="43"/>
      <c r="P147" s="43"/>
      <c r="Q147" s="43"/>
      <c r="R147" s="43"/>
      <c r="S147" s="43"/>
      <c r="T147" s="79"/>
      <c r="AT147" s="25" t="s">
        <v>193</v>
      </c>
      <c r="AU147" s="25" t="s">
        <v>85</v>
      </c>
    </row>
    <row r="148" spans="2:65" s="13" customFormat="1">
      <c r="B148" s="226"/>
      <c r="C148" s="227"/>
      <c r="D148" s="217" t="s">
        <v>176</v>
      </c>
      <c r="E148" s="228" t="s">
        <v>22</v>
      </c>
      <c r="F148" s="229" t="s">
        <v>250</v>
      </c>
      <c r="G148" s="227"/>
      <c r="H148" s="230">
        <v>49.13</v>
      </c>
      <c r="I148" s="231"/>
      <c r="J148" s="227"/>
      <c r="K148" s="227"/>
      <c r="L148" s="232"/>
      <c r="M148" s="233"/>
      <c r="N148" s="234"/>
      <c r="O148" s="234"/>
      <c r="P148" s="234"/>
      <c r="Q148" s="234"/>
      <c r="R148" s="234"/>
      <c r="S148" s="234"/>
      <c r="T148" s="235"/>
      <c r="AT148" s="236" t="s">
        <v>176</v>
      </c>
      <c r="AU148" s="236" t="s">
        <v>85</v>
      </c>
      <c r="AV148" s="13" t="s">
        <v>85</v>
      </c>
      <c r="AW148" s="13" t="s">
        <v>39</v>
      </c>
      <c r="AX148" s="13" t="s">
        <v>83</v>
      </c>
      <c r="AY148" s="236" t="s">
        <v>166</v>
      </c>
    </row>
    <row r="149" spans="2:65" s="1" customFormat="1" ht="25.5" customHeight="1">
      <c r="B149" s="42"/>
      <c r="C149" s="204" t="s">
        <v>251</v>
      </c>
      <c r="D149" s="204" t="s">
        <v>169</v>
      </c>
      <c r="E149" s="205" t="s">
        <v>252</v>
      </c>
      <c r="F149" s="206" t="s">
        <v>253</v>
      </c>
      <c r="G149" s="207" t="s">
        <v>224</v>
      </c>
      <c r="H149" s="208">
        <v>4.3</v>
      </c>
      <c r="I149" s="209"/>
      <c r="J149" s="208">
        <f>ROUND(I149*H149,2)</f>
        <v>0</v>
      </c>
      <c r="K149" s="206" t="s">
        <v>173</v>
      </c>
      <c r="L149" s="62"/>
      <c r="M149" s="210" t="s">
        <v>22</v>
      </c>
      <c r="N149" s="211" t="s">
        <v>47</v>
      </c>
      <c r="O149" s="43"/>
      <c r="P149" s="212">
        <f>O149*H149</f>
        <v>0</v>
      </c>
      <c r="Q149" s="212">
        <v>0</v>
      </c>
      <c r="R149" s="212">
        <f>Q149*H149</f>
        <v>0</v>
      </c>
      <c r="S149" s="212">
        <v>0</v>
      </c>
      <c r="T149" s="213">
        <f>S149*H149</f>
        <v>0</v>
      </c>
      <c r="AR149" s="25" t="s">
        <v>174</v>
      </c>
      <c r="AT149" s="25" t="s">
        <v>169</v>
      </c>
      <c r="AU149" s="25" t="s">
        <v>85</v>
      </c>
      <c r="AY149" s="25" t="s">
        <v>166</v>
      </c>
      <c r="BE149" s="214">
        <f>IF(N149="základní",J149,0)</f>
        <v>0</v>
      </c>
      <c r="BF149" s="214">
        <f>IF(N149="snížená",J149,0)</f>
        <v>0</v>
      </c>
      <c r="BG149" s="214">
        <f>IF(N149="zákl. přenesená",J149,0)</f>
        <v>0</v>
      </c>
      <c r="BH149" s="214">
        <f>IF(N149="sníž. přenesená",J149,0)</f>
        <v>0</v>
      </c>
      <c r="BI149" s="214">
        <f>IF(N149="nulová",J149,0)</f>
        <v>0</v>
      </c>
      <c r="BJ149" s="25" t="s">
        <v>83</v>
      </c>
      <c r="BK149" s="214">
        <f>ROUND(I149*H149,2)</f>
        <v>0</v>
      </c>
      <c r="BL149" s="25" t="s">
        <v>174</v>
      </c>
      <c r="BM149" s="25" t="s">
        <v>254</v>
      </c>
    </row>
    <row r="150" spans="2:65" s="1" customFormat="1" ht="108" hidden="1">
      <c r="B150" s="42"/>
      <c r="C150" s="64"/>
      <c r="D150" s="217" t="s">
        <v>193</v>
      </c>
      <c r="E150" s="64"/>
      <c r="F150" s="237" t="s">
        <v>249</v>
      </c>
      <c r="G150" s="64"/>
      <c r="H150" s="64"/>
      <c r="I150" s="173"/>
      <c r="J150" s="64"/>
      <c r="K150" s="64"/>
      <c r="L150" s="62"/>
      <c r="M150" s="238"/>
      <c r="N150" s="43"/>
      <c r="O150" s="43"/>
      <c r="P150" s="43"/>
      <c r="Q150" s="43"/>
      <c r="R150" s="43"/>
      <c r="S150" s="43"/>
      <c r="T150" s="79"/>
      <c r="AT150" s="25" t="s">
        <v>193</v>
      </c>
      <c r="AU150" s="25" t="s">
        <v>85</v>
      </c>
    </row>
    <row r="151" spans="2:65" s="13" customFormat="1">
      <c r="B151" s="226"/>
      <c r="C151" s="227"/>
      <c r="D151" s="217" t="s">
        <v>176</v>
      </c>
      <c r="E151" s="228" t="s">
        <v>22</v>
      </c>
      <c r="F151" s="229" t="s">
        <v>255</v>
      </c>
      <c r="G151" s="227"/>
      <c r="H151" s="230">
        <v>4.3</v>
      </c>
      <c r="I151" s="231"/>
      <c r="J151" s="227"/>
      <c r="K151" s="227"/>
      <c r="L151" s="232"/>
      <c r="M151" s="233"/>
      <c r="N151" s="234"/>
      <c r="O151" s="234"/>
      <c r="P151" s="234"/>
      <c r="Q151" s="234"/>
      <c r="R151" s="234"/>
      <c r="S151" s="234"/>
      <c r="T151" s="235"/>
      <c r="AT151" s="236" t="s">
        <v>176</v>
      </c>
      <c r="AU151" s="236" t="s">
        <v>85</v>
      </c>
      <c r="AV151" s="13" t="s">
        <v>85</v>
      </c>
      <c r="AW151" s="13" t="s">
        <v>39</v>
      </c>
      <c r="AX151" s="13" t="s">
        <v>83</v>
      </c>
      <c r="AY151" s="236" t="s">
        <v>166</v>
      </c>
    </row>
    <row r="152" spans="2:65" s="1" customFormat="1" ht="25.5" customHeight="1">
      <c r="B152" s="42"/>
      <c r="C152" s="204" t="s">
        <v>256</v>
      </c>
      <c r="D152" s="204" t="s">
        <v>169</v>
      </c>
      <c r="E152" s="205" t="s">
        <v>257</v>
      </c>
      <c r="F152" s="206" t="s">
        <v>258</v>
      </c>
      <c r="G152" s="207" t="s">
        <v>224</v>
      </c>
      <c r="H152" s="208">
        <v>0.3</v>
      </c>
      <c r="I152" s="209"/>
      <c r="J152" s="208">
        <f>ROUND(I152*H152,2)</f>
        <v>0</v>
      </c>
      <c r="K152" s="206" t="s">
        <v>173</v>
      </c>
      <c r="L152" s="62"/>
      <c r="M152" s="210" t="s">
        <v>22</v>
      </c>
      <c r="N152" s="211" t="s">
        <v>47</v>
      </c>
      <c r="O152" s="43"/>
      <c r="P152" s="212">
        <f>O152*H152</f>
        <v>0</v>
      </c>
      <c r="Q152" s="212">
        <v>0</v>
      </c>
      <c r="R152" s="212">
        <f>Q152*H152</f>
        <v>0</v>
      </c>
      <c r="S152" s="212">
        <v>0</v>
      </c>
      <c r="T152" s="213">
        <f>S152*H152</f>
        <v>0</v>
      </c>
      <c r="AR152" s="25" t="s">
        <v>174</v>
      </c>
      <c r="AT152" s="25" t="s">
        <v>169</v>
      </c>
      <c r="AU152" s="25" t="s">
        <v>85</v>
      </c>
      <c r="AY152" s="25" t="s">
        <v>166</v>
      </c>
      <c r="BE152" s="214">
        <f>IF(N152="základní",J152,0)</f>
        <v>0</v>
      </c>
      <c r="BF152" s="214">
        <f>IF(N152="snížená",J152,0)</f>
        <v>0</v>
      </c>
      <c r="BG152" s="214">
        <f>IF(N152="zákl. přenesená",J152,0)</f>
        <v>0</v>
      </c>
      <c r="BH152" s="214">
        <f>IF(N152="sníž. přenesená",J152,0)</f>
        <v>0</v>
      </c>
      <c r="BI152" s="214">
        <f>IF(N152="nulová",J152,0)</f>
        <v>0</v>
      </c>
      <c r="BJ152" s="25" t="s">
        <v>83</v>
      </c>
      <c r="BK152" s="214">
        <f>ROUND(I152*H152,2)</f>
        <v>0</v>
      </c>
      <c r="BL152" s="25" t="s">
        <v>174</v>
      </c>
      <c r="BM152" s="25" t="s">
        <v>259</v>
      </c>
    </row>
    <row r="153" spans="2:65" s="1" customFormat="1" ht="108" hidden="1">
      <c r="B153" s="42"/>
      <c r="C153" s="64"/>
      <c r="D153" s="217" t="s">
        <v>193</v>
      </c>
      <c r="E153" s="64"/>
      <c r="F153" s="237" t="s">
        <v>249</v>
      </c>
      <c r="G153" s="64"/>
      <c r="H153" s="64"/>
      <c r="I153" s="173"/>
      <c r="J153" s="64"/>
      <c r="K153" s="64"/>
      <c r="L153" s="62"/>
      <c r="M153" s="238"/>
      <c r="N153" s="43"/>
      <c r="O153" s="43"/>
      <c r="P153" s="43"/>
      <c r="Q153" s="43"/>
      <c r="R153" s="43"/>
      <c r="S153" s="43"/>
      <c r="T153" s="79"/>
      <c r="AT153" s="25" t="s">
        <v>193</v>
      </c>
      <c r="AU153" s="25" t="s">
        <v>85</v>
      </c>
    </row>
    <row r="154" spans="2:65" s="13" customFormat="1">
      <c r="B154" s="226"/>
      <c r="C154" s="227"/>
      <c r="D154" s="217" t="s">
        <v>176</v>
      </c>
      <c r="E154" s="228" t="s">
        <v>22</v>
      </c>
      <c r="F154" s="229" t="s">
        <v>260</v>
      </c>
      <c r="G154" s="227"/>
      <c r="H154" s="230">
        <v>0.3</v>
      </c>
      <c r="I154" s="231"/>
      <c r="J154" s="227"/>
      <c r="K154" s="227"/>
      <c r="L154" s="232"/>
      <c r="M154" s="233"/>
      <c r="N154" s="234"/>
      <c r="O154" s="234"/>
      <c r="P154" s="234"/>
      <c r="Q154" s="234"/>
      <c r="R154" s="234"/>
      <c r="S154" s="234"/>
      <c r="T154" s="235"/>
      <c r="AT154" s="236" t="s">
        <v>176</v>
      </c>
      <c r="AU154" s="236" t="s">
        <v>85</v>
      </c>
      <c r="AV154" s="13" t="s">
        <v>85</v>
      </c>
      <c r="AW154" s="13" t="s">
        <v>39</v>
      </c>
      <c r="AX154" s="13" t="s">
        <v>83</v>
      </c>
      <c r="AY154" s="236" t="s">
        <v>166</v>
      </c>
    </row>
    <row r="155" spans="2:65" s="1" customFormat="1" ht="25.5" customHeight="1">
      <c r="B155" s="42"/>
      <c r="C155" s="204" t="s">
        <v>261</v>
      </c>
      <c r="D155" s="204" t="s">
        <v>169</v>
      </c>
      <c r="E155" s="205" t="s">
        <v>262</v>
      </c>
      <c r="F155" s="206" t="s">
        <v>263</v>
      </c>
      <c r="G155" s="207" t="s">
        <v>224</v>
      </c>
      <c r="H155" s="208">
        <v>8.83</v>
      </c>
      <c r="I155" s="209"/>
      <c r="J155" s="208">
        <f>ROUND(I155*H155,2)</f>
        <v>0</v>
      </c>
      <c r="K155" s="206" t="s">
        <v>173</v>
      </c>
      <c r="L155" s="62"/>
      <c r="M155" s="210" t="s">
        <v>22</v>
      </c>
      <c r="N155" s="211" t="s">
        <v>47</v>
      </c>
      <c r="O155" s="43"/>
      <c r="P155" s="212">
        <f>O155*H155</f>
        <v>0</v>
      </c>
      <c r="Q155" s="212">
        <v>0</v>
      </c>
      <c r="R155" s="212">
        <f>Q155*H155</f>
        <v>0</v>
      </c>
      <c r="S155" s="212">
        <v>0</v>
      </c>
      <c r="T155" s="213">
        <f>S155*H155</f>
        <v>0</v>
      </c>
      <c r="AR155" s="25" t="s">
        <v>174</v>
      </c>
      <c r="AT155" s="25" t="s">
        <v>169</v>
      </c>
      <c r="AU155" s="25" t="s">
        <v>85</v>
      </c>
      <c r="AY155" s="25" t="s">
        <v>166</v>
      </c>
      <c r="BE155" s="214">
        <f>IF(N155="základní",J155,0)</f>
        <v>0</v>
      </c>
      <c r="BF155" s="214">
        <f>IF(N155="snížená",J155,0)</f>
        <v>0</v>
      </c>
      <c r="BG155" s="214">
        <f>IF(N155="zákl. přenesená",J155,0)</f>
        <v>0</v>
      </c>
      <c r="BH155" s="214">
        <f>IF(N155="sníž. přenesená",J155,0)</f>
        <v>0</v>
      </c>
      <c r="BI155" s="214">
        <f>IF(N155="nulová",J155,0)</f>
        <v>0</v>
      </c>
      <c r="BJ155" s="25" t="s">
        <v>83</v>
      </c>
      <c r="BK155" s="214">
        <f>ROUND(I155*H155,2)</f>
        <v>0</v>
      </c>
      <c r="BL155" s="25" t="s">
        <v>174</v>
      </c>
      <c r="BM155" s="25" t="s">
        <v>264</v>
      </c>
    </row>
    <row r="156" spans="2:65" s="1" customFormat="1" ht="108" hidden="1">
      <c r="B156" s="42"/>
      <c r="C156" s="64"/>
      <c r="D156" s="217" t="s">
        <v>193</v>
      </c>
      <c r="E156" s="64"/>
      <c r="F156" s="237" t="s">
        <v>249</v>
      </c>
      <c r="G156" s="64"/>
      <c r="H156" s="64"/>
      <c r="I156" s="173"/>
      <c r="J156" s="64"/>
      <c r="K156" s="64"/>
      <c r="L156" s="62"/>
      <c r="M156" s="238"/>
      <c r="N156" s="43"/>
      <c r="O156" s="43"/>
      <c r="P156" s="43"/>
      <c r="Q156" s="43"/>
      <c r="R156" s="43"/>
      <c r="S156" s="43"/>
      <c r="T156" s="79"/>
      <c r="AT156" s="25" t="s">
        <v>193</v>
      </c>
      <c r="AU156" s="25" t="s">
        <v>85</v>
      </c>
    </row>
    <row r="157" spans="2:65" s="13" customFormat="1">
      <c r="B157" s="226"/>
      <c r="C157" s="227"/>
      <c r="D157" s="217" t="s">
        <v>176</v>
      </c>
      <c r="E157" s="228" t="s">
        <v>22</v>
      </c>
      <c r="F157" s="229" t="s">
        <v>265</v>
      </c>
      <c r="G157" s="227"/>
      <c r="H157" s="230">
        <v>8.83</v>
      </c>
      <c r="I157" s="231"/>
      <c r="J157" s="227"/>
      <c r="K157" s="227"/>
      <c r="L157" s="232"/>
      <c r="M157" s="233"/>
      <c r="N157" s="234"/>
      <c r="O157" s="234"/>
      <c r="P157" s="234"/>
      <c r="Q157" s="234"/>
      <c r="R157" s="234"/>
      <c r="S157" s="234"/>
      <c r="T157" s="235"/>
      <c r="AT157" s="236" t="s">
        <v>176</v>
      </c>
      <c r="AU157" s="236" t="s">
        <v>85</v>
      </c>
      <c r="AV157" s="13" t="s">
        <v>85</v>
      </c>
      <c r="AW157" s="13" t="s">
        <v>39</v>
      </c>
      <c r="AX157" s="13" t="s">
        <v>83</v>
      </c>
      <c r="AY157" s="236" t="s">
        <v>166</v>
      </c>
    </row>
    <row r="158" spans="2:65" s="11" customFormat="1" ht="37.35" customHeight="1">
      <c r="B158" s="188"/>
      <c r="C158" s="189"/>
      <c r="D158" s="190" t="s">
        <v>75</v>
      </c>
      <c r="E158" s="191" t="s">
        <v>266</v>
      </c>
      <c r="F158" s="191" t="s">
        <v>267</v>
      </c>
      <c r="G158" s="189"/>
      <c r="H158" s="189"/>
      <c r="I158" s="192"/>
      <c r="J158" s="193">
        <f>BK158</f>
        <v>0</v>
      </c>
      <c r="K158" s="189"/>
      <c r="L158" s="194"/>
      <c r="M158" s="195"/>
      <c r="N158" s="196"/>
      <c r="O158" s="196"/>
      <c r="P158" s="197">
        <f>P159+P166+P199+P203+P213+P217+P236+P240</f>
        <v>0</v>
      </c>
      <c r="Q158" s="196"/>
      <c r="R158" s="197">
        <f>R159+R166+R199+R203+R213+R217+R236+R240</f>
        <v>3.2100000000000002E-3</v>
      </c>
      <c r="S158" s="196"/>
      <c r="T158" s="198">
        <f>T159+T166+T199+T203+T213+T217+T236+T240</f>
        <v>20.540271800000003</v>
      </c>
      <c r="AR158" s="199" t="s">
        <v>85</v>
      </c>
      <c r="AT158" s="200" t="s">
        <v>75</v>
      </c>
      <c r="AU158" s="200" t="s">
        <v>76</v>
      </c>
      <c r="AY158" s="199" t="s">
        <v>166</v>
      </c>
      <c r="BK158" s="201">
        <f>BK159+BK166+BK199+BK203+BK213+BK217+BK236+BK240</f>
        <v>0</v>
      </c>
    </row>
    <row r="159" spans="2:65" s="11" customFormat="1" ht="19.899999999999999" customHeight="1">
      <c r="B159" s="188"/>
      <c r="C159" s="189"/>
      <c r="D159" s="190" t="s">
        <v>75</v>
      </c>
      <c r="E159" s="202" t="s">
        <v>268</v>
      </c>
      <c r="F159" s="202" t="s">
        <v>269</v>
      </c>
      <c r="G159" s="189"/>
      <c r="H159" s="189"/>
      <c r="I159" s="192"/>
      <c r="J159" s="203">
        <f>BK159</f>
        <v>0</v>
      </c>
      <c r="K159" s="189"/>
      <c r="L159" s="194"/>
      <c r="M159" s="195"/>
      <c r="N159" s="196"/>
      <c r="O159" s="196"/>
      <c r="P159" s="197">
        <f>SUM(P160:P165)</f>
        <v>0</v>
      </c>
      <c r="Q159" s="196"/>
      <c r="R159" s="197">
        <f>SUM(R160:R165)</f>
        <v>0</v>
      </c>
      <c r="S159" s="196"/>
      <c r="T159" s="198">
        <f>SUM(T160:T165)</f>
        <v>4.3830000000000001E-2</v>
      </c>
      <c r="AR159" s="199" t="s">
        <v>85</v>
      </c>
      <c r="AT159" s="200" t="s">
        <v>75</v>
      </c>
      <c r="AU159" s="200" t="s">
        <v>83</v>
      </c>
      <c r="AY159" s="199" t="s">
        <v>166</v>
      </c>
      <c r="BK159" s="201">
        <f>SUM(BK160:BK165)</f>
        <v>0</v>
      </c>
    </row>
    <row r="160" spans="2:65" s="1" customFormat="1" ht="16.5" customHeight="1">
      <c r="B160" s="42"/>
      <c r="C160" s="204" t="s">
        <v>10</v>
      </c>
      <c r="D160" s="204" t="s">
        <v>169</v>
      </c>
      <c r="E160" s="205" t="s">
        <v>270</v>
      </c>
      <c r="F160" s="206" t="s">
        <v>271</v>
      </c>
      <c r="G160" s="207" t="s">
        <v>272</v>
      </c>
      <c r="H160" s="208">
        <v>1</v>
      </c>
      <c r="I160" s="209"/>
      <c r="J160" s="208">
        <f>ROUND(I160*H160,2)</f>
        <v>0</v>
      </c>
      <c r="K160" s="206" t="s">
        <v>173</v>
      </c>
      <c r="L160" s="62"/>
      <c r="M160" s="210" t="s">
        <v>22</v>
      </c>
      <c r="N160" s="211" t="s">
        <v>47</v>
      </c>
      <c r="O160" s="43"/>
      <c r="P160" s="212">
        <f>O160*H160</f>
        <v>0</v>
      </c>
      <c r="Q160" s="212">
        <v>0</v>
      </c>
      <c r="R160" s="212">
        <f>Q160*H160</f>
        <v>0</v>
      </c>
      <c r="S160" s="212">
        <v>1.933E-2</v>
      </c>
      <c r="T160" s="213">
        <f>S160*H160</f>
        <v>1.933E-2</v>
      </c>
      <c r="AR160" s="25" t="s">
        <v>273</v>
      </c>
      <c r="AT160" s="25" t="s">
        <v>169</v>
      </c>
      <c r="AU160" s="25" t="s">
        <v>85</v>
      </c>
      <c r="AY160" s="25" t="s">
        <v>166</v>
      </c>
      <c r="BE160" s="214">
        <f>IF(N160="základní",J160,0)</f>
        <v>0</v>
      </c>
      <c r="BF160" s="214">
        <f>IF(N160="snížená",J160,0)</f>
        <v>0</v>
      </c>
      <c r="BG160" s="214">
        <f>IF(N160="zákl. přenesená",J160,0)</f>
        <v>0</v>
      </c>
      <c r="BH160" s="214">
        <f>IF(N160="sníž. přenesená",J160,0)</f>
        <v>0</v>
      </c>
      <c r="BI160" s="214">
        <f>IF(N160="nulová",J160,0)</f>
        <v>0</v>
      </c>
      <c r="BJ160" s="25" t="s">
        <v>83</v>
      </c>
      <c r="BK160" s="214">
        <f>ROUND(I160*H160,2)</f>
        <v>0</v>
      </c>
      <c r="BL160" s="25" t="s">
        <v>273</v>
      </c>
      <c r="BM160" s="25" t="s">
        <v>274</v>
      </c>
    </row>
    <row r="161" spans="2:65" s="13" customFormat="1">
      <c r="B161" s="226"/>
      <c r="C161" s="227"/>
      <c r="D161" s="217" t="s">
        <v>176</v>
      </c>
      <c r="E161" s="228" t="s">
        <v>22</v>
      </c>
      <c r="F161" s="229" t="s">
        <v>275</v>
      </c>
      <c r="G161" s="227"/>
      <c r="H161" s="230">
        <v>1</v>
      </c>
      <c r="I161" s="231"/>
      <c r="J161" s="227"/>
      <c r="K161" s="227"/>
      <c r="L161" s="232"/>
      <c r="M161" s="233"/>
      <c r="N161" s="234"/>
      <c r="O161" s="234"/>
      <c r="P161" s="234"/>
      <c r="Q161" s="234"/>
      <c r="R161" s="234"/>
      <c r="S161" s="234"/>
      <c r="T161" s="235"/>
      <c r="AT161" s="236" t="s">
        <v>176</v>
      </c>
      <c r="AU161" s="236" t="s">
        <v>85</v>
      </c>
      <c r="AV161" s="13" t="s">
        <v>85</v>
      </c>
      <c r="AW161" s="13" t="s">
        <v>39</v>
      </c>
      <c r="AX161" s="13" t="s">
        <v>83</v>
      </c>
      <c r="AY161" s="236" t="s">
        <v>166</v>
      </c>
    </row>
    <row r="162" spans="2:65" s="1" customFormat="1" ht="16.5" customHeight="1">
      <c r="B162" s="42"/>
      <c r="C162" s="204" t="s">
        <v>273</v>
      </c>
      <c r="D162" s="204" t="s">
        <v>169</v>
      </c>
      <c r="E162" s="205" t="s">
        <v>276</v>
      </c>
      <c r="F162" s="206" t="s">
        <v>277</v>
      </c>
      <c r="G162" s="207" t="s">
        <v>272</v>
      </c>
      <c r="H162" s="208">
        <v>1</v>
      </c>
      <c r="I162" s="209"/>
      <c r="J162" s="208">
        <f>ROUND(I162*H162,2)</f>
        <v>0</v>
      </c>
      <c r="K162" s="206" t="s">
        <v>173</v>
      </c>
      <c r="L162" s="62"/>
      <c r="M162" s="210" t="s">
        <v>22</v>
      </c>
      <c r="N162" s="211" t="s">
        <v>47</v>
      </c>
      <c r="O162" s="43"/>
      <c r="P162" s="212">
        <f>O162*H162</f>
        <v>0</v>
      </c>
      <c r="Q162" s="212">
        <v>0</v>
      </c>
      <c r="R162" s="212">
        <f>Q162*H162</f>
        <v>0</v>
      </c>
      <c r="S162" s="212">
        <v>2.4500000000000001E-2</v>
      </c>
      <c r="T162" s="213">
        <f>S162*H162</f>
        <v>2.4500000000000001E-2</v>
      </c>
      <c r="AR162" s="25" t="s">
        <v>273</v>
      </c>
      <c r="AT162" s="25" t="s">
        <v>169</v>
      </c>
      <c r="AU162" s="25" t="s">
        <v>85</v>
      </c>
      <c r="AY162" s="25" t="s">
        <v>166</v>
      </c>
      <c r="BE162" s="214">
        <f>IF(N162="základní",J162,0)</f>
        <v>0</v>
      </c>
      <c r="BF162" s="214">
        <f>IF(N162="snížená",J162,0)</f>
        <v>0</v>
      </c>
      <c r="BG162" s="214">
        <f>IF(N162="zákl. přenesená",J162,0)</f>
        <v>0</v>
      </c>
      <c r="BH162" s="214">
        <f>IF(N162="sníž. přenesená",J162,0)</f>
        <v>0</v>
      </c>
      <c r="BI162" s="214">
        <f>IF(N162="nulová",J162,0)</f>
        <v>0</v>
      </c>
      <c r="BJ162" s="25" t="s">
        <v>83</v>
      </c>
      <c r="BK162" s="214">
        <f>ROUND(I162*H162,2)</f>
        <v>0</v>
      </c>
      <c r="BL162" s="25" t="s">
        <v>273</v>
      </c>
      <c r="BM162" s="25" t="s">
        <v>278</v>
      </c>
    </row>
    <row r="163" spans="2:65" s="13" customFormat="1">
      <c r="B163" s="226"/>
      <c r="C163" s="227"/>
      <c r="D163" s="217" t="s">
        <v>176</v>
      </c>
      <c r="E163" s="228" t="s">
        <v>22</v>
      </c>
      <c r="F163" s="229" t="s">
        <v>275</v>
      </c>
      <c r="G163" s="227"/>
      <c r="H163" s="230">
        <v>1</v>
      </c>
      <c r="I163" s="231"/>
      <c r="J163" s="227"/>
      <c r="K163" s="227"/>
      <c r="L163" s="232"/>
      <c r="M163" s="233"/>
      <c r="N163" s="234"/>
      <c r="O163" s="234"/>
      <c r="P163" s="234"/>
      <c r="Q163" s="234"/>
      <c r="R163" s="234"/>
      <c r="S163" s="234"/>
      <c r="T163" s="235"/>
      <c r="AT163" s="236" t="s">
        <v>176</v>
      </c>
      <c r="AU163" s="236" t="s">
        <v>85</v>
      </c>
      <c r="AV163" s="13" t="s">
        <v>85</v>
      </c>
      <c r="AW163" s="13" t="s">
        <v>39</v>
      </c>
      <c r="AX163" s="13" t="s">
        <v>83</v>
      </c>
      <c r="AY163" s="236" t="s">
        <v>166</v>
      </c>
    </row>
    <row r="164" spans="2:65" s="1" customFormat="1" ht="25.5" customHeight="1">
      <c r="B164" s="42"/>
      <c r="C164" s="204" t="s">
        <v>279</v>
      </c>
      <c r="D164" s="204" t="s">
        <v>169</v>
      </c>
      <c r="E164" s="205" t="s">
        <v>280</v>
      </c>
      <c r="F164" s="206" t="s">
        <v>281</v>
      </c>
      <c r="G164" s="207" t="s">
        <v>224</v>
      </c>
      <c r="H164" s="208">
        <v>0.04</v>
      </c>
      <c r="I164" s="209"/>
      <c r="J164" s="208">
        <f>ROUND(I164*H164,2)</f>
        <v>0</v>
      </c>
      <c r="K164" s="206" t="s">
        <v>173</v>
      </c>
      <c r="L164" s="62"/>
      <c r="M164" s="210" t="s">
        <v>22</v>
      </c>
      <c r="N164" s="211" t="s">
        <v>47</v>
      </c>
      <c r="O164" s="43"/>
      <c r="P164" s="212">
        <f>O164*H164</f>
        <v>0</v>
      </c>
      <c r="Q164" s="212">
        <v>0</v>
      </c>
      <c r="R164" s="212">
        <f>Q164*H164</f>
        <v>0</v>
      </c>
      <c r="S164" s="212">
        <v>0</v>
      </c>
      <c r="T164" s="213">
        <f>S164*H164</f>
        <v>0</v>
      </c>
      <c r="AR164" s="25" t="s">
        <v>273</v>
      </c>
      <c r="AT164" s="25" t="s">
        <v>169</v>
      </c>
      <c r="AU164" s="25" t="s">
        <v>85</v>
      </c>
      <c r="AY164" s="25" t="s">
        <v>166</v>
      </c>
      <c r="BE164" s="214">
        <f>IF(N164="základní",J164,0)</f>
        <v>0</v>
      </c>
      <c r="BF164" s="214">
        <f>IF(N164="snížená",J164,0)</f>
        <v>0</v>
      </c>
      <c r="BG164" s="214">
        <f>IF(N164="zákl. přenesená",J164,0)</f>
        <v>0</v>
      </c>
      <c r="BH164" s="214">
        <f>IF(N164="sníž. přenesená",J164,0)</f>
        <v>0</v>
      </c>
      <c r="BI164" s="214">
        <f>IF(N164="nulová",J164,0)</f>
        <v>0</v>
      </c>
      <c r="BJ164" s="25" t="s">
        <v>83</v>
      </c>
      <c r="BK164" s="214">
        <f>ROUND(I164*H164,2)</f>
        <v>0</v>
      </c>
      <c r="BL164" s="25" t="s">
        <v>273</v>
      </c>
      <c r="BM164" s="25" t="s">
        <v>282</v>
      </c>
    </row>
    <row r="165" spans="2:65" s="13" customFormat="1">
      <c r="B165" s="226"/>
      <c r="C165" s="227"/>
      <c r="D165" s="217" t="s">
        <v>176</v>
      </c>
      <c r="E165" s="228" t="s">
        <v>22</v>
      </c>
      <c r="F165" s="229" t="s">
        <v>283</v>
      </c>
      <c r="G165" s="227"/>
      <c r="H165" s="230">
        <v>0.04</v>
      </c>
      <c r="I165" s="231"/>
      <c r="J165" s="227"/>
      <c r="K165" s="227"/>
      <c r="L165" s="232"/>
      <c r="M165" s="233"/>
      <c r="N165" s="234"/>
      <c r="O165" s="234"/>
      <c r="P165" s="234"/>
      <c r="Q165" s="234"/>
      <c r="R165" s="234"/>
      <c r="S165" s="234"/>
      <c r="T165" s="235"/>
      <c r="AT165" s="236" t="s">
        <v>176</v>
      </c>
      <c r="AU165" s="236" t="s">
        <v>85</v>
      </c>
      <c r="AV165" s="13" t="s">
        <v>85</v>
      </c>
      <c r="AW165" s="13" t="s">
        <v>39</v>
      </c>
      <c r="AX165" s="13" t="s">
        <v>83</v>
      </c>
      <c r="AY165" s="236" t="s">
        <v>166</v>
      </c>
    </row>
    <row r="166" spans="2:65" s="11" customFormat="1" ht="29.85" customHeight="1">
      <c r="B166" s="188"/>
      <c r="C166" s="189"/>
      <c r="D166" s="190" t="s">
        <v>75</v>
      </c>
      <c r="E166" s="202" t="s">
        <v>284</v>
      </c>
      <c r="F166" s="202" t="s">
        <v>285</v>
      </c>
      <c r="G166" s="189"/>
      <c r="H166" s="189"/>
      <c r="I166" s="192"/>
      <c r="J166" s="203">
        <f>BK166</f>
        <v>0</v>
      </c>
      <c r="K166" s="189"/>
      <c r="L166" s="194"/>
      <c r="M166" s="195"/>
      <c r="N166" s="196"/>
      <c r="O166" s="196"/>
      <c r="P166" s="197">
        <f>SUM(P167:P198)</f>
        <v>0</v>
      </c>
      <c r="Q166" s="196"/>
      <c r="R166" s="197">
        <f>SUM(R167:R198)</f>
        <v>0</v>
      </c>
      <c r="S166" s="196"/>
      <c r="T166" s="198">
        <f>SUM(T167:T198)</f>
        <v>7.72173</v>
      </c>
      <c r="AR166" s="199" t="s">
        <v>85</v>
      </c>
      <c r="AT166" s="200" t="s">
        <v>75</v>
      </c>
      <c r="AU166" s="200" t="s">
        <v>83</v>
      </c>
      <c r="AY166" s="199" t="s">
        <v>166</v>
      </c>
      <c r="BK166" s="201">
        <f>SUM(BK167:BK198)</f>
        <v>0</v>
      </c>
    </row>
    <row r="167" spans="2:65" s="1" customFormat="1" ht="25.5" customHeight="1">
      <c r="B167" s="42"/>
      <c r="C167" s="204" t="s">
        <v>286</v>
      </c>
      <c r="D167" s="204" t="s">
        <v>169</v>
      </c>
      <c r="E167" s="205" t="s">
        <v>287</v>
      </c>
      <c r="F167" s="206" t="s">
        <v>288</v>
      </c>
      <c r="G167" s="207" t="s">
        <v>289</v>
      </c>
      <c r="H167" s="208">
        <v>249.2</v>
      </c>
      <c r="I167" s="209"/>
      <c r="J167" s="208">
        <f>ROUND(I167*H167,2)</f>
        <v>0</v>
      </c>
      <c r="K167" s="206" t="s">
        <v>173</v>
      </c>
      <c r="L167" s="62"/>
      <c r="M167" s="210" t="s">
        <v>22</v>
      </c>
      <c r="N167" s="211" t="s">
        <v>47</v>
      </c>
      <c r="O167" s="43"/>
      <c r="P167" s="212">
        <f>O167*H167</f>
        <v>0</v>
      </c>
      <c r="Q167" s="212">
        <v>0</v>
      </c>
      <c r="R167" s="212">
        <f>Q167*H167</f>
        <v>0</v>
      </c>
      <c r="S167" s="212">
        <v>8.0000000000000002E-3</v>
      </c>
      <c r="T167" s="213">
        <f>S167*H167</f>
        <v>1.9936</v>
      </c>
      <c r="AR167" s="25" t="s">
        <v>273</v>
      </c>
      <c r="AT167" s="25" t="s">
        <v>169</v>
      </c>
      <c r="AU167" s="25" t="s">
        <v>85</v>
      </c>
      <c r="AY167" s="25" t="s">
        <v>166</v>
      </c>
      <c r="BE167" s="214">
        <f>IF(N167="základní",J167,0)</f>
        <v>0</v>
      </c>
      <c r="BF167" s="214">
        <f>IF(N167="snížená",J167,0)</f>
        <v>0</v>
      </c>
      <c r="BG167" s="214">
        <f>IF(N167="zákl. přenesená",J167,0)</f>
        <v>0</v>
      </c>
      <c r="BH167" s="214">
        <f>IF(N167="sníž. přenesená",J167,0)</f>
        <v>0</v>
      </c>
      <c r="BI167" s="214">
        <f>IF(N167="nulová",J167,0)</f>
        <v>0</v>
      </c>
      <c r="BJ167" s="25" t="s">
        <v>83</v>
      </c>
      <c r="BK167" s="214">
        <f>ROUND(I167*H167,2)</f>
        <v>0</v>
      </c>
      <c r="BL167" s="25" t="s">
        <v>273</v>
      </c>
      <c r="BM167" s="25" t="s">
        <v>290</v>
      </c>
    </row>
    <row r="168" spans="2:65" s="12" customFormat="1">
      <c r="B168" s="215"/>
      <c r="C168" s="216"/>
      <c r="D168" s="217" t="s">
        <v>176</v>
      </c>
      <c r="E168" s="218" t="s">
        <v>22</v>
      </c>
      <c r="F168" s="219" t="s">
        <v>291</v>
      </c>
      <c r="G168" s="216"/>
      <c r="H168" s="218" t="s">
        <v>22</v>
      </c>
      <c r="I168" s="220"/>
      <c r="J168" s="216"/>
      <c r="K168" s="216"/>
      <c r="L168" s="221"/>
      <c r="M168" s="222"/>
      <c r="N168" s="223"/>
      <c r="O168" s="223"/>
      <c r="P168" s="223"/>
      <c r="Q168" s="223"/>
      <c r="R168" s="223"/>
      <c r="S168" s="223"/>
      <c r="T168" s="224"/>
      <c r="AT168" s="225" t="s">
        <v>176</v>
      </c>
      <c r="AU168" s="225" t="s">
        <v>85</v>
      </c>
      <c r="AV168" s="12" t="s">
        <v>83</v>
      </c>
      <c r="AW168" s="12" t="s">
        <v>39</v>
      </c>
      <c r="AX168" s="12" t="s">
        <v>76</v>
      </c>
      <c r="AY168" s="225" t="s">
        <v>166</v>
      </c>
    </row>
    <row r="169" spans="2:65" s="12" customFormat="1">
      <c r="B169" s="215"/>
      <c r="C169" s="216"/>
      <c r="D169" s="217" t="s">
        <v>176</v>
      </c>
      <c r="E169" s="218" t="s">
        <v>22</v>
      </c>
      <c r="F169" s="219" t="s">
        <v>292</v>
      </c>
      <c r="G169" s="216"/>
      <c r="H169" s="218" t="s">
        <v>22</v>
      </c>
      <c r="I169" s="220"/>
      <c r="J169" s="216"/>
      <c r="K169" s="216"/>
      <c r="L169" s="221"/>
      <c r="M169" s="222"/>
      <c r="N169" s="223"/>
      <c r="O169" s="223"/>
      <c r="P169" s="223"/>
      <c r="Q169" s="223"/>
      <c r="R169" s="223"/>
      <c r="S169" s="223"/>
      <c r="T169" s="224"/>
      <c r="AT169" s="225" t="s">
        <v>176</v>
      </c>
      <c r="AU169" s="225" t="s">
        <v>85</v>
      </c>
      <c r="AV169" s="12" t="s">
        <v>83</v>
      </c>
      <c r="AW169" s="12" t="s">
        <v>39</v>
      </c>
      <c r="AX169" s="12" t="s">
        <v>76</v>
      </c>
      <c r="AY169" s="225" t="s">
        <v>166</v>
      </c>
    </row>
    <row r="170" spans="2:65" s="13" customFormat="1">
      <c r="B170" s="226"/>
      <c r="C170" s="227"/>
      <c r="D170" s="217" t="s">
        <v>176</v>
      </c>
      <c r="E170" s="228" t="s">
        <v>22</v>
      </c>
      <c r="F170" s="229" t="s">
        <v>293</v>
      </c>
      <c r="G170" s="227"/>
      <c r="H170" s="230">
        <v>180.4</v>
      </c>
      <c r="I170" s="231"/>
      <c r="J170" s="227"/>
      <c r="K170" s="227"/>
      <c r="L170" s="232"/>
      <c r="M170" s="233"/>
      <c r="N170" s="234"/>
      <c r="O170" s="234"/>
      <c r="P170" s="234"/>
      <c r="Q170" s="234"/>
      <c r="R170" s="234"/>
      <c r="S170" s="234"/>
      <c r="T170" s="235"/>
      <c r="AT170" s="236" t="s">
        <v>176</v>
      </c>
      <c r="AU170" s="236" t="s">
        <v>85</v>
      </c>
      <c r="AV170" s="13" t="s">
        <v>85</v>
      </c>
      <c r="AW170" s="13" t="s">
        <v>39</v>
      </c>
      <c r="AX170" s="13" t="s">
        <v>76</v>
      </c>
      <c r="AY170" s="236" t="s">
        <v>166</v>
      </c>
    </row>
    <row r="171" spans="2:65" s="13" customFormat="1">
      <c r="B171" s="226"/>
      <c r="C171" s="227"/>
      <c r="D171" s="217" t="s">
        <v>176</v>
      </c>
      <c r="E171" s="228" t="s">
        <v>22</v>
      </c>
      <c r="F171" s="229" t="s">
        <v>294</v>
      </c>
      <c r="G171" s="227"/>
      <c r="H171" s="230">
        <v>68.8</v>
      </c>
      <c r="I171" s="231"/>
      <c r="J171" s="227"/>
      <c r="K171" s="227"/>
      <c r="L171" s="232"/>
      <c r="M171" s="233"/>
      <c r="N171" s="234"/>
      <c r="O171" s="234"/>
      <c r="P171" s="234"/>
      <c r="Q171" s="234"/>
      <c r="R171" s="234"/>
      <c r="S171" s="234"/>
      <c r="T171" s="235"/>
      <c r="AT171" s="236" t="s">
        <v>176</v>
      </c>
      <c r="AU171" s="236" t="s">
        <v>85</v>
      </c>
      <c r="AV171" s="13" t="s">
        <v>85</v>
      </c>
      <c r="AW171" s="13" t="s">
        <v>39</v>
      </c>
      <c r="AX171" s="13" t="s">
        <v>76</v>
      </c>
      <c r="AY171" s="236" t="s">
        <v>166</v>
      </c>
    </row>
    <row r="172" spans="2:65" s="14" customFormat="1">
      <c r="B172" s="239"/>
      <c r="C172" s="240"/>
      <c r="D172" s="217" t="s">
        <v>176</v>
      </c>
      <c r="E172" s="241" t="s">
        <v>22</v>
      </c>
      <c r="F172" s="242" t="s">
        <v>214</v>
      </c>
      <c r="G172" s="240"/>
      <c r="H172" s="243">
        <v>249.2</v>
      </c>
      <c r="I172" s="244"/>
      <c r="J172" s="240"/>
      <c r="K172" s="240"/>
      <c r="L172" s="245"/>
      <c r="M172" s="246"/>
      <c r="N172" s="247"/>
      <c r="O172" s="247"/>
      <c r="P172" s="247"/>
      <c r="Q172" s="247"/>
      <c r="R172" s="247"/>
      <c r="S172" s="247"/>
      <c r="T172" s="248"/>
      <c r="AT172" s="249" t="s">
        <v>176</v>
      </c>
      <c r="AU172" s="249" t="s">
        <v>85</v>
      </c>
      <c r="AV172" s="14" t="s">
        <v>174</v>
      </c>
      <c r="AW172" s="14" t="s">
        <v>39</v>
      </c>
      <c r="AX172" s="14" t="s">
        <v>83</v>
      </c>
      <c r="AY172" s="249" t="s">
        <v>166</v>
      </c>
    </row>
    <row r="173" spans="2:65" s="1" customFormat="1" ht="25.5" customHeight="1">
      <c r="B173" s="42"/>
      <c r="C173" s="204" t="s">
        <v>295</v>
      </c>
      <c r="D173" s="204" t="s">
        <v>169</v>
      </c>
      <c r="E173" s="205" t="s">
        <v>296</v>
      </c>
      <c r="F173" s="206" t="s">
        <v>297</v>
      </c>
      <c r="G173" s="207" t="s">
        <v>289</v>
      </c>
      <c r="H173" s="208">
        <v>270.60000000000002</v>
      </c>
      <c r="I173" s="209"/>
      <c r="J173" s="208">
        <f>ROUND(I173*H173,2)</f>
        <v>0</v>
      </c>
      <c r="K173" s="206" t="s">
        <v>173</v>
      </c>
      <c r="L173" s="62"/>
      <c r="M173" s="210" t="s">
        <v>22</v>
      </c>
      <c r="N173" s="211" t="s">
        <v>47</v>
      </c>
      <c r="O173" s="43"/>
      <c r="P173" s="212">
        <f>O173*H173</f>
        <v>0</v>
      </c>
      <c r="Q173" s="212">
        <v>0</v>
      </c>
      <c r="R173" s="212">
        <f>Q173*H173</f>
        <v>0</v>
      </c>
      <c r="S173" s="212">
        <v>1.4E-2</v>
      </c>
      <c r="T173" s="213">
        <f>S173*H173</f>
        <v>3.7884000000000002</v>
      </c>
      <c r="AR173" s="25" t="s">
        <v>273</v>
      </c>
      <c r="AT173" s="25" t="s">
        <v>169</v>
      </c>
      <c r="AU173" s="25" t="s">
        <v>85</v>
      </c>
      <c r="AY173" s="25" t="s">
        <v>166</v>
      </c>
      <c r="BE173" s="214">
        <f>IF(N173="základní",J173,0)</f>
        <v>0</v>
      </c>
      <c r="BF173" s="214">
        <f>IF(N173="snížená",J173,0)</f>
        <v>0</v>
      </c>
      <c r="BG173" s="214">
        <f>IF(N173="zákl. přenesená",J173,0)</f>
        <v>0</v>
      </c>
      <c r="BH173" s="214">
        <f>IF(N173="sníž. přenesená",J173,0)</f>
        <v>0</v>
      </c>
      <c r="BI173" s="214">
        <f>IF(N173="nulová",J173,0)</f>
        <v>0</v>
      </c>
      <c r="BJ173" s="25" t="s">
        <v>83</v>
      </c>
      <c r="BK173" s="214">
        <f>ROUND(I173*H173,2)</f>
        <v>0</v>
      </c>
      <c r="BL173" s="25" t="s">
        <v>273</v>
      </c>
      <c r="BM173" s="25" t="s">
        <v>298</v>
      </c>
    </row>
    <row r="174" spans="2:65" s="12" customFormat="1">
      <c r="B174" s="215"/>
      <c r="C174" s="216"/>
      <c r="D174" s="217" t="s">
        <v>176</v>
      </c>
      <c r="E174" s="218" t="s">
        <v>22</v>
      </c>
      <c r="F174" s="219" t="s">
        <v>291</v>
      </c>
      <c r="G174" s="216"/>
      <c r="H174" s="218" t="s">
        <v>22</v>
      </c>
      <c r="I174" s="220"/>
      <c r="J174" s="216"/>
      <c r="K174" s="216"/>
      <c r="L174" s="221"/>
      <c r="M174" s="222"/>
      <c r="N174" s="223"/>
      <c r="O174" s="223"/>
      <c r="P174" s="223"/>
      <c r="Q174" s="223"/>
      <c r="R174" s="223"/>
      <c r="S174" s="223"/>
      <c r="T174" s="224"/>
      <c r="AT174" s="225" t="s">
        <v>176</v>
      </c>
      <c r="AU174" s="225" t="s">
        <v>85</v>
      </c>
      <c r="AV174" s="12" t="s">
        <v>83</v>
      </c>
      <c r="AW174" s="12" t="s">
        <v>39</v>
      </c>
      <c r="AX174" s="12" t="s">
        <v>76</v>
      </c>
      <c r="AY174" s="225" t="s">
        <v>166</v>
      </c>
    </row>
    <row r="175" spans="2:65" s="12" customFormat="1">
      <c r="B175" s="215"/>
      <c r="C175" s="216"/>
      <c r="D175" s="217" t="s">
        <v>176</v>
      </c>
      <c r="E175" s="218" t="s">
        <v>22</v>
      </c>
      <c r="F175" s="219" t="s">
        <v>299</v>
      </c>
      <c r="G175" s="216"/>
      <c r="H175" s="218" t="s">
        <v>22</v>
      </c>
      <c r="I175" s="220"/>
      <c r="J175" s="216"/>
      <c r="K175" s="216"/>
      <c r="L175" s="221"/>
      <c r="M175" s="222"/>
      <c r="N175" s="223"/>
      <c r="O175" s="223"/>
      <c r="P175" s="223"/>
      <c r="Q175" s="223"/>
      <c r="R175" s="223"/>
      <c r="S175" s="223"/>
      <c r="T175" s="224"/>
      <c r="AT175" s="225" t="s">
        <v>176</v>
      </c>
      <c r="AU175" s="225" t="s">
        <v>85</v>
      </c>
      <c r="AV175" s="12" t="s">
        <v>83</v>
      </c>
      <c r="AW175" s="12" t="s">
        <v>39</v>
      </c>
      <c r="AX175" s="12" t="s">
        <v>76</v>
      </c>
      <c r="AY175" s="225" t="s">
        <v>166</v>
      </c>
    </row>
    <row r="176" spans="2:65" s="13" customFormat="1">
      <c r="B176" s="226"/>
      <c r="C176" s="227"/>
      <c r="D176" s="217" t="s">
        <v>176</v>
      </c>
      <c r="E176" s="228" t="s">
        <v>22</v>
      </c>
      <c r="F176" s="229" t="s">
        <v>300</v>
      </c>
      <c r="G176" s="227"/>
      <c r="H176" s="230">
        <v>164.4</v>
      </c>
      <c r="I176" s="231"/>
      <c r="J176" s="227"/>
      <c r="K176" s="227"/>
      <c r="L176" s="232"/>
      <c r="M176" s="233"/>
      <c r="N176" s="234"/>
      <c r="O176" s="234"/>
      <c r="P176" s="234"/>
      <c r="Q176" s="234"/>
      <c r="R176" s="234"/>
      <c r="S176" s="234"/>
      <c r="T176" s="235"/>
      <c r="AT176" s="236" t="s">
        <v>176</v>
      </c>
      <c r="AU176" s="236" t="s">
        <v>85</v>
      </c>
      <c r="AV176" s="13" t="s">
        <v>85</v>
      </c>
      <c r="AW176" s="13" t="s">
        <v>39</v>
      </c>
      <c r="AX176" s="13" t="s">
        <v>76</v>
      </c>
      <c r="AY176" s="236" t="s">
        <v>166</v>
      </c>
    </row>
    <row r="177" spans="2:65" s="13" customFormat="1">
      <c r="B177" s="226"/>
      <c r="C177" s="227"/>
      <c r="D177" s="217" t="s">
        <v>176</v>
      </c>
      <c r="E177" s="228" t="s">
        <v>22</v>
      </c>
      <c r="F177" s="229" t="s">
        <v>301</v>
      </c>
      <c r="G177" s="227"/>
      <c r="H177" s="230">
        <v>74.400000000000006</v>
      </c>
      <c r="I177" s="231"/>
      <c r="J177" s="227"/>
      <c r="K177" s="227"/>
      <c r="L177" s="232"/>
      <c r="M177" s="233"/>
      <c r="N177" s="234"/>
      <c r="O177" s="234"/>
      <c r="P177" s="234"/>
      <c r="Q177" s="234"/>
      <c r="R177" s="234"/>
      <c r="S177" s="234"/>
      <c r="T177" s="235"/>
      <c r="AT177" s="236" t="s">
        <v>176</v>
      </c>
      <c r="AU177" s="236" t="s">
        <v>85</v>
      </c>
      <c r="AV177" s="13" t="s">
        <v>85</v>
      </c>
      <c r="AW177" s="13" t="s">
        <v>39</v>
      </c>
      <c r="AX177" s="13" t="s">
        <v>76</v>
      </c>
      <c r="AY177" s="236" t="s">
        <v>166</v>
      </c>
    </row>
    <row r="178" spans="2:65" s="13" customFormat="1">
      <c r="B178" s="226"/>
      <c r="C178" s="227"/>
      <c r="D178" s="217" t="s">
        <v>176</v>
      </c>
      <c r="E178" s="228" t="s">
        <v>22</v>
      </c>
      <c r="F178" s="229" t="s">
        <v>302</v>
      </c>
      <c r="G178" s="227"/>
      <c r="H178" s="230">
        <v>31.8</v>
      </c>
      <c r="I178" s="231"/>
      <c r="J178" s="227"/>
      <c r="K178" s="227"/>
      <c r="L178" s="232"/>
      <c r="M178" s="233"/>
      <c r="N178" s="234"/>
      <c r="O178" s="234"/>
      <c r="P178" s="234"/>
      <c r="Q178" s="234"/>
      <c r="R178" s="234"/>
      <c r="S178" s="234"/>
      <c r="T178" s="235"/>
      <c r="AT178" s="236" t="s">
        <v>176</v>
      </c>
      <c r="AU178" s="236" t="s">
        <v>85</v>
      </c>
      <c r="AV178" s="13" t="s">
        <v>85</v>
      </c>
      <c r="AW178" s="13" t="s">
        <v>39</v>
      </c>
      <c r="AX178" s="13" t="s">
        <v>76</v>
      </c>
      <c r="AY178" s="236" t="s">
        <v>166</v>
      </c>
    </row>
    <row r="179" spans="2:65" s="14" customFormat="1">
      <c r="B179" s="239"/>
      <c r="C179" s="240"/>
      <c r="D179" s="217" t="s">
        <v>176</v>
      </c>
      <c r="E179" s="241" t="s">
        <v>22</v>
      </c>
      <c r="F179" s="242" t="s">
        <v>214</v>
      </c>
      <c r="G179" s="240"/>
      <c r="H179" s="243">
        <v>270.60000000000002</v>
      </c>
      <c r="I179" s="244"/>
      <c r="J179" s="240"/>
      <c r="K179" s="240"/>
      <c r="L179" s="245"/>
      <c r="M179" s="246"/>
      <c r="N179" s="247"/>
      <c r="O179" s="247"/>
      <c r="P179" s="247"/>
      <c r="Q179" s="247"/>
      <c r="R179" s="247"/>
      <c r="S179" s="247"/>
      <c r="T179" s="248"/>
      <c r="AT179" s="249" t="s">
        <v>176</v>
      </c>
      <c r="AU179" s="249" t="s">
        <v>85</v>
      </c>
      <c r="AV179" s="14" t="s">
        <v>174</v>
      </c>
      <c r="AW179" s="14" t="s">
        <v>39</v>
      </c>
      <c r="AX179" s="14" t="s">
        <v>83</v>
      </c>
      <c r="AY179" s="249" t="s">
        <v>166</v>
      </c>
    </row>
    <row r="180" spans="2:65" s="1" customFormat="1" ht="25.5" customHeight="1">
      <c r="B180" s="42"/>
      <c r="C180" s="204" t="s">
        <v>303</v>
      </c>
      <c r="D180" s="204" t="s">
        <v>169</v>
      </c>
      <c r="E180" s="205" t="s">
        <v>304</v>
      </c>
      <c r="F180" s="206" t="s">
        <v>305</v>
      </c>
      <c r="G180" s="207" t="s">
        <v>172</v>
      </c>
      <c r="H180" s="208">
        <v>223.49</v>
      </c>
      <c r="I180" s="209"/>
      <c r="J180" s="208">
        <f>ROUND(I180*H180,2)</f>
        <v>0</v>
      </c>
      <c r="K180" s="206" t="s">
        <v>22</v>
      </c>
      <c r="L180" s="62"/>
      <c r="M180" s="210" t="s">
        <v>22</v>
      </c>
      <c r="N180" s="211" t="s">
        <v>47</v>
      </c>
      <c r="O180" s="43"/>
      <c r="P180" s="212">
        <f>O180*H180</f>
        <v>0</v>
      </c>
      <c r="Q180" s="212">
        <v>0</v>
      </c>
      <c r="R180" s="212">
        <f>Q180*H180</f>
        <v>0</v>
      </c>
      <c r="S180" s="212">
        <v>5.0000000000000001E-3</v>
      </c>
      <c r="T180" s="213">
        <f>S180*H180</f>
        <v>1.1174500000000001</v>
      </c>
      <c r="AR180" s="25" t="s">
        <v>273</v>
      </c>
      <c r="AT180" s="25" t="s">
        <v>169</v>
      </c>
      <c r="AU180" s="25" t="s">
        <v>85</v>
      </c>
      <c r="AY180" s="25" t="s">
        <v>166</v>
      </c>
      <c r="BE180" s="214">
        <f>IF(N180="základní",J180,0)</f>
        <v>0</v>
      </c>
      <c r="BF180" s="214">
        <f>IF(N180="snížená",J180,0)</f>
        <v>0</v>
      </c>
      <c r="BG180" s="214">
        <f>IF(N180="zákl. přenesená",J180,0)</f>
        <v>0</v>
      </c>
      <c r="BH180" s="214">
        <f>IF(N180="sníž. přenesená",J180,0)</f>
        <v>0</v>
      </c>
      <c r="BI180" s="214">
        <f>IF(N180="nulová",J180,0)</f>
        <v>0</v>
      </c>
      <c r="BJ180" s="25" t="s">
        <v>83</v>
      </c>
      <c r="BK180" s="214">
        <f>ROUND(I180*H180,2)</f>
        <v>0</v>
      </c>
      <c r="BL180" s="25" t="s">
        <v>273</v>
      </c>
      <c r="BM180" s="25" t="s">
        <v>306</v>
      </c>
    </row>
    <row r="181" spans="2:65" s="12" customFormat="1">
      <c r="B181" s="215"/>
      <c r="C181" s="216"/>
      <c r="D181" s="217" t="s">
        <v>176</v>
      </c>
      <c r="E181" s="218" t="s">
        <v>22</v>
      </c>
      <c r="F181" s="219" t="s">
        <v>291</v>
      </c>
      <c r="G181" s="216"/>
      <c r="H181" s="218" t="s">
        <v>22</v>
      </c>
      <c r="I181" s="220"/>
      <c r="J181" s="216"/>
      <c r="K181" s="216"/>
      <c r="L181" s="221"/>
      <c r="M181" s="222"/>
      <c r="N181" s="223"/>
      <c r="O181" s="223"/>
      <c r="P181" s="223"/>
      <c r="Q181" s="223"/>
      <c r="R181" s="223"/>
      <c r="S181" s="223"/>
      <c r="T181" s="224"/>
      <c r="AT181" s="225" t="s">
        <v>176</v>
      </c>
      <c r="AU181" s="225" t="s">
        <v>85</v>
      </c>
      <c r="AV181" s="12" t="s">
        <v>83</v>
      </c>
      <c r="AW181" s="12" t="s">
        <v>39</v>
      </c>
      <c r="AX181" s="12" t="s">
        <v>76</v>
      </c>
      <c r="AY181" s="225" t="s">
        <v>166</v>
      </c>
    </row>
    <row r="182" spans="2:65" s="12" customFormat="1">
      <c r="B182" s="215"/>
      <c r="C182" s="216"/>
      <c r="D182" s="217" t="s">
        <v>176</v>
      </c>
      <c r="E182" s="218" t="s">
        <v>22</v>
      </c>
      <c r="F182" s="219" t="s">
        <v>307</v>
      </c>
      <c r="G182" s="216"/>
      <c r="H182" s="218" t="s">
        <v>22</v>
      </c>
      <c r="I182" s="220"/>
      <c r="J182" s="216"/>
      <c r="K182" s="216"/>
      <c r="L182" s="221"/>
      <c r="M182" s="222"/>
      <c r="N182" s="223"/>
      <c r="O182" s="223"/>
      <c r="P182" s="223"/>
      <c r="Q182" s="223"/>
      <c r="R182" s="223"/>
      <c r="S182" s="223"/>
      <c r="T182" s="224"/>
      <c r="AT182" s="225" t="s">
        <v>176</v>
      </c>
      <c r="AU182" s="225" t="s">
        <v>85</v>
      </c>
      <c r="AV182" s="12" t="s">
        <v>83</v>
      </c>
      <c r="AW182" s="12" t="s">
        <v>39</v>
      </c>
      <c r="AX182" s="12" t="s">
        <v>76</v>
      </c>
      <c r="AY182" s="225" t="s">
        <v>166</v>
      </c>
    </row>
    <row r="183" spans="2:65" s="13" customFormat="1">
      <c r="B183" s="226"/>
      <c r="C183" s="227"/>
      <c r="D183" s="217" t="s">
        <v>176</v>
      </c>
      <c r="E183" s="228" t="s">
        <v>22</v>
      </c>
      <c r="F183" s="229" t="s">
        <v>308</v>
      </c>
      <c r="G183" s="227"/>
      <c r="H183" s="230">
        <v>71.42</v>
      </c>
      <c r="I183" s="231"/>
      <c r="J183" s="227"/>
      <c r="K183" s="227"/>
      <c r="L183" s="232"/>
      <c r="M183" s="233"/>
      <c r="N183" s="234"/>
      <c r="O183" s="234"/>
      <c r="P183" s="234"/>
      <c r="Q183" s="234"/>
      <c r="R183" s="234"/>
      <c r="S183" s="234"/>
      <c r="T183" s="235"/>
      <c r="AT183" s="236" t="s">
        <v>176</v>
      </c>
      <c r="AU183" s="236" t="s">
        <v>85</v>
      </c>
      <c r="AV183" s="13" t="s">
        <v>85</v>
      </c>
      <c r="AW183" s="13" t="s">
        <v>39</v>
      </c>
      <c r="AX183" s="13" t="s">
        <v>76</v>
      </c>
      <c r="AY183" s="236" t="s">
        <v>166</v>
      </c>
    </row>
    <row r="184" spans="2:65" s="13" customFormat="1">
      <c r="B184" s="226"/>
      <c r="C184" s="227"/>
      <c r="D184" s="217" t="s">
        <v>176</v>
      </c>
      <c r="E184" s="228" t="s">
        <v>22</v>
      </c>
      <c r="F184" s="229" t="s">
        <v>309</v>
      </c>
      <c r="G184" s="227"/>
      <c r="H184" s="230">
        <v>152.07</v>
      </c>
      <c r="I184" s="231"/>
      <c r="J184" s="227"/>
      <c r="K184" s="227"/>
      <c r="L184" s="232"/>
      <c r="M184" s="233"/>
      <c r="N184" s="234"/>
      <c r="O184" s="234"/>
      <c r="P184" s="234"/>
      <c r="Q184" s="234"/>
      <c r="R184" s="234"/>
      <c r="S184" s="234"/>
      <c r="T184" s="235"/>
      <c r="AT184" s="236" t="s">
        <v>176</v>
      </c>
      <c r="AU184" s="236" t="s">
        <v>85</v>
      </c>
      <c r="AV184" s="13" t="s">
        <v>85</v>
      </c>
      <c r="AW184" s="13" t="s">
        <v>39</v>
      </c>
      <c r="AX184" s="13" t="s">
        <v>76</v>
      </c>
      <c r="AY184" s="236" t="s">
        <v>166</v>
      </c>
    </row>
    <row r="185" spans="2:65" s="14" customFormat="1">
      <c r="B185" s="239"/>
      <c r="C185" s="240"/>
      <c r="D185" s="217" t="s">
        <v>176</v>
      </c>
      <c r="E185" s="241" t="s">
        <v>22</v>
      </c>
      <c r="F185" s="242" t="s">
        <v>214</v>
      </c>
      <c r="G185" s="240"/>
      <c r="H185" s="243">
        <v>223.49</v>
      </c>
      <c r="I185" s="244"/>
      <c r="J185" s="240"/>
      <c r="K185" s="240"/>
      <c r="L185" s="245"/>
      <c r="M185" s="246"/>
      <c r="N185" s="247"/>
      <c r="O185" s="247"/>
      <c r="P185" s="247"/>
      <c r="Q185" s="247"/>
      <c r="R185" s="247"/>
      <c r="S185" s="247"/>
      <c r="T185" s="248"/>
      <c r="AT185" s="249" t="s">
        <v>176</v>
      </c>
      <c r="AU185" s="249" t="s">
        <v>85</v>
      </c>
      <c r="AV185" s="14" t="s">
        <v>174</v>
      </c>
      <c r="AW185" s="14" t="s">
        <v>39</v>
      </c>
      <c r="AX185" s="14" t="s">
        <v>83</v>
      </c>
      <c r="AY185" s="249" t="s">
        <v>166</v>
      </c>
    </row>
    <row r="186" spans="2:65" s="1" customFormat="1" ht="16.5" customHeight="1">
      <c r="B186" s="42"/>
      <c r="C186" s="204" t="s">
        <v>9</v>
      </c>
      <c r="D186" s="204" t="s">
        <v>169</v>
      </c>
      <c r="E186" s="205" t="s">
        <v>310</v>
      </c>
      <c r="F186" s="206" t="s">
        <v>311</v>
      </c>
      <c r="G186" s="207" t="s">
        <v>172</v>
      </c>
      <c r="H186" s="208">
        <v>2.1</v>
      </c>
      <c r="I186" s="209"/>
      <c r="J186" s="208">
        <f>ROUND(I186*H186,2)</f>
        <v>0</v>
      </c>
      <c r="K186" s="206" t="s">
        <v>22</v>
      </c>
      <c r="L186" s="62"/>
      <c r="M186" s="210" t="s">
        <v>22</v>
      </c>
      <c r="N186" s="211" t="s">
        <v>47</v>
      </c>
      <c r="O186" s="43"/>
      <c r="P186" s="212">
        <f>O186*H186</f>
        <v>0</v>
      </c>
      <c r="Q186" s="212">
        <v>0</v>
      </c>
      <c r="R186" s="212">
        <f>Q186*H186</f>
        <v>0</v>
      </c>
      <c r="S186" s="212">
        <v>1.4999999999999999E-2</v>
      </c>
      <c r="T186" s="213">
        <f>S186*H186</f>
        <v>3.15E-2</v>
      </c>
      <c r="AR186" s="25" t="s">
        <v>273</v>
      </c>
      <c r="AT186" s="25" t="s">
        <v>169</v>
      </c>
      <c r="AU186" s="25" t="s">
        <v>85</v>
      </c>
      <c r="AY186" s="25" t="s">
        <v>166</v>
      </c>
      <c r="BE186" s="214">
        <f>IF(N186="základní",J186,0)</f>
        <v>0</v>
      </c>
      <c r="BF186" s="214">
        <f>IF(N186="snížená",J186,0)</f>
        <v>0</v>
      </c>
      <c r="BG186" s="214">
        <f>IF(N186="zákl. přenesená",J186,0)</f>
        <v>0</v>
      </c>
      <c r="BH186" s="214">
        <f>IF(N186="sníž. přenesená",J186,0)</f>
        <v>0</v>
      </c>
      <c r="BI186" s="214">
        <f>IF(N186="nulová",J186,0)</f>
        <v>0</v>
      </c>
      <c r="BJ186" s="25" t="s">
        <v>83</v>
      </c>
      <c r="BK186" s="214">
        <f>ROUND(I186*H186,2)</f>
        <v>0</v>
      </c>
      <c r="BL186" s="25" t="s">
        <v>273</v>
      </c>
      <c r="BM186" s="25" t="s">
        <v>312</v>
      </c>
    </row>
    <row r="187" spans="2:65" s="12" customFormat="1">
      <c r="B187" s="215"/>
      <c r="C187" s="216"/>
      <c r="D187" s="217" t="s">
        <v>176</v>
      </c>
      <c r="E187" s="218" t="s">
        <v>22</v>
      </c>
      <c r="F187" s="219" t="s">
        <v>195</v>
      </c>
      <c r="G187" s="216"/>
      <c r="H187" s="218" t="s">
        <v>22</v>
      </c>
      <c r="I187" s="220"/>
      <c r="J187" s="216"/>
      <c r="K187" s="216"/>
      <c r="L187" s="221"/>
      <c r="M187" s="222"/>
      <c r="N187" s="223"/>
      <c r="O187" s="223"/>
      <c r="P187" s="223"/>
      <c r="Q187" s="223"/>
      <c r="R187" s="223"/>
      <c r="S187" s="223"/>
      <c r="T187" s="224"/>
      <c r="AT187" s="225" t="s">
        <v>176</v>
      </c>
      <c r="AU187" s="225" t="s">
        <v>85</v>
      </c>
      <c r="AV187" s="12" t="s">
        <v>83</v>
      </c>
      <c r="AW187" s="12" t="s">
        <v>39</v>
      </c>
      <c r="AX187" s="12" t="s">
        <v>76</v>
      </c>
      <c r="AY187" s="225" t="s">
        <v>166</v>
      </c>
    </row>
    <row r="188" spans="2:65" s="13" customFormat="1">
      <c r="B188" s="226"/>
      <c r="C188" s="227"/>
      <c r="D188" s="217" t="s">
        <v>176</v>
      </c>
      <c r="E188" s="228" t="s">
        <v>22</v>
      </c>
      <c r="F188" s="229" t="s">
        <v>313</v>
      </c>
      <c r="G188" s="227"/>
      <c r="H188" s="230">
        <v>1.62</v>
      </c>
      <c r="I188" s="231"/>
      <c r="J188" s="227"/>
      <c r="K188" s="227"/>
      <c r="L188" s="232"/>
      <c r="M188" s="233"/>
      <c r="N188" s="234"/>
      <c r="O188" s="234"/>
      <c r="P188" s="234"/>
      <c r="Q188" s="234"/>
      <c r="R188" s="234"/>
      <c r="S188" s="234"/>
      <c r="T188" s="235"/>
      <c r="AT188" s="236" t="s">
        <v>176</v>
      </c>
      <c r="AU188" s="236" t="s">
        <v>85</v>
      </c>
      <c r="AV188" s="13" t="s">
        <v>85</v>
      </c>
      <c r="AW188" s="13" t="s">
        <v>39</v>
      </c>
      <c r="AX188" s="13" t="s">
        <v>76</v>
      </c>
      <c r="AY188" s="236" t="s">
        <v>166</v>
      </c>
    </row>
    <row r="189" spans="2:65" s="13" customFormat="1">
      <c r="B189" s="226"/>
      <c r="C189" s="227"/>
      <c r="D189" s="217" t="s">
        <v>176</v>
      </c>
      <c r="E189" s="228" t="s">
        <v>22</v>
      </c>
      <c r="F189" s="229" t="s">
        <v>314</v>
      </c>
      <c r="G189" s="227"/>
      <c r="H189" s="230">
        <v>0.48</v>
      </c>
      <c r="I189" s="231"/>
      <c r="J189" s="227"/>
      <c r="K189" s="227"/>
      <c r="L189" s="232"/>
      <c r="M189" s="233"/>
      <c r="N189" s="234"/>
      <c r="O189" s="234"/>
      <c r="P189" s="234"/>
      <c r="Q189" s="234"/>
      <c r="R189" s="234"/>
      <c r="S189" s="234"/>
      <c r="T189" s="235"/>
      <c r="AT189" s="236" t="s">
        <v>176</v>
      </c>
      <c r="AU189" s="236" t="s">
        <v>85</v>
      </c>
      <c r="AV189" s="13" t="s">
        <v>85</v>
      </c>
      <c r="AW189" s="13" t="s">
        <v>39</v>
      </c>
      <c r="AX189" s="13" t="s">
        <v>76</v>
      </c>
      <c r="AY189" s="236" t="s">
        <v>166</v>
      </c>
    </row>
    <row r="190" spans="2:65" s="14" customFormat="1">
      <c r="B190" s="239"/>
      <c r="C190" s="240"/>
      <c r="D190" s="217" t="s">
        <v>176</v>
      </c>
      <c r="E190" s="241" t="s">
        <v>22</v>
      </c>
      <c r="F190" s="242" t="s">
        <v>214</v>
      </c>
      <c r="G190" s="240"/>
      <c r="H190" s="243">
        <v>2.1</v>
      </c>
      <c r="I190" s="244"/>
      <c r="J190" s="240"/>
      <c r="K190" s="240"/>
      <c r="L190" s="245"/>
      <c r="M190" s="246"/>
      <c r="N190" s="247"/>
      <c r="O190" s="247"/>
      <c r="P190" s="247"/>
      <c r="Q190" s="247"/>
      <c r="R190" s="247"/>
      <c r="S190" s="247"/>
      <c r="T190" s="248"/>
      <c r="AT190" s="249" t="s">
        <v>176</v>
      </c>
      <c r="AU190" s="249" t="s">
        <v>85</v>
      </c>
      <c r="AV190" s="14" t="s">
        <v>174</v>
      </c>
      <c r="AW190" s="14" t="s">
        <v>39</v>
      </c>
      <c r="AX190" s="14" t="s">
        <v>83</v>
      </c>
      <c r="AY190" s="249" t="s">
        <v>166</v>
      </c>
    </row>
    <row r="191" spans="2:65" s="1" customFormat="1" ht="16.5" customHeight="1">
      <c r="B191" s="42"/>
      <c r="C191" s="204" t="s">
        <v>315</v>
      </c>
      <c r="D191" s="204" t="s">
        <v>169</v>
      </c>
      <c r="E191" s="205" t="s">
        <v>316</v>
      </c>
      <c r="F191" s="206" t="s">
        <v>317</v>
      </c>
      <c r="G191" s="207" t="s">
        <v>172</v>
      </c>
      <c r="H191" s="208">
        <v>47.57</v>
      </c>
      <c r="I191" s="209"/>
      <c r="J191" s="208">
        <f>ROUND(I191*H191,2)</f>
        <v>0</v>
      </c>
      <c r="K191" s="206" t="s">
        <v>22</v>
      </c>
      <c r="L191" s="62"/>
      <c r="M191" s="210" t="s">
        <v>22</v>
      </c>
      <c r="N191" s="211" t="s">
        <v>47</v>
      </c>
      <c r="O191" s="43"/>
      <c r="P191" s="212">
        <f>O191*H191</f>
        <v>0</v>
      </c>
      <c r="Q191" s="212">
        <v>0</v>
      </c>
      <c r="R191" s="212">
        <f>Q191*H191</f>
        <v>0</v>
      </c>
      <c r="S191" s="212">
        <v>1.4E-2</v>
      </c>
      <c r="T191" s="213">
        <f>S191*H191</f>
        <v>0.66598000000000002</v>
      </c>
      <c r="AR191" s="25" t="s">
        <v>273</v>
      </c>
      <c r="AT191" s="25" t="s">
        <v>169</v>
      </c>
      <c r="AU191" s="25" t="s">
        <v>85</v>
      </c>
      <c r="AY191" s="25" t="s">
        <v>166</v>
      </c>
      <c r="BE191" s="214">
        <f>IF(N191="základní",J191,0)</f>
        <v>0</v>
      </c>
      <c r="BF191" s="214">
        <f>IF(N191="snížená",J191,0)</f>
        <v>0</v>
      </c>
      <c r="BG191" s="214">
        <f>IF(N191="zákl. přenesená",J191,0)</f>
        <v>0</v>
      </c>
      <c r="BH191" s="214">
        <f>IF(N191="sníž. přenesená",J191,0)</f>
        <v>0</v>
      </c>
      <c r="BI191" s="214">
        <f>IF(N191="nulová",J191,0)</f>
        <v>0</v>
      </c>
      <c r="BJ191" s="25" t="s">
        <v>83</v>
      </c>
      <c r="BK191" s="214">
        <f>ROUND(I191*H191,2)</f>
        <v>0</v>
      </c>
      <c r="BL191" s="25" t="s">
        <v>273</v>
      </c>
      <c r="BM191" s="25" t="s">
        <v>318</v>
      </c>
    </row>
    <row r="192" spans="2:65" s="12" customFormat="1">
      <c r="B192" s="215"/>
      <c r="C192" s="216"/>
      <c r="D192" s="217" t="s">
        <v>176</v>
      </c>
      <c r="E192" s="218" t="s">
        <v>22</v>
      </c>
      <c r="F192" s="219" t="s">
        <v>291</v>
      </c>
      <c r="G192" s="216"/>
      <c r="H192" s="218" t="s">
        <v>22</v>
      </c>
      <c r="I192" s="220"/>
      <c r="J192" s="216"/>
      <c r="K192" s="216"/>
      <c r="L192" s="221"/>
      <c r="M192" s="222"/>
      <c r="N192" s="223"/>
      <c r="O192" s="223"/>
      <c r="P192" s="223"/>
      <c r="Q192" s="223"/>
      <c r="R192" s="223"/>
      <c r="S192" s="223"/>
      <c r="T192" s="224"/>
      <c r="AT192" s="225" t="s">
        <v>176</v>
      </c>
      <c r="AU192" s="225" t="s">
        <v>85</v>
      </c>
      <c r="AV192" s="12" t="s">
        <v>83</v>
      </c>
      <c r="AW192" s="12" t="s">
        <v>39</v>
      </c>
      <c r="AX192" s="12" t="s">
        <v>76</v>
      </c>
      <c r="AY192" s="225" t="s">
        <v>166</v>
      </c>
    </row>
    <row r="193" spans="2:65" s="13" customFormat="1">
      <c r="B193" s="226"/>
      <c r="C193" s="227"/>
      <c r="D193" s="217" t="s">
        <v>176</v>
      </c>
      <c r="E193" s="228" t="s">
        <v>22</v>
      </c>
      <c r="F193" s="229" t="s">
        <v>319</v>
      </c>
      <c r="G193" s="227"/>
      <c r="H193" s="230">
        <v>31.87</v>
      </c>
      <c r="I193" s="231"/>
      <c r="J193" s="227"/>
      <c r="K193" s="227"/>
      <c r="L193" s="232"/>
      <c r="M193" s="233"/>
      <c r="N193" s="234"/>
      <c r="O193" s="234"/>
      <c r="P193" s="234"/>
      <c r="Q193" s="234"/>
      <c r="R193" s="234"/>
      <c r="S193" s="234"/>
      <c r="T193" s="235"/>
      <c r="AT193" s="236" t="s">
        <v>176</v>
      </c>
      <c r="AU193" s="236" t="s">
        <v>85</v>
      </c>
      <c r="AV193" s="13" t="s">
        <v>85</v>
      </c>
      <c r="AW193" s="13" t="s">
        <v>39</v>
      </c>
      <c r="AX193" s="13" t="s">
        <v>76</v>
      </c>
      <c r="AY193" s="236" t="s">
        <v>166</v>
      </c>
    </row>
    <row r="194" spans="2:65" s="13" customFormat="1">
      <c r="B194" s="226"/>
      <c r="C194" s="227"/>
      <c r="D194" s="217" t="s">
        <v>176</v>
      </c>
      <c r="E194" s="228" t="s">
        <v>22</v>
      </c>
      <c r="F194" s="229" t="s">
        <v>320</v>
      </c>
      <c r="G194" s="227"/>
      <c r="H194" s="230">
        <v>15.7</v>
      </c>
      <c r="I194" s="231"/>
      <c r="J194" s="227"/>
      <c r="K194" s="227"/>
      <c r="L194" s="232"/>
      <c r="M194" s="233"/>
      <c r="N194" s="234"/>
      <c r="O194" s="234"/>
      <c r="P194" s="234"/>
      <c r="Q194" s="234"/>
      <c r="R194" s="234"/>
      <c r="S194" s="234"/>
      <c r="T194" s="235"/>
      <c r="AT194" s="236" t="s">
        <v>176</v>
      </c>
      <c r="AU194" s="236" t="s">
        <v>85</v>
      </c>
      <c r="AV194" s="13" t="s">
        <v>85</v>
      </c>
      <c r="AW194" s="13" t="s">
        <v>39</v>
      </c>
      <c r="AX194" s="13" t="s">
        <v>76</v>
      </c>
      <c r="AY194" s="236" t="s">
        <v>166</v>
      </c>
    </row>
    <row r="195" spans="2:65" s="14" customFormat="1">
      <c r="B195" s="239"/>
      <c r="C195" s="240"/>
      <c r="D195" s="217" t="s">
        <v>176</v>
      </c>
      <c r="E195" s="241" t="s">
        <v>22</v>
      </c>
      <c r="F195" s="242" t="s">
        <v>214</v>
      </c>
      <c r="G195" s="240"/>
      <c r="H195" s="243">
        <v>47.57</v>
      </c>
      <c r="I195" s="244"/>
      <c r="J195" s="240"/>
      <c r="K195" s="240"/>
      <c r="L195" s="245"/>
      <c r="M195" s="246"/>
      <c r="N195" s="247"/>
      <c r="O195" s="247"/>
      <c r="P195" s="247"/>
      <c r="Q195" s="247"/>
      <c r="R195" s="247"/>
      <c r="S195" s="247"/>
      <c r="T195" s="248"/>
      <c r="AT195" s="249" t="s">
        <v>176</v>
      </c>
      <c r="AU195" s="249" t="s">
        <v>85</v>
      </c>
      <c r="AV195" s="14" t="s">
        <v>174</v>
      </c>
      <c r="AW195" s="14" t="s">
        <v>39</v>
      </c>
      <c r="AX195" s="14" t="s">
        <v>83</v>
      </c>
      <c r="AY195" s="249" t="s">
        <v>166</v>
      </c>
    </row>
    <row r="196" spans="2:65" s="1" customFormat="1" ht="16.5" customHeight="1">
      <c r="B196" s="42"/>
      <c r="C196" s="204" t="s">
        <v>321</v>
      </c>
      <c r="D196" s="204" t="s">
        <v>169</v>
      </c>
      <c r="E196" s="205" t="s">
        <v>322</v>
      </c>
      <c r="F196" s="206" t="s">
        <v>323</v>
      </c>
      <c r="G196" s="207" t="s">
        <v>172</v>
      </c>
      <c r="H196" s="208">
        <v>5.2</v>
      </c>
      <c r="I196" s="209"/>
      <c r="J196" s="208">
        <f>ROUND(I196*H196,2)</f>
        <v>0</v>
      </c>
      <c r="K196" s="206" t="s">
        <v>22</v>
      </c>
      <c r="L196" s="62"/>
      <c r="M196" s="210" t="s">
        <v>22</v>
      </c>
      <c r="N196" s="211" t="s">
        <v>47</v>
      </c>
      <c r="O196" s="43"/>
      <c r="P196" s="212">
        <f>O196*H196</f>
        <v>0</v>
      </c>
      <c r="Q196" s="212">
        <v>0</v>
      </c>
      <c r="R196" s="212">
        <f>Q196*H196</f>
        <v>0</v>
      </c>
      <c r="S196" s="212">
        <v>2.4E-2</v>
      </c>
      <c r="T196" s="213">
        <f>S196*H196</f>
        <v>0.12480000000000001</v>
      </c>
      <c r="AR196" s="25" t="s">
        <v>273</v>
      </c>
      <c r="AT196" s="25" t="s">
        <v>169</v>
      </c>
      <c r="AU196" s="25" t="s">
        <v>85</v>
      </c>
      <c r="AY196" s="25" t="s">
        <v>166</v>
      </c>
      <c r="BE196" s="214">
        <f>IF(N196="základní",J196,0)</f>
        <v>0</v>
      </c>
      <c r="BF196" s="214">
        <f>IF(N196="snížená",J196,0)</f>
        <v>0</v>
      </c>
      <c r="BG196" s="214">
        <f>IF(N196="zákl. přenesená",J196,0)</f>
        <v>0</v>
      </c>
      <c r="BH196" s="214">
        <f>IF(N196="sníž. přenesená",J196,0)</f>
        <v>0</v>
      </c>
      <c r="BI196" s="214">
        <f>IF(N196="nulová",J196,0)</f>
        <v>0</v>
      </c>
      <c r="BJ196" s="25" t="s">
        <v>83</v>
      </c>
      <c r="BK196" s="214">
        <f>ROUND(I196*H196,2)</f>
        <v>0</v>
      </c>
      <c r="BL196" s="25" t="s">
        <v>273</v>
      </c>
      <c r="BM196" s="25" t="s">
        <v>324</v>
      </c>
    </row>
    <row r="197" spans="2:65" s="12" customFormat="1">
      <c r="B197" s="215"/>
      <c r="C197" s="216"/>
      <c r="D197" s="217" t="s">
        <v>176</v>
      </c>
      <c r="E197" s="218" t="s">
        <v>22</v>
      </c>
      <c r="F197" s="219" t="s">
        <v>291</v>
      </c>
      <c r="G197" s="216"/>
      <c r="H197" s="218" t="s">
        <v>22</v>
      </c>
      <c r="I197" s="220"/>
      <c r="J197" s="216"/>
      <c r="K197" s="216"/>
      <c r="L197" s="221"/>
      <c r="M197" s="222"/>
      <c r="N197" s="223"/>
      <c r="O197" s="223"/>
      <c r="P197" s="223"/>
      <c r="Q197" s="223"/>
      <c r="R197" s="223"/>
      <c r="S197" s="223"/>
      <c r="T197" s="224"/>
      <c r="AT197" s="225" t="s">
        <v>176</v>
      </c>
      <c r="AU197" s="225" t="s">
        <v>85</v>
      </c>
      <c r="AV197" s="12" t="s">
        <v>83</v>
      </c>
      <c r="AW197" s="12" t="s">
        <v>39</v>
      </c>
      <c r="AX197" s="12" t="s">
        <v>76</v>
      </c>
      <c r="AY197" s="225" t="s">
        <v>166</v>
      </c>
    </row>
    <row r="198" spans="2:65" s="13" customFormat="1">
      <c r="B198" s="226"/>
      <c r="C198" s="227"/>
      <c r="D198" s="217" t="s">
        <v>176</v>
      </c>
      <c r="E198" s="228" t="s">
        <v>22</v>
      </c>
      <c r="F198" s="229" t="s">
        <v>325</v>
      </c>
      <c r="G198" s="227"/>
      <c r="H198" s="230">
        <v>5.2</v>
      </c>
      <c r="I198" s="231"/>
      <c r="J198" s="227"/>
      <c r="K198" s="227"/>
      <c r="L198" s="232"/>
      <c r="M198" s="233"/>
      <c r="N198" s="234"/>
      <c r="O198" s="234"/>
      <c r="P198" s="234"/>
      <c r="Q198" s="234"/>
      <c r="R198" s="234"/>
      <c r="S198" s="234"/>
      <c r="T198" s="235"/>
      <c r="AT198" s="236" t="s">
        <v>176</v>
      </c>
      <c r="AU198" s="236" t="s">
        <v>85</v>
      </c>
      <c r="AV198" s="13" t="s">
        <v>85</v>
      </c>
      <c r="AW198" s="13" t="s">
        <v>39</v>
      </c>
      <c r="AX198" s="13" t="s">
        <v>83</v>
      </c>
      <c r="AY198" s="236" t="s">
        <v>166</v>
      </c>
    </row>
    <row r="199" spans="2:65" s="11" customFormat="1" ht="29.85" customHeight="1">
      <c r="B199" s="188"/>
      <c r="C199" s="189"/>
      <c r="D199" s="190" t="s">
        <v>75</v>
      </c>
      <c r="E199" s="202" t="s">
        <v>326</v>
      </c>
      <c r="F199" s="202" t="s">
        <v>327</v>
      </c>
      <c r="G199" s="189"/>
      <c r="H199" s="189"/>
      <c r="I199" s="192"/>
      <c r="J199" s="203">
        <f>BK199</f>
        <v>0</v>
      </c>
      <c r="K199" s="189"/>
      <c r="L199" s="194"/>
      <c r="M199" s="195"/>
      <c r="N199" s="196"/>
      <c r="O199" s="196"/>
      <c r="P199" s="197">
        <f>SUM(P200:P202)</f>
        <v>0</v>
      </c>
      <c r="Q199" s="196"/>
      <c r="R199" s="197">
        <f>SUM(R200:R202)</f>
        <v>3.2100000000000002E-3</v>
      </c>
      <c r="S199" s="196"/>
      <c r="T199" s="198">
        <f>SUM(T200:T202)</f>
        <v>1.6500000000000001E-2</v>
      </c>
      <c r="AR199" s="199" t="s">
        <v>85</v>
      </c>
      <c r="AT199" s="200" t="s">
        <v>75</v>
      </c>
      <c r="AU199" s="200" t="s">
        <v>83</v>
      </c>
      <c r="AY199" s="199" t="s">
        <v>166</v>
      </c>
      <c r="BK199" s="201">
        <f>SUM(BK200:BK202)</f>
        <v>0</v>
      </c>
    </row>
    <row r="200" spans="2:65" s="1" customFormat="1" ht="38.25" customHeight="1">
      <c r="B200" s="42"/>
      <c r="C200" s="204" t="s">
        <v>328</v>
      </c>
      <c r="D200" s="204" t="s">
        <v>169</v>
      </c>
      <c r="E200" s="205" t="s">
        <v>329</v>
      </c>
      <c r="F200" s="206" t="s">
        <v>330</v>
      </c>
      <c r="G200" s="207" t="s">
        <v>331</v>
      </c>
      <c r="H200" s="208">
        <v>3</v>
      </c>
      <c r="I200" s="209"/>
      <c r="J200" s="208">
        <f>ROUND(I200*H200,2)</f>
        <v>0</v>
      </c>
      <c r="K200" s="206" t="s">
        <v>173</v>
      </c>
      <c r="L200" s="62"/>
      <c r="M200" s="210" t="s">
        <v>22</v>
      </c>
      <c r="N200" s="211" t="s">
        <v>47</v>
      </c>
      <c r="O200" s="43"/>
      <c r="P200" s="212">
        <f>O200*H200</f>
        <v>0</v>
      </c>
      <c r="Q200" s="212">
        <v>1.07E-3</v>
      </c>
      <c r="R200" s="212">
        <f>Q200*H200</f>
        <v>3.2100000000000002E-3</v>
      </c>
      <c r="S200" s="212">
        <v>5.4999999999999997E-3</v>
      </c>
      <c r="T200" s="213">
        <f>S200*H200</f>
        <v>1.6500000000000001E-2</v>
      </c>
      <c r="AR200" s="25" t="s">
        <v>273</v>
      </c>
      <c r="AT200" s="25" t="s">
        <v>169</v>
      </c>
      <c r="AU200" s="25" t="s">
        <v>85</v>
      </c>
      <c r="AY200" s="25" t="s">
        <v>166</v>
      </c>
      <c r="BE200" s="214">
        <f>IF(N200="základní",J200,0)</f>
        <v>0</v>
      </c>
      <c r="BF200" s="214">
        <f>IF(N200="snížená",J200,0)</f>
        <v>0</v>
      </c>
      <c r="BG200" s="214">
        <f>IF(N200="zákl. přenesená",J200,0)</f>
        <v>0</v>
      </c>
      <c r="BH200" s="214">
        <f>IF(N200="sníž. přenesená",J200,0)</f>
        <v>0</v>
      </c>
      <c r="BI200" s="214">
        <f>IF(N200="nulová",J200,0)</f>
        <v>0</v>
      </c>
      <c r="BJ200" s="25" t="s">
        <v>83</v>
      </c>
      <c r="BK200" s="214">
        <f>ROUND(I200*H200,2)</f>
        <v>0</v>
      </c>
      <c r="BL200" s="25" t="s">
        <v>273</v>
      </c>
      <c r="BM200" s="25" t="s">
        <v>332</v>
      </c>
    </row>
    <row r="201" spans="2:65" s="1" customFormat="1" ht="40.5" hidden="1">
      <c r="B201" s="42"/>
      <c r="C201" s="64"/>
      <c r="D201" s="217" t="s">
        <v>193</v>
      </c>
      <c r="E201" s="64"/>
      <c r="F201" s="237" t="s">
        <v>333</v>
      </c>
      <c r="G201" s="64"/>
      <c r="H201" s="64"/>
      <c r="I201" s="173"/>
      <c r="J201" s="64"/>
      <c r="K201" s="64"/>
      <c r="L201" s="62"/>
      <c r="M201" s="238"/>
      <c r="N201" s="43"/>
      <c r="O201" s="43"/>
      <c r="P201" s="43"/>
      <c r="Q201" s="43"/>
      <c r="R201" s="43"/>
      <c r="S201" s="43"/>
      <c r="T201" s="79"/>
      <c r="AT201" s="25" t="s">
        <v>193</v>
      </c>
      <c r="AU201" s="25" t="s">
        <v>85</v>
      </c>
    </row>
    <row r="202" spans="2:65" s="13" customFormat="1">
      <c r="B202" s="226"/>
      <c r="C202" s="227"/>
      <c r="D202" s="217" t="s">
        <v>176</v>
      </c>
      <c r="E202" s="228" t="s">
        <v>22</v>
      </c>
      <c r="F202" s="229" t="s">
        <v>334</v>
      </c>
      <c r="G202" s="227"/>
      <c r="H202" s="230">
        <v>3</v>
      </c>
      <c r="I202" s="231"/>
      <c r="J202" s="227"/>
      <c r="K202" s="227"/>
      <c r="L202" s="232"/>
      <c r="M202" s="233"/>
      <c r="N202" s="234"/>
      <c r="O202" s="234"/>
      <c r="P202" s="234"/>
      <c r="Q202" s="234"/>
      <c r="R202" s="234"/>
      <c r="S202" s="234"/>
      <c r="T202" s="235"/>
      <c r="AT202" s="236" t="s">
        <v>176</v>
      </c>
      <c r="AU202" s="236" t="s">
        <v>85</v>
      </c>
      <c r="AV202" s="13" t="s">
        <v>85</v>
      </c>
      <c r="AW202" s="13" t="s">
        <v>39</v>
      </c>
      <c r="AX202" s="13" t="s">
        <v>83</v>
      </c>
      <c r="AY202" s="236" t="s">
        <v>166</v>
      </c>
    </row>
    <row r="203" spans="2:65" s="11" customFormat="1" ht="29.85" customHeight="1">
      <c r="B203" s="188"/>
      <c r="C203" s="189"/>
      <c r="D203" s="190" t="s">
        <v>75</v>
      </c>
      <c r="E203" s="202" t="s">
        <v>335</v>
      </c>
      <c r="F203" s="202" t="s">
        <v>336</v>
      </c>
      <c r="G203" s="189"/>
      <c r="H203" s="189"/>
      <c r="I203" s="192"/>
      <c r="J203" s="203">
        <f>BK203</f>
        <v>0</v>
      </c>
      <c r="K203" s="189"/>
      <c r="L203" s="194"/>
      <c r="M203" s="195"/>
      <c r="N203" s="196"/>
      <c r="O203" s="196"/>
      <c r="P203" s="197">
        <f>SUM(P204:P212)</f>
        <v>0</v>
      </c>
      <c r="Q203" s="196"/>
      <c r="R203" s="197">
        <f>SUM(R204:R212)</f>
        <v>0</v>
      </c>
      <c r="S203" s="196"/>
      <c r="T203" s="198">
        <f>SUM(T204:T212)</f>
        <v>0.140264</v>
      </c>
      <c r="AR203" s="199" t="s">
        <v>85</v>
      </c>
      <c r="AT203" s="200" t="s">
        <v>75</v>
      </c>
      <c r="AU203" s="200" t="s">
        <v>83</v>
      </c>
      <c r="AY203" s="199" t="s">
        <v>166</v>
      </c>
      <c r="BK203" s="201">
        <f>SUM(BK204:BK212)</f>
        <v>0</v>
      </c>
    </row>
    <row r="204" spans="2:65" s="1" customFormat="1" ht="16.5" customHeight="1">
      <c r="B204" s="42"/>
      <c r="C204" s="204" t="s">
        <v>337</v>
      </c>
      <c r="D204" s="204" t="s">
        <v>169</v>
      </c>
      <c r="E204" s="205" t="s">
        <v>338</v>
      </c>
      <c r="F204" s="206" t="s">
        <v>339</v>
      </c>
      <c r="G204" s="207" t="s">
        <v>289</v>
      </c>
      <c r="H204" s="208">
        <v>3.4</v>
      </c>
      <c r="I204" s="209"/>
      <c r="J204" s="208">
        <f>ROUND(I204*H204,2)</f>
        <v>0</v>
      </c>
      <c r="K204" s="206" t="s">
        <v>173</v>
      </c>
      <c r="L204" s="62"/>
      <c r="M204" s="210" t="s">
        <v>22</v>
      </c>
      <c r="N204" s="211" t="s">
        <v>47</v>
      </c>
      <c r="O204" s="43"/>
      <c r="P204" s="212">
        <f>O204*H204</f>
        <v>0</v>
      </c>
      <c r="Q204" s="212">
        <v>0</v>
      </c>
      <c r="R204" s="212">
        <f>Q204*H204</f>
        <v>0</v>
      </c>
      <c r="S204" s="212">
        <v>1.67E-3</v>
      </c>
      <c r="T204" s="213">
        <f>S204*H204</f>
        <v>5.6779999999999999E-3</v>
      </c>
      <c r="AR204" s="25" t="s">
        <v>273</v>
      </c>
      <c r="AT204" s="25" t="s">
        <v>169</v>
      </c>
      <c r="AU204" s="25" t="s">
        <v>85</v>
      </c>
      <c r="AY204" s="25" t="s">
        <v>166</v>
      </c>
      <c r="BE204" s="214">
        <f>IF(N204="základní",J204,0)</f>
        <v>0</v>
      </c>
      <c r="BF204" s="214">
        <f>IF(N204="snížená",J204,0)</f>
        <v>0</v>
      </c>
      <c r="BG204" s="214">
        <f>IF(N204="zákl. přenesená",J204,0)</f>
        <v>0</v>
      </c>
      <c r="BH204" s="214">
        <f>IF(N204="sníž. přenesená",J204,0)</f>
        <v>0</v>
      </c>
      <c r="BI204" s="214">
        <f>IF(N204="nulová",J204,0)</f>
        <v>0</v>
      </c>
      <c r="BJ204" s="25" t="s">
        <v>83</v>
      </c>
      <c r="BK204" s="214">
        <f>ROUND(I204*H204,2)</f>
        <v>0</v>
      </c>
      <c r="BL204" s="25" t="s">
        <v>273</v>
      </c>
      <c r="BM204" s="25" t="s">
        <v>340</v>
      </c>
    </row>
    <row r="205" spans="2:65" s="12" customFormat="1">
      <c r="B205" s="215"/>
      <c r="C205" s="216"/>
      <c r="D205" s="217" t="s">
        <v>176</v>
      </c>
      <c r="E205" s="218" t="s">
        <v>22</v>
      </c>
      <c r="F205" s="219" t="s">
        <v>195</v>
      </c>
      <c r="G205" s="216"/>
      <c r="H205" s="218" t="s">
        <v>22</v>
      </c>
      <c r="I205" s="220"/>
      <c r="J205" s="216"/>
      <c r="K205" s="216"/>
      <c r="L205" s="221"/>
      <c r="M205" s="222"/>
      <c r="N205" s="223"/>
      <c r="O205" s="223"/>
      <c r="P205" s="223"/>
      <c r="Q205" s="223"/>
      <c r="R205" s="223"/>
      <c r="S205" s="223"/>
      <c r="T205" s="224"/>
      <c r="AT205" s="225" t="s">
        <v>176</v>
      </c>
      <c r="AU205" s="225" t="s">
        <v>85</v>
      </c>
      <c r="AV205" s="12" t="s">
        <v>83</v>
      </c>
      <c r="AW205" s="12" t="s">
        <v>39</v>
      </c>
      <c r="AX205" s="12" t="s">
        <v>76</v>
      </c>
      <c r="AY205" s="225" t="s">
        <v>166</v>
      </c>
    </row>
    <row r="206" spans="2:65" s="13" customFormat="1">
      <c r="B206" s="226"/>
      <c r="C206" s="227"/>
      <c r="D206" s="217" t="s">
        <v>176</v>
      </c>
      <c r="E206" s="228" t="s">
        <v>22</v>
      </c>
      <c r="F206" s="229" t="s">
        <v>341</v>
      </c>
      <c r="G206" s="227"/>
      <c r="H206" s="230">
        <v>3.4</v>
      </c>
      <c r="I206" s="231"/>
      <c r="J206" s="227"/>
      <c r="K206" s="227"/>
      <c r="L206" s="232"/>
      <c r="M206" s="233"/>
      <c r="N206" s="234"/>
      <c r="O206" s="234"/>
      <c r="P206" s="234"/>
      <c r="Q206" s="234"/>
      <c r="R206" s="234"/>
      <c r="S206" s="234"/>
      <c r="T206" s="235"/>
      <c r="AT206" s="236" t="s">
        <v>176</v>
      </c>
      <c r="AU206" s="236" t="s">
        <v>85</v>
      </c>
      <c r="AV206" s="13" t="s">
        <v>85</v>
      </c>
      <c r="AW206" s="13" t="s">
        <v>39</v>
      </c>
      <c r="AX206" s="13" t="s">
        <v>83</v>
      </c>
      <c r="AY206" s="236" t="s">
        <v>166</v>
      </c>
    </row>
    <row r="207" spans="2:65" s="1" customFormat="1" ht="16.5" customHeight="1">
      <c r="B207" s="42"/>
      <c r="C207" s="204" t="s">
        <v>342</v>
      </c>
      <c r="D207" s="204" t="s">
        <v>169</v>
      </c>
      <c r="E207" s="205" t="s">
        <v>343</v>
      </c>
      <c r="F207" s="206" t="s">
        <v>344</v>
      </c>
      <c r="G207" s="207" t="s">
        <v>289</v>
      </c>
      <c r="H207" s="208">
        <v>13</v>
      </c>
      <c r="I207" s="209"/>
      <c r="J207" s="208">
        <f>ROUND(I207*H207,2)</f>
        <v>0</v>
      </c>
      <c r="K207" s="206" t="s">
        <v>173</v>
      </c>
      <c r="L207" s="62"/>
      <c r="M207" s="210" t="s">
        <v>22</v>
      </c>
      <c r="N207" s="211" t="s">
        <v>47</v>
      </c>
      <c r="O207" s="43"/>
      <c r="P207" s="212">
        <f>O207*H207</f>
        <v>0</v>
      </c>
      <c r="Q207" s="212">
        <v>0</v>
      </c>
      <c r="R207" s="212">
        <f>Q207*H207</f>
        <v>0</v>
      </c>
      <c r="S207" s="212">
        <v>1.75E-3</v>
      </c>
      <c r="T207" s="213">
        <f>S207*H207</f>
        <v>2.2749999999999999E-2</v>
      </c>
      <c r="AR207" s="25" t="s">
        <v>273</v>
      </c>
      <c r="AT207" s="25" t="s">
        <v>169</v>
      </c>
      <c r="AU207" s="25" t="s">
        <v>85</v>
      </c>
      <c r="AY207" s="25" t="s">
        <v>166</v>
      </c>
      <c r="BE207" s="214">
        <f>IF(N207="základní",J207,0)</f>
        <v>0</v>
      </c>
      <c r="BF207" s="214">
        <f>IF(N207="snížená",J207,0)</f>
        <v>0</v>
      </c>
      <c r="BG207" s="214">
        <f>IF(N207="zákl. přenesená",J207,0)</f>
        <v>0</v>
      </c>
      <c r="BH207" s="214">
        <f>IF(N207="sníž. přenesená",J207,0)</f>
        <v>0</v>
      </c>
      <c r="BI207" s="214">
        <f>IF(N207="nulová",J207,0)</f>
        <v>0</v>
      </c>
      <c r="BJ207" s="25" t="s">
        <v>83</v>
      </c>
      <c r="BK207" s="214">
        <f>ROUND(I207*H207,2)</f>
        <v>0</v>
      </c>
      <c r="BL207" s="25" t="s">
        <v>273</v>
      </c>
      <c r="BM207" s="25" t="s">
        <v>345</v>
      </c>
    </row>
    <row r="208" spans="2:65" s="13" customFormat="1">
      <c r="B208" s="226"/>
      <c r="C208" s="227"/>
      <c r="D208" s="217" t="s">
        <v>176</v>
      </c>
      <c r="E208" s="228" t="s">
        <v>22</v>
      </c>
      <c r="F208" s="229" t="s">
        <v>346</v>
      </c>
      <c r="G208" s="227"/>
      <c r="H208" s="230">
        <v>13</v>
      </c>
      <c r="I208" s="231"/>
      <c r="J208" s="227"/>
      <c r="K208" s="227"/>
      <c r="L208" s="232"/>
      <c r="M208" s="233"/>
      <c r="N208" s="234"/>
      <c r="O208" s="234"/>
      <c r="P208" s="234"/>
      <c r="Q208" s="234"/>
      <c r="R208" s="234"/>
      <c r="S208" s="234"/>
      <c r="T208" s="235"/>
      <c r="AT208" s="236" t="s">
        <v>176</v>
      </c>
      <c r="AU208" s="236" t="s">
        <v>85</v>
      </c>
      <c r="AV208" s="13" t="s">
        <v>85</v>
      </c>
      <c r="AW208" s="13" t="s">
        <v>39</v>
      </c>
      <c r="AX208" s="13" t="s">
        <v>83</v>
      </c>
      <c r="AY208" s="236" t="s">
        <v>166</v>
      </c>
    </row>
    <row r="209" spans="2:65" s="1" customFormat="1" ht="16.5" customHeight="1">
      <c r="B209" s="42"/>
      <c r="C209" s="204" t="s">
        <v>347</v>
      </c>
      <c r="D209" s="204" t="s">
        <v>169</v>
      </c>
      <c r="E209" s="205" t="s">
        <v>348</v>
      </c>
      <c r="F209" s="206" t="s">
        <v>349</v>
      </c>
      <c r="G209" s="207" t="s">
        <v>289</v>
      </c>
      <c r="H209" s="208">
        <v>31.8</v>
      </c>
      <c r="I209" s="209"/>
      <c r="J209" s="208">
        <f>ROUND(I209*H209,2)</f>
        <v>0</v>
      </c>
      <c r="K209" s="206" t="s">
        <v>173</v>
      </c>
      <c r="L209" s="62"/>
      <c r="M209" s="210" t="s">
        <v>22</v>
      </c>
      <c r="N209" s="211" t="s">
        <v>47</v>
      </c>
      <c r="O209" s="43"/>
      <c r="P209" s="212">
        <f>O209*H209</f>
        <v>0</v>
      </c>
      <c r="Q209" s="212">
        <v>0</v>
      </c>
      <c r="R209" s="212">
        <f>Q209*H209</f>
        <v>0</v>
      </c>
      <c r="S209" s="212">
        <v>2.5999999999999999E-3</v>
      </c>
      <c r="T209" s="213">
        <f>S209*H209</f>
        <v>8.2680000000000003E-2</v>
      </c>
      <c r="AR209" s="25" t="s">
        <v>273</v>
      </c>
      <c r="AT209" s="25" t="s">
        <v>169</v>
      </c>
      <c r="AU209" s="25" t="s">
        <v>85</v>
      </c>
      <c r="AY209" s="25" t="s">
        <v>166</v>
      </c>
      <c r="BE209" s="214">
        <f>IF(N209="základní",J209,0)</f>
        <v>0</v>
      </c>
      <c r="BF209" s="214">
        <f>IF(N209="snížená",J209,0)</f>
        <v>0</v>
      </c>
      <c r="BG209" s="214">
        <f>IF(N209="zákl. přenesená",J209,0)</f>
        <v>0</v>
      </c>
      <c r="BH209" s="214">
        <f>IF(N209="sníž. přenesená",J209,0)</f>
        <v>0</v>
      </c>
      <c r="BI209" s="214">
        <f>IF(N209="nulová",J209,0)</f>
        <v>0</v>
      </c>
      <c r="BJ209" s="25" t="s">
        <v>83</v>
      </c>
      <c r="BK209" s="214">
        <f>ROUND(I209*H209,2)</f>
        <v>0</v>
      </c>
      <c r="BL209" s="25" t="s">
        <v>273</v>
      </c>
      <c r="BM209" s="25" t="s">
        <v>350</v>
      </c>
    </row>
    <row r="210" spans="2:65" s="13" customFormat="1">
      <c r="B210" s="226"/>
      <c r="C210" s="227"/>
      <c r="D210" s="217" t="s">
        <v>176</v>
      </c>
      <c r="E210" s="228" t="s">
        <v>22</v>
      </c>
      <c r="F210" s="229" t="s">
        <v>351</v>
      </c>
      <c r="G210" s="227"/>
      <c r="H210" s="230">
        <v>31.8</v>
      </c>
      <c r="I210" s="231"/>
      <c r="J210" s="227"/>
      <c r="K210" s="227"/>
      <c r="L210" s="232"/>
      <c r="M210" s="233"/>
      <c r="N210" s="234"/>
      <c r="O210" s="234"/>
      <c r="P210" s="234"/>
      <c r="Q210" s="234"/>
      <c r="R210" s="234"/>
      <c r="S210" s="234"/>
      <c r="T210" s="235"/>
      <c r="AT210" s="236" t="s">
        <v>176</v>
      </c>
      <c r="AU210" s="236" t="s">
        <v>85</v>
      </c>
      <c r="AV210" s="13" t="s">
        <v>85</v>
      </c>
      <c r="AW210" s="13" t="s">
        <v>39</v>
      </c>
      <c r="AX210" s="13" t="s">
        <v>83</v>
      </c>
      <c r="AY210" s="236" t="s">
        <v>166</v>
      </c>
    </row>
    <row r="211" spans="2:65" s="1" customFormat="1" ht="16.5" customHeight="1">
      <c r="B211" s="42"/>
      <c r="C211" s="204" t="s">
        <v>352</v>
      </c>
      <c r="D211" s="204" t="s">
        <v>169</v>
      </c>
      <c r="E211" s="205" t="s">
        <v>353</v>
      </c>
      <c r="F211" s="206" t="s">
        <v>354</v>
      </c>
      <c r="G211" s="207" t="s">
        <v>289</v>
      </c>
      <c r="H211" s="208">
        <v>7.4</v>
      </c>
      <c r="I211" s="209"/>
      <c r="J211" s="208">
        <f>ROUND(I211*H211,2)</f>
        <v>0</v>
      </c>
      <c r="K211" s="206" t="s">
        <v>173</v>
      </c>
      <c r="L211" s="62"/>
      <c r="M211" s="210" t="s">
        <v>22</v>
      </c>
      <c r="N211" s="211" t="s">
        <v>47</v>
      </c>
      <c r="O211" s="43"/>
      <c r="P211" s="212">
        <f>O211*H211</f>
        <v>0</v>
      </c>
      <c r="Q211" s="212">
        <v>0</v>
      </c>
      <c r="R211" s="212">
        <f>Q211*H211</f>
        <v>0</v>
      </c>
      <c r="S211" s="212">
        <v>3.9399999999999999E-3</v>
      </c>
      <c r="T211" s="213">
        <f>S211*H211</f>
        <v>2.9156000000000001E-2</v>
      </c>
      <c r="AR211" s="25" t="s">
        <v>273</v>
      </c>
      <c r="AT211" s="25" t="s">
        <v>169</v>
      </c>
      <c r="AU211" s="25" t="s">
        <v>85</v>
      </c>
      <c r="AY211" s="25" t="s">
        <v>166</v>
      </c>
      <c r="BE211" s="214">
        <f>IF(N211="základní",J211,0)</f>
        <v>0</v>
      </c>
      <c r="BF211" s="214">
        <f>IF(N211="snížená",J211,0)</f>
        <v>0</v>
      </c>
      <c r="BG211" s="214">
        <f>IF(N211="zákl. přenesená",J211,0)</f>
        <v>0</v>
      </c>
      <c r="BH211" s="214">
        <f>IF(N211="sníž. přenesená",J211,0)</f>
        <v>0</v>
      </c>
      <c r="BI211" s="214">
        <f>IF(N211="nulová",J211,0)</f>
        <v>0</v>
      </c>
      <c r="BJ211" s="25" t="s">
        <v>83</v>
      </c>
      <c r="BK211" s="214">
        <f>ROUND(I211*H211,2)</f>
        <v>0</v>
      </c>
      <c r="BL211" s="25" t="s">
        <v>273</v>
      </c>
      <c r="BM211" s="25" t="s">
        <v>355</v>
      </c>
    </row>
    <row r="212" spans="2:65" s="13" customFormat="1">
      <c r="B212" s="226"/>
      <c r="C212" s="227"/>
      <c r="D212" s="217" t="s">
        <v>176</v>
      </c>
      <c r="E212" s="228" t="s">
        <v>22</v>
      </c>
      <c r="F212" s="229" t="s">
        <v>356</v>
      </c>
      <c r="G212" s="227"/>
      <c r="H212" s="230">
        <v>7.4</v>
      </c>
      <c r="I212" s="231"/>
      <c r="J212" s="227"/>
      <c r="K212" s="227"/>
      <c r="L212" s="232"/>
      <c r="M212" s="233"/>
      <c r="N212" s="234"/>
      <c r="O212" s="234"/>
      <c r="P212" s="234"/>
      <c r="Q212" s="234"/>
      <c r="R212" s="234"/>
      <c r="S212" s="234"/>
      <c r="T212" s="235"/>
      <c r="AT212" s="236" t="s">
        <v>176</v>
      </c>
      <c r="AU212" s="236" t="s">
        <v>85</v>
      </c>
      <c r="AV212" s="13" t="s">
        <v>85</v>
      </c>
      <c r="AW212" s="13" t="s">
        <v>39</v>
      </c>
      <c r="AX212" s="13" t="s">
        <v>83</v>
      </c>
      <c r="AY212" s="236" t="s">
        <v>166</v>
      </c>
    </row>
    <row r="213" spans="2:65" s="11" customFormat="1" ht="29.85" customHeight="1">
      <c r="B213" s="188"/>
      <c r="C213" s="189"/>
      <c r="D213" s="190" t="s">
        <v>75</v>
      </c>
      <c r="E213" s="202" t="s">
        <v>357</v>
      </c>
      <c r="F213" s="202" t="s">
        <v>358</v>
      </c>
      <c r="G213" s="189"/>
      <c r="H213" s="189"/>
      <c r="I213" s="192"/>
      <c r="J213" s="203">
        <f>BK213</f>
        <v>0</v>
      </c>
      <c r="K213" s="189"/>
      <c r="L213" s="194"/>
      <c r="M213" s="195"/>
      <c r="N213" s="196"/>
      <c r="O213" s="196"/>
      <c r="P213" s="197">
        <f>SUM(P214:P216)</f>
        <v>0</v>
      </c>
      <c r="Q213" s="196"/>
      <c r="R213" s="197">
        <f>SUM(R214:R216)</f>
        <v>0</v>
      </c>
      <c r="S213" s="196"/>
      <c r="T213" s="198">
        <f>SUM(T214:T216)</f>
        <v>10.074929200000001</v>
      </c>
      <c r="AR213" s="199" t="s">
        <v>85</v>
      </c>
      <c r="AT213" s="200" t="s">
        <v>75</v>
      </c>
      <c r="AU213" s="200" t="s">
        <v>83</v>
      </c>
      <c r="AY213" s="199" t="s">
        <v>166</v>
      </c>
      <c r="BK213" s="201">
        <f>SUM(BK214:BK216)</f>
        <v>0</v>
      </c>
    </row>
    <row r="214" spans="2:65" s="1" customFormat="1" ht="16.5" customHeight="1">
      <c r="B214" s="42"/>
      <c r="C214" s="204" t="s">
        <v>359</v>
      </c>
      <c r="D214" s="204" t="s">
        <v>169</v>
      </c>
      <c r="E214" s="205" t="s">
        <v>360</v>
      </c>
      <c r="F214" s="206" t="s">
        <v>361</v>
      </c>
      <c r="G214" s="207" t="s">
        <v>172</v>
      </c>
      <c r="H214" s="208">
        <v>223.49</v>
      </c>
      <c r="I214" s="209"/>
      <c r="J214" s="208">
        <f>ROUND(I214*H214,2)</f>
        <v>0</v>
      </c>
      <c r="K214" s="206" t="s">
        <v>173</v>
      </c>
      <c r="L214" s="62"/>
      <c r="M214" s="210" t="s">
        <v>22</v>
      </c>
      <c r="N214" s="211" t="s">
        <v>47</v>
      </c>
      <c r="O214" s="43"/>
      <c r="P214" s="212">
        <f>O214*H214</f>
        <v>0</v>
      </c>
      <c r="Q214" s="212">
        <v>0</v>
      </c>
      <c r="R214" s="212">
        <f>Q214*H214</f>
        <v>0</v>
      </c>
      <c r="S214" s="212">
        <v>4.5080000000000002E-2</v>
      </c>
      <c r="T214" s="213">
        <f>S214*H214</f>
        <v>10.074929200000001</v>
      </c>
      <c r="AR214" s="25" t="s">
        <v>273</v>
      </c>
      <c r="AT214" s="25" t="s">
        <v>169</v>
      </c>
      <c r="AU214" s="25" t="s">
        <v>85</v>
      </c>
      <c r="AY214" s="25" t="s">
        <v>166</v>
      </c>
      <c r="BE214" s="214">
        <f>IF(N214="základní",J214,0)</f>
        <v>0</v>
      </c>
      <c r="BF214" s="214">
        <f>IF(N214="snížená",J214,0)</f>
        <v>0</v>
      </c>
      <c r="BG214" s="214">
        <f>IF(N214="zákl. přenesená",J214,0)</f>
        <v>0</v>
      </c>
      <c r="BH214" s="214">
        <f>IF(N214="sníž. přenesená",J214,0)</f>
        <v>0</v>
      </c>
      <c r="BI214" s="214">
        <f>IF(N214="nulová",J214,0)</f>
        <v>0</v>
      </c>
      <c r="BJ214" s="25" t="s">
        <v>83</v>
      </c>
      <c r="BK214" s="214">
        <f>ROUND(I214*H214,2)</f>
        <v>0</v>
      </c>
      <c r="BL214" s="25" t="s">
        <v>273</v>
      </c>
      <c r="BM214" s="25" t="s">
        <v>362</v>
      </c>
    </row>
    <row r="215" spans="2:65" s="12" customFormat="1">
      <c r="B215" s="215"/>
      <c r="C215" s="216"/>
      <c r="D215" s="217" t="s">
        <v>176</v>
      </c>
      <c r="E215" s="218" t="s">
        <v>22</v>
      </c>
      <c r="F215" s="219" t="s">
        <v>291</v>
      </c>
      <c r="G215" s="216"/>
      <c r="H215" s="218" t="s">
        <v>22</v>
      </c>
      <c r="I215" s="220"/>
      <c r="J215" s="216"/>
      <c r="K215" s="216"/>
      <c r="L215" s="221"/>
      <c r="M215" s="222"/>
      <c r="N215" s="223"/>
      <c r="O215" s="223"/>
      <c r="P215" s="223"/>
      <c r="Q215" s="223"/>
      <c r="R215" s="223"/>
      <c r="S215" s="223"/>
      <c r="T215" s="224"/>
      <c r="AT215" s="225" t="s">
        <v>176</v>
      </c>
      <c r="AU215" s="225" t="s">
        <v>85</v>
      </c>
      <c r="AV215" s="12" t="s">
        <v>83</v>
      </c>
      <c r="AW215" s="12" t="s">
        <v>39</v>
      </c>
      <c r="AX215" s="12" t="s">
        <v>76</v>
      </c>
      <c r="AY215" s="225" t="s">
        <v>166</v>
      </c>
    </row>
    <row r="216" spans="2:65" s="13" customFormat="1">
      <c r="B216" s="226"/>
      <c r="C216" s="227"/>
      <c r="D216" s="217" t="s">
        <v>176</v>
      </c>
      <c r="E216" s="228" t="s">
        <v>22</v>
      </c>
      <c r="F216" s="229" t="s">
        <v>363</v>
      </c>
      <c r="G216" s="227"/>
      <c r="H216" s="230">
        <v>223.49</v>
      </c>
      <c r="I216" s="231"/>
      <c r="J216" s="227"/>
      <c r="K216" s="227"/>
      <c r="L216" s="232"/>
      <c r="M216" s="233"/>
      <c r="N216" s="234"/>
      <c r="O216" s="234"/>
      <c r="P216" s="234"/>
      <c r="Q216" s="234"/>
      <c r="R216" s="234"/>
      <c r="S216" s="234"/>
      <c r="T216" s="235"/>
      <c r="AT216" s="236" t="s">
        <v>176</v>
      </c>
      <c r="AU216" s="236" t="s">
        <v>85</v>
      </c>
      <c r="AV216" s="13" t="s">
        <v>85</v>
      </c>
      <c r="AW216" s="13" t="s">
        <v>39</v>
      </c>
      <c r="AX216" s="13" t="s">
        <v>83</v>
      </c>
      <c r="AY216" s="236" t="s">
        <v>166</v>
      </c>
    </row>
    <row r="217" spans="2:65" s="11" customFormat="1" ht="29.85" customHeight="1">
      <c r="B217" s="188"/>
      <c r="C217" s="189"/>
      <c r="D217" s="190" t="s">
        <v>75</v>
      </c>
      <c r="E217" s="202" t="s">
        <v>364</v>
      </c>
      <c r="F217" s="202" t="s">
        <v>365</v>
      </c>
      <c r="G217" s="189"/>
      <c r="H217" s="189"/>
      <c r="I217" s="192"/>
      <c r="J217" s="203">
        <f>BK217</f>
        <v>0</v>
      </c>
      <c r="K217" s="189"/>
      <c r="L217" s="194"/>
      <c r="M217" s="195"/>
      <c r="N217" s="196"/>
      <c r="O217" s="196"/>
      <c r="P217" s="197">
        <f>SUM(P218:P235)</f>
        <v>0</v>
      </c>
      <c r="Q217" s="196"/>
      <c r="R217" s="197">
        <f>SUM(R218:R235)</f>
        <v>0</v>
      </c>
      <c r="S217" s="196"/>
      <c r="T217" s="198">
        <f>SUM(T218:T235)</f>
        <v>2.2865000000000002</v>
      </c>
      <c r="AR217" s="199" t="s">
        <v>85</v>
      </c>
      <c r="AT217" s="200" t="s">
        <v>75</v>
      </c>
      <c r="AU217" s="200" t="s">
        <v>83</v>
      </c>
      <c r="AY217" s="199" t="s">
        <v>166</v>
      </c>
      <c r="BK217" s="201">
        <f>SUM(BK218:BK235)</f>
        <v>0</v>
      </c>
    </row>
    <row r="218" spans="2:65" s="1" customFormat="1" ht="25.5" customHeight="1">
      <c r="B218" s="42"/>
      <c r="C218" s="204" t="s">
        <v>366</v>
      </c>
      <c r="D218" s="204" t="s">
        <v>169</v>
      </c>
      <c r="E218" s="205" t="s">
        <v>367</v>
      </c>
      <c r="F218" s="206" t="s">
        <v>368</v>
      </c>
      <c r="G218" s="207" t="s">
        <v>289</v>
      </c>
      <c r="H218" s="208">
        <v>36.4</v>
      </c>
      <c r="I218" s="209"/>
      <c r="J218" s="208">
        <f>ROUND(I218*H218,2)</f>
        <v>0</v>
      </c>
      <c r="K218" s="206" t="s">
        <v>173</v>
      </c>
      <c r="L218" s="62"/>
      <c r="M218" s="210" t="s">
        <v>22</v>
      </c>
      <c r="N218" s="211" t="s">
        <v>47</v>
      </c>
      <c r="O218" s="43"/>
      <c r="P218" s="212">
        <f>O218*H218</f>
        <v>0</v>
      </c>
      <c r="Q218" s="212">
        <v>0</v>
      </c>
      <c r="R218" s="212">
        <f>Q218*H218</f>
        <v>0</v>
      </c>
      <c r="S218" s="212">
        <v>2.5000000000000001E-2</v>
      </c>
      <c r="T218" s="213">
        <f>S218*H218</f>
        <v>0.91</v>
      </c>
      <c r="AR218" s="25" t="s">
        <v>273</v>
      </c>
      <c r="AT218" s="25" t="s">
        <v>169</v>
      </c>
      <c r="AU218" s="25" t="s">
        <v>85</v>
      </c>
      <c r="AY218" s="25" t="s">
        <v>166</v>
      </c>
      <c r="BE218" s="214">
        <f>IF(N218="základní",J218,0)</f>
        <v>0</v>
      </c>
      <c r="BF218" s="214">
        <f>IF(N218="snížená",J218,0)</f>
        <v>0</v>
      </c>
      <c r="BG218" s="214">
        <f>IF(N218="zákl. přenesená",J218,0)</f>
        <v>0</v>
      </c>
      <c r="BH218" s="214">
        <f>IF(N218="sníž. přenesená",J218,0)</f>
        <v>0</v>
      </c>
      <c r="BI218" s="214">
        <f>IF(N218="nulová",J218,0)</f>
        <v>0</v>
      </c>
      <c r="BJ218" s="25" t="s">
        <v>83</v>
      </c>
      <c r="BK218" s="214">
        <f>ROUND(I218*H218,2)</f>
        <v>0</v>
      </c>
      <c r="BL218" s="25" t="s">
        <v>273</v>
      </c>
      <c r="BM218" s="25" t="s">
        <v>369</v>
      </c>
    </row>
    <row r="219" spans="2:65" s="12" customFormat="1">
      <c r="B219" s="215"/>
      <c r="C219" s="216"/>
      <c r="D219" s="217" t="s">
        <v>176</v>
      </c>
      <c r="E219" s="218" t="s">
        <v>22</v>
      </c>
      <c r="F219" s="219" t="s">
        <v>370</v>
      </c>
      <c r="G219" s="216"/>
      <c r="H219" s="218" t="s">
        <v>22</v>
      </c>
      <c r="I219" s="220"/>
      <c r="J219" s="216"/>
      <c r="K219" s="216"/>
      <c r="L219" s="221"/>
      <c r="M219" s="222"/>
      <c r="N219" s="223"/>
      <c r="O219" s="223"/>
      <c r="P219" s="223"/>
      <c r="Q219" s="223"/>
      <c r="R219" s="223"/>
      <c r="S219" s="223"/>
      <c r="T219" s="224"/>
      <c r="AT219" s="225" t="s">
        <v>176</v>
      </c>
      <c r="AU219" s="225" t="s">
        <v>85</v>
      </c>
      <c r="AV219" s="12" t="s">
        <v>83</v>
      </c>
      <c r="AW219" s="12" t="s">
        <v>39</v>
      </c>
      <c r="AX219" s="12" t="s">
        <v>76</v>
      </c>
      <c r="AY219" s="225" t="s">
        <v>166</v>
      </c>
    </row>
    <row r="220" spans="2:65" s="13" customFormat="1">
      <c r="B220" s="226"/>
      <c r="C220" s="227"/>
      <c r="D220" s="217" t="s">
        <v>176</v>
      </c>
      <c r="E220" s="228" t="s">
        <v>22</v>
      </c>
      <c r="F220" s="229" t="s">
        <v>371</v>
      </c>
      <c r="G220" s="227"/>
      <c r="H220" s="230">
        <v>36.4</v>
      </c>
      <c r="I220" s="231"/>
      <c r="J220" s="227"/>
      <c r="K220" s="227"/>
      <c r="L220" s="232"/>
      <c r="M220" s="233"/>
      <c r="N220" s="234"/>
      <c r="O220" s="234"/>
      <c r="P220" s="234"/>
      <c r="Q220" s="234"/>
      <c r="R220" s="234"/>
      <c r="S220" s="234"/>
      <c r="T220" s="235"/>
      <c r="AT220" s="236" t="s">
        <v>176</v>
      </c>
      <c r="AU220" s="236" t="s">
        <v>85</v>
      </c>
      <c r="AV220" s="13" t="s">
        <v>85</v>
      </c>
      <c r="AW220" s="13" t="s">
        <v>39</v>
      </c>
      <c r="AX220" s="13" t="s">
        <v>83</v>
      </c>
      <c r="AY220" s="236" t="s">
        <v>166</v>
      </c>
    </row>
    <row r="221" spans="2:65" s="1" customFormat="1" ht="16.5" customHeight="1">
      <c r="B221" s="42"/>
      <c r="C221" s="204" t="s">
        <v>372</v>
      </c>
      <c r="D221" s="204" t="s">
        <v>169</v>
      </c>
      <c r="E221" s="205" t="s">
        <v>373</v>
      </c>
      <c r="F221" s="206" t="s">
        <v>374</v>
      </c>
      <c r="G221" s="207" t="s">
        <v>289</v>
      </c>
      <c r="H221" s="208">
        <v>36.4</v>
      </c>
      <c r="I221" s="209"/>
      <c r="J221" s="208">
        <f>ROUND(I221*H221,2)</f>
        <v>0</v>
      </c>
      <c r="K221" s="206" t="s">
        <v>173</v>
      </c>
      <c r="L221" s="62"/>
      <c r="M221" s="210" t="s">
        <v>22</v>
      </c>
      <c r="N221" s="211" t="s">
        <v>47</v>
      </c>
      <c r="O221" s="43"/>
      <c r="P221" s="212">
        <f>O221*H221</f>
        <v>0</v>
      </c>
      <c r="Q221" s="212">
        <v>0</v>
      </c>
      <c r="R221" s="212">
        <f>Q221*H221</f>
        <v>0</v>
      </c>
      <c r="S221" s="212">
        <v>5.0000000000000001E-4</v>
      </c>
      <c r="T221" s="213">
        <f>S221*H221</f>
        <v>1.8200000000000001E-2</v>
      </c>
      <c r="AR221" s="25" t="s">
        <v>273</v>
      </c>
      <c r="AT221" s="25" t="s">
        <v>169</v>
      </c>
      <c r="AU221" s="25" t="s">
        <v>85</v>
      </c>
      <c r="AY221" s="25" t="s">
        <v>166</v>
      </c>
      <c r="BE221" s="214">
        <f>IF(N221="základní",J221,0)</f>
        <v>0</v>
      </c>
      <c r="BF221" s="214">
        <f>IF(N221="snížená",J221,0)</f>
        <v>0</v>
      </c>
      <c r="BG221" s="214">
        <f>IF(N221="zákl. přenesená",J221,0)</f>
        <v>0</v>
      </c>
      <c r="BH221" s="214">
        <f>IF(N221="sníž. přenesená",J221,0)</f>
        <v>0</v>
      </c>
      <c r="BI221" s="214">
        <f>IF(N221="nulová",J221,0)</f>
        <v>0</v>
      </c>
      <c r="BJ221" s="25" t="s">
        <v>83</v>
      </c>
      <c r="BK221" s="214">
        <f>ROUND(I221*H221,2)</f>
        <v>0</v>
      </c>
      <c r="BL221" s="25" t="s">
        <v>273</v>
      </c>
      <c r="BM221" s="25" t="s">
        <v>375</v>
      </c>
    </row>
    <row r="222" spans="2:65" s="12" customFormat="1">
      <c r="B222" s="215"/>
      <c r="C222" s="216"/>
      <c r="D222" s="217" t="s">
        <v>176</v>
      </c>
      <c r="E222" s="218" t="s">
        <v>22</v>
      </c>
      <c r="F222" s="219" t="s">
        <v>370</v>
      </c>
      <c r="G222" s="216"/>
      <c r="H222" s="218" t="s">
        <v>22</v>
      </c>
      <c r="I222" s="220"/>
      <c r="J222" s="216"/>
      <c r="K222" s="216"/>
      <c r="L222" s="221"/>
      <c r="M222" s="222"/>
      <c r="N222" s="223"/>
      <c r="O222" s="223"/>
      <c r="P222" s="223"/>
      <c r="Q222" s="223"/>
      <c r="R222" s="223"/>
      <c r="S222" s="223"/>
      <c r="T222" s="224"/>
      <c r="AT222" s="225" t="s">
        <v>176</v>
      </c>
      <c r="AU222" s="225" t="s">
        <v>85</v>
      </c>
      <c r="AV222" s="12" t="s">
        <v>83</v>
      </c>
      <c r="AW222" s="12" t="s">
        <v>39</v>
      </c>
      <c r="AX222" s="12" t="s">
        <v>76</v>
      </c>
      <c r="AY222" s="225" t="s">
        <v>166</v>
      </c>
    </row>
    <row r="223" spans="2:65" s="13" customFormat="1">
      <c r="B223" s="226"/>
      <c r="C223" s="227"/>
      <c r="D223" s="217" t="s">
        <v>176</v>
      </c>
      <c r="E223" s="228" t="s">
        <v>22</v>
      </c>
      <c r="F223" s="229" t="s">
        <v>376</v>
      </c>
      <c r="G223" s="227"/>
      <c r="H223" s="230">
        <v>36.4</v>
      </c>
      <c r="I223" s="231"/>
      <c r="J223" s="227"/>
      <c r="K223" s="227"/>
      <c r="L223" s="232"/>
      <c r="M223" s="233"/>
      <c r="N223" s="234"/>
      <c r="O223" s="234"/>
      <c r="P223" s="234"/>
      <c r="Q223" s="234"/>
      <c r="R223" s="234"/>
      <c r="S223" s="234"/>
      <c r="T223" s="235"/>
      <c r="AT223" s="236" t="s">
        <v>176</v>
      </c>
      <c r="AU223" s="236" t="s">
        <v>85</v>
      </c>
      <c r="AV223" s="13" t="s">
        <v>85</v>
      </c>
      <c r="AW223" s="13" t="s">
        <v>39</v>
      </c>
      <c r="AX223" s="13" t="s">
        <v>83</v>
      </c>
      <c r="AY223" s="236" t="s">
        <v>166</v>
      </c>
    </row>
    <row r="224" spans="2:65" s="1" customFormat="1" ht="16.5" customHeight="1">
      <c r="B224" s="42"/>
      <c r="C224" s="204" t="s">
        <v>377</v>
      </c>
      <c r="D224" s="204" t="s">
        <v>169</v>
      </c>
      <c r="E224" s="205" t="s">
        <v>378</v>
      </c>
      <c r="F224" s="206" t="s">
        <v>379</v>
      </c>
      <c r="G224" s="207" t="s">
        <v>380</v>
      </c>
      <c r="H224" s="208">
        <v>1320</v>
      </c>
      <c r="I224" s="209"/>
      <c r="J224" s="208">
        <f>ROUND(I224*H224,2)</f>
        <v>0</v>
      </c>
      <c r="K224" s="206" t="s">
        <v>22</v>
      </c>
      <c r="L224" s="62"/>
      <c r="M224" s="210" t="s">
        <v>22</v>
      </c>
      <c r="N224" s="211" t="s">
        <v>47</v>
      </c>
      <c r="O224" s="43"/>
      <c r="P224" s="212">
        <f>O224*H224</f>
        <v>0</v>
      </c>
      <c r="Q224" s="212">
        <v>0</v>
      </c>
      <c r="R224" s="212">
        <f>Q224*H224</f>
        <v>0</v>
      </c>
      <c r="S224" s="212">
        <v>1E-3</v>
      </c>
      <c r="T224" s="213">
        <f>S224*H224</f>
        <v>1.32</v>
      </c>
      <c r="AR224" s="25" t="s">
        <v>273</v>
      </c>
      <c r="AT224" s="25" t="s">
        <v>169</v>
      </c>
      <c r="AU224" s="25" t="s">
        <v>85</v>
      </c>
      <c r="AY224" s="25" t="s">
        <v>166</v>
      </c>
      <c r="BE224" s="214">
        <f>IF(N224="základní",J224,0)</f>
        <v>0</v>
      </c>
      <c r="BF224" s="214">
        <f>IF(N224="snížená",J224,0)</f>
        <v>0</v>
      </c>
      <c r="BG224" s="214">
        <f>IF(N224="zákl. přenesená",J224,0)</f>
        <v>0</v>
      </c>
      <c r="BH224" s="214">
        <f>IF(N224="sníž. přenesená",J224,0)</f>
        <v>0</v>
      </c>
      <c r="BI224" s="214">
        <f>IF(N224="nulová",J224,0)</f>
        <v>0</v>
      </c>
      <c r="BJ224" s="25" t="s">
        <v>83</v>
      </c>
      <c r="BK224" s="214">
        <f>ROUND(I224*H224,2)</f>
        <v>0</v>
      </c>
      <c r="BL224" s="25" t="s">
        <v>273</v>
      </c>
      <c r="BM224" s="25" t="s">
        <v>381</v>
      </c>
    </row>
    <row r="225" spans="2:65" s="1" customFormat="1" ht="94.5" hidden="1">
      <c r="B225" s="42"/>
      <c r="C225" s="64"/>
      <c r="D225" s="217" t="s">
        <v>193</v>
      </c>
      <c r="E225" s="64"/>
      <c r="F225" s="237" t="s">
        <v>382</v>
      </c>
      <c r="G225" s="64"/>
      <c r="H225" s="64"/>
      <c r="I225" s="173"/>
      <c r="J225" s="64"/>
      <c r="K225" s="64"/>
      <c r="L225" s="62"/>
      <c r="M225" s="238"/>
      <c r="N225" s="43"/>
      <c r="O225" s="43"/>
      <c r="P225" s="43"/>
      <c r="Q225" s="43"/>
      <c r="R225" s="43"/>
      <c r="S225" s="43"/>
      <c r="T225" s="79"/>
      <c r="AT225" s="25" t="s">
        <v>193</v>
      </c>
      <c r="AU225" s="25" t="s">
        <v>85</v>
      </c>
    </row>
    <row r="226" spans="2:65" s="12" customFormat="1">
      <c r="B226" s="215"/>
      <c r="C226" s="216"/>
      <c r="D226" s="217" t="s">
        <v>176</v>
      </c>
      <c r="E226" s="218" t="s">
        <v>22</v>
      </c>
      <c r="F226" s="219" t="s">
        <v>370</v>
      </c>
      <c r="G226" s="216"/>
      <c r="H226" s="218" t="s">
        <v>22</v>
      </c>
      <c r="I226" s="220"/>
      <c r="J226" s="216"/>
      <c r="K226" s="216"/>
      <c r="L226" s="221"/>
      <c r="M226" s="222"/>
      <c r="N226" s="223"/>
      <c r="O226" s="223"/>
      <c r="P226" s="223"/>
      <c r="Q226" s="223"/>
      <c r="R226" s="223"/>
      <c r="S226" s="223"/>
      <c r="T226" s="224"/>
      <c r="AT226" s="225" t="s">
        <v>176</v>
      </c>
      <c r="AU226" s="225" t="s">
        <v>85</v>
      </c>
      <c r="AV226" s="12" t="s">
        <v>83</v>
      </c>
      <c r="AW226" s="12" t="s">
        <v>39</v>
      </c>
      <c r="AX226" s="12" t="s">
        <v>76</v>
      </c>
      <c r="AY226" s="225" t="s">
        <v>166</v>
      </c>
    </row>
    <row r="227" spans="2:65" s="12" customFormat="1">
      <c r="B227" s="215"/>
      <c r="C227" s="216"/>
      <c r="D227" s="217" t="s">
        <v>176</v>
      </c>
      <c r="E227" s="218" t="s">
        <v>22</v>
      </c>
      <c r="F227" s="219" t="s">
        <v>383</v>
      </c>
      <c r="G227" s="216"/>
      <c r="H227" s="218" t="s">
        <v>22</v>
      </c>
      <c r="I227" s="220"/>
      <c r="J227" s="216"/>
      <c r="K227" s="216"/>
      <c r="L227" s="221"/>
      <c r="M227" s="222"/>
      <c r="N227" s="223"/>
      <c r="O227" s="223"/>
      <c r="P227" s="223"/>
      <c r="Q227" s="223"/>
      <c r="R227" s="223"/>
      <c r="S227" s="223"/>
      <c r="T227" s="224"/>
      <c r="AT227" s="225" t="s">
        <v>176</v>
      </c>
      <c r="AU227" s="225" t="s">
        <v>85</v>
      </c>
      <c r="AV227" s="12" t="s">
        <v>83</v>
      </c>
      <c r="AW227" s="12" t="s">
        <v>39</v>
      </c>
      <c r="AX227" s="12" t="s">
        <v>76</v>
      </c>
      <c r="AY227" s="225" t="s">
        <v>166</v>
      </c>
    </row>
    <row r="228" spans="2:65" s="13" customFormat="1">
      <c r="B228" s="226"/>
      <c r="C228" s="227"/>
      <c r="D228" s="217" t="s">
        <v>176</v>
      </c>
      <c r="E228" s="228" t="s">
        <v>22</v>
      </c>
      <c r="F228" s="229" t="s">
        <v>384</v>
      </c>
      <c r="G228" s="227"/>
      <c r="H228" s="230">
        <v>320</v>
      </c>
      <c r="I228" s="231"/>
      <c r="J228" s="227"/>
      <c r="K228" s="227"/>
      <c r="L228" s="232"/>
      <c r="M228" s="233"/>
      <c r="N228" s="234"/>
      <c r="O228" s="234"/>
      <c r="P228" s="234"/>
      <c r="Q228" s="234"/>
      <c r="R228" s="234"/>
      <c r="S228" s="234"/>
      <c r="T228" s="235"/>
      <c r="AT228" s="236" t="s">
        <v>176</v>
      </c>
      <c r="AU228" s="236" t="s">
        <v>85</v>
      </c>
      <c r="AV228" s="13" t="s">
        <v>85</v>
      </c>
      <c r="AW228" s="13" t="s">
        <v>39</v>
      </c>
      <c r="AX228" s="13" t="s">
        <v>76</v>
      </c>
      <c r="AY228" s="236" t="s">
        <v>166</v>
      </c>
    </row>
    <row r="229" spans="2:65" s="13" customFormat="1">
      <c r="B229" s="226"/>
      <c r="C229" s="227"/>
      <c r="D229" s="217" t="s">
        <v>176</v>
      </c>
      <c r="E229" s="228" t="s">
        <v>22</v>
      </c>
      <c r="F229" s="229" t="s">
        <v>385</v>
      </c>
      <c r="G229" s="227"/>
      <c r="H229" s="230">
        <v>1000</v>
      </c>
      <c r="I229" s="231"/>
      <c r="J229" s="227"/>
      <c r="K229" s="227"/>
      <c r="L229" s="232"/>
      <c r="M229" s="233"/>
      <c r="N229" s="234"/>
      <c r="O229" s="234"/>
      <c r="P229" s="234"/>
      <c r="Q229" s="234"/>
      <c r="R229" s="234"/>
      <c r="S229" s="234"/>
      <c r="T229" s="235"/>
      <c r="AT229" s="236" t="s">
        <v>176</v>
      </c>
      <c r="AU229" s="236" t="s">
        <v>85</v>
      </c>
      <c r="AV229" s="13" t="s">
        <v>85</v>
      </c>
      <c r="AW229" s="13" t="s">
        <v>39</v>
      </c>
      <c r="AX229" s="13" t="s">
        <v>76</v>
      </c>
      <c r="AY229" s="236" t="s">
        <v>166</v>
      </c>
    </row>
    <row r="230" spans="2:65" s="14" customFormat="1">
      <c r="B230" s="239"/>
      <c r="C230" s="240"/>
      <c r="D230" s="217" t="s">
        <v>176</v>
      </c>
      <c r="E230" s="241" t="s">
        <v>22</v>
      </c>
      <c r="F230" s="242" t="s">
        <v>214</v>
      </c>
      <c r="G230" s="240"/>
      <c r="H230" s="243">
        <v>1320</v>
      </c>
      <c r="I230" s="244"/>
      <c r="J230" s="240"/>
      <c r="K230" s="240"/>
      <c r="L230" s="245"/>
      <c r="M230" s="246"/>
      <c r="N230" s="247"/>
      <c r="O230" s="247"/>
      <c r="P230" s="247"/>
      <c r="Q230" s="247"/>
      <c r="R230" s="247"/>
      <c r="S230" s="247"/>
      <c r="T230" s="248"/>
      <c r="AT230" s="249" t="s">
        <v>176</v>
      </c>
      <c r="AU230" s="249" t="s">
        <v>85</v>
      </c>
      <c r="AV230" s="14" t="s">
        <v>174</v>
      </c>
      <c r="AW230" s="14" t="s">
        <v>39</v>
      </c>
      <c r="AX230" s="14" t="s">
        <v>83</v>
      </c>
      <c r="AY230" s="249" t="s">
        <v>166</v>
      </c>
    </row>
    <row r="231" spans="2:65" s="1" customFormat="1" ht="16.5" customHeight="1">
      <c r="B231" s="42"/>
      <c r="C231" s="204" t="s">
        <v>386</v>
      </c>
      <c r="D231" s="204" t="s">
        <v>169</v>
      </c>
      <c r="E231" s="205" t="s">
        <v>387</v>
      </c>
      <c r="F231" s="206" t="s">
        <v>388</v>
      </c>
      <c r="G231" s="207" t="s">
        <v>380</v>
      </c>
      <c r="H231" s="208">
        <v>38.299999999999997</v>
      </c>
      <c r="I231" s="209"/>
      <c r="J231" s="208">
        <f>ROUND(I231*H231,2)</f>
        <v>0</v>
      </c>
      <c r="K231" s="206" t="s">
        <v>22</v>
      </c>
      <c r="L231" s="62"/>
      <c r="M231" s="210" t="s">
        <v>22</v>
      </c>
      <c r="N231" s="211" t="s">
        <v>47</v>
      </c>
      <c r="O231" s="43"/>
      <c r="P231" s="212">
        <f>O231*H231</f>
        <v>0</v>
      </c>
      <c r="Q231" s="212">
        <v>0</v>
      </c>
      <c r="R231" s="212">
        <f>Q231*H231</f>
        <v>0</v>
      </c>
      <c r="S231" s="212">
        <v>1E-3</v>
      </c>
      <c r="T231" s="213">
        <f>S231*H231</f>
        <v>3.8300000000000001E-2</v>
      </c>
      <c r="AR231" s="25" t="s">
        <v>273</v>
      </c>
      <c r="AT231" s="25" t="s">
        <v>169</v>
      </c>
      <c r="AU231" s="25" t="s">
        <v>85</v>
      </c>
      <c r="AY231" s="25" t="s">
        <v>166</v>
      </c>
      <c r="BE231" s="214">
        <f>IF(N231="základní",J231,0)</f>
        <v>0</v>
      </c>
      <c r="BF231" s="214">
        <f>IF(N231="snížená",J231,0)</f>
        <v>0</v>
      </c>
      <c r="BG231" s="214">
        <f>IF(N231="zákl. přenesená",J231,0)</f>
        <v>0</v>
      </c>
      <c r="BH231" s="214">
        <f>IF(N231="sníž. přenesená",J231,0)</f>
        <v>0</v>
      </c>
      <c r="BI231" s="214">
        <f>IF(N231="nulová",J231,0)</f>
        <v>0</v>
      </c>
      <c r="BJ231" s="25" t="s">
        <v>83</v>
      </c>
      <c r="BK231" s="214">
        <f>ROUND(I231*H231,2)</f>
        <v>0</v>
      </c>
      <c r="BL231" s="25" t="s">
        <v>273</v>
      </c>
      <c r="BM231" s="25" t="s">
        <v>389</v>
      </c>
    </row>
    <row r="232" spans="2:65" s="12" customFormat="1">
      <c r="B232" s="215"/>
      <c r="C232" s="216"/>
      <c r="D232" s="217" t="s">
        <v>176</v>
      </c>
      <c r="E232" s="218" t="s">
        <v>22</v>
      </c>
      <c r="F232" s="219" t="s">
        <v>195</v>
      </c>
      <c r="G232" s="216"/>
      <c r="H232" s="218" t="s">
        <v>22</v>
      </c>
      <c r="I232" s="220"/>
      <c r="J232" s="216"/>
      <c r="K232" s="216"/>
      <c r="L232" s="221"/>
      <c r="M232" s="222"/>
      <c r="N232" s="223"/>
      <c r="O232" s="223"/>
      <c r="P232" s="223"/>
      <c r="Q232" s="223"/>
      <c r="R232" s="223"/>
      <c r="S232" s="223"/>
      <c r="T232" s="224"/>
      <c r="AT232" s="225" t="s">
        <v>176</v>
      </c>
      <c r="AU232" s="225" t="s">
        <v>85</v>
      </c>
      <c r="AV232" s="12" t="s">
        <v>83</v>
      </c>
      <c r="AW232" s="12" t="s">
        <v>39</v>
      </c>
      <c r="AX232" s="12" t="s">
        <v>76</v>
      </c>
      <c r="AY232" s="225" t="s">
        <v>166</v>
      </c>
    </row>
    <row r="233" spans="2:65" s="13" customFormat="1">
      <c r="B233" s="226"/>
      <c r="C233" s="227"/>
      <c r="D233" s="217" t="s">
        <v>176</v>
      </c>
      <c r="E233" s="228" t="s">
        <v>22</v>
      </c>
      <c r="F233" s="229" t="s">
        <v>390</v>
      </c>
      <c r="G233" s="227"/>
      <c r="H233" s="230">
        <v>24.2</v>
      </c>
      <c r="I233" s="231"/>
      <c r="J233" s="227"/>
      <c r="K233" s="227"/>
      <c r="L233" s="232"/>
      <c r="M233" s="233"/>
      <c r="N233" s="234"/>
      <c r="O233" s="234"/>
      <c r="P233" s="234"/>
      <c r="Q233" s="234"/>
      <c r="R233" s="234"/>
      <c r="S233" s="234"/>
      <c r="T233" s="235"/>
      <c r="AT233" s="236" t="s">
        <v>176</v>
      </c>
      <c r="AU233" s="236" t="s">
        <v>85</v>
      </c>
      <c r="AV233" s="13" t="s">
        <v>85</v>
      </c>
      <c r="AW233" s="13" t="s">
        <v>39</v>
      </c>
      <c r="AX233" s="13" t="s">
        <v>76</v>
      </c>
      <c r="AY233" s="236" t="s">
        <v>166</v>
      </c>
    </row>
    <row r="234" spans="2:65" s="13" customFormat="1">
      <c r="B234" s="226"/>
      <c r="C234" s="227"/>
      <c r="D234" s="217" t="s">
        <v>176</v>
      </c>
      <c r="E234" s="228" t="s">
        <v>22</v>
      </c>
      <c r="F234" s="229" t="s">
        <v>391</v>
      </c>
      <c r="G234" s="227"/>
      <c r="H234" s="230">
        <v>14.1</v>
      </c>
      <c r="I234" s="231"/>
      <c r="J234" s="227"/>
      <c r="K234" s="227"/>
      <c r="L234" s="232"/>
      <c r="M234" s="233"/>
      <c r="N234" s="234"/>
      <c r="O234" s="234"/>
      <c r="P234" s="234"/>
      <c r="Q234" s="234"/>
      <c r="R234" s="234"/>
      <c r="S234" s="234"/>
      <c r="T234" s="235"/>
      <c r="AT234" s="236" t="s">
        <v>176</v>
      </c>
      <c r="AU234" s="236" t="s">
        <v>85</v>
      </c>
      <c r="AV234" s="13" t="s">
        <v>85</v>
      </c>
      <c r="AW234" s="13" t="s">
        <v>39</v>
      </c>
      <c r="AX234" s="13" t="s">
        <v>76</v>
      </c>
      <c r="AY234" s="236" t="s">
        <v>166</v>
      </c>
    </row>
    <row r="235" spans="2:65" s="14" customFormat="1">
      <c r="B235" s="239"/>
      <c r="C235" s="240"/>
      <c r="D235" s="217" t="s">
        <v>176</v>
      </c>
      <c r="E235" s="241" t="s">
        <v>22</v>
      </c>
      <c r="F235" s="242" t="s">
        <v>214</v>
      </c>
      <c r="G235" s="240"/>
      <c r="H235" s="243">
        <v>38.299999999999997</v>
      </c>
      <c r="I235" s="244"/>
      <c r="J235" s="240"/>
      <c r="K235" s="240"/>
      <c r="L235" s="245"/>
      <c r="M235" s="246"/>
      <c r="N235" s="247"/>
      <c r="O235" s="247"/>
      <c r="P235" s="247"/>
      <c r="Q235" s="247"/>
      <c r="R235" s="247"/>
      <c r="S235" s="247"/>
      <c r="T235" s="248"/>
      <c r="AT235" s="249" t="s">
        <v>176</v>
      </c>
      <c r="AU235" s="249" t="s">
        <v>85</v>
      </c>
      <c r="AV235" s="14" t="s">
        <v>174</v>
      </c>
      <c r="AW235" s="14" t="s">
        <v>39</v>
      </c>
      <c r="AX235" s="14" t="s">
        <v>83</v>
      </c>
      <c r="AY235" s="249" t="s">
        <v>166</v>
      </c>
    </row>
    <row r="236" spans="2:65" s="11" customFormat="1" ht="29.85" customHeight="1">
      <c r="B236" s="188"/>
      <c r="C236" s="189"/>
      <c r="D236" s="190" t="s">
        <v>75</v>
      </c>
      <c r="E236" s="202" t="s">
        <v>392</v>
      </c>
      <c r="F236" s="202" t="s">
        <v>393</v>
      </c>
      <c r="G236" s="189"/>
      <c r="H236" s="189"/>
      <c r="I236" s="192"/>
      <c r="J236" s="203">
        <f>BK236</f>
        <v>0</v>
      </c>
      <c r="K236" s="189"/>
      <c r="L236" s="194"/>
      <c r="M236" s="195"/>
      <c r="N236" s="196"/>
      <c r="O236" s="196"/>
      <c r="P236" s="197">
        <f>SUM(P237:P239)</f>
        <v>0</v>
      </c>
      <c r="Q236" s="196"/>
      <c r="R236" s="197">
        <f>SUM(R237:R239)</f>
        <v>0</v>
      </c>
      <c r="S236" s="196"/>
      <c r="T236" s="198">
        <f>SUM(T237:T239)</f>
        <v>3.0758599999999997E-2</v>
      </c>
      <c r="AR236" s="199" t="s">
        <v>85</v>
      </c>
      <c r="AT236" s="200" t="s">
        <v>75</v>
      </c>
      <c r="AU236" s="200" t="s">
        <v>83</v>
      </c>
      <c r="AY236" s="199" t="s">
        <v>166</v>
      </c>
      <c r="BK236" s="201">
        <f>SUM(BK237:BK239)</f>
        <v>0</v>
      </c>
    </row>
    <row r="237" spans="2:65" s="1" customFormat="1" ht="16.5" customHeight="1">
      <c r="B237" s="42"/>
      <c r="C237" s="204" t="s">
        <v>394</v>
      </c>
      <c r="D237" s="204" t="s">
        <v>169</v>
      </c>
      <c r="E237" s="205" t="s">
        <v>395</v>
      </c>
      <c r="F237" s="206" t="s">
        <v>396</v>
      </c>
      <c r="G237" s="207" t="s">
        <v>172</v>
      </c>
      <c r="H237" s="208">
        <v>1.1299999999999999</v>
      </c>
      <c r="I237" s="209"/>
      <c r="J237" s="208">
        <f>ROUND(I237*H237,2)</f>
        <v>0</v>
      </c>
      <c r="K237" s="206" t="s">
        <v>173</v>
      </c>
      <c r="L237" s="62"/>
      <c r="M237" s="210" t="s">
        <v>22</v>
      </c>
      <c r="N237" s="211" t="s">
        <v>47</v>
      </c>
      <c r="O237" s="43"/>
      <c r="P237" s="212">
        <f>O237*H237</f>
        <v>0</v>
      </c>
      <c r="Q237" s="212">
        <v>0</v>
      </c>
      <c r="R237" s="212">
        <f>Q237*H237</f>
        <v>0</v>
      </c>
      <c r="S237" s="212">
        <v>2.7220000000000001E-2</v>
      </c>
      <c r="T237" s="213">
        <f>S237*H237</f>
        <v>3.0758599999999997E-2</v>
      </c>
      <c r="AR237" s="25" t="s">
        <v>273</v>
      </c>
      <c r="AT237" s="25" t="s">
        <v>169</v>
      </c>
      <c r="AU237" s="25" t="s">
        <v>85</v>
      </c>
      <c r="AY237" s="25" t="s">
        <v>166</v>
      </c>
      <c r="BE237" s="214">
        <f>IF(N237="základní",J237,0)</f>
        <v>0</v>
      </c>
      <c r="BF237" s="214">
        <f>IF(N237="snížená",J237,0)</f>
        <v>0</v>
      </c>
      <c r="BG237" s="214">
        <f>IF(N237="zákl. přenesená",J237,0)</f>
        <v>0</v>
      </c>
      <c r="BH237" s="214">
        <f>IF(N237="sníž. přenesená",J237,0)</f>
        <v>0</v>
      </c>
      <c r="BI237" s="214">
        <f>IF(N237="nulová",J237,0)</f>
        <v>0</v>
      </c>
      <c r="BJ237" s="25" t="s">
        <v>83</v>
      </c>
      <c r="BK237" s="214">
        <f>ROUND(I237*H237,2)</f>
        <v>0</v>
      </c>
      <c r="BL237" s="25" t="s">
        <v>273</v>
      </c>
      <c r="BM237" s="25" t="s">
        <v>397</v>
      </c>
    </row>
    <row r="238" spans="2:65" s="12" customFormat="1">
      <c r="B238" s="215"/>
      <c r="C238" s="216"/>
      <c r="D238" s="217" t="s">
        <v>176</v>
      </c>
      <c r="E238" s="218" t="s">
        <v>22</v>
      </c>
      <c r="F238" s="219" t="s">
        <v>177</v>
      </c>
      <c r="G238" s="216"/>
      <c r="H238" s="218" t="s">
        <v>22</v>
      </c>
      <c r="I238" s="220"/>
      <c r="J238" s="216"/>
      <c r="K238" s="216"/>
      <c r="L238" s="221"/>
      <c r="M238" s="222"/>
      <c r="N238" s="223"/>
      <c r="O238" s="223"/>
      <c r="P238" s="223"/>
      <c r="Q238" s="223"/>
      <c r="R238" s="223"/>
      <c r="S238" s="223"/>
      <c r="T238" s="224"/>
      <c r="AT238" s="225" t="s">
        <v>176</v>
      </c>
      <c r="AU238" s="225" t="s">
        <v>85</v>
      </c>
      <c r="AV238" s="12" t="s">
        <v>83</v>
      </c>
      <c r="AW238" s="12" t="s">
        <v>39</v>
      </c>
      <c r="AX238" s="12" t="s">
        <v>76</v>
      </c>
      <c r="AY238" s="225" t="s">
        <v>166</v>
      </c>
    </row>
    <row r="239" spans="2:65" s="13" customFormat="1">
      <c r="B239" s="226"/>
      <c r="C239" s="227"/>
      <c r="D239" s="217" t="s">
        <v>176</v>
      </c>
      <c r="E239" s="228" t="s">
        <v>22</v>
      </c>
      <c r="F239" s="229" t="s">
        <v>398</v>
      </c>
      <c r="G239" s="227"/>
      <c r="H239" s="230">
        <v>1.1299999999999999</v>
      </c>
      <c r="I239" s="231"/>
      <c r="J239" s="227"/>
      <c r="K239" s="227"/>
      <c r="L239" s="232"/>
      <c r="M239" s="233"/>
      <c r="N239" s="234"/>
      <c r="O239" s="234"/>
      <c r="P239" s="234"/>
      <c r="Q239" s="234"/>
      <c r="R239" s="234"/>
      <c r="S239" s="234"/>
      <c r="T239" s="235"/>
      <c r="AT239" s="236" t="s">
        <v>176</v>
      </c>
      <c r="AU239" s="236" t="s">
        <v>85</v>
      </c>
      <c r="AV239" s="13" t="s">
        <v>85</v>
      </c>
      <c r="AW239" s="13" t="s">
        <v>39</v>
      </c>
      <c r="AX239" s="13" t="s">
        <v>83</v>
      </c>
      <c r="AY239" s="236" t="s">
        <v>166</v>
      </c>
    </row>
    <row r="240" spans="2:65" s="11" customFormat="1" ht="29.85" customHeight="1">
      <c r="B240" s="188"/>
      <c r="C240" s="189"/>
      <c r="D240" s="190" t="s">
        <v>75</v>
      </c>
      <c r="E240" s="202" t="s">
        <v>399</v>
      </c>
      <c r="F240" s="202" t="s">
        <v>400</v>
      </c>
      <c r="G240" s="189"/>
      <c r="H240" s="189"/>
      <c r="I240" s="192"/>
      <c r="J240" s="203">
        <f>BK240</f>
        <v>0</v>
      </c>
      <c r="K240" s="189"/>
      <c r="L240" s="194"/>
      <c r="M240" s="195"/>
      <c r="N240" s="196"/>
      <c r="O240" s="196"/>
      <c r="P240" s="197">
        <f>SUM(P241:P243)</f>
        <v>0</v>
      </c>
      <c r="Q240" s="196"/>
      <c r="R240" s="197">
        <f>SUM(R241:R243)</f>
        <v>0</v>
      </c>
      <c r="S240" s="196"/>
      <c r="T240" s="198">
        <f>SUM(T241:T243)</f>
        <v>0.22576000000000002</v>
      </c>
      <c r="AR240" s="199" t="s">
        <v>85</v>
      </c>
      <c r="AT240" s="200" t="s">
        <v>75</v>
      </c>
      <c r="AU240" s="200" t="s">
        <v>83</v>
      </c>
      <c r="AY240" s="199" t="s">
        <v>166</v>
      </c>
      <c r="BK240" s="201">
        <f>SUM(BK241:BK243)</f>
        <v>0</v>
      </c>
    </row>
    <row r="241" spans="2:65" s="1" customFormat="1" ht="16.5" customHeight="1">
      <c r="B241" s="42"/>
      <c r="C241" s="204" t="s">
        <v>401</v>
      </c>
      <c r="D241" s="204" t="s">
        <v>169</v>
      </c>
      <c r="E241" s="205" t="s">
        <v>402</v>
      </c>
      <c r="F241" s="206" t="s">
        <v>403</v>
      </c>
      <c r="G241" s="207" t="s">
        <v>172</v>
      </c>
      <c r="H241" s="208">
        <v>8.3000000000000007</v>
      </c>
      <c r="I241" s="209"/>
      <c r="J241" s="208">
        <f>ROUND(I241*H241,2)</f>
        <v>0</v>
      </c>
      <c r="K241" s="206" t="s">
        <v>173</v>
      </c>
      <c r="L241" s="62"/>
      <c r="M241" s="210" t="s">
        <v>22</v>
      </c>
      <c r="N241" s="211" t="s">
        <v>47</v>
      </c>
      <c r="O241" s="43"/>
      <c r="P241" s="212">
        <f>O241*H241</f>
        <v>0</v>
      </c>
      <c r="Q241" s="212">
        <v>0</v>
      </c>
      <c r="R241" s="212">
        <f>Q241*H241</f>
        <v>0</v>
      </c>
      <c r="S241" s="212">
        <v>2.7199999999999998E-2</v>
      </c>
      <c r="T241" s="213">
        <f>S241*H241</f>
        <v>0.22576000000000002</v>
      </c>
      <c r="AR241" s="25" t="s">
        <v>273</v>
      </c>
      <c r="AT241" s="25" t="s">
        <v>169</v>
      </c>
      <c r="AU241" s="25" t="s">
        <v>85</v>
      </c>
      <c r="AY241" s="25" t="s">
        <v>166</v>
      </c>
      <c r="BE241" s="214">
        <f>IF(N241="základní",J241,0)</f>
        <v>0</v>
      </c>
      <c r="BF241" s="214">
        <f>IF(N241="snížená",J241,0)</f>
        <v>0</v>
      </c>
      <c r="BG241" s="214">
        <f>IF(N241="zákl. přenesená",J241,0)</f>
        <v>0</v>
      </c>
      <c r="BH241" s="214">
        <f>IF(N241="sníž. přenesená",J241,0)</f>
        <v>0</v>
      </c>
      <c r="BI241" s="214">
        <f>IF(N241="nulová",J241,0)</f>
        <v>0</v>
      </c>
      <c r="BJ241" s="25" t="s">
        <v>83</v>
      </c>
      <c r="BK241" s="214">
        <f>ROUND(I241*H241,2)</f>
        <v>0</v>
      </c>
      <c r="BL241" s="25" t="s">
        <v>273</v>
      </c>
      <c r="BM241" s="25" t="s">
        <v>404</v>
      </c>
    </row>
    <row r="242" spans="2:65" s="12" customFormat="1">
      <c r="B242" s="215"/>
      <c r="C242" s="216"/>
      <c r="D242" s="217" t="s">
        <v>176</v>
      </c>
      <c r="E242" s="218" t="s">
        <v>22</v>
      </c>
      <c r="F242" s="219" t="s">
        <v>177</v>
      </c>
      <c r="G242" s="216"/>
      <c r="H242" s="218" t="s">
        <v>22</v>
      </c>
      <c r="I242" s="220"/>
      <c r="J242" s="216"/>
      <c r="K242" s="216"/>
      <c r="L242" s="221"/>
      <c r="M242" s="222"/>
      <c r="N242" s="223"/>
      <c r="O242" s="223"/>
      <c r="P242" s="223"/>
      <c r="Q242" s="223"/>
      <c r="R242" s="223"/>
      <c r="S242" s="223"/>
      <c r="T242" s="224"/>
      <c r="AT242" s="225" t="s">
        <v>176</v>
      </c>
      <c r="AU242" s="225" t="s">
        <v>85</v>
      </c>
      <c r="AV242" s="12" t="s">
        <v>83</v>
      </c>
      <c r="AW242" s="12" t="s">
        <v>39</v>
      </c>
      <c r="AX242" s="12" t="s">
        <v>76</v>
      </c>
      <c r="AY242" s="225" t="s">
        <v>166</v>
      </c>
    </row>
    <row r="243" spans="2:65" s="13" customFormat="1">
      <c r="B243" s="226"/>
      <c r="C243" s="227"/>
      <c r="D243" s="217" t="s">
        <v>176</v>
      </c>
      <c r="E243" s="228" t="s">
        <v>22</v>
      </c>
      <c r="F243" s="229" t="s">
        <v>405</v>
      </c>
      <c r="G243" s="227"/>
      <c r="H243" s="230">
        <v>8.3000000000000007</v>
      </c>
      <c r="I243" s="231"/>
      <c r="J243" s="227"/>
      <c r="K243" s="227"/>
      <c r="L243" s="232"/>
      <c r="M243" s="250"/>
      <c r="N243" s="251"/>
      <c r="O243" s="251"/>
      <c r="P243" s="251"/>
      <c r="Q243" s="251"/>
      <c r="R243" s="251"/>
      <c r="S243" s="251"/>
      <c r="T243" s="252"/>
      <c r="AT243" s="236" t="s">
        <v>176</v>
      </c>
      <c r="AU243" s="236" t="s">
        <v>85</v>
      </c>
      <c r="AV243" s="13" t="s">
        <v>85</v>
      </c>
      <c r="AW243" s="13" t="s">
        <v>39</v>
      </c>
      <c r="AX243" s="13" t="s">
        <v>83</v>
      </c>
      <c r="AY243" s="236" t="s">
        <v>166</v>
      </c>
    </row>
    <row r="244" spans="2:65" s="1" customFormat="1" ht="6.95" customHeight="1">
      <c r="B244" s="57"/>
      <c r="C244" s="58"/>
      <c r="D244" s="58"/>
      <c r="E244" s="58"/>
      <c r="F244" s="58"/>
      <c r="G244" s="58"/>
      <c r="H244" s="58"/>
      <c r="I244" s="149"/>
      <c r="J244" s="58"/>
      <c r="K244" s="58"/>
      <c r="L244" s="62"/>
    </row>
  </sheetData>
  <sheetProtection algorithmName="SHA-512" hashValue="zQHj23+lbol1nrwCpVipDQCCvSw+f3TzdYuoqaMWIu77fMNZ7HS7glpz6PAHQVkAS65625iOt/X8dZ/S3xei8g==" saltValue="In+s0LLrPLDajeXvR7C7yXqqigm0YXQFZ8bzf2gMgvb2vQKh7m0D2kIghTQy/b+RDYPfjDxXmu8fiHS6Zb26Ow==" spinCount="100000" sheet="1" objects="1" scenarios="1" formatColumns="0" formatRows="0" autoFilter="0"/>
  <autoFilter ref="C93:K243" xr:uid="{00000000-0009-0000-0000-000001000000}">
    <filterColumn colId="1">
      <filters blank="1">
        <filter val="D"/>
        <filter val="K"/>
        <filter val="VV"/>
      </filters>
    </filterColumn>
  </autoFilter>
  <mergeCells count="13">
    <mergeCell ref="E86:H86"/>
    <mergeCell ref="G1:H1"/>
    <mergeCell ref="L2:V2"/>
    <mergeCell ref="E49:H49"/>
    <mergeCell ref="E51:H51"/>
    <mergeCell ref="J55:J56"/>
    <mergeCell ref="E82:H82"/>
    <mergeCell ref="E84:H84"/>
    <mergeCell ref="E7:H7"/>
    <mergeCell ref="E9:H9"/>
    <mergeCell ref="E11:H11"/>
    <mergeCell ref="E26:H26"/>
    <mergeCell ref="E47:H47"/>
  </mergeCells>
  <hyperlinks>
    <hyperlink ref="F1:G1" location="C2" display="1) Krycí list soupisu" xr:uid="{00000000-0004-0000-0100-000000000000}"/>
    <hyperlink ref="G1:H1" location="C58" display="2) Rekapitulace" xr:uid="{00000000-0004-0000-0100-000001000000}"/>
    <hyperlink ref="J1" location="C93" display="3) Soupis prací" xr:uid="{00000000-0004-0000-0100-000002000000}"/>
    <hyperlink ref="L1:V1" location="'Rekapitulace stavby'!C2" display="Rekapitulace stavby" xr:uid="{00000000-0004-0000-01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BR536"/>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123</v>
      </c>
      <c r="G1" s="405" t="s">
        <v>124</v>
      </c>
      <c r="H1" s="405"/>
      <c r="I1" s="125"/>
      <c r="J1" s="124" t="s">
        <v>125</v>
      </c>
      <c r="K1" s="123" t="s">
        <v>126</v>
      </c>
      <c r="L1" s="124" t="s">
        <v>127</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396"/>
      <c r="M2" s="396"/>
      <c r="N2" s="396"/>
      <c r="O2" s="396"/>
      <c r="P2" s="396"/>
      <c r="Q2" s="396"/>
      <c r="R2" s="396"/>
      <c r="S2" s="396"/>
      <c r="T2" s="396"/>
      <c r="U2" s="396"/>
      <c r="V2" s="396"/>
      <c r="AT2" s="25" t="s">
        <v>93</v>
      </c>
    </row>
    <row r="3" spans="1:70" ht="6.95" customHeight="1">
      <c r="B3" s="26"/>
      <c r="C3" s="27"/>
      <c r="D3" s="27"/>
      <c r="E3" s="27"/>
      <c r="F3" s="27"/>
      <c r="G3" s="27"/>
      <c r="H3" s="27"/>
      <c r="I3" s="126"/>
      <c r="J3" s="27"/>
      <c r="K3" s="28"/>
      <c r="AT3" s="25" t="s">
        <v>85</v>
      </c>
    </row>
    <row r="4" spans="1:70" ht="36.950000000000003" customHeight="1">
      <c r="B4" s="29"/>
      <c r="C4" s="30"/>
      <c r="D4" s="31" t="s">
        <v>128</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17</v>
      </c>
      <c r="E6" s="30"/>
      <c r="F6" s="30"/>
      <c r="G6" s="30"/>
      <c r="H6" s="30"/>
      <c r="I6" s="127"/>
      <c r="J6" s="30"/>
      <c r="K6" s="32"/>
    </row>
    <row r="7" spans="1:70" ht="16.5" customHeight="1">
      <c r="B7" s="29"/>
      <c r="C7" s="30"/>
      <c r="D7" s="30"/>
      <c r="E7" s="406" t="str">
        <f>'Rekapitulace stavby'!K6</f>
        <v>Intenzifikace ČOV Karlštejn</v>
      </c>
      <c r="F7" s="412"/>
      <c r="G7" s="412"/>
      <c r="H7" s="412"/>
      <c r="I7" s="127"/>
      <c r="J7" s="30"/>
      <c r="K7" s="32"/>
    </row>
    <row r="8" spans="1:70" ht="15">
      <c r="B8" s="29"/>
      <c r="C8" s="30"/>
      <c r="D8" s="38" t="s">
        <v>129</v>
      </c>
      <c r="E8" s="30"/>
      <c r="F8" s="30"/>
      <c r="G8" s="30"/>
      <c r="H8" s="30"/>
      <c r="I8" s="127"/>
      <c r="J8" s="30"/>
      <c r="K8" s="32"/>
    </row>
    <row r="9" spans="1:70" s="1" customFormat="1" ht="16.5" customHeight="1">
      <c r="B9" s="42"/>
      <c r="C9" s="43"/>
      <c r="D9" s="43"/>
      <c r="E9" s="406" t="s">
        <v>130</v>
      </c>
      <c r="F9" s="407"/>
      <c r="G9" s="407"/>
      <c r="H9" s="407"/>
      <c r="I9" s="128"/>
      <c r="J9" s="43"/>
      <c r="K9" s="46"/>
    </row>
    <row r="10" spans="1:70" s="1" customFormat="1" ht="15">
      <c r="B10" s="42"/>
      <c r="C10" s="43"/>
      <c r="D10" s="38" t="s">
        <v>131</v>
      </c>
      <c r="E10" s="43"/>
      <c r="F10" s="43"/>
      <c r="G10" s="43"/>
      <c r="H10" s="43"/>
      <c r="I10" s="128"/>
      <c r="J10" s="43"/>
      <c r="K10" s="46"/>
    </row>
    <row r="11" spans="1:70" s="1" customFormat="1" ht="36.950000000000003" customHeight="1">
      <c r="B11" s="42"/>
      <c r="C11" s="43"/>
      <c r="D11" s="43"/>
      <c r="E11" s="408" t="s">
        <v>406</v>
      </c>
      <c r="F11" s="407"/>
      <c r="G11" s="407"/>
      <c r="H11" s="407"/>
      <c r="I11" s="128"/>
      <c r="J11" s="43"/>
      <c r="K11" s="46"/>
    </row>
    <row r="12" spans="1:70" s="1" customFormat="1">
      <c r="B12" s="42"/>
      <c r="C12" s="43"/>
      <c r="D12" s="43"/>
      <c r="E12" s="43"/>
      <c r="F12" s="43"/>
      <c r="G12" s="43"/>
      <c r="H12" s="43"/>
      <c r="I12" s="128"/>
      <c r="J12" s="43"/>
      <c r="K12" s="46"/>
    </row>
    <row r="13" spans="1:70" s="1" customFormat="1" ht="14.45" customHeight="1">
      <c r="B13" s="42"/>
      <c r="C13" s="43"/>
      <c r="D13" s="38" t="s">
        <v>19</v>
      </c>
      <c r="E13" s="43"/>
      <c r="F13" s="36" t="s">
        <v>20</v>
      </c>
      <c r="G13" s="43"/>
      <c r="H13" s="43"/>
      <c r="I13" s="129" t="s">
        <v>21</v>
      </c>
      <c r="J13" s="36" t="s">
        <v>22</v>
      </c>
      <c r="K13" s="46"/>
    </row>
    <row r="14" spans="1:70" s="1" customFormat="1" ht="14.45" customHeight="1">
      <c r="B14" s="42"/>
      <c r="C14" s="43"/>
      <c r="D14" s="38" t="s">
        <v>23</v>
      </c>
      <c r="E14" s="43"/>
      <c r="F14" s="36" t="s">
        <v>24</v>
      </c>
      <c r="G14" s="43"/>
      <c r="H14" s="43"/>
      <c r="I14" s="129" t="s">
        <v>25</v>
      </c>
      <c r="J14" s="130" t="str">
        <f>'Rekapitulace stavby'!AN8</f>
        <v>13. 11. 2018</v>
      </c>
      <c r="K14" s="46"/>
    </row>
    <row r="15" spans="1:70" s="1" customFormat="1" ht="10.9" customHeight="1">
      <c r="B15" s="42"/>
      <c r="C15" s="43"/>
      <c r="D15" s="43"/>
      <c r="E15" s="43"/>
      <c r="F15" s="43"/>
      <c r="G15" s="43"/>
      <c r="H15" s="43"/>
      <c r="I15" s="128"/>
      <c r="J15" s="43"/>
      <c r="K15" s="46"/>
    </row>
    <row r="16" spans="1:70" s="1" customFormat="1" ht="14.45" customHeight="1">
      <c r="B16" s="42"/>
      <c r="C16" s="43"/>
      <c r="D16" s="38" t="s">
        <v>27</v>
      </c>
      <c r="E16" s="43"/>
      <c r="F16" s="43"/>
      <c r="G16" s="43"/>
      <c r="H16" s="43"/>
      <c r="I16" s="129" t="s">
        <v>28</v>
      </c>
      <c r="J16" s="36" t="s">
        <v>29</v>
      </c>
      <c r="K16" s="46"/>
    </row>
    <row r="17" spans="2:11" s="1" customFormat="1" ht="18" customHeight="1">
      <c r="B17" s="42"/>
      <c r="C17" s="43"/>
      <c r="D17" s="43"/>
      <c r="E17" s="36" t="s">
        <v>30</v>
      </c>
      <c r="F17" s="43"/>
      <c r="G17" s="43"/>
      <c r="H17" s="43"/>
      <c r="I17" s="129" t="s">
        <v>31</v>
      </c>
      <c r="J17" s="36" t="s">
        <v>32</v>
      </c>
      <c r="K17" s="46"/>
    </row>
    <row r="18" spans="2:11" s="1" customFormat="1" ht="6.95" customHeight="1">
      <c r="B18" s="42"/>
      <c r="C18" s="43"/>
      <c r="D18" s="43"/>
      <c r="E18" s="43"/>
      <c r="F18" s="43"/>
      <c r="G18" s="43"/>
      <c r="H18" s="43"/>
      <c r="I18" s="128"/>
      <c r="J18" s="43"/>
      <c r="K18" s="46"/>
    </row>
    <row r="19" spans="2:11" s="1" customFormat="1" ht="14.45" customHeight="1">
      <c r="B19" s="42"/>
      <c r="C19" s="43"/>
      <c r="D19" s="38" t="s">
        <v>33</v>
      </c>
      <c r="E19" s="43"/>
      <c r="F19" s="43"/>
      <c r="G19" s="43"/>
      <c r="H19" s="43"/>
      <c r="I19" s="129" t="s">
        <v>28</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31</v>
      </c>
      <c r="J20" s="36" t="str">
        <f>IF('Rekapitulace stavby'!AN14="Vyplň údaj","",IF('Rekapitulace stavby'!AN14="","",'Rekapitulace stavby'!AN14))</f>
        <v/>
      </c>
      <c r="K20" s="46"/>
    </row>
    <row r="21" spans="2:11" s="1" customFormat="1" ht="6.95" customHeight="1">
      <c r="B21" s="42"/>
      <c r="C21" s="43"/>
      <c r="D21" s="43"/>
      <c r="E21" s="43"/>
      <c r="F21" s="43"/>
      <c r="G21" s="43"/>
      <c r="H21" s="43"/>
      <c r="I21" s="128"/>
      <c r="J21" s="43"/>
      <c r="K21" s="46"/>
    </row>
    <row r="22" spans="2:11" s="1" customFormat="1" ht="14.45" customHeight="1">
      <c r="B22" s="42"/>
      <c r="C22" s="43"/>
      <c r="D22" s="38" t="s">
        <v>35</v>
      </c>
      <c r="E22" s="43"/>
      <c r="F22" s="43"/>
      <c r="G22" s="43"/>
      <c r="H22" s="43"/>
      <c r="I22" s="129" t="s">
        <v>28</v>
      </c>
      <c r="J22" s="36" t="s">
        <v>36</v>
      </c>
      <c r="K22" s="46"/>
    </row>
    <row r="23" spans="2:11" s="1" customFormat="1" ht="18" customHeight="1">
      <c r="B23" s="42"/>
      <c r="C23" s="43"/>
      <c r="D23" s="43"/>
      <c r="E23" s="36" t="s">
        <v>37</v>
      </c>
      <c r="F23" s="43"/>
      <c r="G23" s="43"/>
      <c r="H23" s="43"/>
      <c r="I23" s="129" t="s">
        <v>31</v>
      </c>
      <c r="J23" s="36" t="s">
        <v>38</v>
      </c>
      <c r="K23" s="46"/>
    </row>
    <row r="24" spans="2:11" s="1" customFormat="1" ht="6.95" customHeight="1">
      <c r="B24" s="42"/>
      <c r="C24" s="43"/>
      <c r="D24" s="43"/>
      <c r="E24" s="43"/>
      <c r="F24" s="43"/>
      <c r="G24" s="43"/>
      <c r="H24" s="43"/>
      <c r="I24" s="128"/>
      <c r="J24" s="43"/>
      <c r="K24" s="46"/>
    </row>
    <row r="25" spans="2:11" s="1" customFormat="1" ht="14.45" customHeight="1">
      <c r="B25" s="42"/>
      <c r="C25" s="43"/>
      <c r="D25" s="38" t="s">
        <v>40</v>
      </c>
      <c r="E25" s="43"/>
      <c r="F25" s="43"/>
      <c r="G25" s="43"/>
      <c r="H25" s="43"/>
      <c r="I25" s="128"/>
      <c r="J25" s="43"/>
      <c r="K25" s="46"/>
    </row>
    <row r="26" spans="2:11" s="7" customFormat="1" ht="16.5" customHeight="1">
      <c r="B26" s="131"/>
      <c r="C26" s="132"/>
      <c r="D26" s="132"/>
      <c r="E26" s="400" t="s">
        <v>22</v>
      </c>
      <c r="F26" s="400"/>
      <c r="G26" s="400"/>
      <c r="H26" s="400"/>
      <c r="I26" s="133"/>
      <c r="J26" s="132"/>
      <c r="K26" s="134"/>
    </row>
    <row r="27" spans="2:11" s="1" customFormat="1" ht="6.95" customHeight="1">
      <c r="B27" s="42"/>
      <c r="C27" s="43"/>
      <c r="D27" s="43"/>
      <c r="E27" s="43"/>
      <c r="F27" s="43"/>
      <c r="G27" s="43"/>
      <c r="H27" s="43"/>
      <c r="I27" s="128"/>
      <c r="J27" s="43"/>
      <c r="K27" s="46"/>
    </row>
    <row r="28" spans="2:11" s="1" customFormat="1" ht="6.95" customHeight="1">
      <c r="B28" s="42"/>
      <c r="C28" s="43"/>
      <c r="D28" s="86"/>
      <c r="E28" s="86"/>
      <c r="F28" s="86"/>
      <c r="G28" s="86"/>
      <c r="H28" s="86"/>
      <c r="I28" s="135"/>
      <c r="J28" s="86"/>
      <c r="K28" s="136"/>
    </row>
    <row r="29" spans="2:11" s="1" customFormat="1" ht="25.35" customHeight="1">
      <c r="B29" s="42"/>
      <c r="C29" s="43"/>
      <c r="D29" s="137" t="s">
        <v>42</v>
      </c>
      <c r="E29" s="43"/>
      <c r="F29" s="43"/>
      <c r="G29" s="43"/>
      <c r="H29" s="43"/>
      <c r="I29" s="128"/>
      <c r="J29" s="138">
        <f>ROUND(J100,2)</f>
        <v>0</v>
      </c>
      <c r="K29" s="46"/>
    </row>
    <row r="30" spans="2:11" s="1" customFormat="1" ht="6.95" customHeight="1">
      <c r="B30" s="42"/>
      <c r="C30" s="43"/>
      <c r="D30" s="86"/>
      <c r="E30" s="86"/>
      <c r="F30" s="86"/>
      <c r="G30" s="86"/>
      <c r="H30" s="86"/>
      <c r="I30" s="135"/>
      <c r="J30" s="86"/>
      <c r="K30" s="136"/>
    </row>
    <row r="31" spans="2:11" s="1" customFormat="1" ht="14.45" customHeight="1">
      <c r="B31" s="42"/>
      <c r="C31" s="43"/>
      <c r="D31" s="43"/>
      <c r="E31" s="43"/>
      <c r="F31" s="47" t="s">
        <v>44</v>
      </c>
      <c r="G31" s="43"/>
      <c r="H31" s="43"/>
      <c r="I31" s="139" t="s">
        <v>43</v>
      </c>
      <c r="J31" s="47" t="s">
        <v>45</v>
      </c>
      <c r="K31" s="46"/>
    </row>
    <row r="32" spans="2:11" s="1" customFormat="1" ht="14.45" customHeight="1">
      <c r="B32" s="42"/>
      <c r="C32" s="43"/>
      <c r="D32" s="50" t="s">
        <v>46</v>
      </c>
      <c r="E32" s="50" t="s">
        <v>47</v>
      </c>
      <c r="F32" s="140">
        <f>ROUND(SUM(BE100:BE535), 2)</f>
        <v>0</v>
      </c>
      <c r="G32" s="43"/>
      <c r="H32" s="43"/>
      <c r="I32" s="141">
        <v>0.21</v>
      </c>
      <c r="J32" s="140">
        <f>ROUND(ROUND((SUM(BE100:BE535)), 2)*I32, 2)</f>
        <v>0</v>
      </c>
      <c r="K32" s="46"/>
    </row>
    <row r="33" spans="2:11" s="1" customFormat="1" ht="14.45" customHeight="1">
      <c r="B33" s="42"/>
      <c r="C33" s="43"/>
      <c r="D33" s="43"/>
      <c r="E33" s="50" t="s">
        <v>48</v>
      </c>
      <c r="F33" s="140">
        <f>ROUND(SUM(BF100:BF535), 2)</f>
        <v>0</v>
      </c>
      <c r="G33" s="43"/>
      <c r="H33" s="43"/>
      <c r="I33" s="141">
        <v>0.15</v>
      </c>
      <c r="J33" s="140">
        <f>ROUND(ROUND((SUM(BF100:BF535)), 2)*I33, 2)</f>
        <v>0</v>
      </c>
      <c r="K33" s="46"/>
    </row>
    <row r="34" spans="2:11" s="1" customFormat="1" ht="14.45" hidden="1" customHeight="1">
      <c r="B34" s="42"/>
      <c r="C34" s="43"/>
      <c r="D34" s="43"/>
      <c r="E34" s="50" t="s">
        <v>49</v>
      </c>
      <c r="F34" s="140">
        <f>ROUND(SUM(BG100:BG535), 2)</f>
        <v>0</v>
      </c>
      <c r="G34" s="43"/>
      <c r="H34" s="43"/>
      <c r="I34" s="141">
        <v>0.21</v>
      </c>
      <c r="J34" s="140">
        <v>0</v>
      </c>
      <c r="K34" s="46"/>
    </row>
    <row r="35" spans="2:11" s="1" customFormat="1" ht="14.45" hidden="1" customHeight="1">
      <c r="B35" s="42"/>
      <c r="C35" s="43"/>
      <c r="D35" s="43"/>
      <c r="E35" s="50" t="s">
        <v>50</v>
      </c>
      <c r="F35" s="140">
        <f>ROUND(SUM(BH100:BH535), 2)</f>
        <v>0</v>
      </c>
      <c r="G35" s="43"/>
      <c r="H35" s="43"/>
      <c r="I35" s="141">
        <v>0.15</v>
      </c>
      <c r="J35" s="140">
        <v>0</v>
      </c>
      <c r="K35" s="46"/>
    </row>
    <row r="36" spans="2:11" s="1" customFormat="1" ht="14.45" hidden="1" customHeight="1">
      <c r="B36" s="42"/>
      <c r="C36" s="43"/>
      <c r="D36" s="43"/>
      <c r="E36" s="50" t="s">
        <v>51</v>
      </c>
      <c r="F36" s="140">
        <f>ROUND(SUM(BI100:BI535), 2)</f>
        <v>0</v>
      </c>
      <c r="G36" s="43"/>
      <c r="H36" s="43"/>
      <c r="I36" s="141">
        <v>0</v>
      </c>
      <c r="J36" s="140">
        <v>0</v>
      </c>
      <c r="K36" s="46"/>
    </row>
    <row r="37" spans="2:11" s="1" customFormat="1" ht="6.95" customHeight="1">
      <c r="B37" s="42"/>
      <c r="C37" s="43"/>
      <c r="D37" s="43"/>
      <c r="E37" s="43"/>
      <c r="F37" s="43"/>
      <c r="G37" s="43"/>
      <c r="H37" s="43"/>
      <c r="I37" s="128"/>
      <c r="J37" s="43"/>
      <c r="K37" s="46"/>
    </row>
    <row r="38" spans="2:11" s="1" customFormat="1" ht="25.35" customHeight="1">
      <c r="B38" s="42"/>
      <c r="C38" s="142"/>
      <c r="D38" s="143" t="s">
        <v>52</v>
      </c>
      <c r="E38" s="80"/>
      <c r="F38" s="80"/>
      <c r="G38" s="144" t="s">
        <v>53</v>
      </c>
      <c r="H38" s="145" t="s">
        <v>54</v>
      </c>
      <c r="I38" s="146"/>
      <c r="J38" s="147">
        <f>SUM(J29:J36)</f>
        <v>0</v>
      </c>
      <c r="K38" s="148"/>
    </row>
    <row r="39" spans="2:11" s="1" customFormat="1" ht="14.45" customHeight="1">
      <c r="B39" s="57"/>
      <c r="C39" s="58"/>
      <c r="D39" s="58"/>
      <c r="E39" s="58"/>
      <c r="F39" s="58"/>
      <c r="G39" s="58"/>
      <c r="H39" s="58"/>
      <c r="I39" s="149"/>
      <c r="J39" s="58"/>
      <c r="K39" s="59"/>
    </row>
    <row r="43" spans="2:11" s="1" customFormat="1" ht="6.95" customHeight="1">
      <c r="B43" s="150"/>
      <c r="C43" s="151"/>
      <c r="D43" s="151"/>
      <c r="E43" s="151"/>
      <c r="F43" s="151"/>
      <c r="G43" s="151"/>
      <c r="H43" s="151"/>
      <c r="I43" s="152"/>
      <c r="J43" s="151"/>
      <c r="K43" s="153"/>
    </row>
    <row r="44" spans="2:11" s="1" customFormat="1" ht="36.950000000000003" customHeight="1">
      <c r="B44" s="42"/>
      <c r="C44" s="31" t="s">
        <v>133</v>
      </c>
      <c r="D44" s="43"/>
      <c r="E44" s="43"/>
      <c r="F44" s="43"/>
      <c r="G44" s="43"/>
      <c r="H44" s="43"/>
      <c r="I44" s="128"/>
      <c r="J44" s="43"/>
      <c r="K44" s="46"/>
    </row>
    <row r="45" spans="2:11" s="1" customFormat="1" ht="6.95" customHeight="1">
      <c r="B45" s="42"/>
      <c r="C45" s="43"/>
      <c r="D45" s="43"/>
      <c r="E45" s="43"/>
      <c r="F45" s="43"/>
      <c r="G45" s="43"/>
      <c r="H45" s="43"/>
      <c r="I45" s="128"/>
      <c r="J45" s="43"/>
      <c r="K45" s="46"/>
    </row>
    <row r="46" spans="2:11" s="1" customFormat="1" ht="14.45" customHeight="1">
      <c r="B46" s="42"/>
      <c r="C46" s="38" t="s">
        <v>17</v>
      </c>
      <c r="D46" s="43"/>
      <c r="E46" s="43"/>
      <c r="F46" s="43"/>
      <c r="G46" s="43"/>
      <c r="H46" s="43"/>
      <c r="I46" s="128"/>
      <c r="J46" s="43"/>
      <c r="K46" s="46"/>
    </row>
    <row r="47" spans="2:11" s="1" customFormat="1" ht="16.5" customHeight="1">
      <c r="B47" s="42"/>
      <c r="C47" s="43"/>
      <c r="D47" s="43"/>
      <c r="E47" s="406" t="str">
        <f>E7</f>
        <v>Intenzifikace ČOV Karlštejn</v>
      </c>
      <c r="F47" s="412"/>
      <c r="G47" s="412"/>
      <c r="H47" s="412"/>
      <c r="I47" s="128"/>
      <c r="J47" s="43"/>
      <c r="K47" s="46"/>
    </row>
    <row r="48" spans="2:11" ht="15">
      <c r="B48" s="29"/>
      <c r="C48" s="38" t="s">
        <v>129</v>
      </c>
      <c r="D48" s="30"/>
      <c r="E48" s="30"/>
      <c r="F48" s="30"/>
      <c r="G48" s="30"/>
      <c r="H48" s="30"/>
      <c r="I48" s="127"/>
      <c r="J48" s="30"/>
      <c r="K48" s="32"/>
    </row>
    <row r="49" spans="2:47" s="1" customFormat="1" ht="16.5" customHeight="1">
      <c r="B49" s="42"/>
      <c r="C49" s="43"/>
      <c r="D49" s="43"/>
      <c r="E49" s="406" t="s">
        <v>130</v>
      </c>
      <c r="F49" s="407"/>
      <c r="G49" s="407"/>
      <c r="H49" s="407"/>
      <c r="I49" s="128"/>
      <c r="J49" s="43"/>
      <c r="K49" s="46"/>
    </row>
    <row r="50" spans="2:47" s="1" customFormat="1" ht="14.45" customHeight="1">
      <c r="B50" s="42"/>
      <c r="C50" s="38" t="s">
        <v>131</v>
      </c>
      <c r="D50" s="43"/>
      <c r="E50" s="43"/>
      <c r="F50" s="43"/>
      <c r="G50" s="43"/>
      <c r="H50" s="43"/>
      <c r="I50" s="128"/>
      <c r="J50" s="43"/>
      <c r="K50" s="46"/>
    </row>
    <row r="51" spans="2:47" s="1" customFormat="1" ht="17.25" customHeight="1">
      <c r="B51" s="42"/>
      <c r="C51" s="43"/>
      <c r="D51" s="43"/>
      <c r="E51" s="408" t="str">
        <f>E11</f>
        <v>SO 01.2 - Nový stav</v>
      </c>
      <c r="F51" s="407"/>
      <c r="G51" s="407"/>
      <c r="H51" s="407"/>
      <c r="I51" s="128"/>
      <c r="J51" s="43"/>
      <c r="K51" s="46"/>
    </row>
    <row r="52" spans="2:47" s="1" customFormat="1" ht="6.95" customHeight="1">
      <c r="B52" s="42"/>
      <c r="C52" s="43"/>
      <c r="D52" s="43"/>
      <c r="E52" s="43"/>
      <c r="F52" s="43"/>
      <c r="G52" s="43"/>
      <c r="H52" s="43"/>
      <c r="I52" s="128"/>
      <c r="J52" s="43"/>
      <c r="K52" s="46"/>
    </row>
    <row r="53" spans="2:47" s="1" customFormat="1" ht="18" customHeight="1">
      <c r="B53" s="42"/>
      <c r="C53" s="38" t="s">
        <v>23</v>
      </c>
      <c r="D53" s="43"/>
      <c r="E53" s="43"/>
      <c r="F53" s="36" t="str">
        <f>F14</f>
        <v>Karlštejn</v>
      </c>
      <c r="G53" s="43"/>
      <c r="H53" s="43"/>
      <c r="I53" s="129" t="s">
        <v>25</v>
      </c>
      <c r="J53" s="130" t="str">
        <f>IF(J14="","",J14)</f>
        <v>13. 11. 2018</v>
      </c>
      <c r="K53" s="46"/>
    </row>
    <row r="54" spans="2:47" s="1" customFormat="1" ht="6.95" customHeight="1">
      <c r="B54" s="42"/>
      <c r="C54" s="43"/>
      <c r="D54" s="43"/>
      <c r="E54" s="43"/>
      <c r="F54" s="43"/>
      <c r="G54" s="43"/>
      <c r="H54" s="43"/>
      <c r="I54" s="128"/>
      <c r="J54" s="43"/>
      <c r="K54" s="46"/>
    </row>
    <row r="55" spans="2:47" s="1" customFormat="1" ht="15">
      <c r="B55" s="42"/>
      <c r="C55" s="38" t="s">
        <v>27</v>
      </c>
      <c r="D55" s="43"/>
      <c r="E55" s="43"/>
      <c r="F55" s="36" t="str">
        <f>E17</f>
        <v>Městys Karlštejn</v>
      </c>
      <c r="G55" s="43"/>
      <c r="H55" s="43"/>
      <c r="I55" s="129" t="s">
        <v>35</v>
      </c>
      <c r="J55" s="400" t="str">
        <f>E23</f>
        <v>Vodohospodářský podnik a.s.</v>
      </c>
      <c r="K55" s="46"/>
    </row>
    <row r="56" spans="2:47" s="1" customFormat="1" ht="14.45" customHeight="1">
      <c r="B56" s="42"/>
      <c r="C56" s="38" t="s">
        <v>33</v>
      </c>
      <c r="D56" s="43"/>
      <c r="E56" s="43"/>
      <c r="F56" s="36" t="str">
        <f>IF(E20="","",E20)</f>
        <v/>
      </c>
      <c r="G56" s="43"/>
      <c r="H56" s="43"/>
      <c r="I56" s="128"/>
      <c r="J56" s="409"/>
      <c r="K56" s="46"/>
    </row>
    <row r="57" spans="2:47" s="1" customFormat="1" ht="10.35" customHeight="1">
      <c r="B57" s="42"/>
      <c r="C57" s="43"/>
      <c r="D57" s="43"/>
      <c r="E57" s="43"/>
      <c r="F57" s="43"/>
      <c r="G57" s="43"/>
      <c r="H57" s="43"/>
      <c r="I57" s="128"/>
      <c r="J57" s="43"/>
      <c r="K57" s="46"/>
    </row>
    <row r="58" spans="2:47" s="1" customFormat="1" ht="29.25" customHeight="1">
      <c r="B58" s="42"/>
      <c r="C58" s="154" t="s">
        <v>134</v>
      </c>
      <c r="D58" s="142"/>
      <c r="E58" s="142"/>
      <c r="F58" s="142"/>
      <c r="G58" s="142"/>
      <c r="H58" s="142"/>
      <c r="I58" s="155"/>
      <c r="J58" s="156" t="s">
        <v>135</v>
      </c>
      <c r="K58" s="157"/>
    </row>
    <row r="59" spans="2:47" s="1" customFormat="1" ht="10.35" customHeight="1">
      <c r="B59" s="42"/>
      <c r="C59" s="43"/>
      <c r="D59" s="43"/>
      <c r="E59" s="43"/>
      <c r="F59" s="43"/>
      <c r="G59" s="43"/>
      <c r="H59" s="43"/>
      <c r="I59" s="128"/>
      <c r="J59" s="43"/>
      <c r="K59" s="46"/>
    </row>
    <row r="60" spans="2:47" s="1" customFormat="1" ht="29.25" customHeight="1">
      <c r="B60" s="42"/>
      <c r="C60" s="158" t="s">
        <v>136</v>
      </c>
      <c r="D60" s="43"/>
      <c r="E60" s="43"/>
      <c r="F60" s="43"/>
      <c r="G60" s="43"/>
      <c r="H60" s="43"/>
      <c r="I60" s="128"/>
      <c r="J60" s="138">
        <f>J100</f>
        <v>0</v>
      </c>
      <c r="K60" s="46"/>
      <c r="AU60" s="25" t="s">
        <v>137</v>
      </c>
    </row>
    <row r="61" spans="2:47" s="8" customFormat="1" ht="24.95" customHeight="1">
      <c r="B61" s="159"/>
      <c r="C61" s="160"/>
      <c r="D61" s="161" t="s">
        <v>138</v>
      </c>
      <c r="E61" s="162"/>
      <c r="F61" s="162"/>
      <c r="G61" s="162"/>
      <c r="H61" s="162"/>
      <c r="I61" s="163"/>
      <c r="J61" s="164">
        <f>J101</f>
        <v>0</v>
      </c>
      <c r="K61" s="165"/>
    </row>
    <row r="62" spans="2:47" s="9" customFormat="1" ht="19.899999999999999" customHeight="1">
      <c r="B62" s="166"/>
      <c r="C62" s="167"/>
      <c r="D62" s="168" t="s">
        <v>407</v>
      </c>
      <c r="E62" s="169"/>
      <c r="F62" s="169"/>
      <c r="G62" s="169"/>
      <c r="H62" s="169"/>
      <c r="I62" s="170"/>
      <c r="J62" s="171">
        <f>J102</f>
        <v>0</v>
      </c>
      <c r="K62" s="172"/>
    </row>
    <row r="63" spans="2:47" s="9" customFormat="1" ht="19.899999999999999" customHeight="1">
      <c r="B63" s="166"/>
      <c r="C63" s="167"/>
      <c r="D63" s="168" t="s">
        <v>408</v>
      </c>
      <c r="E63" s="169"/>
      <c r="F63" s="169"/>
      <c r="G63" s="169"/>
      <c r="H63" s="169"/>
      <c r="I63" s="170"/>
      <c r="J63" s="171">
        <f>J105</f>
        <v>0</v>
      </c>
      <c r="K63" s="172"/>
    </row>
    <row r="64" spans="2:47" s="9" customFormat="1" ht="19.899999999999999" customHeight="1">
      <c r="B64" s="166"/>
      <c r="C64" s="167"/>
      <c r="D64" s="168" t="s">
        <v>409</v>
      </c>
      <c r="E64" s="169"/>
      <c r="F64" s="169"/>
      <c r="G64" s="169"/>
      <c r="H64" s="169"/>
      <c r="I64" s="170"/>
      <c r="J64" s="171">
        <f>J122</f>
        <v>0</v>
      </c>
      <c r="K64" s="172"/>
    </row>
    <row r="65" spans="2:11" s="9" customFormat="1" ht="19.899999999999999" customHeight="1">
      <c r="B65" s="166"/>
      <c r="C65" s="167"/>
      <c r="D65" s="168" t="s">
        <v>139</v>
      </c>
      <c r="E65" s="169"/>
      <c r="F65" s="169"/>
      <c r="G65" s="169"/>
      <c r="H65" s="169"/>
      <c r="I65" s="170"/>
      <c r="J65" s="171">
        <f>J139</f>
        <v>0</v>
      </c>
      <c r="K65" s="172"/>
    </row>
    <row r="66" spans="2:11" s="9" customFormat="1" ht="19.899999999999999" customHeight="1">
      <c r="B66" s="166"/>
      <c r="C66" s="167"/>
      <c r="D66" s="168" t="s">
        <v>410</v>
      </c>
      <c r="E66" s="169"/>
      <c r="F66" s="169"/>
      <c r="G66" s="169"/>
      <c r="H66" s="169"/>
      <c r="I66" s="170"/>
      <c r="J66" s="171">
        <f>J229</f>
        <v>0</v>
      </c>
      <c r="K66" s="172"/>
    </row>
    <row r="67" spans="2:11" s="8" customFormat="1" ht="24.95" customHeight="1">
      <c r="B67" s="159"/>
      <c r="C67" s="160"/>
      <c r="D67" s="161" t="s">
        <v>141</v>
      </c>
      <c r="E67" s="162"/>
      <c r="F67" s="162"/>
      <c r="G67" s="162"/>
      <c r="H67" s="162"/>
      <c r="I67" s="163"/>
      <c r="J67" s="164">
        <f>J232</f>
        <v>0</v>
      </c>
      <c r="K67" s="165"/>
    </row>
    <row r="68" spans="2:11" s="9" customFormat="1" ht="19.899999999999999" customHeight="1">
      <c r="B68" s="166"/>
      <c r="C68" s="167"/>
      <c r="D68" s="168" t="s">
        <v>411</v>
      </c>
      <c r="E68" s="169"/>
      <c r="F68" s="169"/>
      <c r="G68" s="169"/>
      <c r="H68" s="169"/>
      <c r="I68" s="170"/>
      <c r="J68" s="171">
        <f>J233</f>
        <v>0</v>
      </c>
      <c r="K68" s="172"/>
    </row>
    <row r="69" spans="2:11" s="9" customFormat="1" ht="19.899999999999999" customHeight="1">
      <c r="B69" s="166"/>
      <c r="C69" s="167"/>
      <c r="D69" s="168" t="s">
        <v>142</v>
      </c>
      <c r="E69" s="169"/>
      <c r="F69" s="169"/>
      <c r="G69" s="169"/>
      <c r="H69" s="169"/>
      <c r="I69" s="170"/>
      <c r="J69" s="171">
        <f>J246</f>
        <v>0</v>
      </c>
      <c r="K69" s="172"/>
    </row>
    <row r="70" spans="2:11" s="9" customFormat="1" ht="19.899999999999999" customHeight="1">
      <c r="B70" s="166"/>
      <c r="C70" s="167"/>
      <c r="D70" s="168" t="s">
        <v>143</v>
      </c>
      <c r="E70" s="169"/>
      <c r="F70" s="169"/>
      <c r="G70" s="169"/>
      <c r="H70" s="169"/>
      <c r="I70" s="170"/>
      <c r="J70" s="171">
        <f>J249</f>
        <v>0</v>
      </c>
      <c r="K70" s="172"/>
    </row>
    <row r="71" spans="2:11" s="9" customFormat="1" ht="19.899999999999999" customHeight="1">
      <c r="B71" s="166"/>
      <c r="C71" s="167"/>
      <c r="D71" s="168" t="s">
        <v>145</v>
      </c>
      <c r="E71" s="169"/>
      <c r="F71" s="169"/>
      <c r="G71" s="169"/>
      <c r="H71" s="169"/>
      <c r="I71" s="170"/>
      <c r="J71" s="171">
        <f>J321</f>
        <v>0</v>
      </c>
      <c r="K71" s="172"/>
    </row>
    <row r="72" spans="2:11" s="9" customFormat="1" ht="19.899999999999999" customHeight="1">
      <c r="B72" s="166"/>
      <c r="C72" s="167"/>
      <c r="D72" s="168" t="s">
        <v>146</v>
      </c>
      <c r="E72" s="169"/>
      <c r="F72" s="169"/>
      <c r="G72" s="169"/>
      <c r="H72" s="169"/>
      <c r="I72" s="170"/>
      <c r="J72" s="171">
        <f>J346</f>
        <v>0</v>
      </c>
      <c r="K72" s="172"/>
    </row>
    <row r="73" spans="2:11" s="9" customFormat="1" ht="19.899999999999999" customHeight="1">
      <c r="B73" s="166"/>
      <c r="C73" s="167"/>
      <c r="D73" s="168" t="s">
        <v>412</v>
      </c>
      <c r="E73" s="169"/>
      <c r="F73" s="169"/>
      <c r="G73" s="169"/>
      <c r="H73" s="169"/>
      <c r="I73" s="170"/>
      <c r="J73" s="171">
        <f>J381</f>
        <v>0</v>
      </c>
      <c r="K73" s="172"/>
    </row>
    <row r="74" spans="2:11" s="9" customFormat="1" ht="19.899999999999999" customHeight="1">
      <c r="B74" s="166"/>
      <c r="C74" s="167"/>
      <c r="D74" s="168" t="s">
        <v>147</v>
      </c>
      <c r="E74" s="169"/>
      <c r="F74" s="169"/>
      <c r="G74" s="169"/>
      <c r="H74" s="169"/>
      <c r="I74" s="170"/>
      <c r="J74" s="171">
        <f>J445</f>
        <v>0</v>
      </c>
      <c r="K74" s="172"/>
    </row>
    <row r="75" spans="2:11" s="9" customFormat="1" ht="19.899999999999999" customHeight="1">
      <c r="B75" s="166"/>
      <c r="C75" s="167"/>
      <c r="D75" s="168" t="s">
        <v>148</v>
      </c>
      <c r="E75" s="169"/>
      <c r="F75" s="169"/>
      <c r="G75" s="169"/>
      <c r="H75" s="169"/>
      <c r="I75" s="170"/>
      <c r="J75" s="171">
        <f>J485</f>
        <v>0</v>
      </c>
      <c r="K75" s="172"/>
    </row>
    <row r="76" spans="2:11" s="9" customFormat="1" ht="19.899999999999999" customHeight="1">
      <c r="B76" s="166"/>
      <c r="C76" s="167"/>
      <c r="D76" s="168" t="s">
        <v>149</v>
      </c>
      <c r="E76" s="169"/>
      <c r="F76" s="169"/>
      <c r="G76" s="169"/>
      <c r="H76" s="169"/>
      <c r="I76" s="170"/>
      <c r="J76" s="171">
        <f>J494</f>
        <v>0</v>
      </c>
      <c r="K76" s="172"/>
    </row>
    <row r="77" spans="2:11" s="9" customFormat="1" ht="19.899999999999999" customHeight="1">
      <c r="B77" s="166"/>
      <c r="C77" s="167"/>
      <c r="D77" s="168" t="s">
        <v>413</v>
      </c>
      <c r="E77" s="169"/>
      <c r="F77" s="169"/>
      <c r="G77" s="169"/>
      <c r="H77" s="169"/>
      <c r="I77" s="170"/>
      <c r="J77" s="171">
        <f>J501</f>
        <v>0</v>
      </c>
      <c r="K77" s="172"/>
    </row>
    <row r="78" spans="2:11" s="9" customFormat="1" ht="19.899999999999999" customHeight="1">
      <c r="B78" s="166"/>
      <c r="C78" s="167"/>
      <c r="D78" s="168" t="s">
        <v>414</v>
      </c>
      <c r="E78" s="169"/>
      <c r="F78" s="169"/>
      <c r="G78" s="169"/>
      <c r="H78" s="169"/>
      <c r="I78" s="170"/>
      <c r="J78" s="171">
        <f>J521</f>
        <v>0</v>
      </c>
      <c r="K78" s="172"/>
    </row>
    <row r="79" spans="2:11" s="1" customFormat="1" ht="21.75" customHeight="1">
      <c r="B79" s="42"/>
      <c r="C79" s="43"/>
      <c r="D79" s="43"/>
      <c r="E79" s="43"/>
      <c r="F79" s="43"/>
      <c r="G79" s="43"/>
      <c r="H79" s="43"/>
      <c r="I79" s="128"/>
      <c r="J79" s="43"/>
      <c r="K79" s="46"/>
    </row>
    <row r="80" spans="2:11" s="1" customFormat="1" ht="6.95" customHeight="1">
      <c r="B80" s="57"/>
      <c r="C80" s="58"/>
      <c r="D80" s="58"/>
      <c r="E80" s="58"/>
      <c r="F80" s="58"/>
      <c r="G80" s="58"/>
      <c r="H80" s="58"/>
      <c r="I80" s="149"/>
      <c r="J80" s="58"/>
      <c r="K80" s="59"/>
    </row>
    <row r="84" spans="2:12" s="1" customFormat="1" ht="6.95" customHeight="1">
      <c r="B84" s="60"/>
      <c r="C84" s="61"/>
      <c r="D84" s="61"/>
      <c r="E84" s="61"/>
      <c r="F84" s="61"/>
      <c r="G84" s="61"/>
      <c r="H84" s="61"/>
      <c r="I84" s="152"/>
      <c r="J84" s="61"/>
      <c r="K84" s="61"/>
      <c r="L84" s="62"/>
    </row>
    <row r="85" spans="2:12" s="1" customFormat="1" ht="36.950000000000003" customHeight="1">
      <c r="B85" s="42"/>
      <c r="C85" s="63" t="s">
        <v>150</v>
      </c>
      <c r="D85" s="64"/>
      <c r="E85" s="64"/>
      <c r="F85" s="64"/>
      <c r="G85" s="64"/>
      <c r="H85" s="64"/>
      <c r="I85" s="173"/>
      <c r="J85" s="64"/>
      <c r="K85" s="64"/>
      <c r="L85" s="62"/>
    </row>
    <row r="86" spans="2:12" s="1" customFormat="1" ht="6.95" customHeight="1">
      <c r="B86" s="42"/>
      <c r="C86" s="64"/>
      <c r="D86" s="64"/>
      <c r="E86" s="64"/>
      <c r="F86" s="64"/>
      <c r="G86" s="64"/>
      <c r="H86" s="64"/>
      <c r="I86" s="173"/>
      <c r="J86" s="64"/>
      <c r="K86" s="64"/>
      <c r="L86" s="62"/>
    </row>
    <row r="87" spans="2:12" s="1" customFormat="1" ht="14.45" customHeight="1">
      <c r="B87" s="42"/>
      <c r="C87" s="66" t="s">
        <v>17</v>
      </c>
      <c r="D87" s="64"/>
      <c r="E87" s="64"/>
      <c r="F87" s="64"/>
      <c r="G87" s="64"/>
      <c r="H87" s="64"/>
      <c r="I87" s="173"/>
      <c r="J87" s="64"/>
      <c r="K87" s="64"/>
      <c r="L87" s="62"/>
    </row>
    <row r="88" spans="2:12" s="1" customFormat="1" ht="16.5" customHeight="1">
      <c r="B88" s="42"/>
      <c r="C88" s="64"/>
      <c r="D88" s="64"/>
      <c r="E88" s="410" t="str">
        <f>E7</f>
        <v>Intenzifikace ČOV Karlštejn</v>
      </c>
      <c r="F88" s="411"/>
      <c r="G88" s="411"/>
      <c r="H88" s="411"/>
      <c r="I88" s="173"/>
      <c r="J88" s="64"/>
      <c r="K88" s="64"/>
      <c r="L88" s="62"/>
    </row>
    <row r="89" spans="2:12" ht="15">
      <c r="B89" s="29"/>
      <c r="C89" s="66" t="s">
        <v>129</v>
      </c>
      <c r="D89" s="174"/>
      <c r="E89" s="174"/>
      <c r="F89" s="174"/>
      <c r="G89" s="174"/>
      <c r="H89" s="174"/>
      <c r="J89" s="174"/>
      <c r="K89" s="174"/>
      <c r="L89" s="175"/>
    </row>
    <row r="90" spans="2:12" s="1" customFormat="1" ht="16.5" customHeight="1">
      <c r="B90" s="42"/>
      <c r="C90" s="64"/>
      <c r="D90" s="64"/>
      <c r="E90" s="410" t="s">
        <v>130</v>
      </c>
      <c r="F90" s="404"/>
      <c r="G90" s="404"/>
      <c r="H90" s="404"/>
      <c r="I90" s="173"/>
      <c r="J90" s="64"/>
      <c r="K90" s="64"/>
      <c r="L90" s="62"/>
    </row>
    <row r="91" spans="2:12" s="1" customFormat="1" ht="14.45" customHeight="1">
      <c r="B91" s="42"/>
      <c r="C91" s="66" t="s">
        <v>131</v>
      </c>
      <c r="D91" s="64"/>
      <c r="E91" s="64"/>
      <c r="F91" s="64"/>
      <c r="G91" s="64"/>
      <c r="H91" s="64"/>
      <c r="I91" s="173"/>
      <c r="J91" s="64"/>
      <c r="K91" s="64"/>
      <c r="L91" s="62"/>
    </row>
    <row r="92" spans="2:12" s="1" customFormat="1" ht="17.25" customHeight="1">
      <c r="B92" s="42"/>
      <c r="C92" s="64"/>
      <c r="D92" s="64"/>
      <c r="E92" s="377" t="str">
        <f>E11</f>
        <v>SO 01.2 - Nový stav</v>
      </c>
      <c r="F92" s="404"/>
      <c r="G92" s="404"/>
      <c r="H92" s="404"/>
      <c r="I92" s="173"/>
      <c r="J92" s="64"/>
      <c r="K92" s="64"/>
      <c r="L92" s="62"/>
    </row>
    <row r="93" spans="2:12" s="1" customFormat="1" ht="6.95" customHeight="1">
      <c r="B93" s="42"/>
      <c r="C93" s="64"/>
      <c r="D93" s="64"/>
      <c r="E93" s="64"/>
      <c r="F93" s="64"/>
      <c r="G93" s="64"/>
      <c r="H93" s="64"/>
      <c r="I93" s="173"/>
      <c r="J93" s="64"/>
      <c r="K93" s="64"/>
      <c r="L93" s="62"/>
    </row>
    <row r="94" spans="2:12" s="1" customFormat="1" ht="18" customHeight="1">
      <c r="B94" s="42"/>
      <c r="C94" s="66" t="s">
        <v>23</v>
      </c>
      <c r="D94" s="64"/>
      <c r="E94" s="64"/>
      <c r="F94" s="176" t="str">
        <f>F14</f>
        <v>Karlštejn</v>
      </c>
      <c r="G94" s="64"/>
      <c r="H94" s="64"/>
      <c r="I94" s="177" t="s">
        <v>25</v>
      </c>
      <c r="J94" s="74" t="str">
        <f>IF(J14="","",J14)</f>
        <v>13. 11. 2018</v>
      </c>
      <c r="K94" s="64"/>
      <c r="L94" s="62"/>
    </row>
    <row r="95" spans="2:12" s="1" customFormat="1" ht="6.95" customHeight="1">
      <c r="B95" s="42"/>
      <c r="C95" s="64"/>
      <c r="D95" s="64"/>
      <c r="E95" s="64"/>
      <c r="F95" s="64"/>
      <c r="G95" s="64"/>
      <c r="H95" s="64"/>
      <c r="I95" s="173"/>
      <c r="J95" s="64"/>
      <c r="K95" s="64"/>
      <c r="L95" s="62"/>
    </row>
    <row r="96" spans="2:12" s="1" customFormat="1" ht="15">
      <c r="B96" s="42"/>
      <c r="C96" s="66" t="s">
        <v>27</v>
      </c>
      <c r="D96" s="64"/>
      <c r="E96" s="64"/>
      <c r="F96" s="176" t="str">
        <f>E17</f>
        <v>Městys Karlštejn</v>
      </c>
      <c r="G96" s="64"/>
      <c r="H96" s="64"/>
      <c r="I96" s="177" t="s">
        <v>35</v>
      </c>
      <c r="J96" s="176" t="str">
        <f>E23</f>
        <v>Vodohospodářský podnik a.s.</v>
      </c>
      <c r="K96" s="64"/>
      <c r="L96" s="62"/>
    </row>
    <row r="97" spans="2:65" s="1" customFormat="1" ht="14.45" customHeight="1">
      <c r="B97" s="42"/>
      <c r="C97" s="66" t="s">
        <v>33</v>
      </c>
      <c r="D97" s="64"/>
      <c r="E97" s="64"/>
      <c r="F97" s="176" t="str">
        <f>IF(E20="","",E20)</f>
        <v/>
      </c>
      <c r="G97" s="64"/>
      <c r="H97" s="64"/>
      <c r="I97" s="173"/>
      <c r="J97" s="64"/>
      <c r="K97" s="64"/>
      <c r="L97" s="62"/>
    </row>
    <row r="98" spans="2:65" s="1" customFormat="1" ht="10.35" customHeight="1">
      <c r="B98" s="42"/>
      <c r="C98" s="64"/>
      <c r="D98" s="64"/>
      <c r="E98" s="64"/>
      <c r="F98" s="64"/>
      <c r="G98" s="64"/>
      <c r="H98" s="64"/>
      <c r="I98" s="173"/>
      <c r="J98" s="64"/>
      <c r="K98" s="64"/>
      <c r="L98" s="62"/>
    </row>
    <row r="99" spans="2:65" s="10" customFormat="1" ht="29.25" customHeight="1">
      <c r="B99" s="178"/>
      <c r="C99" s="179" t="s">
        <v>151</v>
      </c>
      <c r="D99" s="180" t="s">
        <v>61</v>
      </c>
      <c r="E99" s="180" t="s">
        <v>57</v>
      </c>
      <c r="F99" s="180" t="s">
        <v>152</v>
      </c>
      <c r="G99" s="180" t="s">
        <v>153</v>
      </c>
      <c r="H99" s="180" t="s">
        <v>154</v>
      </c>
      <c r="I99" s="181" t="s">
        <v>155</v>
      </c>
      <c r="J99" s="180" t="s">
        <v>135</v>
      </c>
      <c r="K99" s="182" t="s">
        <v>156</v>
      </c>
      <c r="L99" s="183"/>
      <c r="M99" s="82" t="s">
        <v>157</v>
      </c>
      <c r="N99" s="83" t="s">
        <v>46</v>
      </c>
      <c r="O99" s="83" t="s">
        <v>158</v>
      </c>
      <c r="P99" s="83" t="s">
        <v>159</v>
      </c>
      <c r="Q99" s="83" t="s">
        <v>160</v>
      </c>
      <c r="R99" s="83" t="s">
        <v>161</v>
      </c>
      <c r="S99" s="83" t="s">
        <v>162</v>
      </c>
      <c r="T99" s="84" t="s">
        <v>163</v>
      </c>
    </row>
    <row r="100" spans="2:65" s="1" customFormat="1" ht="29.25" customHeight="1">
      <c r="B100" s="42"/>
      <c r="C100" s="88" t="s">
        <v>136</v>
      </c>
      <c r="D100" s="64"/>
      <c r="E100" s="64"/>
      <c r="F100" s="64"/>
      <c r="G100" s="64"/>
      <c r="H100" s="64"/>
      <c r="I100" s="173"/>
      <c r="J100" s="184">
        <f>BK100</f>
        <v>0</v>
      </c>
      <c r="K100" s="64"/>
      <c r="L100" s="62"/>
      <c r="M100" s="85"/>
      <c r="N100" s="86"/>
      <c r="O100" s="86"/>
      <c r="P100" s="185">
        <f>P101+P232</f>
        <v>0</v>
      </c>
      <c r="Q100" s="86"/>
      <c r="R100" s="185">
        <f>R101+R232</f>
        <v>46.777875000000002</v>
      </c>
      <c r="S100" s="86"/>
      <c r="T100" s="186">
        <f>T101+T232</f>
        <v>0.89715</v>
      </c>
      <c r="AT100" s="25" t="s">
        <v>75</v>
      </c>
      <c r="AU100" s="25" t="s">
        <v>137</v>
      </c>
      <c r="BK100" s="187">
        <f>BK101+BK232</f>
        <v>0</v>
      </c>
    </row>
    <row r="101" spans="2:65" s="11" customFormat="1" ht="37.35" customHeight="1">
      <c r="B101" s="188"/>
      <c r="C101" s="189"/>
      <c r="D101" s="190" t="s">
        <v>75</v>
      </c>
      <c r="E101" s="191" t="s">
        <v>164</v>
      </c>
      <c r="F101" s="191" t="s">
        <v>165</v>
      </c>
      <c r="G101" s="189"/>
      <c r="H101" s="189"/>
      <c r="I101" s="192"/>
      <c r="J101" s="193">
        <f>BK101</f>
        <v>0</v>
      </c>
      <c r="K101" s="189"/>
      <c r="L101" s="194"/>
      <c r="M101" s="195"/>
      <c r="N101" s="196"/>
      <c r="O101" s="196"/>
      <c r="P101" s="197">
        <f>P102+P105+P122+P139+P229</f>
        <v>0</v>
      </c>
      <c r="Q101" s="196"/>
      <c r="R101" s="197">
        <f>R102+R105+R122+R139+R229</f>
        <v>18.948534899999999</v>
      </c>
      <c r="S101" s="196"/>
      <c r="T101" s="198">
        <f>T102+T105+T122+T139+T229</f>
        <v>0.89715</v>
      </c>
      <c r="AR101" s="199" t="s">
        <v>83</v>
      </c>
      <c r="AT101" s="200" t="s">
        <v>75</v>
      </c>
      <c r="AU101" s="200" t="s">
        <v>76</v>
      </c>
      <c r="AY101" s="199" t="s">
        <v>166</v>
      </c>
      <c r="BK101" s="201">
        <f>BK102+BK105+BK122+BK139+BK229</f>
        <v>0</v>
      </c>
    </row>
    <row r="102" spans="2:65" s="11" customFormat="1" ht="19.899999999999999" customHeight="1">
      <c r="B102" s="188"/>
      <c r="C102" s="189"/>
      <c r="D102" s="190" t="s">
        <v>75</v>
      </c>
      <c r="E102" s="202" t="s">
        <v>83</v>
      </c>
      <c r="F102" s="202" t="s">
        <v>415</v>
      </c>
      <c r="G102" s="189"/>
      <c r="H102" s="189"/>
      <c r="I102" s="192"/>
      <c r="J102" s="203">
        <f>BK102</f>
        <v>0</v>
      </c>
      <c r="K102" s="189"/>
      <c r="L102" s="194"/>
      <c r="M102" s="195"/>
      <c r="N102" s="196"/>
      <c r="O102" s="196"/>
      <c r="P102" s="197">
        <f>SUM(P103:P104)</f>
        <v>0</v>
      </c>
      <c r="Q102" s="196"/>
      <c r="R102" s="197">
        <f>SUM(R103:R104)</f>
        <v>0</v>
      </c>
      <c r="S102" s="196"/>
      <c r="T102" s="198">
        <f>SUM(T103:T104)</f>
        <v>0</v>
      </c>
      <c r="AR102" s="199" t="s">
        <v>83</v>
      </c>
      <c r="AT102" s="200" t="s">
        <v>75</v>
      </c>
      <c r="AU102" s="200" t="s">
        <v>83</v>
      </c>
      <c r="AY102" s="199" t="s">
        <v>166</v>
      </c>
      <c r="BK102" s="201">
        <f>SUM(BK103:BK104)</f>
        <v>0</v>
      </c>
    </row>
    <row r="103" spans="2:65" s="1" customFormat="1" ht="16.5" customHeight="1">
      <c r="B103" s="42"/>
      <c r="C103" s="204" t="s">
        <v>83</v>
      </c>
      <c r="D103" s="204" t="s">
        <v>169</v>
      </c>
      <c r="E103" s="205" t="s">
        <v>416</v>
      </c>
      <c r="F103" s="206" t="s">
        <v>417</v>
      </c>
      <c r="G103" s="207" t="s">
        <v>186</v>
      </c>
      <c r="H103" s="208">
        <v>491.26</v>
      </c>
      <c r="I103" s="209"/>
      <c r="J103" s="208">
        <f>ROUND(I103*H103,2)</f>
        <v>0</v>
      </c>
      <c r="K103" s="206" t="s">
        <v>22</v>
      </c>
      <c r="L103" s="62"/>
      <c r="M103" s="210" t="s">
        <v>22</v>
      </c>
      <c r="N103" s="211" t="s">
        <v>47</v>
      </c>
      <c r="O103" s="43"/>
      <c r="P103" s="212">
        <f>O103*H103</f>
        <v>0</v>
      </c>
      <c r="Q103" s="212">
        <v>0</v>
      </c>
      <c r="R103" s="212">
        <f>Q103*H103</f>
        <v>0</v>
      </c>
      <c r="S103" s="212">
        <v>0</v>
      </c>
      <c r="T103" s="213">
        <f>S103*H103</f>
        <v>0</v>
      </c>
      <c r="AR103" s="25" t="s">
        <v>174</v>
      </c>
      <c r="AT103" s="25" t="s">
        <v>169</v>
      </c>
      <c r="AU103" s="25" t="s">
        <v>85</v>
      </c>
      <c r="AY103" s="25" t="s">
        <v>166</v>
      </c>
      <c r="BE103" s="214">
        <f>IF(N103="základní",J103,0)</f>
        <v>0</v>
      </c>
      <c r="BF103" s="214">
        <f>IF(N103="snížená",J103,0)</f>
        <v>0</v>
      </c>
      <c r="BG103" s="214">
        <f>IF(N103="zákl. přenesená",J103,0)</f>
        <v>0</v>
      </c>
      <c r="BH103" s="214">
        <f>IF(N103="sníž. přenesená",J103,0)</f>
        <v>0</v>
      </c>
      <c r="BI103" s="214">
        <f>IF(N103="nulová",J103,0)</f>
        <v>0</v>
      </c>
      <c r="BJ103" s="25" t="s">
        <v>83</v>
      </c>
      <c r="BK103" s="214">
        <f>ROUND(I103*H103,2)</f>
        <v>0</v>
      </c>
      <c r="BL103" s="25" t="s">
        <v>174</v>
      </c>
      <c r="BM103" s="25" t="s">
        <v>418</v>
      </c>
    </row>
    <row r="104" spans="2:65" s="13" customFormat="1">
      <c r="B104" s="226"/>
      <c r="C104" s="227"/>
      <c r="D104" s="217" t="s">
        <v>176</v>
      </c>
      <c r="E104" s="228" t="s">
        <v>22</v>
      </c>
      <c r="F104" s="229" t="s">
        <v>419</v>
      </c>
      <c r="G104" s="227"/>
      <c r="H104" s="230">
        <v>491.26</v>
      </c>
      <c r="I104" s="231"/>
      <c r="J104" s="227"/>
      <c r="K104" s="227"/>
      <c r="L104" s="232"/>
      <c r="M104" s="233"/>
      <c r="N104" s="234"/>
      <c r="O104" s="234"/>
      <c r="P104" s="234"/>
      <c r="Q104" s="234"/>
      <c r="R104" s="234"/>
      <c r="S104" s="234"/>
      <c r="T104" s="235"/>
      <c r="AT104" s="236" t="s">
        <v>176</v>
      </c>
      <c r="AU104" s="236" t="s">
        <v>85</v>
      </c>
      <c r="AV104" s="13" t="s">
        <v>85</v>
      </c>
      <c r="AW104" s="13" t="s">
        <v>39</v>
      </c>
      <c r="AX104" s="13" t="s">
        <v>83</v>
      </c>
      <c r="AY104" s="236" t="s">
        <v>166</v>
      </c>
    </row>
    <row r="105" spans="2:65" s="11" customFormat="1" ht="29.85" customHeight="1">
      <c r="B105" s="188"/>
      <c r="C105" s="189"/>
      <c r="D105" s="190" t="s">
        <v>75</v>
      </c>
      <c r="E105" s="202" t="s">
        <v>183</v>
      </c>
      <c r="F105" s="202" t="s">
        <v>420</v>
      </c>
      <c r="G105" s="189"/>
      <c r="H105" s="189"/>
      <c r="I105" s="192"/>
      <c r="J105" s="203">
        <f>BK105</f>
        <v>0</v>
      </c>
      <c r="K105" s="189"/>
      <c r="L105" s="194"/>
      <c r="M105" s="195"/>
      <c r="N105" s="196"/>
      <c r="O105" s="196"/>
      <c r="P105" s="197">
        <f>SUM(P106:P121)</f>
        <v>0</v>
      </c>
      <c r="Q105" s="196"/>
      <c r="R105" s="197">
        <f>SUM(R106:R121)</f>
        <v>13.9436331</v>
      </c>
      <c r="S105" s="196"/>
      <c r="T105" s="198">
        <f>SUM(T106:T121)</f>
        <v>0</v>
      </c>
      <c r="AR105" s="199" t="s">
        <v>83</v>
      </c>
      <c r="AT105" s="200" t="s">
        <v>75</v>
      </c>
      <c r="AU105" s="200" t="s">
        <v>83</v>
      </c>
      <c r="AY105" s="199" t="s">
        <v>166</v>
      </c>
      <c r="BK105" s="201">
        <f>SUM(BK106:BK121)</f>
        <v>0</v>
      </c>
    </row>
    <row r="106" spans="2:65" s="1" customFormat="1" ht="25.5" customHeight="1">
      <c r="B106" s="42"/>
      <c r="C106" s="204" t="s">
        <v>85</v>
      </c>
      <c r="D106" s="204" t="s">
        <v>169</v>
      </c>
      <c r="E106" s="205" t="s">
        <v>421</v>
      </c>
      <c r="F106" s="206" t="s">
        <v>422</v>
      </c>
      <c r="G106" s="207" t="s">
        <v>331</v>
      </c>
      <c r="H106" s="208">
        <v>1</v>
      </c>
      <c r="I106" s="209"/>
      <c r="J106" s="208">
        <f>ROUND(I106*H106,2)</f>
        <v>0</v>
      </c>
      <c r="K106" s="206" t="s">
        <v>173</v>
      </c>
      <c r="L106" s="62"/>
      <c r="M106" s="210" t="s">
        <v>22</v>
      </c>
      <c r="N106" s="211" t="s">
        <v>47</v>
      </c>
      <c r="O106" s="43"/>
      <c r="P106" s="212">
        <f>O106*H106</f>
        <v>0</v>
      </c>
      <c r="Q106" s="212">
        <v>4.8430000000000001E-2</v>
      </c>
      <c r="R106" s="212">
        <f>Q106*H106</f>
        <v>4.8430000000000001E-2</v>
      </c>
      <c r="S106" s="212">
        <v>0</v>
      </c>
      <c r="T106" s="213">
        <f>S106*H106</f>
        <v>0</v>
      </c>
      <c r="AR106" s="25" t="s">
        <v>174</v>
      </c>
      <c r="AT106" s="25" t="s">
        <v>169</v>
      </c>
      <c r="AU106" s="25" t="s">
        <v>85</v>
      </c>
      <c r="AY106" s="25" t="s">
        <v>166</v>
      </c>
      <c r="BE106" s="214">
        <f>IF(N106="základní",J106,0)</f>
        <v>0</v>
      </c>
      <c r="BF106" s="214">
        <f>IF(N106="snížená",J106,0)</f>
        <v>0</v>
      </c>
      <c r="BG106" s="214">
        <f>IF(N106="zákl. přenesená",J106,0)</f>
        <v>0</v>
      </c>
      <c r="BH106" s="214">
        <f>IF(N106="sníž. přenesená",J106,0)</f>
        <v>0</v>
      </c>
      <c r="BI106" s="214">
        <f>IF(N106="nulová",J106,0)</f>
        <v>0</v>
      </c>
      <c r="BJ106" s="25" t="s">
        <v>83</v>
      </c>
      <c r="BK106" s="214">
        <f>ROUND(I106*H106,2)</f>
        <v>0</v>
      </c>
      <c r="BL106" s="25" t="s">
        <v>174</v>
      </c>
      <c r="BM106" s="25" t="s">
        <v>423</v>
      </c>
    </row>
    <row r="107" spans="2:65" s="13" customFormat="1">
      <c r="B107" s="226"/>
      <c r="C107" s="227"/>
      <c r="D107" s="217" t="s">
        <v>176</v>
      </c>
      <c r="E107" s="228" t="s">
        <v>22</v>
      </c>
      <c r="F107" s="229" t="s">
        <v>424</v>
      </c>
      <c r="G107" s="227"/>
      <c r="H107" s="230">
        <v>1</v>
      </c>
      <c r="I107" s="231"/>
      <c r="J107" s="227"/>
      <c r="K107" s="227"/>
      <c r="L107" s="232"/>
      <c r="M107" s="233"/>
      <c r="N107" s="234"/>
      <c r="O107" s="234"/>
      <c r="P107" s="234"/>
      <c r="Q107" s="234"/>
      <c r="R107" s="234"/>
      <c r="S107" s="234"/>
      <c r="T107" s="235"/>
      <c r="AT107" s="236" t="s">
        <v>176</v>
      </c>
      <c r="AU107" s="236" t="s">
        <v>85</v>
      </c>
      <c r="AV107" s="13" t="s">
        <v>85</v>
      </c>
      <c r="AW107" s="13" t="s">
        <v>39</v>
      </c>
      <c r="AX107" s="13" t="s">
        <v>83</v>
      </c>
      <c r="AY107" s="236" t="s">
        <v>166</v>
      </c>
    </row>
    <row r="108" spans="2:65" s="1" customFormat="1" ht="25.5" customHeight="1">
      <c r="B108" s="42"/>
      <c r="C108" s="204" t="s">
        <v>183</v>
      </c>
      <c r="D108" s="204" t="s">
        <v>169</v>
      </c>
      <c r="E108" s="205" t="s">
        <v>425</v>
      </c>
      <c r="F108" s="206" t="s">
        <v>426</v>
      </c>
      <c r="G108" s="207" t="s">
        <v>331</v>
      </c>
      <c r="H108" s="208">
        <v>1</v>
      </c>
      <c r="I108" s="209"/>
      <c r="J108" s="208">
        <f>ROUND(I108*H108,2)</f>
        <v>0</v>
      </c>
      <c r="K108" s="206" t="s">
        <v>173</v>
      </c>
      <c r="L108" s="62"/>
      <c r="M108" s="210" t="s">
        <v>22</v>
      </c>
      <c r="N108" s="211" t="s">
        <v>47</v>
      </c>
      <c r="O108" s="43"/>
      <c r="P108" s="212">
        <f>O108*H108</f>
        <v>0</v>
      </c>
      <c r="Q108" s="212">
        <v>0.18142</v>
      </c>
      <c r="R108" s="212">
        <f>Q108*H108</f>
        <v>0.18142</v>
      </c>
      <c r="S108" s="212">
        <v>0</v>
      </c>
      <c r="T108" s="213">
        <f>S108*H108</f>
        <v>0</v>
      </c>
      <c r="AR108" s="25" t="s">
        <v>174</v>
      </c>
      <c r="AT108" s="25" t="s">
        <v>169</v>
      </c>
      <c r="AU108" s="25" t="s">
        <v>85</v>
      </c>
      <c r="AY108" s="25" t="s">
        <v>166</v>
      </c>
      <c r="BE108" s="214">
        <f>IF(N108="základní",J108,0)</f>
        <v>0</v>
      </c>
      <c r="BF108" s="214">
        <f>IF(N108="snížená",J108,0)</f>
        <v>0</v>
      </c>
      <c r="BG108" s="214">
        <f>IF(N108="zákl. přenesená",J108,0)</f>
        <v>0</v>
      </c>
      <c r="BH108" s="214">
        <f>IF(N108="sníž. přenesená",J108,0)</f>
        <v>0</v>
      </c>
      <c r="BI108" s="214">
        <f>IF(N108="nulová",J108,0)</f>
        <v>0</v>
      </c>
      <c r="BJ108" s="25" t="s">
        <v>83</v>
      </c>
      <c r="BK108" s="214">
        <f>ROUND(I108*H108,2)</f>
        <v>0</v>
      </c>
      <c r="BL108" s="25" t="s">
        <v>174</v>
      </c>
      <c r="BM108" s="25" t="s">
        <v>427</v>
      </c>
    </row>
    <row r="109" spans="2:65" s="13" customFormat="1">
      <c r="B109" s="226"/>
      <c r="C109" s="227"/>
      <c r="D109" s="217" t="s">
        <v>176</v>
      </c>
      <c r="E109" s="228" t="s">
        <v>22</v>
      </c>
      <c r="F109" s="229" t="s">
        <v>83</v>
      </c>
      <c r="G109" s="227"/>
      <c r="H109" s="230">
        <v>1</v>
      </c>
      <c r="I109" s="231"/>
      <c r="J109" s="227"/>
      <c r="K109" s="227"/>
      <c r="L109" s="232"/>
      <c r="M109" s="233"/>
      <c r="N109" s="234"/>
      <c r="O109" s="234"/>
      <c r="P109" s="234"/>
      <c r="Q109" s="234"/>
      <c r="R109" s="234"/>
      <c r="S109" s="234"/>
      <c r="T109" s="235"/>
      <c r="AT109" s="236" t="s">
        <v>176</v>
      </c>
      <c r="AU109" s="236" t="s">
        <v>85</v>
      </c>
      <c r="AV109" s="13" t="s">
        <v>85</v>
      </c>
      <c r="AW109" s="13" t="s">
        <v>39</v>
      </c>
      <c r="AX109" s="13" t="s">
        <v>83</v>
      </c>
      <c r="AY109" s="236" t="s">
        <v>166</v>
      </c>
    </row>
    <row r="110" spans="2:65" s="1" customFormat="1" ht="25.5" customHeight="1">
      <c r="B110" s="42"/>
      <c r="C110" s="204" t="s">
        <v>174</v>
      </c>
      <c r="D110" s="204" t="s">
        <v>169</v>
      </c>
      <c r="E110" s="205" t="s">
        <v>428</v>
      </c>
      <c r="F110" s="206" t="s">
        <v>429</v>
      </c>
      <c r="G110" s="207" t="s">
        <v>186</v>
      </c>
      <c r="H110" s="208">
        <v>0.56999999999999995</v>
      </c>
      <c r="I110" s="209"/>
      <c r="J110" s="208">
        <f>ROUND(I110*H110,2)</f>
        <v>0</v>
      </c>
      <c r="K110" s="206" t="s">
        <v>173</v>
      </c>
      <c r="L110" s="62"/>
      <c r="M110" s="210" t="s">
        <v>22</v>
      </c>
      <c r="N110" s="211" t="s">
        <v>47</v>
      </c>
      <c r="O110" s="43"/>
      <c r="P110" s="212">
        <f>O110*H110</f>
        <v>0</v>
      </c>
      <c r="Q110" s="212">
        <v>1.8774999999999999</v>
      </c>
      <c r="R110" s="212">
        <f>Q110*H110</f>
        <v>1.0701749999999999</v>
      </c>
      <c r="S110" s="212">
        <v>0</v>
      </c>
      <c r="T110" s="213">
        <f>S110*H110</f>
        <v>0</v>
      </c>
      <c r="AR110" s="25" t="s">
        <v>174</v>
      </c>
      <c r="AT110" s="25" t="s">
        <v>169</v>
      </c>
      <c r="AU110" s="25" t="s">
        <v>85</v>
      </c>
      <c r="AY110" s="25" t="s">
        <v>166</v>
      </c>
      <c r="BE110" s="214">
        <f>IF(N110="základní",J110,0)</f>
        <v>0</v>
      </c>
      <c r="BF110" s="214">
        <f>IF(N110="snížená",J110,0)</f>
        <v>0</v>
      </c>
      <c r="BG110" s="214">
        <f>IF(N110="zákl. přenesená",J110,0)</f>
        <v>0</v>
      </c>
      <c r="BH110" s="214">
        <f>IF(N110="sníž. přenesená",J110,0)</f>
        <v>0</v>
      </c>
      <c r="BI110" s="214">
        <f>IF(N110="nulová",J110,0)</f>
        <v>0</v>
      </c>
      <c r="BJ110" s="25" t="s">
        <v>83</v>
      </c>
      <c r="BK110" s="214">
        <f>ROUND(I110*H110,2)</f>
        <v>0</v>
      </c>
      <c r="BL110" s="25" t="s">
        <v>174</v>
      </c>
      <c r="BM110" s="25" t="s">
        <v>430</v>
      </c>
    </row>
    <row r="111" spans="2:65" s="13" customFormat="1">
      <c r="B111" s="226"/>
      <c r="C111" s="227"/>
      <c r="D111" s="217" t="s">
        <v>176</v>
      </c>
      <c r="E111" s="228" t="s">
        <v>22</v>
      </c>
      <c r="F111" s="229" t="s">
        <v>431</v>
      </c>
      <c r="G111" s="227"/>
      <c r="H111" s="230">
        <v>0.56999999999999995</v>
      </c>
      <c r="I111" s="231"/>
      <c r="J111" s="227"/>
      <c r="K111" s="227"/>
      <c r="L111" s="232"/>
      <c r="M111" s="233"/>
      <c r="N111" s="234"/>
      <c r="O111" s="234"/>
      <c r="P111" s="234"/>
      <c r="Q111" s="234"/>
      <c r="R111" s="234"/>
      <c r="S111" s="234"/>
      <c r="T111" s="235"/>
      <c r="AT111" s="236" t="s">
        <v>176</v>
      </c>
      <c r="AU111" s="236" t="s">
        <v>85</v>
      </c>
      <c r="AV111" s="13" t="s">
        <v>85</v>
      </c>
      <c r="AW111" s="13" t="s">
        <v>39</v>
      </c>
      <c r="AX111" s="13" t="s">
        <v>83</v>
      </c>
      <c r="AY111" s="236" t="s">
        <v>166</v>
      </c>
    </row>
    <row r="112" spans="2:65" s="1" customFormat="1" ht="25.5" customHeight="1">
      <c r="B112" s="42"/>
      <c r="C112" s="204" t="s">
        <v>197</v>
      </c>
      <c r="D112" s="204" t="s">
        <v>169</v>
      </c>
      <c r="E112" s="205" t="s">
        <v>432</v>
      </c>
      <c r="F112" s="206" t="s">
        <v>433</v>
      </c>
      <c r="G112" s="207" t="s">
        <v>172</v>
      </c>
      <c r="H112" s="208">
        <v>8.84</v>
      </c>
      <c r="I112" s="209"/>
      <c r="J112" s="208">
        <f>ROUND(I112*H112,2)</f>
        <v>0</v>
      </c>
      <c r="K112" s="206" t="s">
        <v>173</v>
      </c>
      <c r="L112" s="62"/>
      <c r="M112" s="210" t="s">
        <v>22</v>
      </c>
      <c r="N112" s="211" t="s">
        <v>47</v>
      </c>
      <c r="O112" s="43"/>
      <c r="P112" s="212">
        <f>O112*H112</f>
        <v>0</v>
      </c>
      <c r="Q112" s="212">
        <v>0.11549</v>
      </c>
      <c r="R112" s="212">
        <f>Q112*H112</f>
        <v>1.0209315999999999</v>
      </c>
      <c r="S112" s="212">
        <v>0</v>
      </c>
      <c r="T112" s="213">
        <f>S112*H112</f>
        <v>0</v>
      </c>
      <c r="AR112" s="25" t="s">
        <v>174</v>
      </c>
      <c r="AT112" s="25" t="s">
        <v>169</v>
      </c>
      <c r="AU112" s="25" t="s">
        <v>85</v>
      </c>
      <c r="AY112" s="25" t="s">
        <v>166</v>
      </c>
      <c r="BE112" s="214">
        <f>IF(N112="základní",J112,0)</f>
        <v>0</v>
      </c>
      <c r="BF112" s="214">
        <f>IF(N112="snížená",J112,0)</f>
        <v>0</v>
      </c>
      <c r="BG112" s="214">
        <f>IF(N112="zákl. přenesená",J112,0)</f>
        <v>0</v>
      </c>
      <c r="BH112" s="214">
        <f>IF(N112="sníž. přenesená",J112,0)</f>
        <v>0</v>
      </c>
      <c r="BI112" s="214">
        <f>IF(N112="nulová",J112,0)</f>
        <v>0</v>
      </c>
      <c r="BJ112" s="25" t="s">
        <v>83</v>
      </c>
      <c r="BK112" s="214">
        <f>ROUND(I112*H112,2)</f>
        <v>0</v>
      </c>
      <c r="BL112" s="25" t="s">
        <v>174</v>
      </c>
      <c r="BM112" s="25" t="s">
        <v>434</v>
      </c>
    </row>
    <row r="113" spans="2:65" s="1" customFormat="1" ht="40.5" hidden="1">
      <c r="B113" s="42"/>
      <c r="C113" s="64"/>
      <c r="D113" s="217" t="s">
        <v>193</v>
      </c>
      <c r="E113" s="64"/>
      <c r="F113" s="237" t="s">
        <v>435</v>
      </c>
      <c r="G113" s="64"/>
      <c r="H113" s="64"/>
      <c r="I113" s="173"/>
      <c r="J113" s="64"/>
      <c r="K113" s="64"/>
      <c r="L113" s="62"/>
      <c r="M113" s="238"/>
      <c r="N113" s="43"/>
      <c r="O113" s="43"/>
      <c r="P113" s="43"/>
      <c r="Q113" s="43"/>
      <c r="R113" s="43"/>
      <c r="S113" s="43"/>
      <c r="T113" s="79"/>
      <c r="AT113" s="25" t="s">
        <v>193</v>
      </c>
      <c r="AU113" s="25" t="s">
        <v>85</v>
      </c>
    </row>
    <row r="114" spans="2:65" s="12" customFormat="1">
      <c r="B114" s="215"/>
      <c r="C114" s="216"/>
      <c r="D114" s="217" t="s">
        <v>176</v>
      </c>
      <c r="E114" s="218" t="s">
        <v>22</v>
      </c>
      <c r="F114" s="219" t="s">
        <v>436</v>
      </c>
      <c r="G114" s="216"/>
      <c r="H114" s="218" t="s">
        <v>22</v>
      </c>
      <c r="I114" s="220"/>
      <c r="J114" s="216"/>
      <c r="K114" s="216"/>
      <c r="L114" s="221"/>
      <c r="M114" s="222"/>
      <c r="N114" s="223"/>
      <c r="O114" s="223"/>
      <c r="P114" s="223"/>
      <c r="Q114" s="223"/>
      <c r="R114" s="223"/>
      <c r="S114" s="223"/>
      <c r="T114" s="224"/>
      <c r="AT114" s="225" t="s">
        <v>176</v>
      </c>
      <c r="AU114" s="225" t="s">
        <v>85</v>
      </c>
      <c r="AV114" s="12" t="s">
        <v>83</v>
      </c>
      <c r="AW114" s="12" t="s">
        <v>39</v>
      </c>
      <c r="AX114" s="12" t="s">
        <v>76</v>
      </c>
      <c r="AY114" s="225" t="s">
        <v>166</v>
      </c>
    </row>
    <row r="115" spans="2:65" s="13" customFormat="1">
      <c r="B115" s="226"/>
      <c r="C115" s="227"/>
      <c r="D115" s="217" t="s">
        <v>176</v>
      </c>
      <c r="E115" s="228" t="s">
        <v>22</v>
      </c>
      <c r="F115" s="229" t="s">
        <v>182</v>
      </c>
      <c r="G115" s="227"/>
      <c r="H115" s="230">
        <v>8.84</v>
      </c>
      <c r="I115" s="231"/>
      <c r="J115" s="227"/>
      <c r="K115" s="227"/>
      <c r="L115" s="232"/>
      <c r="M115" s="233"/>
      <c r="N115" s="234"/>
      <c r="O115" s="234"/>
      <c r="P115" s="234"/>
      <c r="Q115" s="234"/>
      <c r="R115" s="234"/>
      <c r="S115" s="234"/>
      <c r="T115" s="235"/>
      <c r="AT115" s="236" t="s">
        <v>176</v>
      </c>
      <c r="AU115" s="236" t="s">
        <v>85</v>
      </c>
      <c r="AV115" s="13" t="s">
        <v>85</v>
      </c>
      <c r="AW115" s="13" t="s">
        <v>39</v>
      </c>
      <c r="AX115" s="13" t="s">
        <v>83</v>
      </c>
      <c r="AY115" s="236" t="s">
        <v>166</v>
      </c>
    </row>
    <row r="116" spans="2:65" s="1" customFormat="1" ht="16.5" customHeight="1">
      <c r="B116" s="42"/>
      <c r="C116" s="204" t="s">
        <v>202</v>
      </c>
      <c r="D116" s="204" t="s">
        <v>169</v>
      </c>
      <c r="E116" s="205" t="s">
        <v>437</v>
      </c>
      <c r="F116" s="206" t="s">
        <v>438</v>
      </c>
      <c r="G116" s="207" t="s">
        <v>289</v>
      </c>
      <c r="H116" s="208">
        <v>8.5500000000000007</v>
      </c>
      <c r="I116" s="209"/>
      <c r="J116" s="208">
        <f>ROUND(I116*H116,2)</f>
        <v>0</v>
      </c>
      <c r="K116" s="206" t="s">
        <v>173</v>
      </c>
      <c r="L116" s="62"/>
      <c r="M116" s="210" t="s">
        <v>22</v>
      </c>
      <c r="N116" s="211" t="s">
        <v>47</v>
      </c>
      <c r="O116" s="43"/>
      <c r="P116" s="212">
        <f>O116*H116</f>
        <v>0</v>
      </c>
      <c r="Q116" s="212">
        <v>1.2E-4</v>
      </c>
      <c r="R116" s="212">
        <f>Q116*H116</f>
        <v>1.0260000000000002E-3</v>
      </c>
      <c r="S116" s="212">
        <v>0</v>
      </c>
      <c r="T116" s="213">
        <f>S116*H116</f>
        <v>0</v>
      </c>
      <c r="AR116" s="25" t="s">
        <v>174</v>
      </c>
      <c r="AT116" s="25" t="s">
        <v>169</v>
      </c>
      <c r="AU116" s="25" t="s">
        <v>85</v>
      </c>
      <c r="AY116" s="25" t="s">
        <v>166</v>
      </c>
      <c r="BE116" s="214">
        <f>IF(N116="základní",J116,0)</f>
        <v>0</v>
      </c>
      <c r="BF116" s="214">
        <f>IF(N116="snížená",J116,0)</f>
        <v>0</v>
      </c>
      <c r="BG116" s="214">
        <f>IF(N116="zákl. přenesená",J116,0)</f>
        <v>0</v>
      </c>
      <c r="BH116" s="214">
        <f>IF(N116="sníž. přenesená",J116,0)</f>
        <v>0</v>
      </c>
      <c r="BI116" s="214">
        <f>IF(N116="nulová",J116,0)</f>
        <v>0</v>
      </c>
      <c r="BJ116" s="25" t="s">
        <v>83</v>
      </c>
      <c r="BK116" s="214">
        <f>ROUND(I116*H116,2)</f>
        <v>0</v>
      </c>
      <c r="BL116" s="25" t="s">
        <v>174</v>
      </c>
      <c r="BM116" s="25" t="s">
        <v>439</v>
      </c>
    </row>
    <row r="117" spans="2:65" s="1" customFormat="1" ht="81" hidden="1">
      <c r="B117" s="42"/>
      <c r="C117" s="64"/>
      <c r="D117" s="217" t="s">
        <v>193</v>
      </c>
      <c r="E117" s="64"/>
      <c r="F117" s="237" t="s">
        <v>440</v>
      </c>
      <c r="G117" s="64"/>
      <c r="H117" s="64"/>
      <c r="I117" s="173"/>
      <c r="J117" s="64"/>
      <c r="K117" s="64"/>
      <c r="L117" s="62"/>
      <c r="M117" s="238"/>
      <c r="N117" s="43"/>
      <c r="O117" s="43"/>
      <c r="P117" s="43"/>
      <c r="Q117" s="43"/>
      <c r="R117" s="43"/>
      <c r="S117" s="43"/>
      <c r="T117" s="79"/>
      <c r="AT117" s="25" t="s">
        <v>193</v>
      </c>
      <c r="AU117" s="25" t="s">
        <v>85</v>
      </c>
    </row>
    <row r="118" spans="2:65" s="13" customFormat="1">
      <c r="B118" s="226"/>
      <c r="C118" s="227"/>
      <c r="D118" s="217" t="s">
        <v>176</v>
      </c>
      <c r="E118" s="228" t="s">
        <v>22</v>
      </c>
      <c r="F118" s="229" t="s">
        <v>441</v>
      </c>
      <c r="G118" s="227"/>
      <c r="H118" s="230">
        <v>8.5500000000000007</v>
      </c>
      <c r="I118" s="231"/>
      <c r="J118" s="227"/>
      <c r="K118" s="227"/>
      <c r="L118" s="232"/>
      <c r="M118" s="233"/>
      <c r="N118" s="234"/>
      <c r="O118" s="234"/>
      <c r="P118" s="234"/>
      <c r="Q118" s="234"/>
      <c r="R118" s="234"/>
      <c r="S118" s="234"/>
      <c r="T118" s="235"/>
      <c r="AT118" s="236" t="s">
        <v>176</v>
      </c>
      <c r="AU118" s="236" t="s">
        <v>85</v>
      </c>
      <c r="AV118" s="13" t="s">
        <v>85</v>
      </c>
      <c r="AW118" s="13" t="s">
        <v>39</v>
      </c>
      <c r="AX118" s="13" t="s">
        <v>83</v>
      </c>
      <c r="AY118" s="236" t="s">
        <v>166</v>
      </c>
    </row>
    <row r="119" spans="2:65" s="1" customFormat="1" ht="25.5" customHeight="1">
      <c r="B119" s="42"/>
      <c r="C119" s="204" t="s">
        <v>207</v>
      </c>
      <c r="D119" s="204" t="s">
        <v>169</v>
      </c>
      <c r="E119" s="205" t="s">
        <v>442</v>
      </c>
      <c r="F119" s="206" t="s">
        <v>443</v>
      </c>
      <c r="G119" s="207" t="s">
        <v>186</v>
      </c>
      <c r="H119" s="208">
        <v>4.59</v>
      </c>
      <c r="I119" s="209"/>
      <c r="J119" s="208">
        <f>ROUND(I119*H119,2)</f>
        <v>0</v>
      </c>
      <c r="K119" s="206" t="s">
        <v>22</v>
      </c>
      <c r="L119" s="62"/>
      <c r="M119" s="210" t="s">
        <v>22</v>
      </c>
      <c r="N119" s="211" t="s">
        <v>47</v>
      </c>
      <c r="O119" s="43"/>
      <c r="P119" s="212">
        <f>O119*H119</f>
        <v>0</v>
      </c>
      <c r="Q119" s="212">
        <v>2.5319500000000001</v>
      </c>
      <c r="R119" s="212">
        <f>Q119*H119</f>
        <v>11.621650499999999</v>
      </c>
      <c r="S119" s="212">
        <v>0</v>
      </c>
      <c r="T119" s="213">
        <f>S119*H119</f>
        <v>0</v>
      </c>
      <c r="AR119" s="25" t="s">
        <v>174</v>
      </c>
      <c r="AT119" s="25" t="s">
        <v>169</v>
      </c>
      <c r="AU119" s="25" t="s">
        <v>85</v>
      </c>
      <c r="AY119" s="25" t="s">
        <v>166</v>
      </c>
      <c r="BE119" s="214">
        <f>IF(N119="základní",J119,0)</f>
        <v>0</v>
      </c>
      <c r="BF119" s="214">
        <f>IF(N119="snížená",J119,0)</f>
        <v>0</v>
      </c>
      <c r="BG119" s="214">
        <f>IF(N119="zákl. přenesená",J119,0)</f>
        <v>0</v>
      </c>
      <c r="BH119" s="214">
        <f>IF(N119="sníž. přenesená",J119,0)</f>
        <v>0</v>
      </c>
      <c r="BI119" s="214">
        <f>IF(N119="nulová",J119,0)</f>
        <v>0</v>
      </c>
      <c r="BJ119" s="25" t="s">
        <v>83</v>
      </c>
      <c r="BK119" s="214">
        <f>ROUND(I119*H119,2)</f>
        <v>0</v>
      </c>
      <c r="BL119" s="25" t="s">
        <v>174</v>
      </c>
      <c r="BM119" s="25" t="s">
        <v>444</v>
      </c>
    </row>
    <row r="120" spans="2:65" s="1" customFormat="1" ht="94.5" hidden="1">
      <c r="B120" s="42"/>
      <c r="C120" s="64"/>
      <c r="D120" s="217" t="s">
        <v>193</v>
      </c>
      <c r="E120" s="64"/>
      <c r="F120" s="237" t="s">
        <v>445</v>
      </c>
      <c r="G120" s="64"/>
      <c r="H120" s="64"/>
      <c r="I120" s="173"/>
      <c r="J120" s="64"/>
      <c r="K120" s="64"/>
      <c r="L120" s="62"/>
      <c r="M120" s="238"/>
      <c r="N120" s="43"/>
      <c r="O120" s="43"/>
      <c r="P120" s="43"/>
      <c r="Q120" s="43"/>
      <c r="R120" s="43"/>
      <c r="S120" s="43"/>
      <c r="T120" s="79"/>
      <c r="AT120" s="25" t="s">
        <v>193</v>
      </c>
      <c r="AU120" s="25" t="s">
        <v>85</v>
      </c>
    </row>
    <row r="121" spans="2:65" s="13" customFormat="1">
      <c r="B121" s="226"/>
      <c r="C121" s="227"/>
      <c r="D121" s="217" t="s">
        <v>176</v>
      </c>
      <c r="E121" s="228" t="s">
        <v>22</v>
      </c>
      <c r="F121" s="229" t="s">
        <v>446</v>
      </c>
      <c r="G121" s="227"/>
      <c r="H121" s="230">
        <v>4.59</v>
      </c>
      <c r="I121" s="231"/>
      <c r="J121" s="227"/>
      <c r="K121" s="227"/>
      <c r="L121" s="232"/>
      <c r="M121" s="233"/>
      <c r="N121" s="234"/>
      <c r="O121" s="234"/>
      <c r="P121" s="234"/>
      <c r="Q121" s="234"/>
      <c r="R121" s="234"/>
      <c r="S121" s="234"/>
      <c r="T121" s="235"/>
      <c r="AT121" s="236" t="s">
        <v>176</v>
      </c>
      <c r="AU121" s="236" t="s">
        <v>85</v>
      </c>
      <c r="AV121" s="13" t="s">
        <v>85</v>
      </c>
      <c r="AW121" s="13" t="s">
        <v>39</v>
      </c>
      <c r="AX121" s="13" t="s">
        <v>83</v>
      </c>
      <c r="AY121" s="236" t="s">
        <v>166</v>
      </c>
    </row>
    <row r="122" spans="2:65" s="11" customFormat="1" ht="29.85" customHeight="1">
      <c r="B122" s="188"/>
      <c r="C122" s="189"/>
      <c r="D122" s="190" t="s">
        <v>75</v>
      </c>
      <c r="E122" s="202" t="s">
        <v>202</v>
      </c>
      <c r="F122" s="202" t="s">
        <v>447</v>
      </c>
      <c r="G122" s="189"/>
      <c r="H122" s="189"/>
      <c r="I122" s="192"/>
      <c r="J122" s="203">
        <f>BK122</f>
        <v>0</v>
      </c>
      <c r="K122" s="189"/>
      <c r="L122" s="194"/>
      <c r="M122" s="195"/>
      <c r="N122" s="196"/>
      <c r="O122" s="196"/>
      <c r="P122" s="197">
        <f>SUM(P123:P138)</f>
        <v>0</v>
      </c>
      <c r="Q122" s="196"/>
      <c r="R122" s="197">
        <f>SUM(R123:R138)</f>
        <v>2.7526589000000001</v>
      </c>
      <c r="S122" s="196"/>
      <c r="T122" s="198">
        <f>SUM(T123:T138)</f>
        <v>0</v>
      </c>
      <c r="AR122" s="199" t="s">
        <v>83</v>
      </c>
      <c r="AT122" s="200" t="s">
        <v>75</v>
      </c>
      <c r="AU122" s="200" t="s">
        <v>83</v>
      </c>
      <c r="AY122" s="199" t="s">
        <v>166</v>
      </c>
      <c r="BK122" s="201">
        <f>SUM(BK123:BK138)</f>
        <v>0</v>
      </c>
    </row>
    <row r="123" spans="2:65" s="1" customFormat="1" ht="38.25" customHeight="1">
      <c r="B123" s="42"/>
      <c r="C123" s="204" t="s">
        <v>215</v>
      </c>
      <c r="D123" s="204" t="s">
        <v>169</v>
      </c>
      <c r="E123" s="205" t="s">
        <v>448</v>
      </c>
      <c r="F123" s="206" t="s">
        <v>449</v>
      </c>
      <c r="G123" s="207" t="s">
        <v>172</v>
      </c>
      <c r="H123" s="208">
        <v>16.12</v>
      </c>
      <c r="I123" s="209"/>
      <c r="J123" s="208">
        <f>ROUND(I123*H123,2)</f>
        <v>0</v>
      </c>
      <c r="K123" s="206" t="s">
        <v>173</v>
      </c>
      <c r="L123" s="62"/>
      <c r="M123" s="210" t="s">
        <v>22</v>
      </c>
      <c r="N123" s="211" t="s">
        <v>47</v>
      </c>
      <c r="O123" s="43"/>
      <c r="P123" s="212">
        <f>O123*H123</f>
        <v>0</v>
      </c>
      <c r="Q123" s="212">
        <v>1.3129999999999999E-2</v>
      </c>
      <c r="R123" s="212">
        <f>Q123*H123</f>
        <v>0.2116556</v>
      </c>
      <c r="S123" s="212">
        <v>0</v>
      </c>
      <c r="T123" s="213">
        <f>S123*H123</f>
        <v>0</v>
      </c>
      <c r="AR123" s="25" t="s">
        <v>174</v>
      </c>
      <c r="AT123" s="25" t="s">
        <v>169</v>
      </c>
      <c r="AU123" s="25" t="s">
        <v>85</v>
      </c>
      <c r="AY123" s="25" t="s">
        <v>166</v>
      </c>
      <c r="BE123" s="214">
        <f>IF(N123="základní",J123,0)</f>
        <v>0</v>
      </c>
      <c r="BF123" s="214">
        <f>IF(N123="snížená",J123,0)</f>
        <v>0</v>
      </c>
      <c r="BG123" s="214">
        <f>IF(N123="zákl. přenesená",J123,0)</f>
        <v>0</v>
      </c>
      <c r="BH123" s="214">
        <f>IF(N123="sníž. přenesená",J123,0)</f>
        <v>0</v>
      </c>
      <c r="BI123" s="214">
        <f>IF(N123="nulová",J123,0)</f>
        <v>0</v>
      </c>
      <c r="BJ123" s="25" t="s">
        <v>83</v>
      </c>
      <c r="BK123" s="214">
        <f>ROUND(I123*H123,2)</f>
        <v>0</v>
      </c>
      <c r="BL123" s="25" t="s">
        <v>174</v>
      </c>
      <c r="BM123" s="25" t="s">
        <v>450</v>
      </c>
    </row>
    <row r="124" spans="2:65" s="1" customFormat="1" ht="94.5" hidden="1">
      <c r="B124" s="42"/>
      <c r="C124" s="64"/>
      <c r="D124" s="217" t="s">
        <v>193</v>
      </c>
      <c r="E124" s="64"/>
      <c r="F124" s="237" t="s">
        <v>451</v>
      </c>
      <c r="G124" s="64"/>
      <c r="H124" s="64"/>
      <c r="I124" s="173"/>
      <c r="J124" s="64"/>
      <c r="K124" s="64"/>
      <c r="L124" s="62"/>
      <c r="M124" s="238"/>
      <c r="N124" s="43"/>
      <c r="O124" s="43"/>
      <c r="P124" s="43"/>
      <c r="Q124" s="43"/>
      <c r="R124" s="43"/>
      <c r="S124" s="43"/>
      <c r="T124" s="79"/>
      <c r="AT124" s="25" t="s">
        <v>193</v>
      </c>
      <c r="AU124" s="25" t="s">
        <v>85</v>
      </c>
    </row>
    <row r="125" spans="2:65" s="13" customFormat="1">
      <c r="B125" s="226"/>
      <c r="C125" s="227"/>
      <c r="D125" s="217" t="s">
        <v>176</v>
      </c>
      <c r="E125" s="228" t="s">
        <v>22</v>
      </c>
      <c r="F125" s="229" t="s">
        <v>452</v>
      </c>
      <c r="G125" s="227"/>
      <c r="H125" s="230">
        <v>16.12</v>
      </c>
      <c r="I125" s="231"/>
      <c r="J125" s="227"/>
      <c r="K125" s="227"/>
      <c r="L125" s="232"/>
      <c r="M125" s="233"/>
      <c r="N125" s="234"/>
      <c r="O125" s="234"/>
      <c r="P125" s="234"/>
      <c r="Q125" s="234"/>
      <c r="R125" s="234"/>
      <c r="S125" s="234"/>
      <c r="T125" s="235"/>
      <c r="AT125" s="236" t="s">
        <v>176</v>
      </c>
      <c r="AU125" s="236" t="s">
        <v>85</v>
      </c>
      <c r="AV125" s="13" t="s">
        <v>85</v>
      </c>
      <c r="AW125" s="13" t="s">
        <v>39</v>
      </c>
      <c r="AX125" s="13" t="s">
        <v>83</v>
      </c>
      <c r="AY125" s="236" t="s">
        <v>166</v>
      </c>
    </row>
    <row r="126" spans="2:65" s="1" customFormat="1" ht="25.5" customHeight="1">
      <c r="B126" s="42"/>
      <c r="C126" s="204" t="s">
        <v>167</v>
      </c>
      <c r="D126" s="204" t="s">
        <v>169</v>
      </c>
      <c r="E126" s="205" t="s">
        <v>453</v>
      </c>
      <c r="F126" s="206" t="s">
        <v>454</v>
      </c>
      <c r="G126" s="207" t="s">
        <v>331</v>
      </c>
      <c r="H126" s="208">
        <v>2</v>
      </c>
      <c r="I126" s="209"/>
      <c r="J126" s="208">
        <f>ROUND(I126*H126,2)</f>
        <v>0</v>
      </c>
      <c r="K126" s="206" t="s">
        <v>173</v>
      </c>
      <c r="L126" s="62"/>
      <c r="M126" s="210" t="s">
        <v>22</v>
      </c>
      <c r="N126" s="211" t="s">
        <v>47</v>
      </c>
      <c r="O126" s="43"/>
      <c r="P126" s="212">
        <f>O126*H126</f>
        <v>0</v>
      </c>
      <c r="Q126" s="212">
        <v>3.7599999999999999E-3</v>
      </c>
      <c r="R126" s="212">
        <f>Q126*H126</f>
        <v>7.5199999999999998E-3</v>
      </c>
      <c r="S126" s="212">
        <v>0</v>
      </c>
      <c r="T126" s="213">
        <f>S126*H126</f>
        <v>0</v>
      </c>
      <c r="AR126" s="25" t="s">
        <v>174</v>
      </c>
      <c r="AT126" s="25" t="s">
        <v>169</v>
      </c>
      <c r="AU126" s="25" t="s">
        <v>85</v>
      </c>
      <c r="AY126" s="25" t="s">
        <v>166</v>
      </c>
      <c r="BE126" s="214">
        <f>IF(N126="základní",J126,0)</f>
        <v>0</v>
      </c>
      <c r="BF126" s="214">
        <f>IF(N126="snížená",J126,0)</f>
        <v>0</v>
      </c>
      <c r="BG126" s="214">
        <f>IF(N126="zákl. přenesená",J126,0)</f>
        <v>0</v>
      </c>
      <c r="BH126" s="214">
        <f>IF(N126="sníž. přenesená",J126,0)</f>
        <v>0</v>
      </c>
      <c r="BI126" s="214">
        <f>IF(N126="nulová",J126,0)</f>
        <v>0</v>
      </c>
      <c r="BJ126" s="25" t="s">
        <v>83</v>
      </c>
      <c r="BK126" s="214">
        <f>ROUND(I126*H126,2)</f>
        <v>0</v>
      </c>
      <c r="BL126" s="25" t="s">
        <v>174</v>
      </c>
      <c r="BM126" s="25" t="s">
        <v>455</v>
      </c>
    </row>
    <row r="127" spans="2:65" s="13" customFormat="1">
      <c r="B127" s="226"/>
      <c r="C127" s="227"/>
      <c r="D127" s="217" t="s">
        <v>176</v>
      </c>
      <c r="E127" s="228" t="s">
        <v>22</v>
      </c>
      <c r="F127" s="229" t="s">
        <v>456</v>
      </c>
      <c r="G127" s="227"/>
      <c r="H127" s="230">
        <v>2</v>
      </c>
      <c r="I127" s="231"/>
      <c r="J127" s="227"/>
      <c r="K127" s="227"/>
      <c r="L127" s="232"/>
      <c r="M127" s="233"/>
      <c r="N127" s="234"/>
      <c r="O127" s="234"/>
      <c r="P127" s="234"/>
      <c r="Q127" s="234"/>
      <c r="R127" s="234"/>
      <c r="S127" s="234"/>
      <c r="T127" s="235"/>
      <c r="AT127" s="236" t="s">
        <v>176</v>
      </c>
      <c r="AU127" s="236" t="s">
        <v>85</v>
      </c>
      <c r="AV127" s="13" t="s">
        <v>85</v>
      </c>
      <c r="AW127" s="13" t="s">
        <v>39</v>
      </c>
      <c r="AX127" s="13" t="s">
        <v>83</v>
      </c>
      <c r="AY127" s="236" t="s">
        <v>166</v>
      </c>
    </row>
    <row r="128" spans="2:65" s="1" customFormat="1" ht="25.5" customHeight="1">
      <c r="B128" s="42"/>
      <c r="C128" s="204" t="s">
        <v>239</v>
      </c>
      <c r="D128" s="204" t="s">
        <v>169</v>
      </c>
      <c r="E128" s="205" t="s">
        <v>457</v>
      </c>
      <c r="F128" s="206" t="s">
        <v>458</v>
      </c>
      <c r="G128" s="207" t="s">
        <v>331</v>
      </c>
      <c r="H128" s="208">
        <v>4</v>
      </c>
      <c r="I128" s="209"/>
      <c r="J128" s="208">
        <f>ROUND(I128*H128,2)</f>
        <v>0</v>
      </c>
      <c r="K128" s="206" t="s">
        <v>173</v>
      </c>
      <c r="L128" s="62"/>
      <c r="M128" s="210" t="s">
        <v>22</v>
      </c>
      <c r="N128" s="211" t="s">
        <v>47</v>
      </c>
      <c r="O128" s="43"/>
      <c r="P128" s="212">
        <f>O128*H128</f>
        <v>0</v>
      </c>
      <c r="Q128" s="212">
        <v>4.1500000000000002E-2</v>
      </c>
      <c r="R128" s="212">
        <f>Q128*H128</f>
        <v>0.16600000000000001</v>
      </c>
      <c r="S128" s="212">
        <v>0</v>
      </c>
      <c r="T128" s="213">
        <f>S128*H128</f>
        <v>0</v>
      </c>
      <c r="AR128" s="25" t="s">
        <v>174</v>
      </c>
      <c r="AT128" s="25" t="s">
        <v>169</v>
      </c>
      <c r="AU128" s="25" t="s">
        <v>85</v>
      </c>
      <c r="AY128" s="25" t="s">
        <v>166</v>
      </c>
      <c r="BE128" s="214">
        <f>IF(N128="základní",J128,0)</f>
        <v>0</v>
      </c>
      <c r="BF128" s="214">
        <f>IF(N128="snížená",J128,0)</f>
        <v>0</v>
      </c>
      <c r="BG128" s="214">
        <f>IF(N128="zákl. přenesená",J128,0)</f>
        <v>0</v>
      </c>
      <c r="BH128" s="214">
        <f>IF(N128="sníž. přenesená",J128,0)</f>
        <v>0</v>
      </c>
      <c r="BI128" s="214">
        <f>IF(N128="nulová",J128,0)</f>
        <v>0</v>
      </c>
      <c r="BJ128" s="25" t="s">
        <v>83</v>
      </c>
      <c r="BK128" s="214">
        <f>ROUND(I128*H128,2)</f>
        <v>0</v>
      </c>
      <c r="BL128" s="25" t="s">
        <v>174</v>
      </c>
      <c r="BM128" s="25" t="s">
        <v>459</v>
      </c>
    </row>
    <row r="129" spans="2:65" s="13" customFormat="1">
      <c r="B129" s="226"/>
      <c r="C129" s="227"/>
      <c r="D129" s="217" t="s">
        <v>176</v>
      </c>
      <c r="E129" s="228" t="s">
        <v>22</v>
      </c>
      <c r="F129" s="229" t="s">
        <v>460</v>
      </c>
      <c r="G129" s="227"/>
      <c r="H129" s="230">
        <v>4</v>
      </c>
      <c r="I129" s="231"/>
      <c r="J129" s="227"/>
      <c r="K129" s="227"/>
      <c r="L129" s="232"/>
      <c r="M129" s="233"/>
      <c r="N129" s="234"/>
      <c r="O129" s="234"/>
      <c r="P129" s="234"/>
      <c r="Q129" s="234"/>
      <c r="R129" s="234"/>
      <c r="S129" s="234"/>
      <c r="T129" s="235"/>
      <c r="AT129" s="236" t="s">
        <v>176</v>
      </c>
      <c r="AU129" s="236" t="s">
        <v>85</v>
      </c>
      <c r="AV129" s="13" t="s">
        <v>85</v>
      </c>
      <c r="AW129" s="13" t="s">
        <v>39</v>
      </c>
      <c r="AX129" s="13" t="s">
        <v>83</v>
      </c>
      <c r="AY129" s="236" t="s">
        <v>166</v>
      </c>
    </row>
    <row r="130" spans="2:65" s="1" customFormat="1" ht="25.5" customHeight="1">
      <c r="B130" s="42"/>
      <c r="C130" s="204" t="s">
        <v>245</v>
      </c>
      <c r="D130" s="204" t="s">
        <v>169</v>
      </c>
      <c r="E130" s="205" t="s">
        <v>461</v>
      </c>
      <c r="F130" s="206" t="s">
        <v>462</v>
      </c>
      <c r="G130" s="207" t="s">
        <v>172</v>
      </c>
      <c r="H130" s="208">
        <v>124.67</v>
      </c>
      <c r="I130" s="209"/>
      <c r="J130" s="208">
        <f>ROUND(I130*H130,2)</f>
        <v>0</v>
      </c>
      <c r="K130" s="206" t="s">
        <v>173</v>
      </c>
      <c r="L130" s="62"/>
      <c r="M130" s="210" t="s">
        <v>22</v>
      </c>
      <c r="N130" s="211" t="s">
        <v>47</v>
      </c>
      <c r="O130" s="43"/>
      <c r="P130" s="212">
        <f>O130*H130</f>
        <v>0</v>
      </c>
      <c r="Q130" s="212">
        <v>1.899E-2</v>
      </c>
      <c r="R130" s="212">
        <f>Q130*H130</f>
        <v>2.3674833</v>
      </c>
      <c r="S130" s="212">
        <v>0</v>
      </c>
      <c r="T130" s="213">
        <f>S130*H130</f>
        <v>0</v>
      </c>
      <c r="AR130" s="25" t="s">
        <v>174</v>
      </c>
      <c r="AT130" s="25" t="s">
        <v>169</v>
      </c>
      <c r="AU130" s="25" t="s">
        <v>85</v>
      </c>
      <c r="AY130" s="25" t="s">
        <v>166</v>
      </c>
      <c r="BE130" s="214">
        <f>IF(N130="základní",J130,0)</f>
        <v>0</v>
      </c>
      <c r="BF130" s="214">
        <f>IF(N130="snížená",J130,0)</f>
        <v>0</v>
      </c>
      <c r="BG130" s="214">
        <f>IF(N130="zákl. přenesená",J130,0)</f>
        <v>0</v>
      </c>
      <c r="BH130" s="214">
        <f>IF(N130="sníž. přenesená",J130,0)</f>
        <v>0</v>
      </c>
      <c r="BI130" s="214">
        <f>IF(N130="nulová",J130,0)</f>
        <v>0</v>
      </c>
      <c r="BJ130" s="25" t="s">
        <v>83</v>
      </c>
      <c r="BK130" s="214">
        <f>ROUND(I130*H130,2)</f>
        <v>0</v>
      </c>
      <c r="BL130" s="25" t="s">
        <v>174</v>
      </c>
      <c r="BM130" s="25" t="s">
        <v>463</v>
      </c>
    </row>
    <row r="131" spans="2:65" s="12" customFormat="1">
      <c r="B131" s="215"/>
      <c r="C131" s="216"/>
      <c r="D131" s="217" t="s">
        <v>176</v>
      </c>
      <c r="E131" s="218" t="s">
        <v>22</v>
      </c>
      <c r="F131" s="219" t="s">
        <v>464</v>
      </c>
      <c r="G131" s="216"/>
      <c r="H131" s="218" t="s">
        <v>22</v>
      </c>
      <c r="I131" s="220"/>
      <c r="J131" s="216"/>
      <c r="K131" s="216"/>
      <c r="L131" s="221"/>
      <c r="M131" s="222"/>
      <c r="N131" s="223"/>
      <c r="O131" s="223"/>
      <c r="P131" s="223"/>
      <c r="Q131" s="223"/>
      <c r="R131" s="223"/>
      <c r="S131" s="223"/>
      <c r="T131" s="224"/>
      <c r="AT131" s="225" t="s">
        <v>176</v>
      </c>
      <c r="AU131" s="225" t="s">
        <v>85</v>
      </c>
      <c r="AV131" s="12" t="s">
        <v>83</v>
      </c>
      <c r="AW131" s="12" t="s">
        <v>39</v>
      </c>
      <c r="AX131" s="12" t="s">
        <v>76</v>
      </c>
      <c r="AY131" s="225" t="s">
        <v>166</v>
      </c>
    </row>
    <row r="132" spans="2:65" s="13" customFormat="1">
      <c r="B132" s="226"/>
      <c r="C132" s="227"/>
      <c r="D132" s="217" t="s">
        <v>176</v>
      </c>
      <c r="E132" s="228" t="s">
        <v>22</v>
      </c>
      <c r="F132" s="229" t="s">
        <v>465</v>
      </c>
      <c r="G132" s="227"/>
      <c r="H132" s="230">
        <v>45.46</v>
      </c>
      <c r="I132" s="231"/>
      <c r="J132" s="227"/>
      <c r="K132" s="227"/>
      <c r="L132" s="232"/>
      <c r="M132" s="233"/>
      <c r="N132" s="234"/>
      <c r="O132" s="234"/>
      <c r="P132" s="234"/>
      <c r="Q132" s="234"/>
      <c r="R132" s="234"/>
      <c r="S132" s="234"/>
      <c r="T132" s="235"/>
      <c r="AT132" s="236" t="s">
        <v>176</v>
      </c>
      <c r="AU132" s="236" t="s">
        <v>85</v>
      </c>
      <c r="AV132" s="13" t="s">
        <v>85</v>
      </c>
      <c r="AW132" s="13" t="s">
        <v>39</v>
      </c>
      <c r="AX132" s="13" t="s">
        <v>76</v>
      </c>
      <c r="AY132" s="236" t="s">
        <v>166</v>
      </c>
    </row>
    <row r="133" spans="2:65" s="13" customFormat="1">
      <c r="B133" s="226"/>
      <c r="C133" s="227"/>
      <c r="D133" s="217" t="s">
        <v>176</v>
      </c>
      <c r="E133" s="228" t="s">
        <v>22</v>
      </c>
      <c r="F133" s="229" t="s">
        <v>466</v>
      </c>
      <c r="G133" s="227"/>
      <c r="H133" s="230">
        <v>-4.8899999999999997</v>
      </c>
      <c r="I133" s="231"/>
      <c r="J133" s="227"/>
      <c r="K133" s="227"/>
      <c r="L133" s="232"/>
      <c r="M133" s="233"/>
      <c r="N133" s="234"/>
      <c r="O133" s="234"/>
      <c r="P133" s="234"/>
      <c r="Q133" s="234"/>
      <c r="R133" s="234"/>
      <c r="S133" s="234"/>
      <c r="T133" s="235"/>
      <c r="AT133" s="236" t="s">
        <v>176</v>
      </c>
      <c r="AU133" s="236" t="s">
        <v>85</v>
      </c>
      <c r="AV133" s="13" t="s">
        <v>85</v>
      </c>
      <c r="AW133" s="13" t="s">
        <v>39</v>
      </c>
      <c r="AX133" s="13" t="s">
        <v>76</v>
      </c>
      <c r="AY133" s="236" t="s">
        <v>166</v>
      </c>
    </row>
    <row r="134" spans="2:65" s="13" customFormat="1">
      <c r="B134" s="226"/>
      <c r="C134" s="227"/>
      <c r="D134" s="217" t="s">
        <v>176</v>
      </c>
      <c r="E134" s="228" t="s">
        <v>22</v>
      </c>
      <c r="F134" s="229" t="s">
        <v>467</v>
      </c>
      <c r="G134" s="227"/>
      <c r="H134" s="230">
        <v>22.04</v>
      </c>
      <c r="I134" s="231"/>
      <c r="J134" s="227"/>
      <c r="K134" s="227"/>
      <c r="L134" s="232"/>
      <c r="M134" s="233"/>
      <c r="N134" s="234"/>
      <c r="O134" s="234"/>
      <c r="P134" s="234"/>
      <c r="Q134" s="234"/>
      <c r="R134" s="234"/>
      <c r="S134" s="234"/>
      <c r="T134" s="235"/>
      <c r="AT134" s="236" t="s">
        <v>176</v>
      </c>
      <c r="AU134" s="236" t="s">
        <v>85</v>
      </c>
      <c r="AV134" s="13" t="s">
        <v>85</v>
      </c>
      <c r="AW134" s="13" t="s">
        <v>39</v>
      </c>
      <c r="AX134" s="13" t="s">
        <v>76</v>
      </c>
      <c r="AY134" s="236" t="s">
        <v>166</v>
      </c>
    </row>
    <row r="135" spans="2:65" s="13" customFormat="1">
      <c r="B135" s="226"/>
      <c r="C135" s="227"/>
      <c r="D135" s="217" t="s">
        <v>176</v>
      </c>
      <c r="E135" s="228" t="s">
        <v>22</v>
      </c>
      <c r="F135" s="229" t="s">
        <v>468</v>
      </c>
      <c r="G135" s="227"/>
      <c r="H135" s="230">
        <v>24.22</v>
      </c>
      <c r="I135" s="231"/>
      <c r="J135" s="227"/>
      <c r="K135" s="227"/>
      <c r="L135" s="232"/>
      <c r="M135" s="233"/>
      <c r="N135" s="234"/>
      <c r="O135" s="234"/>
      <c r="P135" s="234"/>
      <c r="Q135" s="234"/>
      <c r="R135" s="234"/>
      <c r="S135" s="234"/>
      <c r="T135" s="235"/>
      <c r="AT135" s="236" t="s">
        <v>176</v>
      </c>
      <c r="AU135" s="236" t="s">
        <v>85</v>
      </c>
      <c r="AV135" s="13" t="s">
        <v>85</v>
      </c>
      <c r="AW135" s="13" t="s">
        <v>39</v>
      </c>
      <c r="AX135" s="13" t="s">
        <v>76</v>
      </c>
      <c r="AY135" s="236" t="s">
        <v>166</v>
      </c>
    </row>
    <row r="136" spans="2:65" s="13" customFormat="1">
      <c r="B136" s="226"/>
      <c r="C136" s="227"/>
      <c r="D136" s="217" t="s">
        <v>176</v>
      </c>
      <c r="E136" s="228" t="s">
        <v>22</v>
      </c>
      <c r="F136" s="229" t="s">
        <v>469</v>
      </c>
      <c r="G136" s="227"/>
      <c r="H136" s="230">
        <v>13.14</v>
      </c>
      <c r="I136" s="231"/>
      <c r="J136" s="227"/>
      <c r="K136" s="227"/>
      <c r="L136" s="232"/>
      <c r="M136" s="233"/>
      <c r="N136" s="234"/>
      <c r="O136" s="234"/>
      <c r="P136" s="234"/>
      <c r="Q136" s="234"/>
      <c r="R136" s="234"/>
      <c r="S136" s="234"/>
      <c r="T136" s="235"/>
      <c r="AT136" s="236" t="s">
        <v>176</v>
      </c>
      <c r="AU136" s="236" t="s">
        <v>85</v>
      </c>
      <c r="AV136" s="13" t="s">
        <v>85</v>
      </c>
      <c r="AW136" s="13" t="s">
        <v>39</v>
      </c>
      <c r="AX136" s="13" t="s">
        <v>76</v>
      </c>
      <c r="AY136" s="236" t="s">
        <v>166</v>
      </c>
    </row>
    <row r="137" spans="2:65" s="13" customFormat="1">
      <c r="B137" s="226"/>
      <c r="C137" s="227"/>
      <c r="D137" s="217" t="s">
        <v>176</v>
      </c>
      <c r="E137" s="228" t="s">
        <v>22</v>
      </c>
      <c r="F137" s="229" t="s">
        <v>470</v>
      </c>
      <c r="G137" s="227"/>
      <c r="H137" s="230">
        <v>24.7</v>
      </c>
      <c r="I137" s="231"/>
      <c r="J137" s="227"/>
      <c r="K137" s="227"/>
      <c r="L137" s="232"/>
      <c r="M137" s="233"/>
      <c r="N137" s="234"/>
      <c r="O137" s="234"/>
      <c r="P137" s="234"/>
      <c r="Q137" s="234"/>
      <c r="R137" s="234"/>
      <c r="S137" s="234"/>
      <c r="T137" s="235"/>
      <c r="AT137" s="236" t="s">
        <v>176</v>
      </c>
      <c r="AU137" s="236" t="s">
        <v>85</v>
      </c>
      <c r="AV137" s="13" t="s">
        <v>85</v>
      </c>
      <c r="AW137" s="13" t="s">
        <v>39</v>
      </c>
      <c r="AX137" s="13" t="s">
        <v>76</v>
      </c>
      <c r="AY137" s="236" t="s">
        <v>166</v>
      </c>
    </row>
    <row r="138" spans="2:65" s="14" customFormat="1">
      <c r="B138" s="239"/>
      <c r="C138" s="240"/>
      <c r="D138" s="217" t="s">
        <v>176</v>
      </c>
      <c r="E138" s="241" t="s">
        <v>22</v>
      </c>
      <c r="F138" s="242" t="s">
        <v>214</v>
      </c>
      <c r="G138" s="240"/>
      <c r="H138" s="243">
        <v>124.67</v>
      </c>
      <c r="I138" s="244"/>
      <c r="J138" s="240"/>
      <c r="K138" s="240"/>
      <c r="L138" s="245"/>
      <c r="M138" s="246"/>
      <c r="N138" s="247"/>
      <c r="O138" s="247"/>
      <c r="P138" s="247"/>
      <c r="Q138" s="247"/>
      <c r="R138" s="247"/>
      <c r="S138" s="247"/>
      <c r="T138" s="248"/>
      <c r="AT138" s="249" t="s">
        <v>176</v>
      </c>
      <c r="AU138" s="249" t="s">
        <v>85</v>
      </c>
      <c r="AV138" s="14" t="s">
        <v>174</v>
      </c>
      <c r="AW138" s="14" t="s">
        <v>39</v>
      </c>
      <c r="AX138" s="14" t="s">
        <v>83</v>
      </c>
      <c r="AY138" s="249" t="s">
        <v>166</v>
      </c>
    </row>
    <row r="139" spans="2:65" s="11" customFormat="1" ht="29.85" customHeight="1">
      <c r="B139" s="188"/>
      <c r="C139" s="189"/>
      <c r="D139" s="190" t="s">
        <v>75</v>
      </c>
      <c r="E139" s="202" t="s">
        <v>167</v>
      </c>
      <c r="F139" s="202" t="s">
        <v>168</v>
      </c>
      <c r="G139" s="189"/>
      <c r="H139" s="189"/>
      <c r="I139" s="192"/>
      <c r="J139" s="203">
        <f>BK139</f>
        <v>0</v>
      </c>
      <c r="K139" s="189"/>
      <c r="L139" s="194"/>
      <c r="M139" s="195"/>
      <c r="N139" s="196"/>
      <c r="O139" s="196"/>
      <c r="P139" s="197">
        <f>SUM(P140:P228)</f>
        <v>0</v>
      </c>
      <c r="Q139" s="196"/>
      <c r="R139" s="197">
        <f>SUM(R140:R228)</f>
        <v>2.2522429000000002</v>
      </c>
      <c r="S139" s="196"/>
      <c r="T139" s="198">
        <f>SUM(T140:T228)</f>
        <v>0.89715</v>
      </c>
      <c r="AR139" s="199" t="s">
        <v>83</v>
      </c>
      <c r="AT139" s="200" t="s">
        <v>75</v>
      </c>
      <c r="AU139" s="200" t="s">
        <v>83</v>
      </c>
      <c r="AY139" s="199" t="s">
        <v>166</v>
      </c>
      <c r="BK139" s="201">
        <f>SUM(BK140:BK228)</f>
        <v>0</v>
      </c>
    </row>
    <row r="140" spans="2:65" s="1" customFormat="1" ht="38.25" customHeight="1">
      <c r="B140" s="42"/>
      <c r="C140" s="204" t="s">
        <v>251</v>
      </c>
      <c r="D140" s="204" t="s">
        <v>169</v>
      </c>
      <c r="E140" s="205" t="s">
        <v>471</v>
      </c>
      <c r="F140" s="206" t="s">
        <v>472</v>
      </c>
      <c r="G140" s="207" t="s">
        <v>172</v>
      </c>
      <c r="H140" s="208">
        <v>403.52</v>
      </c>
      <c r="I140" s="209"/>
      <c r="J140" s="208">
        <f>ROUND(I140*H140,2)</f>
        <v>0</v>
      </c>
      <c r="K140" s="206" t="s">
        <v>173</v>
      </c>
      <c r="L140" s="62"/>
      <c r="M140" s="210" t="s">
        <v>22</v>
      </c>
      <c r="N140" s="211" t="s">
        <v>47</v>
      </c>
      <c r="O140" s="43"/>
      <c r="P140" s="212">
        <f>O140*H140</f>
        <v>0</v>
      </c>
      <c r="Q140" s="212">
        <v>0</v>
      </c>
      <c r="R140" s="212">
        <f>Q140*H140</f>
        <v>0</v>
      </c>
      <c r="S140" s="212">
        <v>0</v>
      </c>
      <c r="T140" s="213">
        <f>S140*H140</f>
        <v>0</v>
      </c>
      <c r="AR140" s="25" t="s">
        <v>174</v>
      </c>
      <c r="AT140" s="25" t="s">
        <v>169</v>
      </c>
      <c r="AU140" s="25" t="s">
        <v>85</v>
      </c>
      <c r="AY140" s="25" t="s">
        <v>166</v>
      </c>
      <c r="BE140" s="214">
        <f>IF(N140="základní",J140,0)</f>
        <v>0</v>
      </c>
      <c r="BF140" s="214">
        <f>IF(N140="snížená",J140,0)</f>
        <v>0</v>
      </c>
      <c r="BG140" s="214">
        <f>IF(N140="zákl. přenesená",J140,0)</f>
        <v>0</v>
      </c>
      <c r="BH140" s="214">
        <f>IF(N140="sníž. přenesená",J140,0)</f>
        <v>0</v>
      </c>
      <c r="BI140" s="214">
        <f>IF(N140="nulová",J140,0)</f>
        <v>0</v>
      </c>
      <c r="BJ140" s="25" t="s">
        <v>83</v>
      </c>
      <c r="BK140" s="214">
        <f>ROUND(I140*H140,2)</f>
        <v>0</v>
      </c>
      <c r="BL140" s="25" t="s">
        <v>174</v>
      </c>
      <c r="BM140" s="25" t="s">
        <v>473</v>
      </c>
    </row>
    <row r="141" spans="2:65" s="1" customFormat="1" ht="81" hidden="1">
      <c r="B141" s="42"/>
      <c r="C141" s="64"/>
      <c r="D141" s="217" t="s">
        <v>193</v>
      </c>
      <c r="E141" s="64"/>
      <c r="F141" s="237" t="s">
        <v>474</v>
      </c>
      <c r="G141" s="64"/>
      <c r="H141" s="64"/>
      <c r="I141" s="173"/>
      <c r="J141" s="64"/>
      <c r="K141" s="64"/>
      <c r="L141" s="62"/>
      <c r="M141" s="238"/>
      <c r="N141" s="43"/>
      <c r="O141" s="43"/>
      <c r="P141" s="43"/>
      <c r="Q141" s="43"/>
      <c r="R141" s="43"/>
      <c r="S141" s="43"/>
      <c r="T141" s="79"/>
      <c r="AT141" s="25" t="s">
        <v>193</v>
      </c>
      <c r="AU141" s="25" t="s">
        <v>85</v>
      </c>
    </row>
    <row r="142" spans="2:65" s="13" customFormat="1">
      <c r="B142" s="226"/>
      <c r="C142" s="227"/>
      <c r="D142" s="217" t="s">
        <v>176</v>
      </c>
      <c r="E142" s="228" t="s">
        <v>22</v>
      </c>
      <c r="F142" s="229" t="s">
        <v>475</v>
      </c>
      <c r="G142" s="227"/>
      <c r="H142" s="230">
        <v>247.52</v>
      </c>
      <c r="I142" s="231"/>
      <c r="J142" s="227"/>
      <c r="K142" s="227"/>
      <c r="L142" s="232"/>
      <c r="M142" s="233"/>
      <c r="N142" s="234"/>
      <c r="O142" s="234"/>
      <c r="P142" s="234"/>
      <c r="Q142" s="234"/>
      <c r="R142" s="234"/>
      <c r="S142" s="234"/>
      <c r="T142" s="235"/>
      <c r="AT142" s="236" t="s">
        <v>176</v>
      </c>
      <c r="AU142" s="236" t="s">
        <v>85</v>
      </c>
      <c r="AV142" s="13" t="s">
        <v>85</v>
      </c>
      <c r="AW142" s="13" t="s">
        <v>39</v>
      </c>
      <c r="AX142" s="13" t="s">
        <v>76</v>
      </c>
      <c r="AY142" s="236" t="s">
        <v>166</v>
      </c>
    </row>
    <row r="143" spans="2:65" s="13" customFormat="1">
      <c r="B143" s="226"/>
      <c r="C143" s="227"/>
      <c r="D143" s="217" t="s">
        <v>176</v>
      </c>
      <c r="E143" s="228" t="s">
        <v>22</v>
      </c>
      <c r="F143" s="229" t="s">
        <v>476</v>
      </c>
      <c r="G143" s="227"/>
      <c r="H143" s="230">
        <v>156</v>
      </c>
      <c r="I143" s="231"/>
      <c r="J143" s="227"/>
      <c r="K143" s="227"/>
      <c r="L143" s="232"/>
      <c r="M143" s="233"/>
      <c r="N143" s="234"/>
      <c r="O143" s="234"/>
      <c r="P143" s="234"/>
      <c r="Q143" s="234"/>
      <c r="R143" s="234"/>
      <c r="S143" s="234"/>
      <c r="T143" s="235"/>
      <c r="AT143" s="236" t="s">
        <v>176</v>
      </c>
      <c r="AU143" s="236" t="s">
        <v>85</v>
      </c>
      <c r="AV143" s="13" t="s">
        <v>85</v>
      </c>
      <c r="AW143" s="13" t="s">
        <v>39</v>
      </c>
      <c r="AX143" s="13" t="s">
        <v>76</v>
      </c>
      <c r="AY143" s="236" t="s">
        <v>166</v>
      </c>
    </row>
    <row r="144" spans="2:65" s="14" customFormat="1">
      <c r="B144" s="239"/>
      <c r="C144" s="240"/>
      <c r="D144" s="217" t="s">
        <v>176</v>
      </c>
      <c r="E144" s="241" t="s">
        <v>22</v>
      </c>
      <c r="F144" s="242" t="s">
        <v>214</v>
      </c>
      <c r="G144" s="240"/>
      <c r="H144" s="243">
        <v>403.52</v>
      </c>
      <c r="I144" s="244"/>
      <c r="J144" s="240"/>
      <c r="K144" s="240"/>
      <c r="L144" s="245"/>
      <c r="M144" s="246"/>
      <c r="N144" s="247"/>
      <c r="O144" s="247"/>
      <c r="P144" s="247"/>
      <c r="Q144" s="247"/>
      <c r="R144" s="247"/>
      <c r="S144" s="247"/>
      <c r="T144" s="248"/>
      <c r="AT144" s="249" t="s">
        <v>176</v>
      </c>
      <c r="AU144" s="249" t="s">
        <v>85</v>
      </c>
      <c r="AV144" s="14" t="s">
        <v>174</v>
      </c>
      <c r="AW144" s="14" t="s">
        <v>39</v>
      </c>
      <c r="AX144" s="14" t="s">
        <v>83</v>
      </c>
      <c r="AY144" s="249" t="s">
        <v>166</v>
      </c>
    </row>
    <row r="145" spans="2:65" s="1" customFormat="1" ht="38.25" customHeight="1">
      <c r="B145" s="42"/>
      <c r="C145" s="204" t="s">
        <v>256</v>
      </c>
      <c r="D145" s="204" t="s">
        <v>169</v>
      </c>
      <c r="E145" s="205" t="s">
        <v>477</v>
      </c>
      <c r="F145" s="206" t="s">
        <v>478</v>
      </c>
      <c r="G145" s="207" t="s">
        <v>172</v>
      </c>
      <c r="H145" s="208">
        <v>6052.8</v>
      </c>
      <c r="I145" s="209"/>
      <c r="J145" s="208">
        <f>ROUND(I145*H145,2)</f>
        <v>0</v>
      </c>
      <c r="K145" s="206" t="s">
        <v>173</v>
      </c>
      <c r="L145" s="62"/>
      <c r="M145" s="210" t="s">
        <v>22</v>
      </c>
      <c r="N145" s="211" t="s">
        <v>47</v>
      </c>
      <c r="O145" s="43"/>
      <c r="P145" s="212">
        <f>O145*H145</f>
        <v>0</v>
      </c>
      <c r="Q145" s="212">
        <v>0</v>
      </c>
      <c r="R145" s="212">
        <f>Q145*H145</f>
        <v>0</v>
      </c>
      <c r="S145" s="212">
        <v>0</v>
      </c>
      <c r="T145" s="213">
        <f>S145*H145</f>
        <v>0</v>
      </c>
      <c r="AR145" s="25" t="s">
        <v>174</v>
      </c>
      <c r="AT145" s="25" t="s">
        <v>169</v>
      </c>
      <c r="AU145" s="25" t="s">
        <v>85</v>
      </c>
      <c r="AY145" s="25" t="s">
        <v>166</v>
      </c>
      <c r="BE145" s="214">
        <f>IF(N145="základní",J145,0)</f>
        <v>0</v>
      </c>
      <c r="BF145" s="214">
        <f>IF(N145="snížená",J145,0)</f>
        <v>0</v>
      </c>
      <c r="BG145" s="214">
        <f>IF(N145="zákl. přenesená",J145,0)</f>
        <v>0</v>
      </c>
      <c r="BH145" s="214">
        <f>IF(N145="sníž. přenesená",J145,0)</f>
        <v>0</v>
      </c>
      <c r="BI145" s="214">
        <f>IF(N145="nulová",J145,0)</f>
        <v>0</v>
      </c>
      <c r="BJ145" s="25" t="s">
        <v>83</v>
      </c>
      <c r="BK145" s="214">
        <f>ROUND(I145*H145,2)</f>
        <v>0</v>
      </c>
      <c r="BL145" s="25" t="s">
        <v>174</v>
      </c>
      <c r="BM145" s="25" t="s">
        <v>479</v>
      </c>
    </row>
    <row r="146" spans="2:65" s="1" customFormat="1" ht="81" hidden="1">
      <c r="B146" s="42"/>
      <c r="C146" s="64"/>
      <c r="D146" s="217" t="s">
        <v>193</v>
      </c>
      <c r="E146" s="64"/>
      <c r="F146" s="237" t="s">
        <v>474</v>
      </c>
      <c r="G146" s="64"/>
      <c r="H146" s="64"/>
      <c r="I146" s="173"/>
      <c r="J146" s="64"/>
      <c r="K146" s="64"/>
      <c r="L146" s="62"/>
      <c r="M146" s="238"/>
      <c r="N146" s="43"/>
      <c r="O146" s="43"/>
      <c r="P146" s="43"/>
      <c r="Q146" s="43"/>
      <c r="R146" s="43"/>
      <c r="S146" s="43"/>
      <c r="T146" s="79"/>
      <c r="AT146" s="25" t="s">
        <v>193</v>
      </c>
      <c r="AU146" s="25" t="s">
        <v>85</v>
      </c>
    </row>
    <row r="147" spans="2:65" s="13" customFormat="1">
      <c r="B147" s="226"/>
      <c r="C147" s="227"/>
      <c r="D147" s="217" t="s">
        <v>176</v>
      </c>
      <c r="E147" s="228" t="s">
        <v>22</v>
      </c>
      <c r="F147" s="229" t="s">
        <v>480</v>
      </c>
      <c r="G147" s="227"/>
      <c r="H147" s="230">
        <v>6052.8</v>
      </c>
      <c r="I147" s="231"/>
      <c r="J147" s="227"/>
      <c r="K147" s="227"/>
      <c r="L147" s="232"/>
      <c r="M147" s="233"/>
      <c r="N147" s="234"/>
      <c r="O147" s="234"/>
      <c r="P147" s="234"/>
      <c r="Q147" s="234"/>
      <c r="R147" s="234"/>
      <c r="S147" s="234"/>
      <c r="T147" s="235"/>
      <c r="AT147" s="236" t="s">
        <v>176</v>
      </c>
      <c r="AU147" s="236" t="s">
        <v>85</v>
      </c>
      <c r="AV147" s="13" t="s">
        <v>85</v>
      </c>
      <c r="AW147" s="13" t="s">
        <v>39</v>
      </c>
      <c r="AX147" s="13" t="s">
        <v>83</v>
      </c>
      <c r="AY147" s="236" t="s">
        <v>166</v>
      </c>
    </row>
    <row r="148" spans="2:65" s="1" customFormat="1" ht="38.25" customHeight="1">
      <c r="B148" s="42"/>
      <c r="C148" s="204" t="s">
        <v>261</v>
      </c>
      <c r="D148" s="204" t="s">
        <v>169</v>
      </c>
      <c r="E148" s="205" t="s">
        <v>481</v>
      </c>
      <c r="F148" s="206" t="s">
        <v>482</v>
      </c>
      <c r="G148" s="207" t="s">
        <v>172</v>
      </c>
      <c r="H148" s="208">
        <v>403.52</v>
      </c>
      <c r="I148" s="209"/>
      <c r="J148" s="208">
        <f>ROUND(I148*H148,2)</f>
        <v>0</v>
      </c>
      <c r="K148" s="206" t="s">
        <v>173</v>
      </c>
      <c r="L148" s="62"/>
      <c r="M148" s="210" t="s">
        <v>22</v>
      </c>
      <c r="N148" s="211" t="s">
        <v>47</v>
      </c>
      <c r="O148" s="43"/>
      <c r="P148" s="212">
        <f>O148*H148</f>
        <v>0</v>
      </c>
      <c r="Q148" s="212">
        <v>0</v>
      </c>
      <c r="R148" s="212">
        <f>Q148*H148</f>
        <v>0</v>
      </c>
      <c r="S148" s="212">
        <v>0</v>
      </c>
      <c r="T148" s="213">
        <f>S148*H148</f>
        <v>0</v>
      </c>
      <c r="AR148" s="25" t="s">
        <v>174</v>
      </c>
      <c r="AT148" s="25" t="s">
        <v>169</v>
      </c>
      <c r="AU148" s="25" t="s">
        <v>85</v>
      </c>
      <c r="AY148" s="25" t="s">
        <v>166</v>
      </c>
      <c r="BE148" s="214">
        <f>IF(N148="základní",J148,0)</f>
        <v>0</v>
      </c>
      <c r="BF148" s="214">
        <f>IF(N148="snížená",J148,0)</f>
        <v>0</v>
      </c>
      <c r="BG148" s="214">
        <f>IF(N148="zákl. přenesená",J148,0)</f>
        <v>0</v>
      </c>
      <c r="BH148" s="214">
        <f>IF(N148="sníž. přenesená",J148,0)</f>
        <v>0</v>
      </c>
      <c r="BI148" s="214">
        <f>IF(N148="nulová",J148,0)</f>
        <v>0</v>
      </c>
      <c r="BJ148" s="25" t="s">
        <v>83</v>
      </c>
      <c r="BK148" s="214">
        <f>ROUND(I148*H148,2)</f>
        <v>0</v>
      </c>
      <c r="BL148" s="25" t="s">
        <v>174</v>
      </c>
      <c r="BM148" s="25" t="s">
        <v>483</v>
      </c>
    </row>
    <row r="149" spans="2:65" s="1" customFormat="1" ht="40.5" hidden="1">
      <c r="B149" s="42"/>
      <c r="C149" s="64"/>
      <c r="D149" s="217" t="s">
        <v>193</v>
      </c>
      <c r="E149" s="64"/>
      <c r="F149" s="237" t="s">
        <v>484</v>
      </c>
      <c r="G149" s="64"/>
      <c r="H149" s="64"/>
      <c r="I149" s="173"/>
      <c r="J149" s="64"/>
      <c r="K149" s="64"/>
      <c r="L149" s="62"/>
      <c r="M149" s="238"/>
      <c r="N149" s="43"/>
      <c r="O149" s="43"/>
      <c r="P149" s="43"/>
      <c r="Q149" s="43"/>
      <c r="R149" s="43"/>
      <c r="S149" s="43"/>
      <c r="T149" s="79"/>
      <c r="AT149" s="25" t="s">
        <v>193</v>
      </c>
      <c r="AU149" s="25" t="s">
        <v>85</v>
      </c>
    </row>
    <row r="150" spans="2:65" s="13" customFormat="1">
      <c r="B150" s="226"/>
      <c r="C150" s="227"/>
      <c r="D150" s="217" t="s">
        <v>176</v>
      </c>
      <c r="E150" s="228" t="s">
        <v>22</v>
      </c>
      <c r="F150" s="229" t="s">
        <v>485</v>
      </c>
      <c r="G150" s="227"/>
      <c r="H150" s="230">
        <v>403.52</v>
      </c>
      <c r="I150" s="231"/>
      <c r="J150" s="227"/>
      <c r="K150" s="227"/>
      <c r="L150" s="232"/>
      <c r="M150" s="233"/>
      <c r="N150" s="234"/>
      <c r="O150" s="234"/>
      <c r="P150" s="234"/>
      <c r="Q150" s="234"/>
      <c r="R150" s="234"/>
      <c r="S150" s="234"/>
      <c r="T150" s="235"/>
      <c r="AT150" s="236" t="s">
        <v>176</v>
      </c>
      <c r="AU150" s="236" t="s">
        <v>85</v>
      </c>
      <c r="AV150" s="13" t="s">
        <v>85</v>
      </c>
      <c r="AW150" s="13" t="s">
        <v>39</v>
      </c>
      <c r="AX150" s="13" t="s">
        <v>83</v>
      </c>
      <c r="AY150" s="236" t="s">
        <v>166</v>
      </c>
    </row>
    <row r="151" spans="2:65" s="1" customFormat="1" ht="25.5" customHeight="1">
      <c r="B151" s="42"/>
      <c r="C151" s="204" t="s">
        <v>10</v>
      </c>
      <c r="D151" s="204" t="s">
        <v>169</v>
      </c>
      <c r="E151" s="205" t="s">
        <v>486</v>
      </c>
      <c r="F151" s="206" t="s">
        <v>487</v>
      </c>
      <c r="G151" s="207" t="s">
        <v>488</v>
      </c>
      <c r="H151" s="208">
        <v>1</v>
      </c>
      <c r="I151" s="209"/>
      <c r="J151" s="208">
        <f>ROUND(I151*H151,2)</f>
        <v>0</v>
      </c>
      <c r="K151" s="206" t="s">
        <v>173</v>
      </c>
      <c r="L151" s="62"/>
      <c r="M151" s="210" t="s">
        <v>22</v>
      </c>
      <c r="N151" s="211" t="s">
        <v>47</v>
      </c>
      <c r="O151" s="43"/>
      <c r="P151" s="212">
        <f>O151*H151</f>
        <v>0</v>
      </c>
      <c r="Q151" s="212">
        <v>0</v>
      </c>
      <c r="R151" s="212">
        <f>Q151*H151</f>
        <v>0</v>
      </c>
      <c r="S151" s="212">
        <v>0</v>
      </c>
      <c r="T151" s="213">
        <f>S151*H151</f>
        <v>0</v>
      </c>
      <c r="AR151" s="25" t="s">
        <v>174</v>
      </c>
      <c r="AT151" s="25" t="s">
        <v>169</v>
      </c>
      <c r="AU151" s="25" t="s">
        <v>85</v>
      </c>
      <c r="AY151" s="25" t="s">
        <v>166</v>
      </c>
      <c r="BE151" s="214">
        <f>IF(N151="základní",J151,0)</f>
        <v>0</v>
      </c>
      <c r="BF151" s="214">
        <f>IF(N151="snížená",J151,0)</f>
        <v>0</v>
      </c>
      <c r="BG151" s="214">
        <f>IF(N151="zákl. přenesená",J151,0)</f>
        <v>0</v>
      </c>
      <c r="BH151" s="214">
        <f>IF(N151="sníž. přenesená",J151,0)</f>
        <v>0</v>
      </c>
      <c r="BI151" s="214">
        <f>IF(N151="nulová",J151,0)</f>
        <v>0</v>
      </c>
      <c r="BJ151" s="25" t="s">
        <v>83</v>
      </c>
      <c r="BK151" s="214">
        <f>ROUND(I151*H151,2)</f>
        <v>0</v>
      </c>
      <c r="BL151" s="25" t="s">
        <v>174</v>
      </c>
      <c r="BM151" s="25" t="s">
        <v>489</v>
      </c>
    </row>
    <row r="152" spans="2:65" s="1" customFormat="1" ht="54" hidden="1">
      <c r="B152" s="42"/>
      <c r="C152" s="64"/>
      <c r="D152" s="217" t="s">
        <v>193</v>
      </c>
      <c r="E152" s="64"/>
      <c r="F152" s="237" t="s">
        <v>490</v>
      </c>
      <c r="G152" s="64"/>
      <c r="H152" s="64"/>
      <c r="I152" s="173"/>
      <c r="J152" s="64"/>
      <c r="K152" s="64"/>
      <c r="L152" s="62"/>
      <c r="M152" s="238"/>
      <c r="N152" s="43"/>
      <c r="O152" s="43"/>
      <c r="P152" s="43"/>
      <c r="Q152" s="43"/>
      <c r="R152" s="43"/>
      <c r="S152" s="43"/>
      <c r="T152" s="79"/>
      <c r="AT152" s="25" t="s">
        <v>193</v>
      </c>
      <c r="AU152" s="25" t="s">
        <v>85</v>
      </c>
    </row>
    <row r="153" spans="2:65" s="1" customFormat="1" ht="25.5" customHeight="1">
      <c r="B153" s="42"/>
      <c r="C153" s="204" t="s">
        <v>273</v>
      </c>
      <c r="D153" s="204" t="s">
        <v>169</v>
      </c>
      <c r="E153" s="205" t="s">
        <v>491</v>
      </c>
      <c r="F153" s="206" t="s">
        <v>492</v>
      </c>
      <c r="G153" s="207" t="s">
        <v>488</v>
      </c>
      <c r="H153" s="208">
        <v>1</v>
      </c>
      <c r="I153" s="209"/>
      <c r="J153" s="208">
        <f>ROUND(I153*H153,2)</f>
        <v>0</v>
      </c>
      <c r="K153" s="206" t="s">
        <v>173</v>
      </c>
      <c r="L153" s="62"/>
      <c r="M153" s="210" t="s">
        <v>22</v>
      </c>
      <c r="N153" s="211" t="s">
        <v>47</v>
      </c>
      <c r="O153" s="43"/>
      <c r="P153" s="212">
        <f>O153*H153</f>
        <v>0</v>
      </c>
      <c r="Q153" s="212">
        <v>0</v>
      </c>
      <c r="R153" s="212">
        <f>Q153*H153</f>
        <v>0</v>
      </c>
      <c r="S153" s="212">
        <v>0</v>
      </c>
      <c r="T153" s="213">
        <f>S153*H153</f>
        <v>0</v>
      </c>
      <c r="AR153" s="25" t="s">
        <v>174</v>
      </c>
      <c r="AT153" s="25" t="s">
        <v>169</v>
      </c>
      <c r="AU153" s="25" t="s">
        <v>85</v>
      </c>
      <c r="AY153" s="25" t="s">
        <v>166</v>
      </c>
      <c r="BE153" s="214">
        <f>IF(N153="základní",J153,0)</f>
        <v>0</v>
      </c>
      <c r="BF153" s="214">
        <f>IF(N153="snížená",J153,0)</f>
        <v>0</v>
      </c>
      <c r="BG153" s="214">
        <f>IF(N153="zákl. přenesená",J153,0)</f>
        <v>0</v>
      </c>
      <c r="BH153" s="214">
        <f>IF(N153="sníž. přenesená",J153,0)</f>
        <v>0</v>
      </c>
      <c r="BI153" s="214">
        <f>IF(N153="nulová",J153,0)</f>
        <v>0</v>
      </c>
      <c r="BJ153" s="25" t="s">
        <v>83</v>
      </c>
      <c r="BK153" s="214">
        <f>ROUND(I153*H153,2)</f>
        <v>0</v>
      </c>
      <c r="BL153" s="25" t="s">
        <v>174</v>
      </c>
      <c r="BM153" s="25" t="s">
        <v>493</v>
      </c>
    </row>
    <row r="154" spans="2:65" s="1" customFormat="1" ht="40.5" hidden="1">
      <c r="B154" s="42"/>
      <c r="C154" s="64"/>
      <c r="D154" s="217" t="s">
        <v>193</v>
      </c>
      <c r="E154" s="64"/>
      <c r="F154" s="237" t="s">
        <v>494</v>
      </c>
      <c r="G154" s="64"/>
      <c r="H154" s="64"/>
      <c r="I154" s="173"/>
      <c r="J154" s="64"/>
      <c r="K154" s="64"/>
      <c r="L154" s="62"/>
      <c r="M154" s="238"/>
      <c r="N154" s="43"/>
      <c r="O154" s="43"/>
      <c r="P154" s="43"/>
      <c r="Q154" s="43"/>
      <c r="R154" s="43"/>
      <c r="S154" s="43"/>
      <c r="T154" s="79"/>
      <c r="AT154" s="25" t="s">
        <v>193</v>
      </c>
      <c r="AU154" s="25" t="s">
        <v>85</v>
      </c>
    </row>
    <row r="155" spans="2:65" s="1" customFormat="1" ht="38.25" customHeight="1">
      <c r="B155" s="42"/>
      <c r="C155" s="204" t="s">
        <v>279</v>
      </c>
      <c r="D155" s="204" t="s">
        <v>169</v>
      </c>
      <c r="E155" s="205" t="s">
        <v>495</v>
      </c>
      <c r="F155" s="206" t="s">
        <v>496</v>
      </c>
      <c r="G155" s="207" t="s">
        <v>172</v>
      </c>
      <c r="H155" s="208">
        <v>158.4</v>
      </c>
      <c r="I155" s="209"/>
      <c r="J155" s="208">
        <f>ROUND(I155*H155,2)</f>
        <v>0</v>
      </c>
      <c r="K155" s="206" t="s">
        <v>173</v>
      </c>
      <c r="L155" s="62"/>
      <c r="M155" s="210" t="s">
        <v>22</v>
      </c>
      <c r="N155" s="211" t="s">
        <v>47</v>
      </c>
      <c r="O155" s="43"/>
      <c r="P155" s="212">
        <f>O155*H155</f>
        <v>0</v>
      </c>
      <c r="Q155" s="212">
        <v>4.0000000000000003E-5</v>
      </c>
      <c r="R155" s="212">
        <f>Q155*H155</f>
        <v>6.3360000000000005E-3</v>
      </c>
      <c r="S155" s="212">
        <v>0</v>
      </c>
      <c r="T155" s="213">
        <f>S155*H155</f>
        <v>0</v>
      </c>
      <c r="AR155" s="25" t="s">
        <v>174</v>
      </c>
      <c r="AT155" s="25" t="s">
        <v>169</v>
      </c>
      <c r="AU155" s="25" t="s">
        <v>85</v>
      </c>
      <c r="AY155" s="25" t="s">
        <v>166</v>
      </c>
      <c r="BE155" s="214">
        <f>IF(N155="základní",J155,0)</f>
        <v>0</v>
      </c>
      <c r="BF155" s="214">
        <f>IF(N155="snížená",J155,0)</f>
        <v>0</v>
      </c>
      <c r="BG155" s="214">
        <f>IF(N155="zákl. přenesená",J155,0)</f>
        <v>0</v>
      </c>
      <c r="BH155" s="214">
        <f>IF(N155="sníž. přenesená",J155,0)</f>
        <v>0</v>
      </c>
      <c r="BI155" s="214">
        <f>IF(N155="nulová",J155,0)</f>
        <v>0</v>
      </c>
      <c r="BJ155" s="25" t="s">
        <v>83</v>
      </c>
      <c r="BK155" s="214">
        <f>ROUND(I155*H155,2)</f>
        <v>0</v>
      </c>
      <c r="BL155" s="25" t="s">
        <v>174</v>
      </c>
      <c r="BM155" s="25" t="s">
        <v>497</v>
      </c>
    </row>
    <row r="156" spans="2:65" s="1" customFormat="1" ht="256.5" hidden="1">
      <c r="B156" s="42"/>
      <c r="C156" s="64"/>
      <c r="D156" s="217" t="s">
        <v>193</v>
      </c>
      <c r="E156" s="64"/>
      <c r="F156" s="237" t="s">
        <v>498</v>
      </c>
      <c r="G156" s="64"/>
      <c r="H156" s="64"/>
      <c r="I156" s="173"/>
      <c r="J156" s="64"/>
      <c r="K156" s="64"/>
      <c r="L156" s="62"/>
      <c r="M156" s="238"/>
      <c r="N156" s="43"/>
      <c r="O156" s="43"/>
      <c r="P156" s="43"/>
      <c r="Q156" s="43"/>
      <c r="R156" s="43"/>
      <c r="S156" s="43"/>
      <c r="T156" s="79"/>
      <c r="AT156" s="25" t="s">
        <v>193</v>
      </c>
      <c r="AU156" s="25" t="s">
        <v>85</v>
      </c>
    </row>
    <row r="157" spans="2:65" s="13" customFormat="1">
      <c r="B157" s="226"/>
      <c r="C157" s="227"/>
      <c r="D157" s="217" t="s">
        <v>176</v>
      </c>
      <c r="E157" s="228" t="s">
        <v>22</v>
      </c>
      <c r="F157" s="229" t="s">
        <v>499</v>
      </c>
      <c r="G157" s="227"/>
      <c r="H157" s="230">
        <v>158.4</v>
      </c>
      <c r="I157" s="231"/>
      <c r="J157" s="227"/>
      <c r="K157" s="227"/>
      <c r="L157" s="232"/>
      <c r="M157" s="233"/>
      <c r="N157" s="234"/>
      <c r="O157" s="234"/>
      <c r="P157" s="234"/>
      <c r="Q157" s="234"/>
      <c r="R157" s="234"/>
      <c r="S157" s="234"/>
      <c r="T157" s="235"/>
      <c r="AT157" s="236" t="s">
        <v>176</v>
      </c>
      <c r="AU157" s="236" t="s">
        <v>85</v>
      </c>
      <c r="AV157" s="13" t="s">
        <v>85</v>
      </c>
      <c r="AW157" s="13" t="s">
        <v>39</v>
      </c>
      <c r="AX157" s="13" t="s">
        <v>83</v>
      </c>
      <c r="AY157" s="236" t="s">
        <v>166</v>
      </c>
    </row>
    <row r="158" spans="2:65" s="1" customFormat="1" ht="25.5" customHeight="1">
      <c r="B158" s="42"/>
      <c r="C158" s="204" t="s">
        <v>286</v>
      </c>
      <c r="D158" s="204" t="s">
        <v>169</v>
      </c>
      <c r="E158" s="205" t="s">
        <v>500</v>
      </c>
      <c r="F158" s="206" t="s">
        <v>501</v>
      </c>
      <c r="G158" s="207" t="s">
        <v>289</v>
      </c>
      <c r="H158" s="208">
        <v>0.3</v>
      </c>
      <c r="I158" s="209"/>
      <c r="J158" s="208">
        <f>ROUND(I158*H158,2)</f>
        <v>0</v>
      </c>
      <c r="K158" s="206" t="s">
        <v>173</v>
      </c>
      <c r="L158" s="62"/>
      <c r="M158" s="210" t="s">
        <v>22</v>
      </c>
      <c r="N158" s="211" t="s">
        <v>47</v>
      </c>
      <c r="O158" s="43"/>
      <c r="P158" s="212">
        <f>O158*H158</f>
        <v>0</v>
      </c>
      <c r="Q158" s="212">
        <v>7.3999999999999999E-4</v>
      </c>
      <c r="R158" s="212">
        <f>Q158*H158</f>
        <v>2.2199999999999998E-4</v>
      </c>
      <c r="S158" s="212">
        <v>8.0000000000000002E-3</v>
      </c>
      <c r="T158" s="213">
        <f>S158*H158</f>
        <v>2.3999999999999998E-3</v>
      </c>
      <c r="AR158" s="25" t="s">
        <v>174</v>
      </c>
      <c r="AT158" s="25" t="s">
        <v>169</v>
      </c>
      <c r="AU158" s="25" t="s">
        <v>85</v>
      </c>
      <c r="AY158" s="25" t="s">
        <v>166</v>
      </c>
      <c r="BE158" s="214">
        <f>IF(N158="základní",J158,0)</f>
        <v>0</v>
      </c>
      <c r="BF158" s="214">
        <f>IF(N158="snížená",J158,0)</f>
        <v>0</v>
      </c>
      <c r="BG158" s="214">
        <f>IF(N158="zákl. přenesená",J158,0)</f>
        <v>0</v>
      </c>
      <c r="BH158" s="214">
        <f>IF(N158="sníž. přenesená",J158,0)</f>
        <v>0</v>
      </c>
      <c r="BI158" s="214">
        <f>IF(N158="nulová",J158,0)</f>
        <v>0</v>
      </c>
      <c r="BJ158" s="25" t="s">
        <v>83</v>
      </c>
      <c r="BK158" s="214">
        <f>ROUND(I158*H158,2)</f>
        <v>0</v>
      </c>
      <c r="BL158" s="25" t="s">
        <v>174</v>
      </c>
      <c r="BM158" s="25" t="s">
        <v>502</v>
      </c>
    </row>
    <row r="159" spans="2:65" s="1" customFormat="1" ht="81" hidden="1">
      <c r="B159" s="42"/>
      <c r="C159" s="64"/>
      <c r="D159" s="217" t="s">
        <v>193</v>
      </c>
      <c r="E159" s="64"/>
      <c r="F159" s="237" t="s">
        <v>503</v>
      </c>
      <c r="G159" s="64"/>
      <c r="H159" s="64"/>
      <c r="I159" s="173"/>
      <c r="J159" s="64"/>
      <c r="K159" s="64"/>
      <c r="L159" s="62"/>
      <c r="M159" s="238"/>
      <c r="N159" s="43"/>
      <c r="O159" s="43"/>
      <c r="P159" s="43"/>
      <c r="Q159" s="43"/>
      <c r="R159" s="43"/>
      <c r="S159" s="43"/>
      <c r="T159" s="79"/>
      <c r="AT159" s="25" t="s">
        <v>193</v>
      </c>
      <c r="AU159" s="25" t="s">
        <v>85</v>
      </c>
    </row>
    <row r="160" spans="2:65" s="12" customFormat="1">
      <c r="B160" s="215"/>
      <c r="C160" s="216"/>
      <c r="D160" s="217" t="s">
        <v>176</v>
      </c>
      <c r="E160" s="218" t="s">
        <v>22</v>
      </c>
      <c r="F160" s="219" t="s">
        <v>504</v>
      </c>
      <c r="G160" s="216"/>
      <c r="H160" s="218" t="s">
        <v>22</v>
      </c>
      <c r="I160" s="220"/>
      <c r="J160" s="216"/>
      <c r="K160" s="216"/>
      <c r="L160" s="221"/>
      <c r="M160" s="222"/>
      <c r="N160" s="223"/>
      <c r="O160" s="223"/>
      <c r="P160" s="223"/>
      <c r="Q160" s="223"/>
      <c r="R160" s="223"/>
      <c r="S160" s="223"/>
      <c r="T160" s="224"/>
      <c r="AT160" s="225" t="s">
        <v>176</v>
      </c>
      <c r="AU160" s="225" t="s">
        <v>85</v>
      </c>
      <c r="AV160" s="12" t="s">
        <v>83</v>
      </c>
      <c r="AW160" s="12" t="s">
        <v>39</v>
      </c>
      <c r="AX160" s="12" t="s">
        <v>76</v>
      </c>
      <c r="AY160" s="225" t="s">
        <v>166</v>
      </c>
    </row>
    <row r="161" spans="2:65" s="13" customFormat="1">
      <c r="B161" s="226"/>
      <c r="C161" s="227"/>
      <c r="D161" s="217" t="s">
        <v>176</v>
      </c>
      <c r="E161" s="228" t="s">
        <v>22</v>
      </c>
      <c r="F161" s="229" t="s">
        <v>505</v>
      </c>
      <c r="G161" s="227"/>
      <c r="H161" s="230">
        <v>0.3</v>
      </c>
      <c r="I161" s="231"/>
      <c r="J161" s="227"/>
      <c r="K161" s="227"/>
      <c r="L161" s="232"/>
      <c r="M161" s="233"/>
      <c r="N161" s="234"/>
      <c r="O161" s="234"/>
      <c r="P161" s="234"/>
      <c r="Q161" s="234"/>
      <c r="R161" s="234"/>
      <c r="S161" s="234"/>
      <c r="T161" s="235"/>
      <c r="AT161" s="236" t="s">
        <v>176</v>
      </c>
      <c r="AU161" s="236" t="s">
        <v>85</v>
      </c>
      <c r="AV161" s="13" t="s">
        <v>85</v>
      </c>
      <c r="AW161" s="13" t="s">
        <v>39</v>
      </c>
      <c r="AX161" s="13" t="s">
        <v>83</v>
      </c>
      <c r="AY161" s="236" t="s">
        <v>166</v>
      </c>
    </row>
    <row r="162" spans="2:65" s="1" customFormat="1" ht="25.5" customHeight="1">
      <c r="B162" s="42"/>
      <c r="C162" s="204" t="s">
        <v>295</v>
      </c>
      <c r="D162" s="204" t="s">
        <v>169</v>
      </c>
      <c r="E162" s="205" t="s">
        <v>506</v>
      </c>
      <c r="F162" s="206" t="s">
        <v>507</v>
      </c>
      <c r="G162" s="207" t="s">
        <v>289</v>
      </c>
      <c r="H162" s="208">
        <v>1.2</v>
      </c>
      <c r="I162" s="209"/>
      <c r="J162" s="208">
        <f>ROUND(I162*H162,2)</f>
        <v>0</v>
      </c>
      <c r="K162" s="206" t="s">
        <v>173</v>
      </c>
      <c r="L162" s="62"/>
      <c r="M162" s="210" t="s">
        <v>22</v>
      </c>
      <c r="N162" s="211" t="s">
        <v>47</v>
      </c>
      <c r="O162" s="43"/>
      <c r="P162" s="212">
        <f>O162*H162</f>
        <v>0</v>
      </c>
      <c r="Q162" s="212">
        <v>8.4000000000000003E-4</v>
      </c>
      <c r="R162" s="212">
        <f>Q162*H162</f>
        <v>1.008E-3</v>
      </c>
      <c r="S162" s="212">
        <v>0.02</v>
      </c>
      <c r="T162" s="213">
        <f>S162*H162</f>
        <v>2.4E-2</v>
      </c>
      <c r="AR162" s="25" t="s">
        <v>174</v>
      </c>
      <c r="AT162" s="25" t="s">
        <v>169</v>
      </c>
      <c r="AU162" s="25" t="s">
        <v>85</v>
      </c>
      <c r="AY162" s="25" t="s">
        <v>166</v>
      </c>
      <c r="BE162" s="214">
        <f>IF(N162="základní",J162,0)</f>
        <v>0</v>
      </c>
      <c r="BF162" s="214">
        <f>IF(N162="snížená",J162,0)</f>
        <v>0</v>
      </c>
      <c r="BG162" s="214">
        <f>IF(N162="zákl. přenesená",J162,0)</f>
        <v>0</v>
      </c>
      <c r="BH162" s="214">
        <f>IF(N162="sníž. přenesená",J162,0)</f>
        <v>0</v>
      </c>
      <c r="BI162" s="214">
        <f>IF(N162="nulová",J162,0)</f>
        <v>0</v>
      </c>
      <c r="BJ162" s="25" t="s">
        <v>83</v>
      </c>
      <c r="BK162" s="214">
        <f>ROUND(I162*H162,2)</f>
        <v>0</v>
      </c>
      <c r="BL162" s="25" t="s">
        <v>174</v>
      </c>
      <c r="BM162" s="25" t="s">
        <v>508</v>
      </c>
    </row>
    <row r="163" spans="2:65" s="1" customFormat="1" ht="81" hidden="1">
      <c r="B163" s="42"/>
      <c r="C163" s="64"/>
      <c r="D163" s="217" t="s">
        <v>193</v>
      </c>
      <c r="E163" s="64"/>
      <c r="F163" s="237" t="s">
        <v>503</v>
      </c>
      <c r="G163" s="64"/>
      <c r="H163" s="64"/>
      <c r="I163" s="173"/>
      <c r="J163" s="64"/>
      <c r="K163" s="64"/>
      <c r="L163" s="62"/>
      <c r="M163" s="238"/>
      <c r="N163" s="43"/>
      <c r="O163" s="43"/>
      <c r="P163" s="43"/>
      <c r="Q163" s="43"/>
      <c r="R163" s="43"/>
      <c r="S163" s="43"/>
      <c r="T163" s="79"/>
      <c r="AT163" s="25" t="s">
        <v>193</v>
      </c>
      <c r="AU163" s="25" t="s">
        <v>85</v>
      </c>
    </row>
    <row r="164" spans="2:65" s="12" customFormat="1">
      <c r="B164" s="215"/>
      <c r="C164" s="216"/>
      <c r="D164" s="217" t="s">
        <v>176</v>
      </c>
      <c r="E164" s="218" t="s">
        <v>22</v>
      </c>
      <c r="F164" s="219" t="s">
        <v>509</v>
      </c>
      <c r="G164" s="216"/>
      <c r="H164" s="218" t="s">
        <v>22</v>
      </c>
      <c r="I164" s="220"/>
      <c r="J164" s="216"/>
      <c r="K164" s="216"/>
      <c r="L164" s="221"/>
      <c r="M164" s="222"/>
      <c r="N164" s="223"/>
      <c r="O164" s="223"/>
      <c r="P164" s="223"/>
      <c r="Q164" s="223"/>
      <c r="R164" s="223"/>
      <c r="S164" s="223"/>
      <c r="T164" s="224"/>
      <c r="AT164" s="225" t="s">
        <v>176</v>
      </c>
      <c r="AU164" s="225" t="s">
        <v>85</v>
      </c>
      <c r="AV164" s="12" t="s">
        <v>83</v>
      </c>
      <c r="AW164" s="12" t="s">
        <v>39</v>
      </c>
      <c r="AX164" s="12" t="s">
        <v>76</v>
      </c>
      <c r="AY164" s="225" t="s">
        <v>166</v>
      </c>
    </row>
    <row r="165" spans="2:65" s="13" customFormat="1">
      <c r="B165" s="226"/>
      <c r="C165" s="227"/>
      <c r="D165" s="217" t="s">
        <v>176</v>
      </c>
      <c r="E165" s="228" t="s">
        <v>22</v>
      </c>
      <c r="F165" s="229" t="s">
        <v>510</v>
      </c>
      <c r="G165" s="227"/>
      <c r="H165" s="230">
        <v>1.2</v>
      </c>
      <c r="I165" s="231"/>
      <c r="J165" s="227"/>
      <c r="K165" s="227"/>
      <c r="L165" s="232"/>
      <c r="M165" s="233"/>
      <c r="N165" s="234"/>
      <c r="O165" s="234"/>
      <c r="P165" s="234"/>
      <c r="Q165" s="234"/>
      <c r="R165" s="234"/>
      <c r="S165" s="234"/>
      <c r="T165" s="235"/>
      <c r="AT165" s="236" t="s">
        <v>176</v>
      </c>
      <c r="AU165" s="236" t="s">
        <v>85</v>
      </c>
      <c r="AV165" s="13" t="s">
        <v>85</v>
      </c>
      <c r="AW165" s="13" t="s">
        <v>39</v>
      </c>
      <c r="AX165" s="13" t="s">
        <v>83</v>
      </c>
      <c r="AY165" s="236" t="s">
        <v>166</v>
      </c>
    </row>
    <row r="166" spans="2:65" s="1" customFormat="1" ht="25.5" customHeight="1">
      <c r="B166" s="42"/>
      <c r="C166" s="204" t="s">
        <v>303</v>
      </c>
      <c r="D166" s="204" t="s">
        <v>169</v>
      </c>
      <c r="E166" s="205" t="s">
        <v>511</v>
      </c>
      <c r="F166" s="206" t="s">
        <v>512</v>
      </c>
      <c r="G166" s="207" t="s">
        <v>289</v>
      </c>
      <c r="H166" s="208">
        <v>1</v>
      </c>
      <c r="I166" s="209"/>
      <c r="J166" s="208">
        <f>ROUND(I166*H166,2)</f>
        <v>0</v>
      </c>
      <c r="K166" s="206" t="s">
        <v>173</v>
      </c>
      <c r="L166" s="62"/>
      <c r="M166" s="210" t="s">
        <v>22</v>
      </c>
      <c r="N166" s="211" t="s">
        <v>47</v>
      </c>
      <c r="O166" s="43"/>
      <c r="P166" s="212">
        <f>O166*H166</f>
        <v>0</v>
      </c>
      <c r="Q166" s="212">
        <v>9.6000000000000002E-4</v>
      </c>
      <c r="R166" s="212">
        <f>Q166*H166</f>
        <v>9.6000000000000002E-4</v>
      </c>
      <c r="S166" s="212">
        <v>3.1E-2</v>
      </c>
      <c r="T166" s="213">
        <f>S166*H166</f>
        <v>3.1E-2</v>
      </c>
      <c r="AR166" s="25" t="s">
        <v>174</v>
      </c>
      <c r="AT166" s="25" t="s">
        <v>169</v>
      </c>
      <c r="AU166" s="25" t="s">
        <v>85</v>
      </c>
      <c r="AY166" s="25" t="s">
        <v>166</v>
      </c>
      <c r="BE166" s="214">
        <f>IF(N166="základní",J166,0)</f>
        <v>0</v>
      </c>
      <c r="BF166" s="214">
        <f>IF(N166="snížená",J166,0)</f>
        <v>0</v>
      </c>
      <c r="BG166" s="214">
        <f>IF(N166="zákl. přenesená",J166,0)</f>
        <v>0</v>
      </c>
      <c r="BH166" s="214">
        <f>IF(N166="sníž. přenesená",J166,0)</f>
        <v>0</v>
      </c>
      <c r="BI166" s="214">
        <f>IF(N166="nulová",J166,0)</f>
        <v>0</v>
      </c>
      <c r="BJ166" s="25" t="s">
        <v>83</v>
      </c>
      <c r="BK166" s="214">
        <f>ROUND(I166*H166,2)</f>
        <v>0</v>
      </c>
      <c r="BL166" s="25" t="s">
        <v>174</v>
      </c>
      <c r="BM166" s="25" t="s">
        <v>513</v>
      </c>
    </row>
    <row r="167" spans="2:65" s="1" customFormat="1" ht="81" hidden="1">
      <c r="B167" s="42"/>
      <c r="C167" s="64"/>
      <c r="D167" s="217" t="s">
        <v>193</v>
      </c>
      <c r="E167" s="64"/>
      <c r="F167" s="237" t="s">
        <v>503</v>
      </c>
      <c r="G167" s="64"/>
      <c r="H167" s="64"/>
      <c r="I167" s="173"/>
      <c r="J167" s="64"/>
      <c r="K167" s="64"/>
      <c r="L167" s="62"/>
      <c r="M167" s="238"/>
      <c r="N167" s="43"/>
      <c r="O167" s="43"/>
      <c r="P167" s="43"/>
      <c r="Q167" s="43"/>
      <c r="R167" s="43"/>
      <c r="S167" s="43"/>
      <c r="T167" s="79"/>
      <c r="AT167" s="25" t="s">
        <v>193</v>
      </c>
      <c r="AU167" s="25" t="s">
        <v>85</v>
      </c>
    </row>
    <row r="168" spans="2:65" s="12" customFormat="1">
      <c r="B168" s="215"/>
      <c r="C168" s="216"/>
      <c r="D168" s="217" t="s">
        <v>176</v>
      </c>
      <c r="E168" s="218" t="s">
        <v>22</v>
      </c>
      <c r="F168" s="219" t="s">
        <v>514</v>
      </c>
      <c r="G168" s="216"/>
      <c r="H168" s="218" t="s">
        <v>22</v>
      </c>
      <c r="I168" s="220"/>
      <c r="J168" s="216"/>
      <c r="K168" s="216"/>
      <c r="L168" s="221"/>
      <c r="M168" s="222"/>
      <c r="N168" s="223"/>
      <c r="O168" s="223"/>
      <c r="P168" s="223"/>
      <c r="Q168" s="223"/>
      <c r="R168" s="223"/>
      <c r="S168" s="223"/>
      <c r="T168" s="224"/>
      <c r="AT168" s="225" t="s">
        <v>176</v>
      </c>
      <c r="AU168" s="225" t="s">
        <v>85</v>
      </c>
      <c r="AV168" s="12" t="s">
        <v>83</v>
      </c>
      <c r="AW168" s="12" t="s">
        <v>39</v>
      </c>
      <c r="AX168" s="12" t="s">
        <v>76</v>
      </c>
      <c r="AY168" s="225" t="s">
        <v>166</v>
      </c>
    </row>
    <row r="169" spans="2:65" s="13" customFormat="1">
      <c r="B169" s="226"/>
      <c r="C169" s="227"/>
      <c r="D169" s="217" t="s">
        <v>176</v>
      </c>
      <c r="E169" s="228" t="s">
        <v>22</v>
      </c>
      <c r="F169" s="229" t="s">
        <v>515</v>
      </c>
      <c r="G169" s="227"/>
      <c r="H169" s="230">
        <v>1</v>
      </c>
      <c r="I169" s="231"/>
      <c r="J169" s="227"/>
      <c r="K169" s="227"/>
      <c r="L169" s="232"/>
      <c r="M169" s="233"/>
      <c r="N169" s="234"/>
      <c r="O169" s="234"/>
      <c r="P169" s="234"/>
      <c r="Q169" s="234"/>
      <c r="R169" s="234"/>
      <c r="S169" s="234"/>
      <c r="T169" s="235"/>
      <c r="AT169" s="236" t="s">
        <v>176</v>
      </c>
      <c r="AU169" s="236" t="s">
        <v>85</v>
      </c>
      <c r="AV169" s="13" t="s">
        <v>85</v>
      </c>
      <c r="AW169" s="13" t="s">
        <v>39</v>
      </c>
      <c r="AX169" s="13" t="s">
        <v>83</v>
      </c>
      <c r="AY169" s="236" t="s">
        <v>166</v>
      </c>
    </row>
    <row r="170" spans="2:65" s="1" customFormat="1" ht="25.5" customHeight="1">
      <c r="B170" s="42"/>
      <c r="C170" s="204" t="s">
        <v>9</v>
      </c>
      <c r="D170" s="204" t="s">
        <v>169</v>
      </c>
      <c r="E170" s="205" t="s">
        <v>516</v>
      </c>
      <c r="F170" s="206" t="s">
        <v>517</v>
      </c>
      <c r="G170" s="207" t="s">
        <v>289</v>
      </c>
      <c r="H170" s="208">
        <v>0.7</v>
      </c>
      <c r="I170" s="209"/>
      <c r="J170" s="208">
        <f>ROUND(I170*H170,2)</f>
        <v>0</v>
      </c>
      <c r="K170" s="206" t="s">
        <v>173</v>
      </c>
      <c r="L170" s="62"/>
      <c r="M170" s="210" t="s">
        <v>22</v>
      </c>
      <c r="N170" s="211" t="s">
        <v>47</v>
      </c>
      <c r="O170" s="43"/>
      <c r="P170" s="212">
        <f>O170*H170</f>
        <v>0</v>
      </c>
      <c r="Q170" s="212">
        <v>1.08E-3</v>
      </c>
      <c r="R170" s="212">
        <f>Q170*H170</f>
        <v>7.5599999999999994E-4</v>
      </c>
      <c r="S170" s="212">
        <v>5.2999999999999999E-2</v>
      </c>
      <c r="T170" s="213">
        <f>S170*H170</f>
        <v>3.7099999999999994E-2</v>
      </c>
      <c r="AR170" s="25" t="s">
        <v>174</v>
      </c>
      <c r="AT170" s="25" t="s">
        <v>169</v>
      </c>
      <c r="AU170" s="25" t="s">
        <v>85</v>
      </c>
      <c r="AY170" s="25" t="s">
        <v>166</v>
      </c>
      <c r="BE170" s="214">
        <f>IF(N170="základní",J170,0)</f>
        <v>0</v>
      </c>
      <c r="BF170" s="214">
        <f>IF(N170="snížená",J170,0)</f>
        <v>0</v>
      </c>
      <c r="BG170" s="214">
        <f>IF(N170="zákl. přenesená",J170,0)</f>
        <v>0</v>
      </c>
      <c r="BH170" s="214">
        <f>IF(N170="sníž. přenesená",J170,0)</f>
        <v>0</v>
      </c>
      <c r="BI170" s="214">
        <f>IF(N170="nulová",J170,0)</f>
        <v>0</v>
      </c>
      <c r="BJ170" s="25" t="s">
        <v>83</v>
      </c>
      <c r="BK170" s="214">
        <f>ROUND(I170*H170,2)</f>
        <v>0</v>
      </c>
      <c r="BL170" s="25" t="s">
        <v>174</v>
      </c>
      <c r="BM170" s="25" t="s">
        <v>518</v>
      </c>
    </row>
    <row r="171" spans="2:65" s="1" customFormat="1" ht="81" hidden="1">
      <c r="B171" s="42"/>
      <c r="C171" s="64"/>
      <c r="D171" s="217" t="s">
        <v>193</v>
      </c>
      <c r="E171" s="64"/>
      <c r="F171" s="237" t="s">
        <v>503</v>
      </c>
      <c r="G171" s="64"/>
      <c r="H171" s="64"/>
      <c r="I171" s="173"/>
      <c r="J171" s="64"/>
      <c r="K171" s="64"/>
      <c r="L171" s="62"/>
      <c r="M171" s="238"/>
      <c r="N171" s="43"/>
      <c r="O171" s="43"/>
      <c r="P171" s="43"/>
      <c r="Q171" s="43"/>
      <c r="R171" s="43"/>
      <c r="S171" s="43"/>
      <c r="T171" s="79"/>
      <c r="AT171" s="25" t="s">
        <v>193</v>
      </c>
      <c r="AU171" s="25" t="s">
        <v>85</v>
      </c>
    </row>
    <row r="172" spans="2:65" s="12" customFormat="1">
      <c r="B172" s="215"/>
      <c r="C172" s="216"/>
      <c r="D172" s="217" t="s">
        <v>176</v>
      </c>
      <c r="E172" s="218" t="s">
        <v>22</v>
      </c>
      <c r="F172" s="219" t="s">
        <v>519</v>
      </c>
      <c r="G172" s="216"/>
      <c r="H172" s="218" t="s">
        <v>22</v>
      </c>
      <c r="I172" s="220"/>
      <c r="J172" s="216"/>
      <c r="K172" s="216"/>
      <c r="L172" s="221"/>
      <c r="M172" s="222"/>
      <c r="N172" s="223"/>
      <c r="O172" s="223"/>
      <c r="P172" s="223"/>
      <c r="Q172" s="223"/>
      <c r="R172" s="223"/>
      <c r="S172" s="223"/>
      <c r="T172" s="224"/>
      <c r="AT172" s="225" t="s">
        <v>176</v>
      </c>
      <c r="AU172" s="225" t="s">
        <v>85</v>
      </c>
      <c r="AV172" s="12" t="s">
        <v>83</v>
      </c>
      <c r="AW172" s="12" t="s">
        <v>39</v>
      </c>
      <c r="AX172" s="12" t="s">
        <v>76</v>
      </c>
      <c r="AY172" s="225" t="s">
        <v>166</v>
      </c>
    </row>
    <row r="173" spans="2:65" s="13" customFormat="1">
      <c r="B173" s="226"/>
      <c r="C173" s="227"/>
      <c r="D173" s="217" t="s">
        <v>176</v>
      </c>
      <c r="E173" s="228" t="s">
        <v>22</v>
      </c>
      <c r="F173" s="229" t="s">
        <v>520</v>
      </c>
      <c r="G173" s="227"/>
      <c r="H173" s="230">
        <v>0.7</v>
      </c>
      <c r="I173" s="231"/>
      <c r="J173" s="227"/>
      <c r="K173" s="227"/>
      <c r="L173" s="232"/>
      <c r="M173" s="233"/>
      <c r="N173" s="234"/>
      <c r="O173" s="234"/>
      <c r="P173" s="234"/>
      <c r="Q173" s="234"/>
      <c r="R173" s="234"/>
      <c r="S173" s="234"/>
      <c r="T173" s="235"/>
      <c r="AT173" s="236" t="s">
        <v>176</v>
      </c>
      <c r="AU173" s="236" t="s">
        <v>85</v>
      </c>
      <c r="AV173" s="13" t="s">
        <v>85</v>
      </c>
      <c r="AW173" s="13" t="s">
        <v>39</v>
      </c>
      <c r="AX173" s="13" t="s">
        <v>83</v>
      </c>
      <c r="AY173" s="236" t="s">
        <v>166</v>
      </c>
    </row>
    <row r="174" spans="2:65" s="1" customFormat="1" ht="25.5" customHeight="1">
      <c r="B174" s="42"/>
      <c r="C174" s="204" t="s">
        <v>315</v>
      </c>
      <c r="D174" s="204" t="s">
        <v>169</v>
      </c>
      <c r="E174" s="205" t="s">
        <v>521</v>
      </c>
      <c r="F174" s="206" t="s">
        <v>522</v>
      </c>
      <c r="G174" s="207" t="s">
        <v>289</v>
      </c>
      <c r="H174" s="208">
        <v>3</v>
      </c>
      <c r="I174" s="209"/>
      <c r="J174" s="208">
        <f>ROUND(I174*H174,2)</f>
        <v>0</v>
      </c>
      <c r="K174" s="206" t="s">
        <v>173</v>
      </c>
      <c r="L174" s="62"/>
      <c r="M174" s="210" t="s">
        <v>22</v>
      </c>
      <c r="N174" s="211" t="s">
        <v>47</v>
      </c>
      <c r="O174" s="43"/>
      <c r="P174" s="212">
        <f>O174*H174</f>
        <v>0</v>
      </c>
      <c r="Q174" s="212">
        <v>1.2199999999999999E-3</v>
      </c>
      <c r="R174" s="212">
        <f>Q174*H174</f>
        <v>3.6600000000000001E-3</v>
      </c>
      <c r="S174" s="212">
        <v>7.0000000000000007E-2</v>
      </c>
      <c r="T174" s="213">
        <f>S174*H174</f>
        <v>0.21000000000000002</v>
      </c>
      <c r="AR174" s="25" t="s">
        <v>174</v>
      </c>
      <c r="AT174" s="25" t="s">
        <v>169</v>
      </c>
      <c r="AU174" s="25" t="s">
        <v>85</v>
      </c>
      <c r="AY174" s="25" t="s">
        <v>166</v>
      </c>
      <c r="BE174" s="214">
        <f>IF(N174="základní",J174,0)</f>
        <v>0</v>
      </c>
      <c r="BF174" s="214">
        <f>IF(N174="snížená",J174,0)</f>
        <v>0</v>
      </c>
      <c r="BG174" s="214">
        <f>IF(N174="zákl. přenesená",J174,0)</f>
        <v>0</v>
      </c>
      <c r="BH174" s="214">
        <f>IF(N174="sníž. přenesená",J174,0)</f>
        <v>0</v>
      </c>
      <c r="BI174" s="214">
        <f>IF(N174="nulová",J174,0)</f>
        <v>0</v>
      </c>
      <c r="BJ174" s="25" t="s">
        <v>83</v>
      </c>
      <c r="BK174" s="214">
        <f>ROUND(I174*H174,2)</f>
        <v>0</v>
      </c>
      <c r="BL174" s="25" t="s">
        <v>174</v>
      </c>
      <c r="BM174" s="25" t="s">
        <v>523</v>
      </c>
    </row>
    <row r="175" spans="2:65" s="1" customFormat="1" ht="81" hidden="1">
      <c r="B175" s="42"/>
      <c r="C175" s="64"/>
      <c r="D175" s="217" t="s">
        <v>193</v>
      </c>
      <c r="E175" s="64"/>
      <c r="F175" s="237" t="s">
        <v>503</v>
      </c>
      <c r="G175" s="64"/>
      <c r="H175" s="64"/>
      <c r="I175" s="173"/>
      <c r="J175" s="64"/>
      <c r="K175" s="64"/>
      <c r="L175" s="62"/>
      <c r="M175" s="238"/>
      <c r="N175" s="43"/>
      <c r="O175" s="43"/>
      <c r="P175" s="43"/>
      <c r="Q175" s="43"/>
      <c r="R175" s="43"/>
      <c r="S175" s="43"/>
      <c r="T175" s="79"/>
      <c r="AT175" s="25" t="s">
        <v>193</v>
      </c>
      <c r="AU175" s="25" t="s">
        <v>85</v>
      </c>
    </row>
    <row r="176" spans="2:65" s="12" customFormat="1">
      <c r="B176" s="215"/>
      <c r="C176" s="216"/>
      <c r="D176" s="217" t="s">
        <v>176</v>
      </c>
      <c r="E176" s="218" t="s">
        <v>22</v>
      </c>
      <c r="F176" s="219" t="s">
        <v>524</v>
      </c>
      <c r="G176" s="216"/>
      <c r="H176" s="218" t="s">
        <v>22</v>
      </c>
      <c r="I176" s="220"/>
      <c r="J176" s="216"/>
      <c r="K176" s="216"/>
      <c r="L176" s="221"/>
      <c r="M176" s="222"/>
      <c r="N176" s="223"/>
      <c r="O176" s="223"/>
      <c r="P176" s="223"/>
      <c r="Q176" s="223"/>
      <c r="R176" s="223"/>
      <c r="S176" s="223"/>
      <c r="T176" s="224"/>
      <c r="AT176" s="225" t="s">
        <v>176</v>
      </c>
      <c r="AU176" s="225" t="s">
        <v>85</v>
      </c>
      <c r="AV176" s="12" t="s">
        <v>83</v>
      </c>
      <c r="AW176" s="12" t="s">
        <v>39</v>
      </c>
      <c r="AX176" s="12" t="s">
        <v>76</v>
      </c>
      <c r="AY176" s="225" t="s">
        <v>166</v>
      </c>
    </row>
    <row r="177" spans="2:65" s="13" customFormat="1">
      <c r="B177" s="226"/>
      <c r="C177" s="227"/>
      <c r="D177" s="217" t="s">
        <v>176</v>
      </c>
      <c r="E177" s="228" t="s">
        <v>22</v>
      </c>
      <c r="F177" s="229" t="s">
        <v>525</v>
      </c>
      <c r="G177" s="227"/>
      <c r="H177" s="230">
        <v>2.4</v>
      </c>
      <c r="I177" s="231"/>
      <c r="J177" s="227"/>
      <c r="K177" s="227"/>
      <c r="L177" s="232"/>
      <c r="M177" s="233"/>
      <c r="N177" s="234"/>
      <c r="O177" s="234"/>
      <c r="P177" s="234"/>
      <c r="Q177" s="234"/>
      <c r="R177" s="234"/>
      <c r="S177" s="234"/>
      <c r="T177" s="235"/>
      <c r="AT177" s="236" t="s">
        <v>176</v>
      </c>
      <c r="AU177" s="236" t="s">
        <v>85</v>
      </c>
      <c r="AV177" s="13" t="s">
        <v>85</v>
      </c>
      <c r="AW177" s="13" t="s">
        <v>39</v>
      </c>
      <c r="AX177" s="13" t="s">
        <v>76</v>
      </c>
      <c r="AY177" s="236" t="s">
        <v>166</v>
      </c>
    </row>
    <row r="178" spans="2:65" s="13" customFormat="1">
      <c r="B178" s="226"/>
      <c r="C178" s="227"/>
      <c r="D178" s="217" t="s">
        <v>176</v>
      </c>
      <c r="E178" s="228" t="s">
        <v>22</v>
      </c>
      <c r="F178" s="229" t="s">
        <v>526</v>
      </c>
      <c r="G178" s="227"/>
      <c r="H178" s="230">
        <v>0.6</v>
      </c>
      <c r="I178" s="231"/>
      <c r="J178" s="227"/>
      <c r="K178" s="227"/>
      <c r="L178" s="232"/>
      <c r="M178" s="233"/>
      <c r="N178" s="234"/>
      <c r="O178" s="234"/>
      <c r="P178" s="234"/>
      <c r="Q178" s="234"/>
      <c r="R178" s="234"/>
      <c r="S178" s="234"/>
      <c r="T178" s="235"/>
      <c r="AT178" s="236" t="s">
        <v>176</v>
      </c>
      <c r="AU178" s="236" t="s">
        <v>85</v>
      </c>
      <c r="AV178" s="13" t="s">
        <v>85</v>
      </c>
      <c r="AW178" s="13" t="s">
        <v>39</v>
      </c>
      <c r="AX178" s="13" t="s">
        <v>76</v>
      </c>
      <c r="AY178" s="236" t="s">
        <v>166</v>
      </c>
    </row>
    <row r="179" spans="2:65" s="14" customFormat="1">
      <c r="B179" s="239"/>
      <c r="C179" s="240"/>
      <c r="D179" s="217" t="s">
        <v>176</v>
      </c>
      <c r="E179" s="241" t="s">
        <v>22</v>
      </c>
      <c r="F179" s="242" t="s">
        <v>214</v>
      </c>
      <c r="G179" s="240"/>
      <c r="H179" s="243">
        <v>3</v>
      </c>
      <c r="I179" s="244"/>
      <c r="J179" s="240"/>
      <c r="K179" s="240"/>
      <c r="L179" s="245"/>
      <c r="M179" s="246"/>
      <c r="N179" s="247"/>
      <c r="O179" s="247"/>
      <c r="P179" s="247"/>
      <c r="Q179" s="247"/>
      <c r="R179" s="247"/>
      <c r="S179" s="247"/>
      <c r="T179" s="248"/>
      <c r="AT179" s="249" t="s">
        <v>176</v>
      </c>
      <c r="AU179" s="249" t="s">
        <v>85</v>
      </c>
      <c r="AV179" s="14" t="s">
        <v>174</v>
      </c>
      <c r="AW179" s="14" t="s">
        <v>39</v>
      </c>
      <c r="AX179" s="14" t="s">
        <v>83</v>
      </c>
      <c r="AY179" s="249" t="s">
        <v>166</v>
      </c>
    </row>
    <row r="180" spans="2:65" s="1" customFormat="1" ht="25.5" customHeight="1">
      <c r="B180" s="42"/>
      <c r="C180" s="204" t="s">
        <v>321</v>
      </c>
      <c r="D180" s="204" t="s">
        <v>169</v>
      </c>
      <c r="E180" s="205" t="s">
        <v>527</v>
      </c>
      <c r="F180" s="206" t="s">
        <v>528</v>
      </c>
      <c r="G180" s="207" t="s">
        <v>289</v>
      </c>
      <c r="H180" s="208">
        <v>0.4</v>
      </c>
      <c r="I180" s="209"/>
      <c r="J180" s="208">
        <f>ROUND(I180*H180,2)</f>
        <v>0</v>
      </c>
      <c r="K180" s="206" t="s">
        <v>173</v>
      </c>
      <c r="L180" s="62"/>
      <c r="M180" s="210" t="s">
        <v>22</v>
      </c>
      <c r="N180" s="211" t="s">
        <v>47</v>
      </c>
      <c r="O180" s="43"/>
      <c r="P180" s="212">
        <f>O180*H180</f>
        <v>0</v>
      </c>
      <c r="Q180" s="212">
        <v>3.0899999999999999E-3</v>
      </c>
      <c r="R180" s="212">
        <f>Q180*H180</f>
        <v>1.2360000000000001E-3</v>
      </c>
      <c r="S180" s="212">
        <v>0.126</v>
      </c>
      <c r="T180" s="213">
        <f>S180*H180</f>
        <v>5.04E-2</v>
      </c>
      <c r="AR180" s="25" t="s">
        <v>174</v>
      </c>
      <c r="AT180" s="25" t="s">
        <v>169</v>
      </c>
      <c r="AU180" s="25" t="s">
        <v>85</v>
      </c>
      <c r="AY180" s="25" t="s">
        <v>166</v>
      </c>
      <c r="BE180" s="214">
        <f>IF(N180="základní",J180,0)</f>
        <v>0</v>
      </c>
      <c r="BF180" s="214">
        <f>IF(N180="snížená",J180,0)</f>
        <v>0</v>
      </c>
      <c r="BG180" s="214">
        <f>IF(N180="zákl. přenesená",J180,0)</f>
        <v>0</v>
      </c>
      <c r="BH180" s="214">
        <f>IF(N180="sníž. přenesená",J180,0)</f>
        <v>0</v>
      </c>
      <c r="BI180" s="214">
        <f>IF(N180="nulová",J180,0)</f>
        <v>0</v>
      </c>
      <c r="BJ180" s="25" t="s">
        <v>83</v>
      </c>
      <c r="BK180" s="214">
        <f>ROUND(I180*H180,2)</f>
        <v>0</v>
      </c>
      <c r="BL180" s="25" t="s">
        <v>174</v>
      </c>
      <c r="BM180" s="25" t="s">
        <v>529</v>
      </c>
    </row>
    <row r="181" spans="2:65" s="1" customFormat="1" ht="81" hidden="1">
      <c r="B181" s="42"/>
      <c r="C181" s="64"/>
      <c r="D181" s="217" t="s">
        <v>193</v>
      </c>
      <c r="E181" s="64"/>
      <c r="F181" s="237" t="s">
        <v>503</v>
      </c>
      <c r="G181" s="64"/>
      <c r="H181" s="64"/>
      <c r="I181" s="173"/>
      <c r="J181" s="64"/>
      <c r="K181" s="64"/>
      <c r="L181" s="62"/>
      <c r="M181" s="238"/>
      <c r="N181" s="43"/>
      <c r="O181" s="43"/>
      <c r="P181" s="43"/>
      <c r="Q181" s="43"/>
      <c r="R181" s="43"/>
      <c r="S181" s="43"/>
      <c r="T181" s="79"/>
      <c r="AT181" s="25" t="s">
        <v>193</v>
      </c>
      <c r="AU181" s="25" t="s">
        <v>85</v>
      </c>
    </row>
    <row r="182" spans="2:65" s="12" customFormat="1">
      <c r="B182" s="215"/>
      <c r="C182" s="216"/>
      <c r="D182" s="217" t="s">
        <v>176</v>
      </c>
      <c r="E182" s="218" t="s">
        <v>22</v>
      </c>
      <c r="F182" s="219" t="s">
        <v>530</v>
      </c>
      <c r="G182" s="216"/>
      <c r="H182" s="218" t="s">
        <v>22</v>
      </c>
      <c r="I182" s="220"/>
      <c r="J182" s="216"/>
      <c r="K182" s="216"/>
      <c r="L182" s="221"/>
      <c r="M182" s="222"/>
      <c r="N182" s="223"/>
      <c r="O182" s="223"/>
      <c r="P182" s="223"/>
      <c r="Q182" s="223"/>
      <c r="R182" s="223"/>
      <c r="S182" s="223"/>
      <c r="T182" s="224"/>
      <c r="AT182" s="225" t="s">
        <v>176</v>
      </c>
      <c r="AU182" s="225" t="s">
        <v>85</v>
      </c>
      <c r="AV182" s="12" t="s">
        <v>83</v>
      </c>
      <c r="AW182" s="12" t="s">
        <v>39</v>
      </c>
      <c r="AX182" s="12" t="s">
        <v>76</v>
      </c>
      <c r="AY182" s="225" t="s">
        <v>166</v>
      </c>
    </row>
    <row r="183" spans="2:65" s="13" customFormat="1">
      <c r="B183" s="226"/>
      <c r="C183" s="227"/>
      <c r="D183" s="217" t="s">
        <v>176</v>
      </c>
      <c r="E183" s="228" t="s">
        <v>22</v>
      </c>
      <c r="F183" s="229" t="s">
        <v>531</v>
      </c>
      <c r="G183" s="227"/>
      <c r="H183" s="230">
        <v>0.4</v>
      </c>
      <c r="I183" s="231"/>
      <c r="J183" s="227"/>
      <c r="K183" s="227"/>
      <c r="L183" s="232"/>
      <c r="M183" s="233"/>
      <c r="N183" s="234"/>
      <c r="O183" s="234"/>
      <c r="P183" s="234"/>
      <c r="Q183" s="234"/>
      <c r="R183" s="234"/>
      <c r="S183" s="234"/>
      <c r="T183" s="235"/>
      <c r="AT183" s="236" t="s">
        <v>176</v>
      </c>
      <c r="AU183" s="236" t="s">
        <v>85</v>
      </c>
      <c r="AV183" s="13" t="s">
        <v>85</v>
      </c>
      <c r="AW183" s="13" t="s">
        <v>39</v>
      </c>
      <c r="AX183" s="13" t="s">
        <v>83</v>
      </c>
      <c r="AY183" s="236" t="s">
        <v>166</v>
      </c>
    </row>
    <row r="184" spans="2:65" s="1" customFormat="1" ht="25.5" customHeight="1">
      <c r="B184" s="42"/>
      <c r="C184" s="204" t="s">
        <v>328</v>
      </c>
      <c r="D184" s="204" t="s">
        <v>169</v>
      </c>
      <c r="E184" s="205" t="s">
        <v>532</v>
      </c>
      <c r="F184" s="206" t="s">
        <v>533</v>
      </c>
      <c r="G184" s="207" t="s">
        <v>289</v>
      </c>
      <c r="H184" s="208">
        <v>0.8</v>
      </c>
      <c r="I184" s="209"/>
      <c r="J184" s="208">
        <f>ROUND(I184*H184,2)</f>
        <v>0</v>
      </c>
      <c r="K184" s="206" t="s">
        <v>173</v>
      </c>
      <c r="L184" s="62"/>
      <c r="M184" s="210" t="s">
        <v>22</v>
      </c>
      <c r="N184" s="211" t="s">
        <v>47</v>
      </c>
      <c r="O184" s="43"/>
      <c r="P184" s="212">
        <f>O184*H184</f>
        <v>0</v>
      </c>
      <c r="Q184" s="212">
        <v>4.1700000000000001E-3</v>
      </c>
      <c r="R184" s="212">
        <f>Q184*H184</f>
        <v>3.3360000000000004E-3</v>
      </c>
      <c r="S184" s="212">
        <v>0.28299999999999997</v>
      </c>
      <c r="T184" s="213">
        <f>S184*H184</f>
        <v>0.22639999999999999</v>
      </c>
      <c r="AR184" s="25" t="s">
        <v>174</v>
      </c>
      <c r="AT184" s="25" t="s">
        <v>169</v>
      </c>
      <c r="AU184" s="25" t="s">
        <v>85</v>
      </c>
      <c r="AY184" s="25" t="s">
        <v>166</v>
      </c>
      <c r="BE184" s="214">
        <f>IF(N184="základní",J184,0)</f>
        <v>0</v>
      </c>
      <c r="BF184" s="214">
        <f>IF(N184="snížená",J184,0)</f>
        <v>0</v>
      </c>
      <c r="BG184" s="214">
        <f>IF(N184="zákl. přenesená",J184,0)</f>
        <v>0</v>
      </c>
      <c r="BH184" s="214">
        <f>IF(N184="sníž. přenesená",J184,0)</f>
        <v>0</v>
      </c>
      <c r="BI184" s="214">
        <f>IF(N184="nulová",J184,0)</f>
        <v>0</v>
      </c>
      <c r="BJ184" s="25" t="s">
        <v>83</v>
      </c>
      <c r="BK184" s="214">
        <f>ROUND(I184*H184,2)</f>
        <v>0</v>
      </c>
      <c r="BL184" s="25" t="s">
        <v>174</v>
      </c>
      <c r="BM184" s="25" t="s">
        <v>534</v>
      </c>
    </row>
    <row r="185" spans="2:65" s="1" customFormat="1" ht="81" hidden="1">
      <c r="B185" s="42"/>
      <c r="C185" s="64"/>
      <c r="D185" s="217" t="s">
        <v>193</v>
      </c>
      <c r="E185" s="64"/>
      <c r="F185" s="237" t="s">
        <v>503</v>
      </c>
      <c r="G185" s="64"/>
      <c r="H185" s="64"/>
      <c r="I185" s="173"/>
      <c r="J185" s="64"/>
      <c r="K185" s="64"/>
      <c r="L185" s="62"/>
      <c r="M185" s="238"/>
      <c r="N185" s="43"/>
      <c r="O185" s="43"/>
      <c r="P185" s="43"/>
      <c r="Q185" s="43"/>
      <c r="R185" s="43"/>
      <c r="S185" s="43"/>
      <c r="T185" s="79"/>
      <c r="AT185" s="25" t="s">
        <v>193</v>
      </c>
      <c r="AU185" s="25" t="s">
        <v>85</v>
      </c>
    </row>
    <row r="186" spans="2:65" s="12" customFormat="1">
      <c r="B186" s="215"/>
      <c r="C186" s="216"/>
      <c r="D186" s="217" t="s">
        <v>176</v>
      </c>
      <c r="E186" s="218" t="s">
        <v>22</v>
      </c>
      <c r="F186" s="219" t="s">
        <v>535</v>
      </c>
      <c r="G186" s="216"/>
      <c r="H186" s="218" t="s">
        <v>22</v>
      </c>
      <c r="I186" s="220"/>
      <c r="J186" s="216"/>
      <c r="K186" s="216"/>
      <c r="L186" s="221"/>
      <c r="M186" s="222"/>
      <c r="N186" s="223"/>
      <c r="O186" s="223"/>
      <c r="P186" s="223"/>
      <c r="Q186" s="223"/>
      <c r="R186" s="223"/>
      <c r="S186" s="223"/>
      <c r="T186" s="224"/>
      <c r="AT186" s="225" t="s">
        <v>176</v>
      </c>
      <c r="AU186" s="225" t="s">
        <v>85</v>
      </c>
      <c r="AV186" s="12" t="s">
        <v>83</v>
      </c>
      <c r="AW186" s="12" t="s">
        <v>39</v>
      </c>
      <c r="AX186" s="12" t="s">
        <v>76</v>
      </c>
      <c r="AY186" s="225" t="s">
        <v>166</v>
      </c>
    </row>
    <row r="187" spans="2:65" s="13" customFormat="1">
      <c r="B187" s="226"/>
      <c r="C187" s="227"/>
      <c r="D187" s="217" t="s">
        <v>176</v>
      </c>
      <c r="E187" s="228" t="s">
        <v>22</v>
      </c>
      <c r="F187" s="229" t="s">
        <v>536</v>
      </c>
      <c r="G187" s="227"/>
      <c r="H187" s="230">
        <v>0.8</v>
      </c>
      <c r="I187" s="231"/>
      <c r="J187" s="227"/>
      <c r="K187" s="227"/>
      <c r="L187" s="232"/>
      <c r="M187" s="233"/>
      <c r="N187" s="234"/>
      <c r="O187" s="234"/>
      <c r="P187" s="234"/>
      <c r="Q187" s="234"/>
      <c r="R187" s="234"/>
      <c r="S187" s="234"/>
      <c r="T187" s="235"/>
      <c r="AT187" s="236" t="s">
        <v>176</v>
      </c>
      <c r="AU187" s="236" t="s">
        <v>85</v>
      </c>
      <c r="AV187" s="13" t="s">
        <v>85</v>
      </c>
      <c r="AW187" s="13" t="s">
        <v>39</v>
      </c>
      <c r="AX187" s="13" t="s">
        <v>83</v>
      </c>
      <c r="AY187" s="236" t="s">
        <v>166</v>
      </c>
    </row>
    <row r="188" spans="2:65" s="1" customFormat="1" ht="25.5" customHeight="1">
      <c r="B188" s="42"/>
      <c r="C188" s="204" t="s">
        <v>337</v>
      </c>
      <c r="D188" s="204" t="s">
        <v>169</v>
      </c>
      <c r="E188" s="205" t="s">
        <v>537</v>
      </c>
      <c r="F188" s="206" t="s">
        <v>538</v>
      </c>
      <c r="G188" s="207" t="s">
        <v>289</v>
      </c>
      <c r="H188" s="208">
        <v>0.8</v>
      </c>
      <c r="I188" s="209"/>
      <c r="J188" s="208">
        <f>ROUND(I188*H188,2)</f>
        <v>0</v>
      </c>
      <c r="K188" s="206" t="s">
        <v>173</v>
      </c>
      <c r="L188" s="62"/>
      <c r="M188" s="210" t="s">
        <v>22</v>
      </c>
      <c r="N188" s="211" t="s">
        <v>47</v>
      </c>
      <c r="O188" s="43"/>
      <c r="P188" s="212">
        <f>O188*H188</f>
        <v>0</v>
      </c>
      <c r="Q188" s="212">
        <v>4.7699999999999999E-3</v>
      </c>
      <c r="R188" s="212">
        <f>Q188*H188</f>
        <v>3.8159999999999999E-3</v>
      </c>
      <c r="S188" s="212">
        <v>0.38400000000000001</v>
      </c>
      <c r="T188" s="213">
        <f>S188*H188</f>
        <v>0.30720000000000003</v>
      </c>
      <c r="AR188" s="25" t="s">
        <v>174</v>
      </c>
      <c r="AT188" s="25" t="s">
        <v>169</v>
      </c>
      <c r="AU188" s="25" t="s">
        <v>85</v>
      </c>
      <c r="AY188" s="25" t="s">
        <v>166</v>
      </c>
      <c r="BE188" s="214">
        <f>IF(N188="základní",J188,0)</f>
        <v>0</v>
      </c>
      <c r="BF188" s="214">
        <f>IF(N188="snížená",J188,0)</f>
        <v>0</v>
      </c>
      <c r="BG188" s="214">
        <f>IF(N188="zákl. přenesená",J188,0)</f>
        <v>0</v>
      </c>
      <c r="BH188" s="214">
        <f>IF(N188="sníž. přenesená",J188,0)</f>
        <v>0</v>
      </c>
      <c r="BI188" s="214">
        <f>IF(N188="nulová",J188,0)</f>
        <v>0</v>
      </c>
      <c r="BJ188" s="25" t="s">
        <v>83</v>
      </c>
      <c r="BK188" s="214">
        <f>ROUND(I188*H188,2)</f>
        <v>0</v>
      </c>
      <c r="BL188" s="25" t="s">
        <v>174</v>
      </c>
      <c r="BM188" s="25" t="s">
        <v>539</v>
      </c>
    </row>
    <row r="189" spans="2:65" s="1" customFormat="1" ht="81" hidden="1">
      <c r="B189" s="42"/>
      <c r="C189" s="64"/>
      <c r="D189" s="217" t="s">
        <v>193</v>
      </c>
      <c r="E189" s="64"/>
      <c r="F189" s="237" t="s">
        <v>503</v>
      </c>
      <c r="G189" s="64"/>
      <c r="H189" s="64"/>
      <c r="I189" s="173"/>
      <c r="J189" s="64"/>
      <c r="K189" s="64"/>
      <c r="L189" s="62"/>
      <c r="M189" s="238"/>
      <c r="N189" s="43"/>
      <c r="O189" s="43"/>
      <c r="P189" s="43"/>
      <c r="Q189" s="43"/>
      <c r="R189" s="43"/>
      <c r="S189" s="43"/>
      <c r="T189" s="79"/>
      <c r="AT189" s="25" t="s">
        <v>193</v>
      </c>
      <c r="AU189" s="25" t="s">
        <v>85</v>
      </c>
    </row>
    <row r="190" spans="2:65" s="12" customFormat="1">
      <c r="B190" s="215"/>
      <c r="C190" s="216"/>
      <c r="D190" s="217" t="s">
        <v>176</v>
      </c>
      <c r="E190" s="218" t="s">
        <v>22</v>
      </c>
      <c r="F190" s="219" t="s">
        <v>540</v>
      </c>
      <c r="G190" s="216"/>
      <c r="H190" s="218" t="s">
        <v>22</v>
      </c>
      <c r="I190" s="220"/>
      <c r="J190" s="216"/>
      <c r="K190" s="216"/>
      <c r="L190" s="221"/>
      <c r="M190" s="222"/>
      <c r="N190" s="223"/>
      <c r="O190" s="223"/>
      <c r="P190" s="223"/>
      <c r="Q190" s="223"/>
      <c r="R190" s="223"/>
      <c r="S190" s="223"/>
      <c r="T190" s="224"/>
      <c r="AT190" s="225" t="s">
        <v>176</v>
      </c>
      <c r="AU190" s="225" t="s">
        <v>85</v>
      </c>
      <c r="AV190" s="12" t="s">
        <v>83</v>
      </c>
      <c r="AW190" s="12" t="s">
        <v>39</v>
      </c>
      <c r="AX190" s="12" t="s">
        <v>76</v>
      </c>
      <c r="AY190" s="225" t="s">
        <v>166</v>
      </c>
    </row>
    <row r="191" spans="2:65" s="13" customFormat="1">
      <c r="B191" s="226"/>
      <c r="C191" s="227"/>
      <c r="D191" s="217" t="s">
        <v>176</v>
      </c>
      <c r="E191" s="228" t="s">
        <v>22</v>
      </c>
      <c r="F191" s="229" t="s">
        <v>536</v>
      </c>
      <c r="G191" s="227"/>
      <c r="H191" s="230">
        <v>0.8</v>
      </c>
      <c r="I191" s="231"/>
      <c r="J191" s="227"/>
      <c r="K191" s="227"/>
      <c r="L191" s="232"/>
      <c r="M191" s="233"/>
      <c r="N191" s="234"/>
      <c r="O191" s="234"/>
      <c r="P191" s="234"/>
      <c r="Q191" s="234"/>
      <c r="R191" s="234"/>
      <c r="S191" s="234"/>
      <c r="T191" s="235"/>
      <c r="AT191" s="236" t="s">
        <v>176</v>
      </c>
      <c r="AU191" s="236" t="s">
        <v>85</v>
      </c>
      <c r="AV191" s="13" t="s">
        <v>85</v>
      </c>
      <c r="AW191" s="13" t="s">
        <v>39</v>
      </c>
      <c r="AX191" s="13" t="s">
        <v>83</v>
      </c>
      <c r="AY191" s="236" t="s">
        <v>166</v>
      </c>
    </row>
    <row r="192" spans="2:65" s="1" customFormat="1" ht="25.5" customHeight="1">
      <c r="B192" s="42"/>
      <c r="C192" s="204" t="s">
        <v>342</v>
      </c>
      <c r="D192" s="204" t="s">
        <v>169</v>
      </c>
      <c r="E192" s="205" t="s">
        <v>541</v>
      </c>
      <c r="F192" s="206" t="s">
        <v>542</v>
      </c>
      <c r="G192" s="207" t="s">
        <v>331</v>
      </c>
      <c r="H192" s="208">
        <v>10</v>
      </c>
      <c r="I192" s="209"/>
      <c r="J192" s="208">
        <f>ROUND(I192*H192,2)</f>
        <v>0</v>
      </c>
      <c r="K192" s="206" t="s">
        <v>22</v>
      </c>
      <c r="L192" s="62"/>
      <c r="M192" s="210" t="s">
        <v>22</v>
      </c>
      <c r="N192" s="211" t="s">
        <v>47</v>
      </c>
      <c r="O192" s="43"/>
      <c r="P192" s="212">
        <f>O192*H192</f>
        <v>0</v>
      </c>
      <c r="Q192" s="212">
        <v>1.9699999999999999E-2</v>
      </c>
      <c r="R192" s="212">
        <f>Q192*H192</f>
        <v>0.19699999999999998</v>
      </c>
      <c r="S192" s="212">
        <v>0</v>
      </c>
      <c r="T192" s="213">
        <f>S192*H192</f>
        <v>0</v>
      </c>
      <c r="AR192" s="25" t="s">
        <v>174</v>
      </c>
      <c r="AT192" s="25" t="s">
        <v>169</v>
      </c>
      <c r="AU192" s="25" t="s">
        <v>85</v>
      </c>
      <c r="AY192" s="25" t="s">
        <v>166</v>
      </c>
      <c r="BE192" s="214">
        <f>IF(N192="základní",J192,0)</f>
        <v>0</v>
      </c>
      <c r="BF192" s="214">
        <f>IF(N192="snížená",J192,0)</f>
        <v>0</v>
      </c>
      <c r="BG192" s="214">
        <f>IF(N192="zákl. přenesená",J192,0)</f>
        <v>0</v>
      </c>
      <c r="BH192" s="214">
        <f>IF(N192="sníž. přenesená",J192,0)</f>
        <v>0</v>
      </c>
      <c r="BI192" s="214">
        <f>IF(N192="nulová",J192,0)</f>
        <v>0</v>
      </c>
      <c r="BJ192" s="25" t="s">
        <v>83</v>
      </c>
      <c r="BK192" s="214">
        <f>ROUND(I192*H192,2)</f>
        <v>0</v>
      </c>
      <c r="BL192" s="25" t="s">
        <v>174</v>
      </c>
      <c r="BM192" s="25" t="s">
        <v>543</v>
      </c>
    </row>
    <row r="193" spans="2:65" s="12" customFormat="1">
      <c r="B193" s="215"/>
      <c r="C193" s="216"/>
      <c r="D193" s="217" t="s">
        <v>176</v>
      </c>
      <c r="E193" s="218" t="s">
        <v>22</v>
      </c>
      <c r="F193" s="219" t="s">
        <v>544</v>
      </c>
      <c r="G193" s="216"/>
      <c r="H193" s="218" t="s">
        <v>22</v>
      </c>
      <c r="I193" s="220"/>
      <c r="J193" s="216"/>
      <c r="K193" s="216"/>
      <c r="L193" s="221"/>
      <c r="M193" s="222"/>
      <c r="N193" s="223"/>
      <c r="O193" s="223"/>
      <c r="P193" s="223"/>
      <c r="Q193" s="223"/>
      <c r="R193" s="223"/>
      <c r="S193" s="223"/>
      <c r="T193" s="224"/>
      <c r="AT193" s="225" t="s">
        <v>176</v>
      </c>
      <c r="AU193" s="225" t="s">
        <v>85</v>
      </c>
      <c r="AV193" s="12" t="s">
        <v>83</v>
      </c>
      <c r="AW193" s="12" t="s">
        <v>39</v>
      </c>
      <c r="AX193" s="12" t="s">
        <v>76</v>
      </c>
      <c r="AY193" s="225" t="s">
        <v>166</v>
      </c>
    </row>
    <row r="194" spans="2:65" s="13" customFormat="1">
      <c r="B194" s="226"/>
      <c r="C194" s="227"/>
      <c r="D194" s="217" t="s">
        <v>176</v>
      </c>
      <c r="E194" s="228" t="s">
        <v>22</v>
      </c>
      <c r="F194" s="229" t="s">
        <v>545</v>
      </c>
      <c r="G194" s="227"/>
      <c r="H194" s="230">
        <v>10</v>
      </c>
      <c r="I194" s="231"/>
      <c r="J194" s="227"/>
      <c r="K194" s="227"/>
      <c r="L194" s="232"/>
      <c r="M194" s="233"/>
      <c r="N194" s="234"/>
      <c r="O194" s="234"/>
      <c r="P194" s="234"/>
      <c r="Q194" s="234"/>
      <c r="R194" s="234"/>
      <c r="S194" s="234"/>
      <c r="T194" s="235"/>
      <c r="AT194" s="236" t="s">
        <v>176</v>
      </c>
      <c r="AU194" s="236" t="s">
        <v>85</v>
      </c>
      <c r="AV194" s="13" t="s">
        <v>85</v>
      </c>
      <c r="AW194" s="13" t="s">
        <v>39</v>
      </c>
      <c r="AX194" s="13" t="s">
        <v>83</v>
      </c>
      <c r="AY194" s="236" t="s">
        <v>166</v>
      </c>
    </row>
    <row r="195" spans="2:65" s="1" customFormat="1" ht="25.5" customHeight="1">
      <c r="B195" s="42"/>
      <c r="C195" s="204" t="s">
        <v>347</v>
      </c>
      <c r="D195" s="204" t="s">
        <v>169</v>
      </c>
      <c r="E195" s="205" t="s">
        <v>546</v>
      </c>
      <c r="F195" s="206" t="s">
        <v>547</v>
      </c>
      <c r="G195" s="207" t="s">
        <v>331</v>
      </c>
      <c r="H195" s="208">
        <v>4</v>
      </c>
      <c r="I195" s="209"/>
      <c r="J195" s="208">
        <f>ROUND(I195*H195,2)</f>
        <v>0</v>
      </c>
      <c r="K195" s="206" t="s">
        <v>22</v>
      </c>
      <c r="L195" s="62"/>
      <c r="M195" s="210" t="s">
        <v>22</v>
      </c>
      <c r="N195" s="211" t="s">
        <v>47</v>
      </c>
      <c r="O195" s="43"/>
      <c r="P195" s="212">
        <f>O195*H195</f>
        <v>0</v>
      </c>
      <c r="Q195" s="212">
        <v>1.9699999999999999E-2</v>
      </c>
      <c r="R195" s="212">
        <f>Q195*H195</f>
        <v>7.8799999999999995E-2</v>
      </c>
      <c r="S195" s="212">
        <v>0</v>
      </c>
      <c r="T195" s="213">
        <f>S195*H195</f>
        <v>0</v>
      </c>
      <c r="AR195" s="25" t="s">
        <v>174</v>
      </c>
      <c r="AT195" s="25" t="s">
        <v>169</v>
      </c>
      <c r="AU195" s="25" t="s">
        <v>85</v>
      </c>
      <c r="AY195" s="25" t="s">
        <v>166</v>
      </c>
      <c r="BE195" s="214">
        <f>IF(N195="základní",J195,0)</f>
        <v>0</v>
      </c>
      <c r="BF195" s="214">
        <f>IF(N195="snížená",J195,0)</f>
        <v>0</v>
      </c>
      <c r="BG195" s="214">
        <f>IF(N195="zákl. přenesená",J195,0)</f>
        <v>0</v>
      </c>
      <c r="BH195" s="214">
        <f>IF(N195="sníž. přenesená",J195,0)</f>
        <v>0</v>
      </c>
      <c r="BI195" s="214">
        <f>IF(N195="nulová",J195,0)</f>
        <v>0</v>
      </c>
      <c r="BJ195" s="25" t="s">
        <v>83</v>
      </c>
      <c r="BK195" s="214">
        <f>ROUND(I195*H195,2)</f>
        <v>0</v>
      </c>
      <c r="BL195" s="25" t="s">
        <v>174</v>
      </c>
      <c r="BM195" s="25" t="s">
        <v>548</v>
      </c>
    </row>
    <row r="196" spans="2:65" s="12" customFormat="1">
      <c r="B196" s="215"/>
      <c r="C196" s="216"/>
      <c r="D196" s="217" t="s">
        <v>176</v>
      </c>
      <c r="E196" s="218" t="s">
        <v>22</v>
      </c>
      <c r="F196" s="219" t="s">
        <v>549</v>
      </c>
      <c r="G196" s="216"/>
      <c r="H196" s="218" t="s">
        <v>22</v>
      </c>
      <c r="I196" s="220"/>
      <c r="J196" s="216"/>
      <c r="K196" s="216"/>
      <c r="L196" s="221"/>
      <c r="M196" s="222"/>
      <c r="N196" s="223"/>
      <c r="O196" s="223"/>
      <c r="P196" s="223"/>
      <c r="Q196" s="223"/>
      <c r="R196" s="223"/>
      <c r="S196" s="223"/>
      <c r="T196" s="224"/>
      <c r="AT196" s="225" t="s">
        <v>176</v>
      </c>
      <c r="AU196" s="225" t="s">
        <v>85</v>
      </c>
      <c r="AV196" s="12" t="s">
        <v>83</v>
      </c>
      <c r="AW196" s="12" t="s">
        <v>39</v>
      </c>
      <c r="AX196" s="12" t="s">
        <v>76</v>
      </c>
      <c r="AY196" s="225" t="s">
        <v>166</v>
      </c>
    </row>
    <row r="197" spans="2:65" s="13" customFormat="1">
      <c r="B197" s="226"/>
      <c r="C197" s="227"/>
      <c r="D197" s="217" t="s">
        <v>176</v>
      </c>
      <c r="E197" s="228" t="s">
        <v>22</v>
      </c>
      <c r="F197" s="229" t="s">
        <v>550</v>
      </c>
      <c r="G197" s="227"/>
      <c r="H197" s="230">
        <v>4</v>
      </c>
      <c r="I197" s="231"/>
      <c r="J197" s="227"/>
      <c r="K197" s="227"/>
      <c r="L197" s="232"/>
      <c r="M197" s="233"/>
      <c r="N197" s="234"/>
      <c r="O197" s="234"/>
      <c r="P197" s="234"/>
      <c r="Q197" s="234"/>
      <c r="R197" s="234"/>
      <c r="S197" s="234"/>
      <c r="T197" s="235"/>
      <c r="AT197" s="236" t="s">
        <v>176</v>
      </c>
      <c r="AU197" s="236" t="s">
        <v>85</v>
      </c>
      <c r="AV197" s="13" t="s">
        <v>85</v>
      </c>
      <c r="AW197" s="13" t="s">
        <v>39</v>
      </c>
      <c r="AX197" s="13" t="s">
        <v>83</v>
      </c>
      <c r="AY197" s="236" t="s">
        <v>166</v>
      </c>
    </row>
    <row r="198" spans="2:65" s="1" customFormat="1" ht="16.5" customHeight="1">
      <c r="B198" s="42"/>
      <c r="C198" s="204" t="s">
        <v>352</v>
      </c>
      <c r="D198" s="204" t="s">
        <v>169</v>
      </c>
      <c r="E198" s="205" t="s">
        <v>551</v>
      </c>
      <c r="F198" s="206" t="s">
        <v>552</v>
      </c>
      <c r="G198" s="207" t="s">
        <v>331</v>
      </c>
      <c r="H198" s="208">
        <v>4</v>
      </c>
      <c r="I198" s="209"/>
      <c r="J198" s="208">
        <f>ROUND(I198*H198,2)</f>
        <v>0</v>
      </c>
      <c r="K198" s="206" t="s">
        <v>22</v>
      </c>
      <c r="L198" s="62"/>
      <c r="M198" s="210" t="s">
        <v>22</v>
      </c>
      <c r="N198" s="211" t="s">
        <v>47</v>
      </c>
      <c r="O198" s="43"/>
      <c r="P198" s="212">
        <f>O198*H198</f>
        <v>0</v>
      </c>
      <c r="Q198" s="212">
        <v>0</v>
      </c>
      <c r="R198" s="212">
        <f>Q198*H198</f>
        <v>0</v>
      </c>
      <c r="S198" s="212">
        <v>0</v>
      </c>
      <c r="T198" s="213">
        <f>S198*H198</f>
        <v>0</v>
      </c>
      <c r="AR198" s="25" t="s">
        <v>174</v>
      </c>
      <c r="AT198" s="25" t="s">
        <v>169</v>
      </c>
      <c r="AU198" s="25" t="s">
        <v>85</v>
      </c>
      <c r="AY198" s="25" t="s">
        <v>166</v>
      </c>
      <c r="BE198" s="214">
        <f>IF(N198="základní",J198,0)</f>
        <v>0</v>
      </c>
      <c r="BF198" s="214">
        <f>IF(N198="snížená",J198,0)</f>
        <v>0</v>
      </c>
      <c r="BG198" s="214">
        <f>IF(N198="zákl. přenesená",J198,0)</f>
        <v>0</v>
      </c>
      <c r="BH198" s="214">
        <f>IF(N198="sníž. přenesená",J198,0)</f>
        <v>0</v>
      </c>
      <c r="BI198" s="214">
        <f>IF(N198="nulová",J198,0)</f>
        <v>0</v>
      </c>
      <c r="BJ198" s="25" t="s">
        <v>83</v>
      </c>
      <c r="BK198" s="214">
        <f>ROUND(I198*H198,2)</f>
        <v>0</v>
      </c>
      <c r="BL198" s="25" t="s">
        <v>174</v>
      </c>
      <c r="BM198" s="25" t="s">
        <v>553</v>
      </c>
    </row>
    <row r="199" spans="2:65" s="12" customFormat="1">
      <c r="B199" s="215"/>
      <c r="C199" s="216"/>
      <c r="D199" s="217" t="s">
        <v>176</v>
      </c>
      <c r="E199" s="218" t="s">
        <v>22</v>
      </c>
      <c r="F199" s="219" t="s">
        <v>554</v>
      </c>
      <c r="G199" s="216"/>
      <c r="H199" s="218" t="s">
        <v>22</v>
      </c>
      <c r="I199" s="220"/>
      <c r="J199" s="216"/>
      <c r="K199" s="216"/>
      <c r="L199" s="221"/>
      <c r="M199" s="222"/>
      <c r="N199" s="223"/>
      <c r="O199" s="223"/>
      <c r="P199" s="223"/>
      <c r="Q199" s="223"/>
      <c r="R199" s="223"/>
      <c r="S199" s="223"/>
      <c r="T199" s="224"/>
      <c r="AT199" s="225" t="s">
        <v>176</v>
      </c>
      <c r="AU199" s="225" t="s">
        <v>85</v>
      </c>
      <c r="AV199" s="12" t="s">
        <v>83</v>
      </c>
      <c r="AW199" s="12" t="s">
        <v>39</v>
      </c>
      <c r="AX199" s="12" t="s">
        <v>76</v>
      </c>
      <c r="AY199" s="225" t="s">
        <v>166</v>
      </c>
    </row>
    <row r="200" spans="2:65" s="13" customFormat="1">
      <c r="B200" s="226"/>
      <c r="C200" s="227"/>
      <c r="D200" s="217" t="s">
        <v>176</v>
      </c>
      <c r="E200" s="228" t="s">
        <v>22</v>
      </c>
      <c r="F200" s="229" t="s">
        <v>555</v>
      </c>
      <c r="G200" s="227"/>
      <c r="H200" s="230">
        <v>4</v>
      </c>
      <c r="I200" s="231"/>
      <c r="J200" s="227"/>
      <c r="K200" s="227"/>
      <c r="L200" s="232"/>
      <c r="M200" s="233"/>
      <c r="N200" s="234"/>
      <c r="O200" s="234"/>
      <c r="P200" s="234"/>
      <c r="Q200" s="234"/>
      <c r="R200" s="234"/>
      <c r="S200" s="234"/>
      <c r="T200" s="235"/>
      <c r="AT200" s="236" t="s">
        <v>176</v>
      </c>
      <c r="AU200" s="236" t="s">
        <v>85</v>
      </c>
      <c r="AV200" s="13" t="s">
        <v>85</v>
      </c>
      <c r="AW200" s="13" t="s">
        <v>39</v>
      </c>
      <c r="AX200" s="13" t="s">
        <v>83</v>
      </c>
      <c r="AY200" s="236" t="s">
        <v>166</v>
      </c>
    </row>
    <row r="201" spans="2:65" s="1" customFormat="1" ht="16.5" customHeight="1">
      <c r="B201" s="42"/>
      <c r="C201" s="204" t="s">
        <v>359</v>
      </c>
      <c r="D201" s="204" t="s">
        <v>169</v>
      </c>
      <c r="E201" s="205" t="s">
        <v>556</v>
      </c>
      <c r="F201" s="206" t="s">
        <v>557</v>
      </c>
      <c r="G201" s="207" t="s">
        <v>172</v>
      </c>
      <c r="H201" s="208">
        <v>46</v>
      </c>
      <c r="I201" s="209"/>
      <c r="J201" s="208">
        <f>ROUND(I201*H201,2)</f>
        <v>0</v>
      </c>
      <c r="K201" s="206" t="s">
        <v>173</v>
      </c>
      <c r="L201" s="62"/>
      <c r="M201" s="210" t="s">
        <v>22</v>
      </c>
      <c r="N201" s="211" t="s">
        <v>47</v>
      </c>
      <c r="O201" s="43"/>
      <c r="P201" s="212">
        <f>O201*H201</f>
        <v>0</v>
      </c>
      <c r="Q201" s="212">
        <v>0</v>
      </c>
      <c r="R201" s="212">
        <f>Q201*H201</f>
        <v>0</v>
      </c>
      <c r="S201" s="212">
        <v>0</v>
      </c>
      <c r="T201" s="213">
        <f>S201*H201</f>
        <v>0</v>
      </c>
      <c r="AR201" s="25" t="s">
        <v>174</v>
      </c>
      <c r="AT201" s="25" t="s">
        <v>169</v>
      </c>
      <c r="AU201" s="25" t="s">
        <v>85</v>
      </c>
      <c r="AY201" s="25" t="s">
        <v>166</v>
      </c>
      <c r="BE201" s="214">
        <f>IF(N201="základní",J201,0)</f>
        <v>0</v>
      </c>
      <c r="BF201" s="214">
        <f>IF(N201="snížená",J201,0)</f>
        <v>0</v>
      </c>
      <c r="BG201" s="214">
        <f>IF(N201="zákl. přenesená",J201,0)</f>
        <v>0</v>
      </c>
      <c r="BH201" s="214">
        <f>IF(N201="sníž. přenesená",J201,0)</f>
        <v>0</v>
      </c>
      <c r="BI201" s="214">
        <f>IF(N201="nulová",J201,0)</f>
        <v>0</v>
      </c>
      <c r="BJ201" s="25" t="s">
        <v>83</v>
      </c>
      <c r="BK201" s="214">
        <f>ROUND(I201*H201,2)</f>
        <v>0</v>
      </c>
      <c r="BL201" s="25" t="s">
        <v>174</v>
      </c>
      <c r="BM201" s="25" t="s">
        <v>558</v>
      </c>
    </row>
    <row r="202" spans="2:65" s="1" customFormat="1" ht="94.5" hidden="1">
      <c r="B202" s="42"/>
      <c r="C202" s="64"/>
      <c r="D202" s="217" t="s">
        <v>193</v>
      </c>
      <c r="E202" s="64"/>
      <c r="F202" s="237" t="s">
        <v>559</v>
      </c>
      <c r="G202" s="64"/>
      <c r="H202" s="64"/>
      <c r="I202" s="173"/>
      <c r="J202" s="64"/>
      <c r="K202" s="64"/>
      <c r="L202" s="62"/>
      <c r="M202" s="238"/>
      <c r="N202" s="43"/>
      <c r="O202" s="43"/>
      <c r="P202" s="43"/>
      <c r="Q202" s="43"/>
      <c r="R202" s="43"/>
      <c r="S202" s="43"/>
      <c r="T202" s="79"/>
      <c r="AT202" s="25" t="s">
        <v>193</v>
      </c>
      <c r="AU202" s="25" t="s">
        <v>85</v>
      </c>
    </row>
    <row r="203" spans="2:65" s="12" customFormat="1">
      <c r="B203" s="215"/>
      <c r="C203" s="216"/>
      <c r="D203" s="217" t="s">
        <v>176</v>
      </c>
      <c r="E203" s="218" t="s">
        <v>22</v>
      </c>
      <c r="F203" s="219" t="s">
        <v>560</v>
      </c>
      <c r="G203" s="216"/>
      <c r="H203" s="218" t="s">
        <v>22</v>
      </c>
      <c r="I203" s="220"/>
      <c r="J203" s="216"/>
      <c r="K203" s="216"/>
      <c r="L203" s="221"/>
      <c r="M203" s="222"/>
      <c r="N203" s="223"/>
      <c r="O203" s="223"/>
      <c r="P203" s="223"/>
      <c r="Q203" s="223"/>
      <c r="R203" s="223"/>
      <c r="S203" s="223"/>
      <c r="T203" s="224"/>
      <c r="AT203" s="225" t="s">
        <v>176</v>
      </c>
      <c r="AU203" s="225" t="s">
        <v>85</v>
      </c>
      <c r="AV203" s="12" t="s">
        <v>83</v>
      </c>
      <c r="AW203" s="12" t="s">
        <v>39</v>
      </c>
      <c r="AX203" s="12" t="s">
        <v>76</v>
      </c>
      <c r="AY203" s="225" t="s">
        <v>166</v>
      </c>
    </row>
    <row r="204" spans="2:65" s="13" customFormat="1">
      <c r="B204" s="226"/>
      <c r="C204" s="227"/>
      <c r="D204" s="217" t="s">
        <v>176</v>
      </c>
      <c r="E204" s="228" t="s">
        <v>22</v>
      </c>
      <c r="F204" s="229" t="s">
        <v>561</v>
      </c>
      <c r="G204" s="227"/>
      <c r="H204" s="230">
        <v>46</v>
      </c>
      <c r="I204" s="231"/>
      <c r="J204" s="227"/>
      <c r="K204" s="227"/>
      <c r="L204" s="232"/>
      <c r="M204" s="233"/>
      <c r="N204" s="234"/>
      <c r="O204" s="234"/>
      <c r="P204" s="234"/>
      <c r="Q204" s="234"/>
      <c r="R204" s="234"/>
      <c r="S204" s="234"/>
      <c r="T204" s="235"/>
      <c r="AT204" s="236" t="s">
        <v>176</v>
      </c>
      <c r="AU204" s="236" t="s">
        <v>85</v>
      </c>
      <c r="AV204" s="13" t="s">
        <v>85</v>
      </c>
      <c r="AW204" s="13" t="s">
        <v>39</v>
      </c>
      <c r="AX204" s="13" t="s">
        <v>83</v>
      </c>
      <c r="AY204" s="236" t="s">
        <v>166</v>
      </c>
    </row>
    <row r="205" spans="2:65" s="1" customFormat="1" ht="16.5" customHeight="1">
      <c r="B205" s="42"/>
      <c r="C205" s="204" t="s">
        <v>366</v>
      </c>
      <c r="D205" s="204" t="s">
        <v>169</v>
      </c>
      <c r="E205" s="205" t="s">
        <v>562</v>
      </c>
      <c r="F205" s="206" t="s">
        <v>563</v>
      </c>
      <c r="G205" s="207" t="s">
        <v>172</v>
      </c>
      <c r="H205" s="208">
        <v>1.73</v>
      </c>
      <c r="I205" s="209"/>
      <c r="J205" s="208">
        <f>ROUND(I205*H205,2)</f>
        <v>0</v>
      </c>
      <c r="K205" s="206" t="s">
        <v>173</v>
      </c>
      <c r="L205" s="62"/>
      <c r="M205" s="210" t="s">
        <v>22</v>
      </c>
      <c r="N205" s="211" t="s">
        <v>47</v>
      </c>
      <c r="O205" s="43"/>
      <c r="P205" s="212">
        <f>O205*H205</f>
        <v>0</v>
      </c>
      <c r="Q205" s="212">
        <v>5.0600000000000003E-3</v>
      </c>
      <c r="R205" s="212">
        <f>Q205*H205</f>
        <v>8.7538000000000008E-3</v>
      </c>
      <c r="S205" s="212">
        <v>5.0000000000000001E-3</v>
      </c>
      <c r="T205" s="213">
        <f>S205*H205</f>
        <v>8.6499999999999997E-3</v>
      </c>
      <c r="AR205" s="25" t="s">
        <v>174</v>
      </c>
      <c r="AT205" s="25" t="s">
        <v>169</v>
      </c>
      <c r="AU205" s="25" t="s">
        <v>85</v>
      </c>
      <c r="AY205" s="25" t="s">
        <v>166</v>
      </c>
      <c r="BE205" s="214">
        <f>IF(N205="základní",J205,0)</f>
        <v>0</v>
      </c>
      <c r="BF205" s="214">
        <f>IF(N205="snížená",J205,0)</f>
        <v>0</v>
      </c>
      <c r="BG205" s="214">
        <f>IF(N205="zákl. přenesená",J205,0)</f>
        <v>0</v>
      </c>
      <c r="BH205" s="214">
        <f>IF(N205="sníž. přenesená",J205,0)</f>
        <v>0</v>
      </c>
      <c r="BI205" s="214">
        <f>IF(N205="nulová",J205,0)</f>
        <v>0</v>
      </c>
      <c r="BJ205" s="25" t="s">
        <v>83</v>
      </c>
      <c r="BK205" s="214">
        <f>ROUND(I205*H205,2)</f>
        <v>0</v>
      </c>
      <c r="BL205" s="25" t="s">
        <v>174</v>
      </c>
      <c r="BM205" s="25" t="s">
        <v>564</v>
      </c>
    </row>
    <row r="206" spans="2:65" s="1" customFormat="1" ht="94.5" hidden="1">
      <c r="B206" s="42"/>
      <c r="C206" s="64"/>
      <c r="D206" s="217" t="s">
        <v>193</v>
      </c>
      <c r="E206" s="64"/>
      <c r="F206" s="237" t="s">
        <v>559</v>
      </c>
      <c r="G206" s="64"/>
      <c r="H206" s="64"/>
      <c r="I206" s="173"/>
      <c r="J206" s="64"/>
      <c r="K206" s="64"/>
      <c r="L206" s="62"/>
      <c r="M206" s="238"/>
      <c r="N206" s="43"/>
      <c r="O206" s="43"/>
      <c r="P206" s="43"/>
      <c r="Q206" s="43"/>
      <c r="R206" s="43"/>
      <c r="S206" s="43"/>
      <c r="T206" s="79"/>
      <c r="AT206" s="25" t="s">
        <v>193</v>
      </c>
      <c r="AU206" s="25" t="s">
        <v>85</v>
      </c>
    </row>
    <row r="207" spans="2:65" s="12" customFormat="1">
      <c r="B207" s="215"/>
      <c r="C207" s="216"/>
      <c r="D207" s="217" t="s">
        <v>176</v>
      </c>
      <c r="E207" s="218" t="s">
        <v>22</v>
      </c>
      <c r="F207" s="219" t="s">
        <v>560</v>
      </c>
      <c r="G207" s="216"/>
      <c r="H207" s="218" t="s">
        <v>22</v>
      </c>
      <c r="I207" s="220"/>
      <c r="J207" s="216"/>
      <c r="K207" s="216"/>
      <c r="L207" s="221"/>
      <c r="M207" s="222"/>
      <c r="N207" s="223"/>
      <c r="O207" s="223"/>
      <c r="P207" s="223"/>
      <c r="Q207" s="223"/>
      <c r="R207" s="223"/>
      <c r="S207" s="223"/>
      <c r="T207" s="224"/>
      <c r="AT207" s="225" t="s">
        <v>176</v>
      </c>
      <c r="AU207" s="225" t="s">
        <v>85</v>
      </c>
      <c r="AV207" s="12" t="s">
        <v>83</v>
      </c>
      <c r="AW207" s="12" t="s">
        <v>39</v>
      </c>
      <c r="AX207" s="12" t="s">
        <v>76</v>
      </c>
      <c r="AY207" s="225" t="s">
        <v>166</v>
      </c>
    </row>
    <row r="208" spans="2:65" s="13" customFormat="1">
      <c r="B208" s="226"/>
      <c r="C208" s="227"/>
      <c r="D208" s="217" t="s">
        <v>176</v>
      </c>
      <c r="E208" s="228" t="s">
        <v>22</v>
      </c>
      <c r="F208" s="229" t="s">
        <v>565</v>
      </c>
      <c r="G208" s="227"/>
      <c r="H208" s="230">
        <v>1.73</v>
      </c>
      <c r="I208" s="231"/>
      <c r="J208" s="227"/>
      <c r="K208" s="227"/>
      <c r="L208" s="232"/>
      <c r="M208" s="233"/>
      <c r="N208" s="234"/>
      <c r="O208" s="234"/>
      <c r="P208" s="234"/>
      <c r="Q208" s="234"/>
      <c r="R208" s="234"/>
      <c r="S208" s="234"/>
      <c r="T208" s="235"/>
      <c r="AT208" s="236" t="s">
        <v>176</v>
      </c>
      <c r="AU208" s="236" t="s">
        <v>85</v>
      </c>
      <c r="AV208" s="13" t="s">
        <v>85</v>
      </c>
      <c r="AW208" s="13" t="s">
        <v>39</v>
      </c>
      <c r="AX208" s="13" t="s">
        <v>83</v>
      </c>
      <c r="AY208" s="236" t="s">
        <v>166</v>
      </c>
    </row>
    <row r="209" spans="2:65" s="1" customFormat="1" ht="16.5" customHeight="1">
      <c r="B209" s="42"/>
      <c r="C209" s="204" t="s">
        <v>372</v>
      </c>
      <c r="D209" s="204" t="s">
        <v>169</v>
      </c>
      <c r="E209" s="205" t="s">
        <v>566</v>
      </c>
      <c r="F209" s="206" t="s">
        <v>567</v>
      </c>
      <c r="G209" s="207" t="s">
        <v>172</v>
      </c>
      <c r="H209" s="208">
        <v>1.73</v>
      </c>
      <c r="I209" s="209"/>
      <c r="J209" s="208">
        <f>ROUND(I209*H209,2)</f>
        <v>0</v>
      </c>
      <c r="K209" s="206" t="s">
        <v>173</v>
      </c>
      <c r="L209" s="62"/>
      <c r="M209" s="210" t="s">
        <v>22</v>
      </c>
      <c r="N209" s="211" t="s">
        <v>47</v>
      </c>
      <c r="O209" s="43"/>
      <c r="P209" s="212">
        <f>O209*H209</f>
        <v>0</v>
      </c>
      <c r="Q209" s="212">
        <v>9.8999999999999999E-4</v>
      </c>
      <c r="R209" s="212">
        <f>Q209*H209</f>
        <v>1.7126999999999999E-3</v>
      </c>
      <c r="S209" s="212">
        <v>0</v>
      </c>
      <c r="T209" s="213">
        <f>S209*H209</f>
        <v>0</v>
      </c>
      <c r="AR209" s="25" t="s">
        <v>174</v>
      </c>
      <c r="AT209" s="25" t="s">
        <v>169</v>
      </c>
      <c r="AU209" s="25" t="s">
        <v>85</v>
      </c>
      <c r="AY209" s="25" t="s">
        <v>166</v>
      </c>
      <c r="BE209" s="214">
        <f>IF(N209="základní",J209,0)</f>
        <v>0</v>
      </c>
      <c r="BF209" s="214">
        <f>IF(N209="snížená",J209,0)</f>
        <v>0</v>
      </c>
      <c r="BG209" s="214">
        <f>IF(N209="zákl. přenesená",J209,0)</f>
        <v>0</v>
      </c>
      <c r="BH209" s="214">
        <f>IF(N209="sníž. přenesená",J209,0)</f>
        <v>0</v>
      </c>
      <c r="BI209" s="214">
        <f>IF(N209="nulová",J209,0)</f>
        <v>0</v>
      </c>
      <c r="BJ209" s="25" t="s">
        <v>83</v>
      </c>
      <c r="BK209" s="214">
        <f>ROUND(I209*H209,2)</f>
        <v>0</v>
      </c>
      <c r="BL209" s="25" t="s">
        <v>174</v>
      </c>
      <c r="BM209" s="25" t="s">
        <v>568</v>
      </c>
    </row>
    <row r="210" spans="2:65" s="1" customFormat="1" ht="54" hidden="1">
      <c r="B210" s="42"/>
      <c r="C210" s="64"/>
      <c r="D210" s="217" t="s">
        <v>193</v>
      </c>
      <c r="E210" s="64"/>
      <c r="F210" s="237" t="s">
        <v>569</v>
      </c>
      <c r="G210" s="64"/>
      <c r="H210" s="64"/>
      <c r="I210" s="173"/>
      <c r="J210" s="64"/>
      <c r="K210" s="64"/>
      <c r="L210" s="62"/>
      <c r="M210" s="238"/>
      <c r="N210" s="43"/>
      <c r="O210" s="43"/>
      <c r="P210" s="43"/>
      <c r="Q210" s="43"/>
      <c r="R210" s="43"/>
      <c r="S210" s="43"/>
      <c r="T210" s="79"/>
      <c r="AT210" s="25" t="s">
        <v>193</v>
      </c>
      <c r="AU210" s="25" t="s">
        <v>85</v>
      </c>
    </row>
    <row r="211" spans="2:65" s="12" customFormat="1">
      <c r="B211" s="215"/>
      <c r="C211" s="216"/>
      <c r="D211" s="217" t="s">
        <v>176</v>
      </c>
      <c r="E211" s="218" t="s">
        <v>22</v>
      </c>
      <c r="F211" s="219" t="s">
        <v>560</v>
      </c>
      <c r="G211" s="216"/>
      <c r="H211" s="218" t="s">
        <v>22</v>
      </c>
      <c r="I211" s="220"/>
      <c r="J211" s="216"/>
      <c r="K211" s="216"/>
      <c r="L211" s="221"/>
      <c r="M211" s="222"/>
      <c r="N211" s="223"/>
      <c r="O211" s="223"/>
      <c r="P211" s="223"/>
      <c r="Q211" s="223"/>
      <c r="R211" s="223"/>
      <c r="S211" s="223"/>
      <c r="T211" s="224"/>
      <c r="AT211" s="225" t="s">
        <v>176</v>
      </c>
      <c r="AU211" s="225" t="s">
        <v>85</v>
      </c>
      <c r="AV211" s="12" t="s">
        <v>83</v>
      </c>
      <c r="AW211" s="12" t="s">
        <v>39</v>
      </c>
      <c r="AX211" s="12" t="s">
        <v>76</v>
      </c>
      <c r="AY211" s="225" t="s">
        <v>166</v>
      </c>
    </row>
    <row r="212" spans="2:65" s="13" customFormat="1">
      <c r="B212" s="226"/>
      <c r="C212" s="227"/>
      <c r="D212" s="217" t="s">
        <v>176</v>
      </c>
      <c r="E212" s="228" t="s">
        <v>22</v>
      </c>
      <c r="F212" s="229" t="s">
        <v>565</v>
      </c>
      <c r="G212" s="227"/>
      <c r="H212" s="230">
        <v>1.73</v>
      </c>
      <c r="I212" s="231"/>
      <c r="J212" s="227"/>
      <c r="K212" s="227"/>
      <c r="L212" s="232"/>
      <c r="M212" s="233"/>
      <c r="N212" s="234"/>
      <c r="O212" s="234"/>
      <c r="P212" s="234"/>
      <c r="Q212" s="234"/>
      <c r="R212" s="234"/>
      <c r="S212" s="234"/>
      <c r="T212" s="235"/>
      <c r="AT212" s="236" t="s">
        <v>176</v>
      </c>
      <c r="AU212" s="236" t="s">
        <v>85</v>
      </c>
      <c r="AV212" s="13" t="s">
        <v>85</v>
      </c>
      <c r="AW212" s="13" t="s">
        <v>39</v>
      </c>
      <c r="AX212" s="13" t="s">
        <v>83</v>
      </c>
      <c r="AY212" s="236" t="s">
        <v>166</v>
      </c>
    </row>
    <row r="213" spans="2:65" s="1" customFormat="1" ht="16.5" customHeight="1">
      <c r="B213" s="42"/>
      <c r="C213" s="204" t="s">
        <v>377</v>
      </c>
      <c r="D213" s="204" t="s">
        <v>169</v>
      </c>
      <c r="E213" s="205" t="s">
        <v>570</v>
      </c>
      <c r="F213" s="206" t="s">
        <v>571</v>
      </c>
      <c r="G213" s="207" t="s">
        <v>172</v>
      </c>
      <c r="H213" s="208">
        <v>39.68</v>
      </c>
      <c r="I213" s="209"/>
      <c r="J213" s="208">
        <f>ROUND(I213*H213,2)</f>
        <v>0</v>
      </c>
      <c r="K213" s="206" t="s">
        <v>173</v>
      </c>
      <c r="L213" s="62"/>
      <c r="M213" s="210" t="s">
        <v>22</v>
      </c>
      <c r="N213" s="211" t="s">
        <v>47</v>
      </c>
      <c r="O213" s="43"/>
      <c r="P213" s="212">
        <f>O213*H213</f>
        <v>0</v>
      </c>
      <c r="Q213" s="212">
        <v>1.58E-3</v>
      </c>
      <c r="R213" s="212">
        <f>Q213*H213</f>
        <v>6.2694399999999997E-2</v>
      </c>
      <c r="S213" s="212">
        <v>0</v>
      </c>
      <c r="T213" s="213">
        <f>S213*H213</f>
        <v>0</v>
      </c>
      <c r="AR213" s="25" t="s">
        <v>174</v>
      </c>
      <c r="AT213" s="25" t="s">
        <v>169</v>
      </c>
      <c r="AU213" s="25" t="s">
        <v>85</v>
      </c>
      <c r="AY213" s="25" t="s">
        <v>166</v>
      </c>
      <c r="BE213" s="214">
        <f>IF(N213="základní",J213,0)</f>
        <v>0</v>
      </c>
      <c r="BF213" s="214">
        <f>IF(N213="snížená",J213,0)</f>
        <v>0</v>
      </c>
      <c r="BG213" s="214">
        <f>IF(N213="zákl. přenesená",J213,0)</f>
        <v>0</v>
      </c>
      <c r="BH213" s="214">
        <f>IF(N213="sníž. přenesená",J213,0)</f>
        <v>0</v>
      </c>
      <c r="BI213" s="214">
        <f>IF(N213="nulová",J213,0)</f>
        <v>0</v>
      </c>
      <c r="BJ213" s="25" t="s">
        <v>83</v>
      </c>
      <c r="BK213" s="214">
        <f>ROUND(I213*H213,2)</f>
        <v>0</v>
      </c>
      <c r="BL213" s="25" t="s">
        <v>174</v>
      </c>
      <c r="BM213" s="25" t="s">
        <v>572</v>
      </c>
    </row>
    <row r="214" spans="2:65" s="12" customFormat="1">
      <c r="B214" s="215"/>
      <c r="C214" s="216"/>
      <c r="D214" s="217" t="s">
        <v>176</v>
      </c>
      <c r="E214" s="218" t="s">
        <v>22</v>
      </c>
      <c r="F214" s="219" t="s">
        <v>560</v>
      </c>
      <c r="G214" s="216"/>
      <c r="H214" s="218" t="s">
        <v>22</v>
      </c>
      <c r="I214" s="220"/>
      <c r="J214" s="216"/>
      <c r="K214" s="216"/>
      <c r="L214" s="221"/>
      <c r="M214" s="222"/>
      <c r="N214" s="223"/>
      <c r="O214" s="223"/>
      <c r="P214" s="223"/>
      <c r="Q214" s="223"/>
      <c r="R214" s="223"/>
      <c r="S214" s="223"/>
      <c r="T214" s="224"/>
      <c r="AT214" s="225" t="s">
        <v>176</v>
      </c>
      <c r="AU214" s="225" t="s">
        <v>85</v>
      </c>
      <c r="AV214" s="12" t="s">
        <v>83</v>
      </c>
      <c r="AW214" s="12" t="s">
        <v>39</v>
      </c>
      <c r="AX214" s="12" t="s">
        <v>76</v>
      </c>
      <c r="AY214" s="225" t="s">
        <v>166</v>
      </c>
    </row>
    <row r="215" spans="2:65" s="13" customFormat="1">
      <c r="B215" s="226"/>
      <c r="C215" s="227"/>
      <c r="D215" s="217" t="s">
        <v>176</v>
      </c>
      <c r="E215" s="228" t="s">
        <v>22</v>
      </c>
      <c r="F215" s="229" t="s">
        <v>573</v>
      </c>
      <c r="G215" s="227"/>
      <c r="H215" s="230">
        <v>39.68</v>
      </c>
      <c r="I215" s="231"/>
      <c r="J215" s="227"/>
      <c r="K215" s="227"/>
      <c r="L215" s="232"/>
      <c r="M215" s="233"/>
      <c r="N215" s="234"/>
      <c r="O215" s="234"/>
      <c r="P215" s="234"/>
      <c r="Q215" s="234"/>
      <c r="R215" s="234"/>
      <c r="S215" s="234"/>
      <c r="T215" s="235"/>
      <c r="AT215" s="236" t="s">
        <v>176</v>
      </c>
      <c r="AU215" s="236" t="s">
        <v>85</v>
      </c>
      <c r="AV215" s="13" t="s">
        <v>85</v>
      </c>
      <c r="AW215" s="13" t="s">
        <v>39</v>
      </c>
      <c r="AX215" s="13" t="s">
        <v>83</v>
      </c>
      <c r="AY215" s="236" t="s">
        <v>166</v>
      </c>
    </row>
    <row r="216" spans="2:65" s="1" customFormat="1" ht="16.5" customHeight="1">
      <c r="B216" s="42"/>
      <c r="C216" s="204" t="s">
        <v>386</v>
      </c>
      <c r="D216" s="204" t="s">
        <v>169</v>
      </c>
      <c r="E216" s="205" t="s">
        <v>574</v>
      </c>
      <c r="F216" s="206" t="s">
        <v>575</v>
      </c>
      <c r="G216" s="207" t="s">
        <v>172</v>
      </c>
      <c r="H216" s="208">
        <v>18.399999999999999</v>
      </c>
      <c r="I216" s="209"/>
      <c r="J216" s="208">
        <f>ROUND(I216*H216,2)</f>
        <v>0</v>
      </c>
      <c r="K216" s="206" t="s">
        <v>173</v>
      </c>
      <c r="L216" s="62"/>
      <c r="M216" s="210" t="s">
        <v>22</v>
      </c>
      <c r="N216" s="211" t="s">
        <v>47</v>
      </c>
      <c r="O216" s="43"/>
      <c r="P216" s="212">
        <f>O216*H216</f>
        <v>0</v>
      </c>
      <c r="Q216" s="212">
        <v>1.9429999999999999E-2</v>
      </c>
      <c r="R216" s="212">
        <f>Q216*H216</f>
        <v>0.35751199999999994</v>
      </c>
      <c r="S216" s="212">
        <v>0</v>
      </c>
      <c r="T216" s="213">
        <f>S216*H216</f>
        <v>0</v>
      </c>
      <c r="AR216" s="25" t="s">
        <v>174</v>
      </c>
      <c r="AT216" s="25" t="s">
        <v>169</v>
      </c>
      <c r="AU216" s="25" t="s">
        <v>85</v>
      </c>
      <c r="AY216" s="25" t="s">
        <v>166</v>
      </c>
      <c r="BE216" s="214">
        <f>IF(N216="základní",J216,0)</f>
        <v>0</v>
      </c>
      <c r="BF216" s="214">
        <f>IF(N216="snížená",J216,0)</f>
        <v>0</v>
      </c>
      <c r="BG216" s="214">
        <f>IF(N216="zákl. přenesená",J216,0)</f>
        <v>0</v>
      </c>
      <c r="BH216" s="214">
        <f>IF(N216="sníž. přenesená",J216,0)</f>
        <v>0</v>
      </c>
      <c r="BI216" s="214">
        <f>IF(N216="nulová",J216,0)</f>
        <v>0</v>
      </c>
      <c r="BJ216" s="25" t="s">
        <v>83</v>
      </c>
      <c r="BK216" s="214">
        <f>ROUND(I216*H216,2)</f>
        <v>0</v>
      </c>
      <c r="BL216" s="25" t="s">
        <v>174</v>
      </c>
      <c r="BM216" s="25" t="s">
        <v>576</v>
      </c>
    </row>
    <row r="217" spans="2:65" s="1" customFormat="1" ht="175.5" hidden="1">
      <c r="B217" s="42"/>
      <c r="C217" s="64"/>
      <c r="D217" s="217" t="s">
        <v>193</v>
      </c>
      <c r="E217" s="64"/>
      <c r="F217" s="237" t="s">
        <v>577</v>
      </c>
      <c r="G217" s="64"/>
      <c r="H217" s="64"/>
      <c r="I217" s="173"/>
      <c r="J217" s="64"/>
      <c r="K217" s="64"/>
      <c r="L217" s="62"/>
      <c r="M217" s="238"/>
      <c r="N217" s="43"/>
      <c r="O217" s="43"/>
      <c r="P217" s="43"/>
      <c r="Q217" s="43"/>
      <c r="R217" s="43"/>
      <c r="S217" s="43"/>
      <c r="T217" s="79"/>
      <c r="AT217" s="25" t="s">
        <v>193</v>
      </c>
      <c r="AU217" s="25" t="s">
        <v>85</v>
      </c>
    </row>
    <row r="218" spans="2:65" s="12" customFormat="1">
      <c r="B218" s="215"/>
      <c r="C218" s="216"/>
      <c r="D218" s="217" t="s">
        <v>176</v>
      </c>
      <c r="E218" s="218" t="s">
        <v>22</v>
      </c>
      <c r="F218" s="219" t="s">
        <v>560</v>
      </c>
      <c r="G218" s="216"/>
      <c r="H218" s="218" t="s">
        <v>22</v>
      </c>
      <c r="I218" s="220"/>
      <c r="J218" s="216"/>
      <c r="K218" s="216"/>
      <c r="L218" s="221"/>
      <c r="M218" s="222"/>
      <c r="N218" s="223"/>
      <c r="O218" s="223"/>
      <c r="P218" s="223"/>
      <c r="Q218" s="223"/>
      <c r="R218" s="223"/>
      <c r="S218" s="223"/>
      <c r="T218" s="224"/>
      <c r="AT218" s="225" t="s">
        <v>176</v>
      </c>
      <c r="AU218" s="225" t="s">
        <v>85</v>
      </c>
      <c r="AV218" s="12" t="s">
        <v>83</v>
      </c>
      <c r="AW218" s="12" t="s">
        <v>39</v>
      </c>
      <c r="AX218" s="12" t="s">
        <v>76</v>
      </c>
      <c r="AY218" s="225" t="s">
        <v>166</v>
      </c>
    </row>
    <row r="219" spans="2:65" s="13" customFormat="1">
      <c r="B219" s="226"/>
      <c r="C219" s="227"/>
      <c r="D219" s="217" t="s">
        <v>176</v>
      </c>
      <c r="E219" s="228" t="s">
        <v>22</v>
      </c>
      <c r="F219" s="229" t="s">
        <v>578</v>
      </c>
      <c r="G219" s="227"/>
      <c r="H219" s="230">
        <v>18.399999999999999</v>
      </c>
      <c r="I219" s="231"/>
      <c r="J219" s="227"/>
      <c r="K219" s="227"/>
      <c r="L219" s="232"/>
      <c r="M219" s="233"/>
      <c r="N219" s="234"/>
      <c r="O219" s="234"/>
      <c r="P219" s="234"/>
      <c r="Q219" s="234"/>
      <c r="R219" s="234"/>
      <c r="S219" s="234"/>
      <c r="T219" s="235"/>
      <c r="AT219" s="236" t="s">
        <v>176</v>
      </c>
      <c r="AU219" s="236" t="s">
        <v>85</v>
      </c>
      <c r="AV219" s="13" t="s">
        <v>85</v>
      </c>
      <c r="AW219" s="13" t="s">
        <v>39</v>
      </c>
      <c r="AX219" s="13" t="s">
        <v>83</v>
      </c>
      <c r="AY219" s="236" t="s">
        <v>166</v>
      </c>
    </row>
    <row r="220" spans="2:65" s="1" customFormat="1" ht="16.5" customHeight="1">
      <c r="B220" s="42"/>
      <c r="C220" s="204" t="s">
        <v>394</v>
      </c>
      <c r="D220" s="204" t="s">
        <v>169</v>
      </c>
      <c r="E220" s="205" t="s">
        <v>579</v>
      </c>
      <c r="F220" s="206" t="s">
        <v>580</v>
      </c>
      <c r="G220" s="207" t="s">
        <v>172</v>
      </c>
      <c r="H220" s="208">
        <v>23</v>
      </c>
      <c r="I220" s="209"/>
      <c r="J220" s="208">
        <f>ROUND(I220*H220,2)</f>
        <v>0</v>
      </c>
      <c r="K220" s="206" t="s">
        <v>22</v>
      </c>
      <c r="L220" s="62"/>
      <c r="M220" s="210" t="s">
        <v>22</v>
      </c>
      <c r="N220" s="211" t="s">
        <v>47</v>
      </c>
      <c r="O220" s="43"/>
      <c r="P220" s="212">
        <f>O220*H220</f>
        <v>0</v>
      </c>
      <c r="Q220" s="212">
        <v>5.8279999999999998E-2</v>
      </c>
      <c r="R220" s="212">
        <f>Q220*H220</f>
        <v>1.3404400000000001</v>
      </c>
      <c r="S220" s="212">
        <v>0</v>
      </c>
      <c r="T220" s="213">
        <f>S220*H220</f>
        <v>0</v>
      </c>
      <c r="AR220" s="25" t="s">
        <v>174</v>
      </c>
      <c r="AT220" s="25" t="s">
        <v>169</v>
      </c>
      <c r="AU220" s="25" t="s">
        <v>85</v>
      </c>
      <c r="AY220" s="25" t="s">
        <v>166</v>
      </c>
      <c r="BE220" s="214">
        <f>IF(N220="základní",J220,0)</f>
        <v>0</v>
      </c>
      <c r="BF220" s="214">
        <f>IF(N220="snížená",J220,0)</f>
        <v>0</v>
      </c>
      <c r="BG220" s="214">
        <f>IF(N220="zákl. přenesená",J220,0)</f>
        <v>0</v>
      </c>
      <c r="BH220" s="214">
        <f>IF(N220="sníž. přenesená",J220,0)</f>
        <v>0</v>
      </c>
      <c r="BI220" s="214">
        <f>IF(N220="nulová",J220,0)</f>
        <v>0</v>
      </c>
      <c r="BJ220" s="25" t="s">
        <v>83</v>
      </c>
      <c r="BK220" s="214">
        <f>ROUND(I220*H220,2)</f>
        <v>0</v>
      </c>
      <c r="BL220" s="25" t="s">
        <v>174</v>
      </c>
      <c r="BM220" s="25" t="s">
        <v>581</v>
      </c>
    </row>
    <row r="221" spans="2:65" s="1" customFormat="1" ht="175.5" hidden="1">
      <c r="B221" s="42"/>
      <c r="C221" s="64"/>
      <c r="D221" s="217" t="s">
        <v>193</v>
      </c>
      <c r="E221" s="64"/>
      <c r="F221" s="237" t="s">
        <v>577</v>
      </c>
      <c r="G221" s="64"/>
      <c r="H221" s="64"/>
      <c r="I221" s="173"/>
      <c r="J221" s="64"/>
      <c r="K221" s="64"/>
      <c r="L221" s="62"/>
      <c r="M221" s="238"/>
      <c r="N221" s="43"/>
      <c r="O221" s="43"/>
      <c r="P221" s="43"/>
      <c r="Q221" s="43"/>
      <c r="R221" s="43"/>
      <c r="S221" s="43"/>
      <c r="T221" s="79"/>
      <c r="AT221" s="25" t="s">
        <v>193</v>
      </c>
      <c r="AU221" s="25" t="s">
        <v>85</v>
      </c>
    </row>
    <row r="222" spans="2:65" s="12" customFormat="1">
      <c r="B222" s="215"/>
      <c r="C222" s="216"/>
      <c r="D222" s="217" t="s">
        <v>176</v>
      </c>
      <c r="E222" s="218" t="s">
        <v>22</v>
      </c>
      <c r="F222" s="219" t="s">
        <v>560</v>
      </c>
      <c r="G222" s="216"/>
      <c r="H222" s="218" t="s">
        <v>22</v>
      </c>
      <c r="I222" s="220"/>
      <c r="J222" s="216"/>
      <c r="K222" s="216"/>
      <c r="L222" s="221"/>
      <c r="M222" s="222"/>
      <c r="N222" s="223"/>
      <c r="O222" s="223"/>
      <c r="P222" s="223"/>
      <c r="Q222" s="223"/>
      <c r="R222" s="223"/>
      <c r="S222" s="223"/>
      <c r="T222" s="224"/>
      <c r="AT222" s="225" t="s">
        <v>176</v>
      </c>
      <c r="AU222" s="225" t="s">
        <v>85</v>
      </c>
      <c r="AV222" s="12" t="s">
        <v>83</v>
      </c>
      <c r="AW222" s="12" t="s">
        <v>39</v>
      </c>
      <c r="AX222" s="12" t="s">
        <v>76</v>
      </c>
      <c r="AY222" s="225" t="s">
        <v>166</v>
      </c>
    </row>
    <row r="223" spans="2:65" s="13" customFormat="1">
      <c r="B223" s="226"/>
      <c r="C223" s="227"/>
      <c r="D223" s="217" t="s">
        <v>176</v>
      </c>
      <c r="E223" s="228" t="s">
        <v>22</v>
      </c>
      <c r="F223" s="229" t="s">
        <v>582</v>
      </c>
      <c r="G223" s="227"/>
      <c r="H223" s="230">
        <v>23</v>
      </c>
      <c r="I223" s="231"/>
      <c r="J223" s="227"/>
      <c r="K223" s="227"/>
      <c r="L223" s="232"/>
      <c r="M223" s="233"/>
      <c r="N223" s="234"/>
      <c r="O223" s="234"/>
      <c r="P223" s="234"/>
      <c r="Q223" s="234"/>
      <c r="R223" s="234"/>
      <c r="S223" s="234"/>
      <c r="T223" s="235"/>
      <c r="AT223" s="236" t="s">
        <v>176</v>
      </c>
      <c r="AU223" s="236" t="s">
        <v>85</v>
      </c>
      <c r="AV223" s="13" t="s">
        <v>85</v>
      </c>
      <c r="AW223" s="13" t="s">
        <v>39</v>
      </c>
      <c r="AX223" s="13" t="s">
        <v>83</v>
      </c>
      <c r="AY223" s="236" t="s">
        <v>166</v>
      </c>
    </row>
    <row r="224" spans="2:65" s="1" customFormat="1" ht="16.5" customHeight="1">
      <c r="B224" s="42"/>
      <c r="C224" s="204" t="s">
        <v>401</v>
      </c>
      <c r="D224" s="204" t="s">
        <v>169</v>
      </c>
      <c r="E224" s="205" t="s">
        <v>583</v>
      </c>
      <c r="F224" s="206" t="s">
        <v>584</v>
      </c>
      <c r="G224" s="207" t="s">
        <v>172</v>
      </c>
      <c r="H224" s="208">
        <v>460</v>
      </c>
      <c r="I224" s="209"/>
      <c r="J224" s="208">
        <f>ROUND(I224*H224,2)</f>
        <v>0</v>
      </c>
      <c r="K224" s="206" t="s">
        <v>173</v>
      </c>
      <c r="L224" s="62"/>
      <c r="M224" s="210" t="s">
        <v>22</v>
      </c>
      <c r="N224" s="211" t="s">
        <v>47</v>
      </c>
      <c r="O224" s="43"/>
      <c r="P224" s="212">
        <f>O224*H224</f>
        <v>0</v>
      </c>
      <c r="Q224" s="212">
        <v>4.0000000000000002E-4</v>
      </c>
      <c r="R224" s="212">
        <f>Q224*H224</f>
        <v>0.184</v>
      </c>
      <c r="S224" s="212">
        <v>0</v>
      </c>
      <c r="T224" s="213">
        <f>S224*H224</f>
        <v>0</v>
      </c>
      <c r="AR224" s="25" t="s">
        <v>174</v>
      </c>
      <c r="AT224" s="25" t="s">
        <v>169</v>
      </c>
      <c r="AU224" s="25" t="s">
        <v>85</v>
      </c>
      <c r="AY224" s="25" t="s">
        <v>166</v>
      </c>
      <c r="BE224" s="214">
        <f>IF(N224="základní",J224,0)</f>
        <v>0</v>
      </c>
      <c r="BF224" s="214">
        <f>IF(N224="snížená",J224,0)</f>
        <v>0</v>
      </c>
      <c r="BG224" s="214">
        <f>IF(N224="zákl. přenesená",J224,0)</f>
        <v>0</v>
      </c>
      <c r="BH224" s="214">
        <f>IF(N224="sníž. přenesená",J224,0)</f>
        <v>0</v>
      </c>
      <c r="BI224" s="214">
        <f>IF(N224="nulová",J224,0)</f>
        <v>0</v>
      </c>
      <c r="BJ224" s="25" t="s">
        <v>83</v>
      </c>
      <c r="BK224" s="214">
        <f>ROUND(I224*H224,2)</f>
        <v>0</v>
      </c>
      <c r="BL224" s="25" t="s">
        <v>174</v>
      </c>
      <c r="BM224" s="25" t="s">
        <v>585</v>
      </c>
    </row>
    <row r="225" spans="2:65" s="12" customFormat="1">
      <c r="B225" s="215"/>
      <c r="C225" s="216"/>
      <c r="D225" s="217" t="s">
        <v>176</v>
      </c>
      <c r="E225" s="218" t="s">
        <v>22</v>
      </c>
      <c r="F225" s="219" t="s">
        <v>586</v>
      </c>
      <c r="G225" s="216"/>
      <c r="H225" s="218" t="s">
        <v>22</v>
      </c>
      <c r="I225" s="220"/>
      <c r="J225" s="216"/>
      <c r="K225" s="216"/>
      <c r="L225" s="221"/>
      <c r="M225" s="222"/>
      <c r="N225" s="223"/>
      <c r="O225" s="223"/>
      <c r="P225" s="223"/>
      <c r="Q225" s="223"/>
      <c r="R225" s="223"/>
      <c r="S225" s="223"/>
      <c r="T225" s="224"/>
      <c r="AT225" s="225" t="s">
        <v>176</v>
      </c>
      <c r="AU225" s="225" t="s">
        <v>85</v>
      </c>
      <c r="AV225" s="12" t="s">
        <v>83</v>
      </c>
      <c r="AW225" s="12" t="s">
        <v>39</v>
      </c>
      <c r="AX225" s="12" t="s">
        <v>76</v>
      </c>
      <c r="AY225" s="225" t="s">
        <v>166</v>
      </c>
    </row>
    <row r="226" spans="2:65" s="13" customFormat="1">
      <c r="B226" s="226"/>
      <c r="C226" s="227"/>
      <c r="D226" s="217" t="s">
        <v>176</v>
      </c>
      <c r="E226" s="228" t="s">
        <v>22</v>
      </c>
      <c r="F226" s="229" t="s">
        <v>587</v>
      </c>
      <c r="G226" s="227"/>
      <c r="H226" s="230">
        <v>46</v>
      </c>
      <c r="I226" s="231"/>
      <c r="J226" s="227"/>
      <c r="K226" s="227"/>
      <c r="L226" s="232"/>
      <c r="M226" s="233"/>
      <c r="N226" s="234"/>
      <c r="O226" s="234"/>
      <c r="P226" s="234"/>
      <c r="Q226" s="234"/>
      <c r="R226" s="234"/>
      <c r="S226" s="234"/>
      <c r="T226" s="235"/>
      <c r="AT226" s="236" t="s">
        <v>176</v>
      </c>
      <c r="AU226" s="236" t="s">
        <v>85</v>
      </c>
      <c r="AV226" s="13" t="s">
        <v>85</v>
      </c>
      <c r="AW226" s="13" t="s">
        <v>39</v>
      </c>
      <c r="AX226" s="13" t="s">
        <v>76</v>
      </c>
      <c r="AY226" s="236" t="s">
        <v>166</v>
      </c>
    </row>
    <row r="227" spans="2:65" s="13" customFormat="1">
      <c r="B227" s="226"/>
      <c r="C227" s="227"/>
      <c r="D227" s="217" t="s">
        <v>176</v>
      </c>
      <c r="E227" s="228" t="s">
        <v>22</v>
      </c>
      <c r="F227" s="229" t="s">
        <v>588</v>
      </c>
      <c r="G227" s="227"/>
      <c r="H227" s="230">
        <v>414</v>
      </c>
      <c r="I227" s="231"/>
      <c r="J227" s="227"/>
      <c r="K227" s="227"/>
      <c r="L227" s="232"/>
      <c r="M227" s="233"/>
      <c r="N227" s="234"/>
      <c r="O227" s="234"/>
      <c r="P227" s="234"/>
      <c r="Q227" s="234"/>
      <c r="R227" s="234"/>
      <c r="S227" s="234"/>
      <c r="T227" s="235"/>
      <c r="AT227" s="236" t="s">
        <v>176</v>
      </c>
      <c r="AU227" s="236" t="s">
        <v>85</v>
      </c>
      <c r="AV227" s="13" t="s">
        <v>85</v>
      </c>
      <c r="AW227" s="13" t="s">
        <v>39</v>
      </c>
      <c r="AX227" s="13" t="s">
        <v>76</v>
      </c>
      <c r="AY227" s="236" t="s">
        <v>166</v>
      </c>
    </row>
    <row r="228" spans="2:65" s="14" customFormat="1">
      <c r="B228" s="239"/>
      <c r="C228" s="240"/>
      <c r="D228" s="217" t="s">
        <v>176</v>
      </c>
      <c r="E228" s="241" t="s">
        <v>22</v>
      </c>
      <c r="F228" s="242" t="s">
        <v>214</v>
      </c>
      <c r="G228" s="240"/>
      <c r="H228" s="243">
        <v>460</v>
      </c>
      <c r="I228" s="244"/>
      <c r="J228" s="240"/>
      <c r="K228" s="240"/>
      <c r="L228" s="245"/>
      <c r="M228" s="246"/>
      <c r="N228" s="247"/>
      <c r="O228" s="247"/>
      <c r="P228" s="247"/>
      <c r="Q228" s="247"/>
      <c r="R228" s="247"/>
      <c r="S228" s="247"/>
      <c r="T228" s="248"/>
      <c r="AT228" s="249" t="s">
        <v>176</v>
      </c>
      <c r="AU228" s="249" t="s">
        <v>85</v>
      </c>
      <c r="AV228" s="14" t="s">
        <v>174</v>
      </c>
      <c r="AW228" s="14" t="s">
        <v>39</v>
      </c>
      <c r="AX228" s="14" t="s">
        <v>83</v>
      </c>
      <c r="AY228" s="249" t="s">
        <v>166</v>
      </c>
    </row>
    <row r="229" spans="2:65" s="11" customFormat="1" ht="29.85" customHeight="1">
      <c r="B229" s="188"/>
      <c r="C229" s="189"/>
      <c r="D229" s="190" t="s">
        <v>75</v>
      </c>
      <c r="E229" s="202" t="s">
        <v>589</v>
      </c>
      <c r="F229" s="202" t="s">
        <v>590</v>
      </c>
      <c r="G229" s="189"/>
      <c r="H229" s="189"/>
      <c r="I229" s="192"/>
      <c r="J229" s="203">
        <f>BK229</f>
        <v>0</v>
      </c>
      <c r="K229" s="189"/>
      <c r="L229" s="194"/>
      <c r="M229" s="195"/>
      <c r="N229" s="196"/>
      <c r="O229" s="196"/>
      <c r="P229" s="197">
        <f>SUM(P230:P231)</f>
        <v>0</v>
      </c>
      <c r="Q229" s="196"/>
      <c r="R229" s="197">
        <f>SUM(R230:R231)</f>
        <v>0</v>
      </c>
      <c r="S229" s="196"/>
      <c r="T229" s="198">
        <f>SUM(T230:T231)</f>
        <v>0</v>
      </c>
      <c r="AR229" s="199" t="s">
        <v>83</v>
      </c>
      <c r="AT229" s="200" t="s">
        <v>75</v>
      </c>
      <c r="AU229" s="200" t="s">
        <v>83</v>
      </c>
      <c r="AY229" s="199" t="s">
        <v>166</v>
      </c>
      <c r="BK229" s="201">
        <f>SUM(BK230:BK231)</f>
        <v>0</v>
      </c>
    </row>
    <row r="230" spans="2:65" s="1" customFormat="1" ht="38.25" customHeight="1">
      <c r="B230" s="42"/>
      <c r="C230" s="204" t="s">
        <v>591</v>
      </c>
      <c r="D230" s="204" t="s">
        <v>169</v>
      </c>
      <c r="E230" s="205" t="s">
        <v>592</v>
      </c>
      <c r="F230" s="206" t="s">
        <v>593</v>
      </c>
      <c r="G230" s="207" t="s">
        <v>224</v>
      </c>
      <c r="H230" s="208">
        <v>18.95</v>
      </c>
      <c r="I230" s="209"/>
      <c r="J230" s="208">
        <f>ROUND(I230*H230,2)</f>
        <v>0</v>
      </c>
      <c r="K230" s="206" t="s">
        <v>173</v>
      </c>
      <c r="L230" s="62"/>
      <c r="M230" s="210" t="s">
        <v>22</v>
      </c>
      <c r="N230" s="211" t="s">
        <v>47</v>
      </c>
      <c r="O230" s="43"/>
      <c r="P230" s="212">
        <f>O230*H230</f>
        <v>0</v>
      </c>
      <c r="Q230" s="212">
        <v>0</v>
      </c>
      <c r="R230" s="212">
        <f>Q230*H230</f>
        <v>0</v>
      </c>
      <c r="S230" s="212">
        <v>0</v>
      </c>
      <c r="T230" s="213">
        <f>S230*H230</f>
        <v>0</v>
      </c>
      <c r="AR230" s="25" t="s">
        <v>174</v>
      </c>
      <c r="AT230" s="25" t="s">
        <v>169</v>
      </c>
      <c r="AU230" s="25" t="s">
        <v>85</v>
      </c>
      <c r="AY230" s="25" t="s">
        <v>166</v>
      </c>
      <c r="BE230" s="214">
        <f>IF(N230="základní",J230,0)</f>
        <v>0</v>
      </c>
      <c r="BF230" s="214">
        <f>IF(N230="snížená",J230,0)</f>
        <v>0</v>
      </c>
      <c r="BG230" s="214">
        <f>IF(N230="zákl. přenesená",J230,0)</f>
        <v>0</v>
      </c>
      <c r="BH230" s="214">
        <f>IF(N230="sníž. přenesená",J230,0)</f>
        <v>0</v>
      </c>
      <c r="BI230" s="214">
        <f>IF(N230="nulová",J230,0)</f>
        <v>0</v>
      </c>
      <c r="BJ230" s="25" t="s">
        <v>83</v>
      </c>
      <c r="BK230" s="214">
        <f>ROUND(I230*H230,2)</f>
        <v>0</v>
      </c>
      <c r="BL230" s="25" t="s">
        <v>174</v>
      </c>
      <c r="BM230" s="25" t="s">
        <v>594</v>
      </c>
    </row>
    <row r="231" spans="2:65" s="1" customFormat="1" ht="108" hidden="1">
      <c r="B231" s="42"/>
      <c r="C231" s="64"/>
      <c r="D231" s="217" t="s">
        <v>193</v>
      </c>
      <c r="E231" s="64"/>
      <c r="F231" s="237" t="s">
        <v>595</v>
      </c>
      <c r="G231" s="64"/>
      <c r="H231" s="64"/>
      <c r="I231" s="173"/>
      <c r="J231" s="64"/>
      <c r="K231" s="64"/>
      <c r="L231" s="62"/>
      <c r="M231" s="238"/>
      <c r="N231" s="43"/>
      <c r="O231" s="43"/>
      <c r="P231" s="43"/>
      <c r="Q231" s="43"/>
      <c r="R231" s="43"/>
      <c r="S231" s="43"/>
      <c r="T231" s="79"/>
      <c r="AT231" s="25" t="s">
        <v>193</v>
      </c>
      <c r="AU231" s="25" t="s">
        <v>85</v>
      </c>
    </row>
    <row r="232" spans="2:65" s="11" customFormat="1" ht="37.35" customHeight="1">
      <c r="B232" s="188"/>
      <c r="C232" s="189"/>
      <c r="D232" s="190" t="s">
        <v>75</v>
      </c>
      <c r="E232" s="191" t="s">
        <v>266</v>
      </c>
      <c r="F232" s="191" t="s">
        <v>267</v>
      </c>
      <c r="G232" s="189"/>
      <c r="H232" s="189"/>
      <c r="I232" s="192"/>
      <c r="J232" s="193">
        <f>BK232</f>
        <v>0</v>
      </c>
      <c r="K232" s="189"/>
      <c r="L232" s="194"/>
      <c r="M232" s="195"/>
      <c r="N232" s="196"/>
      <c r="O232" s="196"/>
      <c r="P232" s="197">
        <f>P233+P246+P249+P321+P346+P381+P445+P485+P494+P501+P521</f>
        <v>0</v>
      </c>
      <c r="Q232" s="196"/>
      <c r="R232" s="197">
        <f>R233+R246+R249+R321+R346+R381+R445+R485+R494+R501+R521</f>
        <v>27.829340100000003</v>
      </c>
      <c r="S232" s="196"/>
      <c r="T232" s="198">
        <f>T233+T246+T249+T321+T346+T381+T445+T485+T494+T501+T521</f>
        <v>0</v>
      </c>
      <c r="AR232" s="199" t="s">
        <v>85</v>
      </c>
      <c r="AT232" s="200" t="s">
        <v>75</v>
      </c>
      <c r="AU232" s="200" t="s">
        <v>76</v>
      </c>
      <c r="AY232" s="199" t="s">
        <v>166</v>
      </c>
      <c r="BK232" s="201">
        <f>BK233+BK246+BK249+BK321+BK346+BK381+BK445+BK485+BK494+BK501+BK521</f>
        <v>0</v>
      </c>
    </row>
    <row r="233" spans="2:65" s="11" customFormat="1" ht="19.899999999999999" customHeight="1">
      <c r="B233" s="188"/>
      <c r="C233" s="189"/>
      <c r="D233" s="190" t="s">
        <v>75</v>
      </c>
      <c r="E233" s="202" t="s">
        <v>596</v>
      </c>
      <c r="F233" s="202" t="s">
        <v>597</v>
      </c>
      <c r="G233" s="189"/>
      <c r="H233" s="189"/>
      <c r="I233" s="192"/>
      <c r="J233" s="203">
        <f>BK233</f>
        <v>0</v>
      </c>
      <c r="K233" s="189"/>
      <c r="L233" s="194"/>
      <c r="M233" s="195"/>
      <c r="N233" s="196"/>
      <c r="O233" s="196"/>
      <c r="P233" s="197">
        <f>SUM(P234:P245)</f>
        <v>0</v>
      </c>
      <c r="Q233" s="196"/>
      <c r="R233" s="197">
        <f>SUM(R234:R245)</f>
        <v>0.67567920000000004</v>
      </c>
      <c r="S233" s="196"/>
      <c r="T233" s="198">
        <f>SUM(T234:T245)</f>
        <v>0</v>
      </c>
      <c r="AR233" s="199" t="s">
        <v>85</v>
      </c>
      <c r="AT233" s="200" t="s">
        <v>75</v>
      </c>
      <c r="AU233" s="200" t="s">
        <v>83</v>
      </c>
      <c r="AY233" s="199" t="s">
        <v>166</v>
      </c>
      <c r="BK233" s="201">
        <f>SUM(BK234:BK245)</f>
        <v>0</v>
      </c>
    </row>
    <row r="234" spans="2:65" s="1" customFormat="1" ht="25.5" customHeight="1">
      <c r="B234" s="42"/>
      <c r="C234" s="204" t="s">
        <v>598</v>
      </c>
      <c r="D234" s="204" t="s">
        <v>169</v>
      </c>
      <c r="E234" s="205" t="s">
        <v>599</v>
      </c>
      <c r="F234" s="206" t="s">
        <v>600</v>
      </c>
      <c r="G234" s="207" t="s">
        <v>172</v>
      </c>
      <c r="H234" s="208">
        <v>222</v>
      </c>
      <c r="I234" s="209"/>
      <c r="J234" s="208">
        <f>ROUND(I234*H234,2)</f>
        <v>0</v>
      </c>
      <c r="K234" s="206" t="s">
        <v>173</v>
      </c>
      <c r="L234" s="62"/>
      <c r="M234" s="210" t="s">
        <v>22</v>
      </c>
      <c r="N234" s="211" t="s">
        <v>47</v>
      </c>
      <c r="O234" s="43"/>
      <c r="P234" s="212">
        <f>O234*H234</f>
        <v>0</v>
      </c>
      <c r="Q234" s="212">
        <v>0</v>
      </c>
      <c r="R234" s="212">
        <f>Q234*H234</f>
        <v>0</v>
      </c>
      <c r="S234" s="212">
        <v>0</v>
      </c>
      <c r="T234" s="213">
        <f>S234*H234</f>
        <v>0</v>
      </c>
      <c r="AR234" s="25" t="s">
        <v>273</v>
      </c>
      <c r="AT234" s="25" t="s">
        <v>169</v>
      </c>
      <c r="AU234" s="25" t="s">
        <v>85</v>
      </c>
      <c r="AY234" s="25" t="s">
        <v>166</v>
      </c>
      <c r="BE234" s="214">
        <f>IF(N234="základní",J234,0)</f>
        <v>0</v>
      </c>
      <c r="BF234" s="214">
        <f>IF(N234="snížená",J234,0)</f>
        <v>0</v>
      </c>
      <c r="BG234" s="214">
        <f>IF(N234="zákl. přenesená",J234,0)</f>
        <v>0</v>
      </c>
      <c r="BH234" s="214">
        <f>IF(N234="sníž. přenesená",J234,0)</f>
        <v>0</v>
      </c>
      <c r="BI234" s="214">
        <f>IF(N234="nulová",J234,0)</f>
        <v>0</v>
      </c>
      <c r="BJ234" s="25" t="s">
        <v>83</v>
      </c>
      <c r="BK234" s="214">
        <f>ROUND(I234*H234,2)</f>
        <v>0</v>
      </c>
      <c r="BL234" s="25" t="s">
        <v>273</v>
      </c>
      <c r="BM234" s="25" t="s">
        <v>601</v>
      </c>
    </row>
    <row r="235" spans="2:65" s="1" customFormat="1" ht="108" hidden="1">
      <c r="B235" s="42"/>
      <c r="C235" s="64"/>
      <c r="D235" s="217" t="s">
        <v>193</v>
      </c>
      <c r="E235" s="64"/>
      <c r="F235" s="237" t="s">
        <v>602</v>
      </c>
      <c r="G235" s="64"/>
      <c r="H235" s="64"/>
      <c r="I235" s="173"/>
      <c r="J235" s="64"/>
      <c r="K235" s="64"/>
      <c r="L235" s="62"/>
      <c r="M235" s="238"/>
      <c r="N235" s="43"/>
      <c r="O235" s="43"/>
      <c r="P235" s="43"/>
      <c r="Q235" s="43"/>
      <c r="R235" s="43"/>
      <c r="S235" s="43"/>
      <c r="T235" s="79"/>
      <c r="AT235" s="25" t="s">
        <v>193</v>
      </c>
      <c r="AU235" s="25" t="s">
        <v>85</v>
      </c>
    </row>
    <row r="236" spans="2:65" s="12" customFormat="1">
      <c r="B236" s="215"/>
      <c r="C236" s="216"/>
      <c r="D236" s="217" t="s">
        <v>176</v>
      </c>
      <c r="E236" s="218" t="s">
        <v>22</v>
      </c>
      <c r="F236" s="219" t="s">
        <v>603</v>
      </c>
      <c r="G236" s="216"/>
      <c r="H236" s="218" t="s">
        <v>22</v>
      </c>
      <c r="I236" s="220"/>
      <c r="J236" s="216"/>
      <c r="K236" s="216"/>
      <c r="L236" s="221"/>
      <c r="M236" s="222"/>
      <c r="N236" s="223"/>
      <c r="O236" s="223"/>
      <c r="P236" s="223"/>
      <c r="Q236" s="223"/>
      <c r="R236" s="223"/>
      <c r="S236" s="223"/>
      <c r="T236" s="224"/>
      <c r="AT236" s="225" t="s">
        <v>176</v>
      </c>
      <c r="AU236" s="225" t="s">
        <v>85</v>
      </c>
      <c r="AV236" s="12" t="s">
        <v>83</v>
      </c>
      <c r="AW236" s="12" t="s">
        <v>39</v>
      </c>
      <c r="AX236" s="12" t="s">
        <v>76</v>
      </c>
      <c r="AY236" s="225" t="s">
        <v>166</v>
      </c>
    </row>
    <row r="237" spans="2:65" s="13" customFormat="1">
      <c r="B237" s="226"/>
      <c r="C237" s="227"/>
      <c r="D237" s="217" t="s">
        <v>176</v>
      </c>
      <c r="E237" s="228" t="s">
        <v>22</v>
      </c>
      <c r="F237" s="229" t="s">
        <v>604</v>
      </c>
      <c r="G237" s="227"/>
      <c r="H237" s="230">
        <v>222</v>
      </c>
      <c r="I237" s="231"/>
      <c r="J237" s="227"/>
      <c r="K237" s="227"/>
      <c r="L237" s="232"/>
      <c r="M237" s="233"/>
      <c r="N237" s="234"/>
      <c r="O237" s="234"/>
      <c r="P237" s="234"/>
      <c r="Q237" s="234"/>
      <c r="R237" s="234"/>
      <c r="S237" s="234"/>
      <c r="T237" s="235"/>
      <c r="AT237" s="236" t="s">
        <v>176</v>
      </c>
      <c r="AU237" s="236" t="s">
        <v>85</v>
      </c>
      <c r="AV237" s="13" t="s">
        <v>85</v>
      </c>
      <c r="AW237" s="13" t="s">
        <v>39</v>
      </c>
      <c r="AX237" s="13" t="s">
        <v>83</v>
      </c>
      <c r="AY237" s="236" t="s">
        <v>166</v>
      </c>
    </row>
    <row r="238" spans="2:65" s="1" customFormat="1" ht="16.5" customHeight="1">
      <c r="B238" s="42"/>
      <c r="C238" s="253" t="s">
        <v>605</v>
      </c>
      <c r="D238" s="253" t="s">
        <v>606</v>
      </c>
      <c r="E238" s="254" t="s">
        <v>607</v>
      </c>
      <c r="F238" s="255" t="s">
        <v>608</v>
      </c>
      <c r="G238" s="256" t="s">
        <v>172</v>
      </c>
      <c r="H238" s="257">
        <v>226.44</v>
      </c>
      <c r="I238" s="258"/>
      <c r="J238" s="257">
        <f>ROUND(I238*H238,2)</f>
        <v>0</v>
      </c>
      <c r="K238" s="255" t="s">
        <v>173</v>
      </c>
      <c r="L238" s="259"/>
      <c r="M238" s="260" t="s">
        <v>22</v>
      </c>
      <c r="N238" s="261" t="s">
        <v>47</v>
      </c>
      <c r="O238" s="43"/>
      <c r="P238" s="212">
        <f>O238*H238</f>
        <v>0</v>
      </c>
      <c r="Q238" s="212">
        <v>2.8800000000000002E-3</v>
      </c>
      <c r="R238" s="212">
        <f>Q238*H238</f>
        <v>0.65214720000000004</v>
      </c>
      <c r="S238" s="212">
        <v>0</v>
      </c>
      <c r="T238" s="213">
        <f>S238*H238</f>
        <v>0</v>
      </c>
      <c r="AR238" s="25" t="s">
        <v>377</v>
      </c>
      <c r="AT238" s="25" t="s">
        <v>606</v>
      </c>
      <c r="AU238" s="25" t="s">
        <v>85</v>
      </c>
      <c r="AY238" s="25" t="s">
        <v>166</v>
      </c>
      <c r="BE238" s="214">
        <f>IF(N238="základní",J238,0)</f>
        <v>0</v>
      </c>
      <c r="BF238" s="214">
        <f>IF(N238="snížená",J238,0)</f>
        <v>0</v>
      </c>
      <c r="BG238" s="214">
        <f>IF(N238="zákl. přenesená",J238,0)</f>
        <v>0</v>
      </c>
      <c r="BH238" s="214">
        <f>IF(N238="sníž. přenesená",J238,0)</f>
        <v>0</v>
      </c>
      <c r="BI238" s="214">
        <f>IF(N238="nulová",J238,0)</f>
        <v>0</v>
      </c>
      <c r="BJ238" s="25" t="s">
        <v>83</v>
      </c>
      <c r="BK238" s="214">
        <f>ROUND(I238*H238,2)</f>
        <v>0</v>
      </c>
      <c r="BL238" s="25" t="s">
        <v>273</v>
      </c>
      <c r="BM238" s="25" t="s">
        <v>609</v>
      </c>
    </row>
    <row r="239" spans="2:65" s="13" customFormat="1">
      <c r="B239" s="226"/>
      <c r="C239" s="227"/>
      <c r="D239" s="217" t="s">
        <v>176</v>
      </c>
      <c r="E239" s="228" t="s">
        <v>22</v>
      </c>
      <c r="F239" s="229" t="s">
        <v>610</v>
      </c>
      <c r="G239" s="227"/>
      <c r="H239" s="230">
        <v>226.44</v>
      </c>
      <c r="I239" s="231"/>
      <c r="J239" s="227"/>
      <c r="K239" s="227"/>
      <c r="L239" s="232"/>
      <c r="M239" s="233"/>
      <c r="N239" s="234"/>
      <c r="O239" s="234"/>
      <c r="P239" s="234"/>
      <c r="Q239" s="234"/>
      <c r="R239" s="234"/>
      <c r="S239" s="234"/>
      <c r="T239" s="235"/>
      <c r="AT239" s="236" t="s">
        <v>176</v>
      </c>
      <c r="AU239" s="236" t="s">
        <v>85</v>
      </c>
      <c r="AV239" s="13" t="s">
        <v>85</v>
      </c>
      <c r="AW239" s="13" t="s">
        <v>39</v>
      </c>
      <c r="AX239" s="13" t="s">
        <v>83</v>
      </c>
      <c r="AY239" s="236" t="s">
        <v>166</v>
      </c>
    </row>
    <row r="240" spans="2:65" s="1" customFormat="1" ht="16.5" customHeight="1">
      <c r="B240" s="42"/>
      <c r="C240" s="204" t="s">
        <v>611</v>
      </c>
      <c r="D240" s="204" t="s">
        <v>169</v>
      </c>
      <c r="E240" s="205" t="s">
        <v>612</v>
      </c>
      <c r="F240" s="206" t="s">
        <v>613</v>
      </c>
      <c r="G240" s="207" t="s">
        <v>172</v>
      </c>
      <c r="H240" s="208">
        <v>222</v>
      </c>
      <c r="I240" s="209"/>
      <c r="J240" s="208">
        <f>ROUND(I240*H240,2)</f>
        <v>0</v>
      </c>
      <c r="K240" s="206" t="s">
        <v>173</v>
      </c>
      <c r="L240" s="62"/>
      <c r="M240" s="210" t="s">
        <v>22</v>
      </c>
      <c r="N240" s="211" t="s">
        <v>47</v>
      </c>
      <c r="O240" s="43"/>
      <c r="P240" s="212">
        <f>O240*H240</f>
        <v>0</v>
      </c>
      <c r="Q240" s="212">
        <v>4.0000000000000003E-5</v>
      </c>
      <c r="R240" s="212">
        <f>Q240*H240</f>
        <v>8.8800000000000007E-3</v>
      </c>
      <c r="S240" s="212">
        <v>0</v>
      </c>
      <c r="T240" s="213">
        <f>S240*H240</f>
        <v>0</v>
      </c>
      <c r="AR240" s="25" t="s">
        <v>273</v>
      </c>
      <c r="AT240" s="25" t="s">
        <v>169</v>
      </c>
      <c r="AU240" s="25" t="s">
        <v>85</v>
      </c>
      <c r="AY240" s="25" t="s">
        <v>166</v>
      </c>
      <c r="BE240" s="214">
        <f>IF(N240="základní",J240,0)</f>
        <v>0</v>
      </c>
      <c r="BF240" s="214">
        <f>IF(N240="snížená",J240,0)</f>
        <v>0</v>
      </c>
      <c r="BG240" s="214">
        <f>IF(N240="zákl. přenesená",J240,0)</f>
        <v>0</v>
      </c>
      <c r="BH240" s="214">
        <f>IF(N240="sníž. přenesená",J240,0)</f>
        <v>0</v>
      </c>
      <c r="BI240" s="214">
        <f>IF(N240="nulová",J240,0)</f>
        <v>0</v>
      </c>
      <c r="BJ240" s="25" t="s">
        <v>83</v>
      </c>
      <c r="BK240" s="214">
        <f>ROUND(I240*H240,2)</f>
        <v>0</v>
      </c>
      <c r="BL240" s="25" t="s">
        <v>273</v>
      </c>
      <c r="BM240" s="25" t="s">
        <v>614</v>
      </c>
    </row>
    <row r="241" spans="2:65" s="13" customFormat="1">
      <c r="B241" s="226"/>
      <c r="C241" s="227"/>
      <c r="D241" s="217" t="s">
        <v>176</v>
      </c>
      <c r="E241" s="228" t="s">
        <v>22</v>
      </c>
      <c r="F241" s="229" t="s">
        <v>615</v>
      </c>
      <c r="G241" s="227"/>
      <c r="H241" s="230">
        <v>222</v>
      </c>
      <c r="I241" s="231"/>
      <c r="J241" s="227"/>
      <c r="K241" s="227"/>
      <c r="L241" s="232"/>
      <c r="M241" s="233"/>
      <c r="N241" s="234"/>
      <c r="O241" s="234"/>
      <c r="P241" s="234"/>
      <c r="Q241" s="234"/>
      <c r="R241" s="234"/>
      <c r="S241" s="234"/>
      <c r="T241" s="235"/>
      <c r="AT241" s="236" t="s">
        <v>176</v>
      </c>
      <c r="AU241" s="236" t="s">
        <v>85</v>
      </c>
      <c r="AV241" s="13" t="s">
        <v>85</v>
      </c>
      <c r="AW241" s="13" t="s">
        <v>39</v>
      </c>
      <c r="AX241" s="13" t="s">
        <v>83</v>
      </c>
      <c r="AY241" s="236" t="s">
        <v>166</v>
      </c>
    </row>
    <row r="242" spans="2:65" s="1" customFormat="1" ht="16.5" customHeight="1">
      <c r="B242" s="42"/>
      <c r="C242" s="253" t="s">
        <v>616</v>
      </c>
      <c r="D242" s="253" t="s">
        <v>606</v>
      </c>
      <c r="E242" s="254" t="s">
        <v>617</v>
      </c>
      <c r="F242" s="255" t="s">
        <v>618</v>
      </c>
      <c r="G242" s="256" t="s">
        <v>172</v>
      </c>
      <c r="H242" s="257">
        <v>244.2</v>
      </c>
      <c r="I242" s="258"/>
      <c r="J242" s="257">
        <f>ROUND(I242*H242,2)</f>
        <v>0</v>
      </c>
      <c r="K242" s="255" t="s">
        <v>22</v>
      </c>
      <c r="L242" s="259"/>
      <c r="M242" s="260" t="s">
        <v>22</v>
      </c>
      <c r="N242" s="261" t="s">
        <v>47</v>
      </c>
      <c r="O242" s="43"/>
      <c r="P242" s="212">
        <f>O242*H242</f>
        <v>0</v>
      </c>
      <c r="Q242" s="212">
        <v>6.0000000000000002E-5</v>
      </c>
      <c r="R242" s="212">
        <f>Q242*H242</f>
        <v>1.4652E-2</v>
      </c>
      <c r="S242" s="212">
        <v>0</v>
      </c>
      <c r="T242" s="213">
        <f>S242*H242</f>
        <v>0</v>
      </c>
      <c r="AR242" s="25" t="s">
        <v>377</v>
      </c>
      <c r="AT242" s="25" t="s">
        <v>606</v>
      </c>
      <c r="AU242" s="25" t="s">
        <v>85</v>
      </c>
      <c r="AY242" s="25" t="s">
        <v>166</v>
      </c>
      <c r="BE242" s="214">
        <f>IF(N242="základní",J242,0)</f>
        <v>0</v>
      </c>
      <c r="BF242" s="214">
        <f>IF(N242="snížená",J242,0)</f>
        <v>0</v>
      </c>
      <c r="BG242" s="214">
        <f>IF(N242="zákl. přenesená",J242,0)</f>
        <v>0</v>
      </c>
      <c r="BH242" s="214">
        <f>IF(N242="sníž. přenesená",J242,0)</f>
        <v>0</v>
      </c>
      <c r="BI242" s="214">
        <f>IF(N242="nulová",J242,0)</f>
        <v>0</v>
      </c>
      <c r="BJ242" s="25" t="s">
        <v>83</v>
      </c>
      <c r="BK242" s="214">
        <f>ROUND(I242*H242,2)</f>
        <v>0</v>
      </c>
      <c r="BL242" s="25" t="s">
        <v>273</v>
      </c>
      <c r="BM242" s="25" t="s">
        <v>619</v>
      </c>
    </row>
    <row r="243" spans="2:65" s="13" customFormat="1">
      <c r="B243" s="226"/>
      <c r="C243" s="227"/>
      <c r="D243" s="217" t="s">
        <v>176</v>
      </c>
      <c r="E243" s="228" t="s">
        <v>22</v>
      </c>
      <c r="F243" s="229" t="s">
        <v>620</v>
      </c>
      <c r="G243" s="227"/>
      <c r="H243" s="230">
        <v>244.2</v>
      </c>
      <c r="I243" s="231"/>
      <c r="J243" s="227"/>
      <c r="K243" s="227"/>
      <c r="L243" s="232"/>
      <c r="M243" s="233"/>
      <c r="N243" s="234"/>
      <c r="O243" s="234"/>
      <c r="P243" s="234"/>
      <c r="Q243" s="234"/>
      <c r="R243" s="234"/>
      <c r="S243" s="234"/>
      <c r="T243" s="235"/>
      <c r="AT243" s="236" t="s">
        <v>176</v>
      </c>
      <c r="AU243" s="236" t="s">
        <v>85</v>
      </c>
      <c r="AV243" s="13" t="s">
        <v>85</v>
      </c>
      <c r="AW243" s="13" t="s">
        <v>39</v>
      </c>
      <c r="AX243" s="13" t="s">
        <v>83</v>
      </c>
      <c r="AY243" s="236" t="s">
        <v>166</v>
      </c>
    </row>
    <row r="244" spans="2:65" s="1" customFormat="1" ht="38.25" customHeight="1">
      <c r="B244" s="42"/>
      <c r="C244" s="204" t="s">
        <v>621</v>
      </c>
      <c r="D244" s="204" t="s">
        <v>169</v>
      </c>
      <c r="E244" s="205" t="s">
        <v>622</v>
      </c>
      <c r="F244" s="206" t="s">
        <v>623</v>
      </c>
      <c r="G244" s="207" t="s">
        <v>224</v>
      </c>
      <c r="H244" s="208">
        <v>0.68</v>
      </c>
      <c r="I244" s="209"/>
      <c r="J244" s="208">
        <f>ROUND(I244*H244,2)</f>
        <v>0</v>
      </c>
      <c r="K244" s="206" t="s">
        <v>173</v>
      </c>
      <c r="L244" s="62"/>
      <c r="M244" s="210" t="s">
        <v>22</v>
      </c>
      <c r="N244" s="211" t="s">
        <v>47</v>
      </c>
      <c r="O244" s="43"/>
      <c r="P244" s="212">
        <f>O244*H244</f>
        <v>0</v>
      </c>
      <c r="Q244" s="212">
        <v>0</v>
      </c>
      <c r="R244" s="212">
        <f>Q244*H244</f>
        <v>0</v>
      </c>
      <c r="S244" s="212">
        <v>0</v>
      </c>
      <c r="T244" s="213">
        <f>S244*H244</f>
        <v>0</v>
      </c>
      <c r="AR244" s="25" t="s">
        <v>273</v>
      </c>
      <c r="AT244" s="25" t="s">
        <v>169</v>
      </c>
      <c r="AU244" s="25" t="s">
        <v>85</v>
      </c>
      <c r="AY244" s="25" t="s">
        <v>166</v>
      </c>
      <c r="BE244" s="214">
        <f>IF(N244="základní",J244,0)</f>
        <v>0</v>
      </c>
      <c r="BF244" s="214">
        <f>IF(N244="snížená",J244,0)</f>
        <v>0</v>
      </c>
      <c r="BG244" s="214">
        <f>IF(N244="zákl. přenesená",J244,0)</f>
        <v>0</v>
      </c>
      <c r="BH244" s="214">
        <f>IF(N244="sníž. přenesená",J244,0)</f>
        <v>0</v>
      </c>
      <c r="BI244" s="214">
        <f>IF(N244="nulová",J244,0)</f>
        <v>0</v>
      </c>
      <c r="BJ244" s="25" t="s">
        <v>83</v>
      </c>
      <c r="BK244" s="214">
        <f>ROUND(I244*H244,2)</f>
        <v>0</v>
      </c>
      <c r="BL244" s="25" t="s">
        <v>273</v>
      </c>
      <c r="BM244" s="25" t="s">
        <v>624</v>
      </c>
    </row>
    <row r="245" spans="2:65" s="1" customFormat="1" ht="189" hidden="1">
      <c r="B245" s="42"/>
      <c r="C245" s="64"/>
      <c r="D245" s="217" t="s">
        <v>193</v>
      </c>
      <c r="E245" s="64"/>
      <c r="F245" s="237" t="s">
        <v>625</v>
      </c>
      <c r="G245" s="64"/>
      <c r="H245" s="64"/>
      <c r="I245" s="173"/>
      <c r="J245" s="64"/>
      <c r="K245" s="64"/>
      <c r="L245" s="62"/>
      <c r="M245" s="238"/>
      <c r="N245" s="43"/>
      <c r="O245" s="43"/>
      <c r="P245" s="43"/>
      <c r="Q245" s="43"/>
      <c r="R245" s="43"/>
      <c r="S245" s="43"/>
      <c r="T245" s="79"/>
      <c r="AT245" s="25" t="s">
        <v>193</v>
      </c>
      <c r="AU245" s="25" t="s">
        <v>85</v>
      </c>
    </row>
    <row r="246" spans="2:65" s="11" customFormat="1" ht="29.85" customHeight="1">
      <c r="B246" s="188"/>
      <c r="C246" s="189"/>
      <c r="D246" s="190" t="s">
        <v>75</v>
      </c>
      <c r="E246" s="202" t="s">
        <v>268</v>
      </c>
      <c r="F246" s="202" t="s">
        <v>269</v>
      </c>
      <c r="G246" s="189"/>
      <c r="H246" s="189"/>
      <c r="I246" s="192"/>
      <c r="J246" s="203">
        <f>BK246</f>
        <v>0</v>
      </c>
      <c r="K246" s="189"/>
      <c r="L246" s="194"/>
      <c r="M246" s="195"/>
      <c r="N246" s="196"/>
      <c r="O246" s="196"/>
      <c r="P246" s="197">
        <f>SUM(P247:P248)</f>
        <v>0</v>
      </c>
      <c r="Q246" s="196"/>
      <c r="R246" s="197">
        <f>SUM(R247:R248)</f>
        <v>1.4710000000000001E-2</v>
      </c>
      <c r="S246" s="196"/>
      <c r="T246" s="198">
        <f>SUM(T247:T248)</f>
        <v>0</v>
      </c>
      <c r="AR246" s="199" t="s">
        <v>85</v>
      </c>
      <c r="AT246" s="200" t="s">
        <v>75</v>
      </c>
      <c r="AU246" s="200" t="s">
        <v>83</v>
      </c>
      <c r="AY246" s="199" t="s">
        <v>166</v>
      </c>
      <c r="BK246" s="201">
        <f>SUM(BK247:BK248)</f>
        <v>0</v>
      </c>
    </row>
    <row r="247" spans="2:65" s="1" customFormat="1" ht="25.5" customHeight="1">
      <c r="B247" s="42"/>
      <c r="C247" s="204" t="s">
        <v>626</v>
      </c>
      <c r="D247" s="204" t="s">
        <v>169</v>
      </c>
      <c r="E247" s="205" t="s">
        <v>627</v>
      </c>
      <c r="F247" s="206" t="s">
        <v>628</v>
      </c>
      <c r="G247" s="207" t="s">
        <v>272</v>
      </c>
      <c r="H247" s="208">
        <v>1</v>
      </c>
      <c r="I247" s="209"/>
      <c r="J247" s="208">
        <f>ROUND(I247*H247,2)</f>
        <v>0</v>
      </c>
      <c r="K247" s="206" t="s">
        <v>22</v>
      </c>
      <c r="L247" s="62"/>
      <c r="M247" s="210" t="s">
        <v>22</v>
      </c>
      <c r="N247" s="211" t="s">
        <v>47</v>
      </c>
      <c r="O247" s="43"/>
      <c r="P247" s="212">
        <f>O247*H247</f>
        <v>0</v>
      </c>
      <c r="Q247" s="212">
        <v>1.4710000000000001E-2</v>
      </c>
      <c r="R247" s="212">
        <f>Q247*H247</f>
        <v>1.4710000000000001E-2</v>
      </c>
      <c r="S247" s="212">
        <v>0</v>
      </c>
      <c r="T247" s="213">
        <f>S247*H247</f>
        <v>0</v>
      </c>
      <c r="AR247" s="25" t="s">
        <v>273</v>
      </c>
      <c r="AT247" s="25" t="s">
        <v>169</v>
      </c>
      <c r="AU247" s="25" t="s">
        <v>85</v>
      </c>
      <c r="AY247" s="25" t="s">
        <v>166</v>
      </c>
      <c r="BE247" s="214">
        <f>IF(N247="základní",J247,0)</f>
        <v>0</v>
      </c>
      <c r="BF247" s="214">
        <f>IF(N247="snížená",J247,0)</f>
        <v>0</v>
      </c>
      <c r="BG247" s="214">
        <f>IF(N247="zákl. přenesená",J247,0)</f>
        <v>0</v>
      </c>
      <c r="BH247" s="214">
        <f>IF(N247="sníž. přenesená",J247,0)</f>
        <v>0</v>
      </c>
      <c r="BI247" s="214">
        <f>IF(N247="nulová",J247,0)</f>
        <v>0</v>
      </c>
      <c r="BJ247" s="25" t="s">
        <v>83</v>
      </c>
      <c r="BK247" s="214">
        <f>ROUND(I247*H247,2)</f>
        <v>0</v>
      </c>
      <c r="BL247" s="25" t="s">
        <v>273</v>
      </c>
      <c r="BM247" s="25" t="s">
        <v>629</v>
      </c>
    </row>
    <row r="248" spans="2:65" s="1" customFormat="1" ht="54" hidden="1">
      <c r="B248" s="42"/>
      <c r="C248" s="64"/>
      <c r="D248" s="217" t="s">
        <v>193</v>
      </c>
      <c r="E248" s="64"/>
      <c r="F248" s="237" t="s">
        <v>630</v>
      </c>
      <c r="G248" s="64"/>
      <c r="H248" s="64"/>
      <c r="I248" s="173"/>
      <c r="J248" s="64"/>
      <c r="K248" s="64"/>
      <c r="L248" s="62"/>
      <c r="M248" s="238"/>
      <c r="N248" s="43"/>
      <c r="O248" s="43"/>
      <c r="P248" s="43"/>
      <c r="Q248" s="43"/>
      <c r="R248" s="43"/>
      <c r="S248" s="43"/>
      <c r="T248" s="79"/>
      <c r="AT248" s="25" t="s">
        <v>193</v>
      </c>
      <c r="AU248" s="25" t="s">
        <v>85</v>
      </c>
    </row>
    <row r="249" spans="2:65" s="11" customFormat="1" ht="29.85" customHeight="1">
      <c r="B249" s="188"/>
      <c r="C249" s="189"/>
      <c r="D249" s="190" t="s">
        <v>75</v>
      </c>
      <c r="E249" s="202" t="s">
        <v>284</v>
      </c>
      <c r="F249" s="202" t="s">
        <v>285</v>
      </c>
      <c r="G249" s="189"/>
      <c r="H249" s="189"/>
      <c r="I249" s="192"/>
      <c r="J249" s="203">
        <f>BK249</f>
        <v>0</v>
      </c>
      <c r="K249" s="189"/>
      <c r="L249" s="194"/>
      <c r="M249" s="195"/>
      <c r="N249" s="196"/>
      <c r="O249" s="196"/>
      <c r="P249" s="197">
        <f>SUM(P250:P320)</f>
        <v>0</v>
      </c>
      <c r="Q249" s="196"/>
      <c r="R249" s="197">
        <f>SUM(R250:R320)</f>
        <v>8.7603159000000019</v>
      </c>
      <c r="S249" s="196"/>
      <c r="T249" s="198">
        <f>SUM(T250:T320)</f>
        <v>0</v>
      </c>
      <c r="AR249" s="199" t="s">
        <v>85</v>
      </c>
      <c r="AT249" s="200" t="s">
        <v>75</v>
      </c>
      <c r="AU249" s="200" t="s">
        <v>83</v>
      </c>
      <c r="AY249" s="199" t="s">
        <v>166</v>
      </c>
      <c r="BK249" s="201">
        <f>SUM(BK250:BK320)</f>
        <v>0</v>
      </c>
    </row>
    <row r="250" spans="2:65" s="1" customFormat="1" ht="38.25" customHeight="1">
      <c r="B250" s="42"/>
      <c r="C250" s="204" t="s">
        <v>631</v>
      </c>
      <c r="D250" s="204" t="s">
        <v>169</v>
      </c>
      <c r="E250" s="205" t="s">
        <v>632</v>
      </c>
      <c r="F250" s="206" t="s">
        <v>633</v>
      </c>
      <c r="G250" s="207" t="s">
        <v>289</v>
      </c>
      <c r="H250" s="208">
        <v>89.6</v>
      </c>
      <c r="I250" s="209"/>
      <c r="J250" s="208">
        <f>ROUND(I250*H250,2)</f>
        <v>0</v>
      </c>
      <c r="K250" s="206" t="s">
        <v>173</v>
      </c>
      <c r="L250" s="62"/>
      <c r="M250" s="210" t="s">
        <v>22</v>
      </c>
      <c r="N250" s="211" t="s">
        <v>47</v>
      </c>
      <c r="O250" s="43"/>
      <c r="P250" s="212">
        <f>O250*H250</f>
        <v>0</v>
      </c>
      <c r="Q250" s="212">
        <v>0</v>
      </c>
      <c r="R250" s="212">
        <f>Q250*H250</f>
        <v>0</v>
      </c>
      <c r="S250" s="212">
        <v>0</v>
      </c>
      <c r="T250" s="213">
        <f>S250*H250</f>
        <v>0</v>
      </c>
      <c r="AR250" s="25" t="s">
        <v>273</v>
      </c>
      <c r="AT250" s="25" t="s">
        <v>169</v>
      </c>
      <c r="AU250" s="25" t="s">
        <v>85</v>
      </c>
      <c r="AY250" s="25" t="s">
        <v>166</v>
      </c>
      <c r="BE250" s="214">
        <f>IF(N250="základní",J250,0)</f>
        <v>0</v>
      </c>
      <c r="BF250" s="214">
        <f>IF(N250="snížená",J250,0)</f>
        <v>0</v>
      </c>
      <c r="BG250" s="214">
        <f>IF(N250="zákl. přenesená",J250,0)</f>
        <v>0</v>
      </c>
      <c r="BH250" s="214">
        <f>IF(N250="sníž. přenesená",J250,0)</f>
        <v>0</v>
      </c>
      <c r="BI250" s="214">
        <f>IF(N250="nulová",J250,0)</f>
        <v>0</v>
      </c>
      <c r="BJ250" s="25" t="s">
        <v>83</v>
      </c>
      <c r="BK250" s="214">
        <f>ROUND(I250*H250,2)</f>
        <v>0</v>
      </c>
      <c r="BL250" s="25" t="s">
        <v>273</v>
      </c>
      <c r="BM250" s="25" t="s">
        <v>634</v>
      </c>
    </row>
    <row r="251" spans="2:65" s="1" customFormat="1" ht="67.5" hidden="1">
      <c r="B251" s="42"/>
      <c r="C251" s="64"/>
      <c r="D251" s="217" t="s">
        <v>193</v>
      </c>
      <c r="E251" s="64"/>
      <c r="F251" s="237" t="s">
        <v>635</v>
      </c>
      <c r="G251" s="64"/>
      <c r="H251" s="64"/>
      <c r="I251" s="173"/>
      <c r="J251" s="64"/>
      <c r="K251" s="64"/>
      <c r="L251" s="62"/>
      <c r="M251" s="238"/>
      <c r="N251" s="43"/>
      <c r="O251" s="43"/>
      <c r="P251" s="43"/>
      <c r="Q251" s="43"/>
      <c r="R251" s="43"/>
      <c r="S251" s="43"/>
      <c r="T251" s="79"/>
      <c r="AT251" s="25" t="s">
        <v>193</v>
      </c>
      <c r="AU251" s="25" t="s">
        <v>85</v>
      </c>
    </row>
    <row r="252" spans="2:65" s="12" customFormat="1">
      <c r="B252" s="215"/>
      <c r="C252" s="216"/>
      <c r="D252" s="217" t="s">
        <v>176</v>
      </c>
      <c r="E252" s="218" t="s">
        <v>22</v>
      </c>
      <c r="F252" s="219" t="s">
        <v>636</v>
      </c>
      <c r="G252" s="216"/>
      <c r="H252" s="218" t="s">
        <v>22</v>
      </c>
      <c r="I252" s="220"/>
      <c r="J252" s="216"/>
      <c r="K252" s="216"/>
      <c r="L252" s="221"/>
      <c r="M252" s="222"/>
      <c r="N252" s="223"/>
      <c r="O252" s="223"/>
      <c r="P252" s="223"/>
      <c r="Q252" s="223"/>
      <c r="R252" s="223"/>
      <c r="S252" s="223"/>
      <c r="T252" s="224"/>
      <c r="AT252" s="225" t="s">
        <v>176</v>
      </c>
      <c r="AU252" s="225" t="s">
        <v>85</v>
      </c>
      <c r="AV252" s="12" t="s">
        <v>83</v>
      </c>
      <c r="AW252" s="12" t="s">
        <v>39</v>
      </c>
      <c r="AX252" s="12" t="s">
        <v>76</v>
      </c>
      <c r="AY252" s="225" t="s">
        <v>166</v>
      </c>
    </row>
    <row r="253" spans="2:65" s="13" customFormat="1">
      <c r="B253" s="226"/>
      <c r="C253" s="227"/>
      <c r="D253" s="217" t="s">
        <v>176</v>
      </c>
      <c r="E253" s="228" t="s">
        <v>22</v>
      </c>
      <c r="F253" s="229" t="s">
        <v>637</v>
      </c>
      <c r="G253" s="227"/>
      <c r="H253" s="230">
        <v>89.6</v>
      </c>
      <c r="I253" s="231"/>
      <c r="J253" s="227"/>
      <c r="K253" s="227"/>
      <c r="L253" s="232"/>
      <c r="M253" s="233"/>
      <c r="N253" s="234"/>
      <c r="O253" s="234"/>
      <c r="P253" s="234"/>
      <c r="Q253" s="234"/>
      <c r="R253" s="234"/>
      <c r="S253" s="234"/>
      <c r="T253" s="235"/>
      <c r="AT253" s="236" t="s">
        <v>176</v>
      </c>
      <c r="AU253" s="236" t="s">
        <v>85</v>
      </c>
      <c r="AV253" s="13" t="s">
        <v>85</v>
      </c>
      <c r="AW253" s="13" t="s">
        <v>39</v>
      </c>
      <c r="AX253" s="13" t="s">
        <v>83</v>
      </c>
      <c r="AY253" s="236" t="s">
        <v>166</v>
      </c>
    </row>
    <row r="254" spans="2:65" s="1" customFormat="1" ht="16.5" customHeight="1">
      <c r="B254" s="42"/>
      <c r="C254" s="253" t="s">
        <v>638</v>
      </c>
      <c r="D254" s="253" t="s">
        <v>606</v>
      </c>
      <c r="E254" s="254" t="s">
        <v>639</v>
      </c>
      <c r="F254" s="255" t="s">
        <v>640</v>
      </c>
      <c r="G254" s="256" t="s">
        <v>186</v>
      </c>
      <c r="H254" s="257">
        <v>1.1000000000000001</v>
      </c>
      <c r="I254" s="258"/>
      <c r="J254" s="257">
        <f>ROUND(I254*H254,2)</f>
        <v>0</v>
      </c>
      <c r="K254" s="255" t="s">
        <v>173</v>
      </c>
      <c r="L254" s="259"/>
      <c r="M254" s="260" t="s">
        <v>22</v>
      </c>
      <c r="N254" s="261" t="s">
        <v>47</v>
      </c>
      <c r="O254" s="43"/>
      <c r="P254" s="212">
        <f>O254*H254</f>
        <v>0</v>
      </c>
      <c r="Q254" s="212">
        <v>0.55000000000000004</v>
      </c>
      <c r="R254" s="212">
        <f>Q254*H254</f>
        <v>0.60500000000000009</v>
      </c>
      <c r="S254" s="212">
        <v>0</v>
      </c>
      <c r="T254" s="213">
        <f>S254*H254</f>
        <v>0</v>
      </c>
      <c r="AR254" s="25" t="s">
        <v>377</v>
      </c>
      <c r="AT254" s="25" t="s">
        <v>606</v>
      </c>
      <c r="AU254" s="25" t="s">
        <v>85</v>
      </c>
      <c r="AY254" s="25" t="s">
        <v>166</v>
      </c>
      <c r="BE254" s="214">
        <f>IF(N254="základní",J254,0)</f>
        <v>0</v>
      </c>
      <c r="BF254" s="214">
        <f>IF(N254="snížená",J254,0)</f>
        <v>0</v>
      </c>
      <c r="BG254" s="214">
        <f>IF(N254="zákl. přenesená",J254,0)</f>
        <v>0</v>
      </c>
      <c r="BH254" s="214">
        <f>IF(N254="sníž. přenesená",J254,0)</f>
        <v>0</v>
      </c>
      <c r="BI254" s="214">
        <f>IF(N254="nulová",J254,0)</f>
        <v>0</v>
      </c>
      <c r="BJ254" s="25" t="s">
        <v>83</v>
      </c>
      <c r="BK254" s="214">
        <f>ROUND(I254*H254,2)</f>
        <v>0</v>
      </c>
      <c r="BL254" s="25" t="s">
        <v>273</v>
      </c>
      <c r="BM254" s="25" t="s">
        <v>641</v>
      </c>
    </row>
    <row r="255" spans="2:65" s="12" customFormat="1">
      <c r="B255" s="215"/>
      <c r="C255" s="216"/>
      <c r="D255" s="217" t="s">
        <v>176</v>
      </c>
      <c r="E255" s="218" t="s">
        <v>22</v>
      </c>
      <c r="F255" s="219" t="s">
        <v>642</v>
      </c>
      <c r="G255" s="216"/>
      <c r="H255" s="218" t="s">
        <v>22</v>
      </c>
      <c r="I255" s="220"/>
      <c r="J255" s="216"/>
      <c r="K255" s="216"/>
      <c r="L255" s="221"/>
      <c r="M255" s="222"/>
      <c r="N255" s="223"/>
      <c r="O255" s="223"/>
      <c r="P255" s="223"/>
      <c r="Q255" s="223"/>
      <c r="R255" s="223"/>
      <c r="S255" s="223"/>
      <c r="T255" s="224"/>
      <c r="AT255" s="225" t="s">
        <v>176</v>
      </c>
      <c r="AU255" s="225" t="s">
        <v>85</v>
      </c>
      <c r="AV255" s="12" t="s">
        <v>83</v>
      </c>
      <c r="AW255" s="12" t="s">
        <v>39</v>
      </c>
      <c r="AX255" s="12" t="s">
        <v>76</v>
      </c>
      <c r="AY255" s="225" t="s">
        <v>166</v>
      </c>
    </row>
    <row r="256" spans="2:65" s="13" customFormat="1">
      <c r="B256" s="226"/>
      <c r="C256" s="227"/>
      <c r="D256" s="217" t="s">
        <v>176</v>
      </c>
      <c r="E256" s="228" t="s">
        <v>22</v>
      </c>
      <c r="F256" s="229" t="s">
        <v>643</v>
      </c>
      <c r="G256" s="227"/>
      <c r="H256" s="230">
        <v>1.1000000000000001</v>
      </c>
      <c r="I256" s="231"/>
      <c r="J256" s="227"/>
      <c r="K256" s="227"/>
      <c r="L256" s="232"/>
      <c r="M256" s="233"/>
      <c r="N256" s="234"/>
      <c r="O256" s="234"/>
      <c r="P256" s="234"/>
      <c r="Q256" s="234"/>
      <c r="R256" s="234"/>
      <c r="S256" s="234"/>
      <c r="T256" s="235"/>
      <c r="AT256" s="236" t="s">
        <v>176</v>
      </c>
      <c r="AU256" s="236" t="s">
        <v>85</v>
      </c>
      <c r="AV256" s="13" t="s">
        <v>85</v>
      </c>
      <c r="AW256" s="13" t="s">
        <v>39</v>
      </c>
      <c r="AX256" s="13" t="s">
        <v>83</v>
      </c>
      <c r="AY256" s="236" t="s">
        <v>166</v>
      </c>
    </row>
    <row r="257" spans="2:65" s="1" customFormat="1" ht="38.25" customHeight="1">
      <c r="B257" s="42"/>
      <c r="C257" s="204" t="s">
        <v>644</v>
      </c>
      <c r="D257" s="204" t="s">
        <v>169</v>
      </c>
      <c r="E257" s="205" t="s">
        <v>645</v>
      </c>
      <c r="F257" s="206" t="s">
        <v>646</v>
      </c>
      <c r="G257" s="207" t="s">
        <v>289</v>
      </c>
      <c r="H257" s="208">
        <v>271.7</v>
      </c>
      <c r="I257" s="209"/>
      <c r="J257" s="208">
        <f>ROUND(I257*H257,2)</f>
        <v>0</v>
      </c>
      <c r="K257" s="206" t="s">
        <v>173</v>
      </c>
      <c r="L257" s="62"/>
      <c r="M257" s="210" t="s">
        <v>22</v>
      </c>
      <c r="N257" s="211" t="s">
        <v>47</v>
      </c>
      <c r="O257" s="43"/>
      <c r="P257" s="212">
        <f>O257*H257</f>
        <v>0</v>
      </c>
      <c r="Q257" s="212">
        <v>0</v>
      </c>
      <c r="R257" s="212">
        <f>Q257*H257</f>
        <v>0</v>
      </c>
      <c r="S257" s="212">
        <v>0</v>
      </c>
      <c r="T257" s="213">
        <f>S257*H257</f>
        <v>0</v>
      </c>
      <c r="AR257" s="25" t="s">
        <v>273</v>
      </c>
      <c r="AT257" s="25" t="s">
        <v>169</v>
      </c>
      <c r="AU257" s="25" t="s">
        <v>85</v>
      </c>
      <c r="AY257" s="25" t="s">
        <v>166</v>
      </c>
      <c r="BE257" s="214">
        <f>IF(N257="základní",J257,0)</f>
        <v>0</v>
      </c>
      <c r="BF257" s="214">
        <f>IF(N257="snížená",J257,0)</f>
        <v>0</v>
      </c>
      <c r="BG257" s="214">
        <f>IF(N257="zákl. přenesená",J257,0)</f>
        <v>0</v>
      </c>
      <c r="BH257" s="214">
        <f>IF(N257="sníž. přenesená",J257,0)</f>
        <v>0</v>
      </c>
      <c r="BI257" s="214">
        <f>IF(N257="nulová",J257,0)</f>
        <v>0</v>
      </c>
      <c r="BJ257" s="25" t="s">
        <v>83</v>
      </c>
      <c r="BK257" s="214">
        <f>ROUND(I257*H257,2)</f>
        <v>0</v>
      </c>
      <c r="BL257" s="25" t="s">
        <v>273</v>
      </c>
      <c r="BM257" s="25" t="s">
        <v>647</v>
      </c>
    </row>
    <row r="258" spans="2:65" s="1" customFormat="1" ht="67.5" hidden="1">
      <c r="B258" s="42"/>
      <c r="C258" s="64"/>
      <c r="D258" s="217" t="s">
        <v>193</v>
      </c>
      <c r="E258" s="64"/>
      <c r="F258" s="237" t="s">
        <v>635</v>
      </c>
      <c r="G258" s="64"/>
      <c r="H258" s="64"/>
      <c r="I258" s="173"/>
      <c r="J258" s="64"/>
      <c r="K258" s="64"/>
      <c r="L258" s="62"/>
      <c r="M258" s="238"/>
      <c r="N258" s="43"/>
      <c r="O258" s="43"/>
      <c r="P258" s="43"/>
      <c r="Q258" s="43"/>
      <c r="R258" s="43"/>
      <c r="S258" s="43"/>
      <c r="T258" s="79"/>
      <c r="AT258" s="25" t="s">
        <v>193</v>
      </c>
      <c r="AU258" s="25" t="s">
        <v>85</v>
      </c>
    </row>
    <row r="259" spans="2:65" s="12" customFormat="1">
      <c r="B259" s="215"/>
      <c r="C259" s="216"/>
      <c r="D259" s="217" t="s">
        <v>176</v>
      </c>
      <c r="E259" s="218" t="s">
        <v>22</v>
      </c>
      <c r="F259" s="219" t="s">
        <v>636</v>
      </c>
      <c r="G259" s="216"/>
      <c r="H259" s="218" t="s">
        <v>22</v>
      </c>
      <c r="I259" s="220"/>
      <c r="J259" s="216"/>
      <c r="K259" s="216"/>
      <c r="L259" s="221"/>
      <c r="M259" s="222"/>
      <c r="N259" s="223"/>
      <c r="O259" s="223"/>
      <c r="P259" s="223"/>
      <c r="Q259" s="223"/>
      <c r="R259" s="223"/>
      <c r="S259" s="223"/>
      <c r="T259" s="224"/>
      <c r="AT259" s="225" t="s">
        <v>176</v>
      </c>
      <c r="AU259" s="225" t="s">
        <v>85</v>
      </c>
      <c r="AV259" s="12" t="s">
        <v>83</v>
      </c>
      <c r="AW259" s="12" t="s">
        <v>39</v>
      </c>
      <c r="AX259" s="12" t="s">
        <v>76</v>
      </c>
      <c r="AY259" s="225" t="s">
        <v>166</v>
      </c>
    </row>
    <row r="260" spans="2:65" s="13" customFormat="1">
      <c r="B260" s="226"/>
      <c r="C260" s="227"/>
      <c r="D260" s="217" t="s">
        <v>176</v>
      </c>
      <c r="E260" s="228" t="s">
        <v>22</v>
      </c>
      <c r="F260" s="229" t="s">
        <v>648</v>
      </c>
      <c r="G260" s="227"/>
      <c r="H260" s="230">
        <v>31.8</v>
      </c>
      <c r="I260" s="231"/>
      <c r="J260" s="227"/>
      <c r="K260" s="227"/>
      <c r="L260" s="232"/>
      <c r="M260" s="233"/>
      <c r="N260" s="234"/>
      <c r="O260" s="234"/>
      <c r="P260" s="234"/>
      <c r="Q260" s="234"/>
      <c r="R260" s="234"/>
      <c r="S260" s="234"/>
      <c r="T260" s="235"/>
      <c r="AT260" s="236" t="s">
        <v>176</v>
      </c>
      <c r="AU260" s="236" t="s">
        <v>85</v>
      </c>
      <c r="AV260" s="13" t="s">
        <v>85</v>
      </c>
      <c r="AW260" s="13" t="s">
        <v>39</v>
      </c>
      <c r="AX260" s="13" t="s">
        <v>76</v>
      </c>
      <c r="AY260" s="236" t="s">
        <v>166</v>
      </c>
    </row>
    <row r="261" spans="2:65" s="13" customFormat="1">
      <c r="B261" s="226"/>
      <c r="C261" s="227"/>
      <c r="D261" s="217" t="s">
        <v>176</v>
      </c>
      <c r="E261" s="228" t="s">
        <v>22</v>
      </c>
      <c r="F261" s="229" t="s">
        <v>649</v>
      </c>
      <c r="G261" s="227"/>
      <c r="H261" s="230">
        <v>25.6</v>
      </c>
      <c r="I261" s="231"/>
      <c r="J261" s="227"/>
      <c r="K261" s="227"/>
      <c r="L261" s="232"/>
      <c r="M261" s="233"/>
      <c r="N261" s="234"/>
      <c r="O261" s="234"/>
      <c r="P261" s="234"/>
      <c r="Q261" s="234"/>
      <c r="R261" s="234"/>
      <c r="S261" s="234"/>
      <c r="T261" s="235"/>
      <c r="AT261" s="236" t="s">
        <v>176</v>
      </c>
      <c r="AU261" s="236" t="s">
        <v>85</v>
      </c>
      <c r="AV261" s="13" t="s">
        <v>85</v>
      </c>
      <c r="AW261" s="13" t="s">
        <v>39</v>
      </c>
      <c r="AX261" s="13" t="s">
        <v>76</v>
      </c>
      <c r="AY261" s="236" t="s">
        <v>166</v>
      </c>
    </row>
    <row r="262" spans="2:65" s="13" customFormat="1">
      <c r="B262" s="226"/>
      <c r="C262" s="227"/>
      <c r="D262" s="217" t="s">
        <v>176</v>
      </c>
      <c r="E262" s="228" t="s">
        <v>22</v>
      </c>
      <c r="F262" s="229" t="s">
        <v>650</v>
      </c>
      <c r="G262" s="227"/>
      <c r="H262" s="230">
        <v>198.4</v>
      </c>
      <c r="I262" s="231"/>
      <c r="J262" s="227"/>
      <c r="K262" s="227"/>
      <c r="L262" s="232"/>
      <c r="M262" s="233"/>
      <c r="N262" s="234"/>
      <c r="O262" s="234"/>
      <c r="P262" s="234"/>
      <c r="Q262" s="234"/>
      <c r="R262" s="234"/>
      <c r="S262" s="234"/>
      <c r="T262" s="235"/>
      <c r="AT262" s="236" t="s">
        <v>176</v>
      </c>
      <c r="AU262" s="236" t="s">
        <v>85</v>
      </c>
      <c r="AV262" s="13" t="s">
        <v>85</v>
      </c>
      <c r="AW262" s="13" t="s">
        <v>39</v>
      </c>
      <c r="AX262" s="13" t="s">
        <v>76</v>
      </c>
      <c r="AY262" s="236" t="s">
        <v>166</v>
      </c>
    </row>
    <row r="263" spans="2:65" s="13" customFormat="1">
      <c r="B263" s="226"/>
      <c r="C263" s="227"/>
      <c r="D263" s="217" t="s">
        <v>176</v>
      </c>
      <c r="E263" s="228" t="s">
        <v>22</v>
      </c>
      <c r="F263" s="229" t="s">
        <v>651</v>
      </c>
      <c r="G263" s="227"/>
      <c r="H263" s="230">
        <v>15.9</v>
      </c>
      <c r="I263" s="231"/>
      <c r="J263" s="227"/>
      <c r="K263" s="227"/>
      <c r="L263" s="232"/>
      <c r="M263" s="233"/>
      <c r="N263" s="234"/>
      <c r="O263" s="234"/>
      <c r="P263" s="234"/>
      <c r="Q263" s="234"/>
      <c r="R263" s="234"/>
      <c r="S263" s="234"/>
      <c r="T263" s="235"/>
      <c r="AT263" s="236" t="s">
        <v>176</v>
      </c>
      <c r="AU263" s="236" t="s">
        <v>85</v>
      </c>
      <c r="AV263" s="13" t="s">
        <v>85</v>
      </c>
      <c r="AW263" s="13" t="s">
        <v>39</v>
      </c>
      <c r="AX263" s="13" t="s">
        <v>76</v>
      </c>
      <c r="AY263" s="236" t="s">
        <v>166</v>
      </c>
    </row>
    <row r="264" spans="2:65" s="14" customFormat="1">
      <c r="B264" s="239"/>
      <c r="C264" s="240"/>
      <c r="D264" s="217" t="s">
        <v>176</v>
      </c>
      <c r="E264" s="241" t="s">
        <v>22</v>
      </c>
      <c r="F264" s="242" t="s">
        <v>214</v>
      </c>
      <c r="G264" s="240"/>
      <c r="H264" s="243">
        <v>271.7</v>
      </c>
      <c r="I264" s="244"/>
      <c r="J264" s="240"/>
      <c r="K264" s="240"/>
      <c r="L264" s="245"/>
      <c r="M264" s="246"/>
      <c r="N264" s="247"/>
      <c r="O264" s="247"/>
      <c r="P264" s="247"/>
      <c r="Q264" s="247"/>
      <c r="R264" s="247"/>
      <c r="S264" s="247"/>
      <c r="T264" s="248"/>
      <c r="AT264" s="249" t="s">
        <v>176</v>
      </c>
      <c r="AU264" s="249" t="s">
        <v>85</v>
      </c>
      <c r="AV264" s="14" t="s">
        <v>174</v>
      </c>
      <c r="AW264" s="14" t="s">
        <v>39</v>
      </c>
      <c r="AX264" s="14" t="s">
        <v>83</v>
      </c>
      <c r="AY264" s="249" t="s">
        <v>166</v>
      </c>
    </row>
    <row r="265" spans="2:65" s="1" customFormat="1" ht="16.5" customHeight="1">
      <c r="B265" s="42"/>
      <c r="C265" s="253" t="s">
        <v>652</v>
      </c>
      <c r="D265" s="253" t="s">
        <v>606</v>
      </c>
      <c r="E265" s="254" t="s">
        <v>653</v>
      </c>
      <c r="F265" s="255" t="s">
        <v>654</v>
      </c>
      <c r="G265" s="256" t="s">
        <v>186</v>
      </c>
      <c r="H265" s="257">
        <v>4.29</v>
      </c>
      <c r="I265" s="258"/>
      <c r="J265" s="257">
        <f>ROUND(I265*H265,2)</f>
        <v>0</v>
      </c>
      <c r="K265" s="255" t="s">
        <v>173</v>
      </c>
      <c r="L265" s="259"/>
      <c r="M265" s="260" t="s">
        <v>22</v>
      </c>
      <c r="N265" s="261" t="s">
        <v>47</v>
      </c>
      <c r="O265" s="43"/>
      <c r="P265" s="212">
        <f>O265*H265</f>
        <v>0</v>
      </c>
      <c r="Q265" s="212">
        <v>0.55000000000000004</v>
      </c>
      <c r="R265" s="212">
        <f>Q265*H265</f>
        <v>2.3595000000000002</v>
      </c>
      <c r="S265" s="212">
        <v>0</v>
      </c>
      <c r="T265" s="213">
        <f>S265*H265</f>
        <v>0</v>
      </c>
      <c r="AR265" s="25" t="s">
        <v>377</v>
      </c>
      <c r="AT265" s="25" t="s">
        <v>606</v>
      </c>
      <c r="AU265" s="25" t="s">
        <v>85</v>
      </c>
      <c r="AY265" s="25" t="s">
        <v>166</v>
      </c>
      <c r="BE265" s="214">
        <f>IF(N265="základní",J265,0)</f>
        <v>0</v>
      </c>
      <c r="BF265" s="214">
        <f>IF(N265="snížená",J265,0)</f>
        <v>0</v>
      </c>
      <c r="BG265" s="214">
        <f>IF(N265="zákl. přenesená",J265,0)</f>
        <v>0</v>
      </c>
      <c r="BH265" s="214">
        <f>IF(N265="sníž. přenesená",J265,0)</f>
        <v>0</v>
      </c>
      <c r="BI265" s="214">
        <f>IF(N265="nulová",J265,0)</f>
        <v>0</v>
      </c>
      <c r="BJ265" s="25" t="s">
        <v>83</v>
      </c>
      <c r="BK265" s="214">
        <f>ROUND(I265*H265,2)</f>
        <v>0</v>
      </c>
      <c r="BL265" s="25" t="s">
        <v>273</v>
      </c>
      <c r="BM265" s="25" t="s">
        <v>655</v>
      </c>
    </row>
    <row r="266" spans="2:65" s="12" customFormat="1">
      <c r="B266" s="215"/>
      <c r="C266" s="216"/>
      <c r="D266" s="217" t="s">
        <v>176</v>
      </c>
      <c r="E266" s="218" t="s">
        <v>22</v>
      </c>
      <c r="F266" s="219" t="s">
        <v>642</v>
      </c>
      <c r="G266" s="216"/>
      <c r="H266" s="218" t="s">
        <v>22</v>
      </c>
      <c r="I266" s="220"/>
      <c r="J266" s="216"/>
      <c r="K266" s="216"/>
      <c r="L266" s="221"/>
      <c r="M266" s="222"/>
      <c r="N266" s="223"/>
      <c r="O266" s="223"/>
      <c r="P266" s="223"/>
      <c r="Q266" s="223"/>
      <c r="R266" s="223"/>
      <c r="S266" s="223"/>
      <c r="T266" s="224"/>
      <c r="AT266" s="225" t="s">
        <v>176</v>
      </c>
      <c r="AU266" s="225" t="s">
        <v>85</v>
      </c>
      <c r="AV266" s="12" t="s">
        <v>83</v>
      </c>
      <c r="AW266" s="12" t="s">
        <v>39</v>
      </c>
      <c r="AX266" s="12" t="s">
        <v>76</v>
      </c>
      <c r="AY266" s="225" t="s">
        <v>166</v>
      </c>
    </row>
    <row r="267" spans="2:65" s="13" customFormat="1">
      <c r="B267" s="226"/>
      <c r="C267" s="227"/>
      <c r="D267" s="217" t="s">
        <v>176</v>
      </c>
      <c r="E267" s="228" t="s">
        <v>22</v>
      </c>
      <c r="F267" s="229" t="s">
        <v>656</v>
      </c>
      <c r="G267" s="227"/>
      <c r="H267" s="230">
        <v>0.67</v>
      </c>
      <c r="I267" s="231"/>
      <c r="J267" s="227"/>
      <c r="K267" s="227"/>
      <c r="L267" s="232"/>
      <c r="M267" s="233"/>
      <c r="N267" s="234"/>
      <c r="O267" s="234"/>
      <c r="P267" s="234"/>
      <c r="Q267" s="234"/>
      <c r="R267" s="234"/>
      <c r="S267" s="234"/>
      <c r="T267" s="235"/>
      <c r="AT267" s="236" t="s">
        <v>176</v>
      </c>
      <c r="AU267" s="236" t="s">
        <v>85</v>
      </c>
      <c r="AV267" s="13" t="s">
        <v>85</v>
      </c>
      <c r="AW267" s="13" t="s">
        <v>39</v>
      </c>
      <c r="AX267" s="13" t="s">
        <v>76</v>
      </c>
      <c r="AY267" s="236" t="s">
        <v>166</v>
      </c>
    </row>
    <row r="268" spans="2:65" s="13" customFormat="1">
      <c r="B268" s="226"/>
      <c r="C268" s="227"/>
      <c r="D268" s="217" t="s">
        <v>176</v>
      </c>
      <c r="E268" s="228" t="s">
        <v>22</v>
      </c>
      <c r="F268" s="229" t="s">
        <v>657</v>
      </c>
      <c r="G268" s="227"/>
      <c r="H268" s="230">
        <v>0.47</v>
      </c>
      <c r="I268" s="231"/>
      <c r="J268" s="227"/>
      <c r="K268" s="227"/>
      <c r="L268" s="232"/>
      <c r="M268" s="233"/>
      <c r="N268" s="234"/>
      <c r="O268" s="234"/>
      <c r="P268" s="234"/>
      <c r="Q268" s="234"/>
      <c r="R268" s="234"/>
      <c r="S268" s="234"/>
      <c r="T268" s="235"/>
      <c r="AT268" s="236" t="s">
        <v>176</v>
      </c>
      <c r="AU268" s="236" t="s">
        <v>85</v>
      </c>
      <c r="AV268" s="13" t="s">
        <v>85</v>
      </c>
      <c r="AW268" s="13" t="s">
        <v>39</v>
      </c>
      <c r="AX268" s="13" t="s">
        <v>76</v>
      </c>
      <c r="AY268" s="236" t="s">
        <v>166</v>
      </c>
    </row>
    <row r="269" spans="2:65" s="13" customFormat="1">
      <c r="B269" s="226"/>
      <c r="C269" s="227"/>
      <c r="D269" s="217" t="s">
        <v>176</v>
      </c>
      <c r="E269" s="228" t="s">
        <v>22</v>
      </c>
      <c r="F269" s="229" t="s">
        <v>658</v>
      </c>
      <c r="G269" s="227"/>
      <c r="H269" s="230">
        <v>2.75</v>
      </c>
      <c r="I269" s="231"/>
      <c r="J269" s="227"/>
      <c r="K269" s="227"/>
      <c r="L269" s="232"/>
      <c r="M269" s="233"/>
      <c r="N269" s="234"/>
      <c r="O269" s="234"/>
      <c r="P269" s="234"/>
      <c r="Q269" s="234"/>
      <c r="R269" s="234"/>
      <c r="S269" s="234"/>
      <c r="T269" s="235"/>
      <c r="AT269" s="236" t="s">
        <v>176</v>
      </c>
      <c r="AU269" s="236" t="s">
        <v>85</v>
      </c>
      <c r="AV269" s="13" t="s">
        <v>85</v>
      </c>
      <c r="AW269" s="13" t="s">
        <v>39</v>
      </c>
      <c r="AX269" s="13" t="s">
        <v>76</v>
      </c>
      <c r="AY269" s="236" t="s">
        <v>166</v>
      </c>
    </row>
    <row r="270" spans="2:65" s="13" customFormat="1">
      <c r="B270" s="226"/>
      <c r="C270" s="227"/>
      <c r="D270" s="217" t="s">
        <v>176</v>
      </c>
      <c r="E270" s="228" t="s">
        <v>22</v>
      </c>
      <c r="F270" s="229" t="s">
        <v>659</v>
      </c>
      <c r="G270" s="227"/>
      <c r="H270" s="230">
        <v>0.4</v>
      </c>
      <c r="I270" s="231"/>
      <c r="J270" s="227"/>
      <c r="K270" s="227"/>
      <c r="L270" s="232"/>
      <c r="M270" s="233"/>
      <c r="N270" s="234"/>
      <c r="O270" s="234"/>
      <c r="P270" s="234"/>
      <c r="Q270" s="234"/>
      <c r="R270" s="234"/>
      <c r="S270" s="234"/>
      <c r="T270" s="235"/>
      <c r="AT270" s="236" t="s">
        <v>176</v>
      </c>
      <c r="AU270" s="236" t="s">
        <v>85</v>
      </c>
      <c r="AV270" s="13" t="s">
        <v>85</v>
      </c>
      <c r="AW270" s="13" t="s">
        <v>39</v>
      </c>
      <c r="AX270" s="13" t="s">
        <v>76</v>
      </c>
      <c r="AY270" s="236" t="s">
        <v>166</v>
      </c>
    </row>
    <row r="271" spans="2:65" s="14" customFormat="1">
      <c r="B271" s="239"/>
      <c r="C271" s="240"/>
      <c r="D271" s="217" t="s">
        <v>176</v>
      </c>
      <c r="E271" s="241" t="s">
        <v>22</v>
      </c>
      <c r="F271" s="242" t="s">
        <v>214</v>
      </c>
      <c r="G271" s="240"/>
      <c r="H271" s="243">
        <v>4.29</v>
      </c>
      <c r="I271" s="244"/>
      <c r="J271" s="240"/>
      <c r="K271" s="240"/>
      <c r="L271" s="245"/>
      <c r="M271" s="246"/>
      <c r="N271" s="247"/>
      <c r="O271" s="247"/>
      <c r="P271" s="247"/>
      <c r="Q271" s="247"/>
      <c r="R271" s="247"/>
      <c r="S271" s="247"/>
      <c r="T271" s="248"/>
      <c r="AT271" s="249" t="s">
        <v>176</v>
      </c>
      <c r="AU271" s="249" t="s">
        <v>85</v>
      </c>
      <c r="AV271" s="14" t="s">
        <v>174</v>
      </c>
      <c r="AW271" s="14" t="s">
        <v>39</v>
      </c>
      <c r="AX271" s="14" t="s">
        <v>83</v>
      </c>
      <c r="AY271" s="249" t="s">
        <v>166</v>
      </c>
    </row>
    <row r="272" spans="2:65" s="1" customFormat="1" ht="38.25" customHeight="1">
      <c r="B272" s="42"/>
      <c r="C272" s="204" t="s">
        <v>660</v>
      </c>
      <c r="D272" s="204" t="s">
        <v>169</v>
      </c>
      <c r="E272" s="205" t="s">
        <v>661</v>
      </c>
      <c r="F272" s="206" t="s">
        <v>662</v>
      </c>
      <c r="G272" s="207" t="s">
        <v>289</v>
      </c>
      <c r="H272" s="208">
        <v>299.3</v>
      </c>
      <c r="I272" s="209"/>
      <c r="J272" s="208">
        <f>ROUND(I272*H272,2)</f>
        <v>0</v>
      </c>
      <c r="K272" s="206" t="s">
        <v>173</v>
      </c>
      <c r="L272" s="62"/>
      <c r="M272" s="210" t="s">
        <v>22</v>
      </c>
      <c r="N272" s="211" t="s">
        <v>47</v>
      </c>
      <c r="O272" s="43"/>
      <c r="P272" s="212">
        <f>O272*H272</f>
        <v>0</v>
      </c>
      <c r="Q272" s="212">
        <v>0</v>
      </c>
      <c r="R272" s="212">
        <f>Q272*H272</f>
        <v>0</v>
      </c>
      <c r="S272" s="212">
        <v>0</v>
      </c>
      <c r="T272" s="213">
        <f>S272*H272</f>
        <v>0</v>
      </c>
      <c r="AR272" s="25" t="s">
        <v>273</v>
      </c>
      <c r="AT272" s="25" t="s">
        <v>169</v>
      </c>
      <c r="AU272" s="25" t="s">
        <v>85</v>
      </c>
      <c r="AY272" s="25" t="s">
        <v>166</v>
      </c>
      <c r="BE272" s="214">
        <f>IF(N272="základní",J272,0)</f>
        <v>0</v>
      </c>
      <c r="BF272" s="214">
        <f>IF(N272="snížená",J272,0)</f>
        <v>0</v>
      </c>
      <c r="BG272" s="214">
        <f>IF(N272="zákl. přenesená",J272,0)</f>
        <v>0</v>
      </c>
      <c r="BH272" s="214">
        <f>IF(N272="sníž. přenesená",J272,0)</f>
        <v>0</v>
      </c>
      <c r="BI272" s="214">
        <f>IF(N272="nulová",J272,0)</f>
        <v>0</v>
      </c>
      <c r="BJ272" s="25" t="s">
        <v>83</v>
      </c>
      <c r="BK272" s="214">
        <f>ROUND(I272*H272,2)</f>
        <v>0</v>
      </c>
      <c r="BL272" s="25" t="s">
        <v>273</v>
      </c>
      <c r="BM272" s="25" t="s">
        <v>663</v>
      </c>
    </row>
    <row r="273" spans="2:65" s="1" customFormat="1" ht="67.5" hidden="1">
      <c r="B273" s="42"/>
      <c r="C273" s="64"/>
      <c r="D273" s="217" t="s">
        <v>193</v>
      </c>
      <c r="E273" s="64"/>
      <c r="F273" s="237" t="s">
        <v>635</v>
      </c>
      <c r="G273" s="64"/>
      <c r="H273" s="64"/>
      <c r="I273" s="173"/>
      <c r="J273" s="64"/>
      <c r="K273" s="64"/>
      <c r="L273" s="62"/>
      <c r="M273" s="238"/>
      <c r="N273" s="43"/>
      <c r="O273" s="43"/>
      <c r="P273" s="43"/>
      <c r="Q273" s="43"/>
      <c r="R273" s="43"/>
      <c r="S273" s="43"/>
      <c r="T273" s="79"/>
      <c r="AT273" s="25" t="s">
        <v>193</v>
      </c>
      <c r="AU273" s="25" t="s">
        <v>85</v>
      </c>
    </row>
    <row r="274" spans="2:65" s="12" customFormat="1">
      <c r="B274" s="215"/>
      <c r="C274" s="216"/>
      <c r="D274" s="217" t="s">
        <v>176</v>
      </c>
      <c r="E274" s="218" t="s">
        <v>22</v>
      </c>
      <c r="F274" s="219" t="s">
        <v>636</v>
      </c>
      <c r="G274" s="216"/>
      <c r="H274" s="218" t="s">
        <v>22</v>
      </c>
      <c r="I274" s="220"/>
      <c r="J274" s="216"/>
      <c r="K274" s="216"/>
      <c r="L274" s="221"/>
      <c r="M274" s="222"/>
      <c r="N274" s="223"/>
      <c r="O274" s="223"/>
      <c r="P274" s="223"/>
      <c r="Q274" s="223"/>
      <c r="R274" s="223"/>
      <c r="S274" s="223"/>
      <c r="T274" s="224"/>
      <c r="AT274" s="225" t="s">
        <v>176</v>
      </c>
      <c r="AU274" s="225" t="s">
        <v>85</v>
      </c>
      <c r="AV274" s="12" t="s">
        <v>83</v>
      </c>
      <c r="AW274" s="12" t="s">
        <v>39</v>
      </c>
      <c r="AX274" s="12" t="s">
        <v>76</v>
      </c>
      <c r="AY274" s="225" t="s">
        <v>166</v>
      </c>
    </row>
    <row r="275" spans="2:65" s="13" customFormat="1">
      <c r="B275" s="226"/>
      <c r="C275" s="227"/>
      <c r="D275" s="217" t="s">
        <v>176</v>
      </c>
      <c r="E275" s="228" t="s">
        <v>22</v>
      </c>
      <c r="F275" s="229" t="s">
        <v>664</v>
      </c>
      <c r="G275" s="227"/>
      <c r="H275" s="230">
        <v>256.32</v>
      </c>
      <c r="I275" s="231"/>
      <c r="J275" s="227"/>
      <c r="K275" s="227"/>
      <c r="L275" s="232"/>
      <c r="M275" s="233"/>
      <c r="N275" s="234"/>
      <c r="O275" s="234"/>
      <c r="P275" s="234"/>
      <c r="Q275" s="234"/>
      <c r="R275" s="234"/>
      <c r="S275" s="234"/>
      <c r="T275" s="235"/>
      <c r="AT275" s="236" t="s">
        <v>176</v>
      </c>
      <c r="AU275" s="236" t="s">
        <v>85</v>
      </c>
      <c r="AV275" s="13" t="s">
        <v>85</v>
      </c>
      <c r="AW275" s="13" t="s">
        <v>39</v>
      </c>
      <c r="AX275" s="13" t="s">
        <v>76</v>
      </c>
      <c r="AY275" s="236" t="s">
        <v>166</v>
      </c>
    </row>
    <row r="276" spans="2:65" s="13" customFormat="1">
      <c r="B276" s="226"/>
      <c r="C276" s="227"/>
      <c r="D276" s="217" t="s">
        <v>176</v>
      </c>
      <c r="E276" s="228" t="s">
        <v>22</v>
      </c>
      <c r="F276" s="229" t="s">
        <v>665</v>
      </c>
      <c r="G276" s="227"/>
      <c r="H276" s="230">
        <v>11.62</v>
      </c>
      <c r="I276" s="231"/>
      <c r="J276" s="227"/>
      <c r="K276" s="227"/>
      <c r="L276" s="232"/>
      <c r="M276" s="233"/>
      <c r="N276" s="234"/>
      <c r="O276" s="234"/>
      <c r="P276" s="234"/>
      <c r="Q276" s="234"/>
      <c r="R276" s="234"/>
      <c r="S276" s="234"/>
      <c r="T276" s="235"/>
      <c r="AT276" s="236" t="s">
        <v>176</v>
      </c>
      <c r="AU276" s="236" t="s">
        <v>85</v>
      </c>
      <c r="AV276" s="13" t="s">
        <v>85</v>
      </c>
      <c r="AW276" s="13" t="s">
        <v>39</v>
      </c>
      <c r="AX276" s="13" t="s">
        <v>76</v>
      </c>
      <c r="AY276" s="236" t="s">
        <v>166</v>
      </c>
    </row>
    <row r="277" spans="2:65" s="13" customFormat="1">
      <c r="B277" s="226"/>
      <c r="C277" s="227"/>
      <c r="D277" s="217" t="s">
        <v>176</v>
      </c>
      <c r="E277" s="228" t="s">
        <v>22</v>
      </c>
      <c r="F277" s="229" t="s">
        <v>666</v>
      </c>
      <c r="G277" s="227"/>
      <c r="H277" s="230">
        <v>22.4</v>
      </c>
      <c r="I277" s="231"/>
      <c r="J277" s="227"/>
      <c r="K277" s="227"/>
      <c r="L277" s="232"/>
      <c r="M277" s="233"/>
      <c r="N277" s="234"/>
      <c r="O277" s="234"/>
      <c r="P277" s="234"/>
      <c r="Q277" s="234"/>
      <c r="R277" s="234"/>
      <c r="S277" s="234"/>
      <c r="T277" s="235"/>
      <c r="AT277" s="236" t="s">
        <v>176</v>
      </c>
      <c r="AU277" s="236" t="s">
        <v>85</v>
      </c>
      <c r="AV277" s="13" t="s">
        <v>85</v>
      </c>
      <c r="AW277" s="13" t="s">
        <v>39</v>
      </c>
      <c r="AX277" s="13" t="s">
        <v>76</v>
      </c>
      <c r="AY277" s="236" t="s">
        <v>166</v>
      </c>
    </row>
    <row r="278" spans="2:65" s="13" customFormat="1">
      <c r="B278" s="226"/>
      <c r="C278" s="227"/>
      <c r="D278" s="217" t="s">
        <v>176</v>
      </c>
      <c r="E278" s="228" t="s">
        <v>22</v>
      </c>
      <c r="F278" s="229" t="s">
        <v>667</v>
      </c>
      <c r="G278" s="227"/>
      <c r="H278" s="230">
        <v>8.9600000000000009</v>
      </c>
      <c r="I278" s="231"/>
      <c r="J278" s="227"/>
      <c r="K278" s="227"/>
      <c r="L278" s="232"/>
      <c r="M278" s="233"/>
      <c r="N278" s="234"/>
      <c r="O278" s="234"/>
      <c r="P278" s="234"/>
      <c r="Q278" s="234"/>
      <c r="R278" s="234"/>
      <c r="S278" s="234"/>
      <c r="T278" s="235"/>
      <c r="AT278" s="236" t="s">
        <v>176</v>
      </c>
      <c r="AU278" s="236" t="s">
        <v>85</v>
      </c>
      <c r="AV278" s="13" t="s">
        <v>85</v>
      </c>
      <c r="AW278" s="13" t="s">
        <v>39</v>
      </c>
      <c r="AX278" s="13" t="s">
        <v>76</v>
      </c>
      <c r="AY278" s="236" t="s">
        <v>166</v>
      </c>
    </row>
    <row r="279" spans="2:65" s="14" customFormat="1">
      <c r="B279" s="239"/>
      <c r="C279" s="240"/>
      <c r="D279" s="217" t="s">
        <v>176</v>
      </c>
      <c r="E279" s="241" t="s">
        <v>22</v>
      </c>
      <c r="F279" s="242" t="s">
        <v>214</v>
      </c>
      <c r="G279" s="240"/>
      <c r="H279" s="243">
        <v>299.3</v>
      </c>
      <c r="I279" s="244"/>
      <c r="J279" s="240"/>
      <c r="K279" s="240"/>
      <c r="L279" s="245"/>
      <c r="M279" s="246"/>
      <c r="N279" s="247"/>
      <c r="O279" s="247"/>
      <c r="P279" s="247"/>
      <c r="Q279" s="247"/>
      <c r="R279" s="247"/>
      <c r="S279" s="247"/>
      <c r="T279" s="248"/>
      <c r="AT279" s="249" t="s">
        <v>176</v>
      </c>
      <c r="AU279" s="249" t="s">
        <v>85</v>
      </c>
      <c r="AV279" s="14" t="s">
        <v>174</v>
      </c>
      <c r="AW279" s="14" t="s">
        <v>39</v>
      </c>
      <c r="AX279" s="14" t="s">
        <v>83</v>
      </c>
      <c r="AY279" s="249" t="s">
        <v>166</v>
      </c>
    </row>
    <row r="280" spans="2:65" s="1" customFormat="1" ht="16.5" customHeight="1">
      <c r="B280" s="42"/>
      <c r="C280" s="253" t="s">
        <v>668</v>
      </c>
      <c r="D280" s="253" t="s">
        <v>606</v>
      </c>
      <c r="E280" s="254" t="s">
        <v>669</v>
      </c>
      <c r="F280" s="255" t="s">
        <v>670</v>
      </c>
      <c r="G280" s="256" t="s">
        <v>186</v>
      </c>
      <c r="H280" s="257">
        <v>8.48</v>
      </c>
      <c r="I280" s="258"/>
      <c r="J280" s="257">
        <f>ROUND(I280*H280,2)</f>
        <v>0</v>
      </c>
      <c r="K280" s="255" t="s">
        <v>173</v>
      </c>
      <c r="L280" s="259"/>
      <c r="M280" s="260" t="s">
        <v>22</v>
      </c>
      <c r="N280" s="261" t="s">
        <v>47</v>
      </c>
      <c r="O280" s="43"/>
      <c r="P280" s="212">
        <f>O280*H280</f>
        <v>0</v>
      </c>
      <c r="Q280" s="212">
        <v>0.55000000000000004</v>
      </c>
      <c r="R280" s="212">
        <f>Q280*H280</f>
        <v>4.6640000000000006</v>
      </c>
      <c r="S280" s="212">
        <v>0</v>
      </c>
      <c r="T280" s="213">
        <f>S280*H280</f>
        <v>0</v>
      </c>
      <c r="AR280" s="25" t="s">
        <v>377</v>
      </c>
      <c r="AT280" s="25" t="s">
        <v>606</v>
      </c>
      <c r="AU280" s="25" t="s">
        <v>85</v>
      </c>
      <c r="AY280" s="25" t="s">
        <v>166</v>
      </c>
      <c r="BE280" s="214">
        <f>IF(N280="základní",J280,0)</f>
        <v>0</v>
      </c>
      <c r="BF280" s="214">
        <f>IF(N280="snížená",J280,0)</f>
        <v>0</v>
      </c>
      <c r="BG280" s="214">
        <f>IF(N280="zákl. přenesená",J280,0)</f>
        <v>0</v>
      </c>
      <c r="BH280" s="214">
        <f>IF(N280="sníž. přenesená",J280,0)</f>
        <v>0</v>
      </c>
      <c r="BI280" s="214">
        <f>IF(N280="nulová",J280,0)</f>
        <v>0</v>
      </c>
      <c r="BJ280" s="25" t="s">
        <v>83</v>
      </c>
      <c r="BK280" s="214">
        <f>ROUND(I280*H280,2)</f>
        <v>0</v>
      </c>
      <c r="BL280" s="25" t="s">
        <v>273</v>
      </c>
      <c r="BM280" s="25" t="s">
        <v>671</v>
      </c>
    </row>
    <row r="281" spans="2:65" s="12" customFormat="1">
      <c r="B281" s="215"/>
      <c r="C281" s="216"/>
      <c r="D281" s="217" t="s">
        <v>176</v>
      </c>
      <c r="E281" s="218" t="s">
        <v>22</v>
      </c>
      <c r="F281" s="219" t="s">
        <v>642</v>
      </c>
      <c r="G281" s="216"/>
      <c r="H281" s="218" t="s">
        <v>22</v>
      </c>
      <c r="I281" s="220"/>
      <c r="J281" s="216"/>
      <c r="K281" s="216"/>
      <c r="L281" s="221"/>
      <c r="M281" s="222"/>
      <c r="N281" s="223"/>
      <c r="O281" s="223"/>
      <c r="P281" s="223"/>
      <c r="Q281" s="223"/>
      <c r="R281" s="223"/>
      <c r="S281" s="223"/>
      <c r="T281" s="224"/>
      <c r="AT281" s="225" t="s">
        <v>176</v>
      </c>
      <c r="AU281" s="225" t="s">
        <v>85</v>
      </c>
      <c r="AV281" s="12" t="s">
        <v>83</v>
      </c>
      <c r="AW281" s="12" t="s">
        <v>39</v>
      </c>
      <c r="AX281" s="12" t="s">
        <v>76</v>
      </c>
      <c r="AY281" s="225" t="s">
        <v>166</v>
      </c>
    </row>
    <row r="282" spans="2:65" s="13" customFormat="1">
      <c r="B282" s="226"/>
      <c r="C282" s="227"/>
      <c r="D282" s="217" t="s">
        <v>176</v>
      </c>
      <c r="E282" s="228" t="s">
        <v>22</v>
      </c>
      <c r="F282" s="229" t="s">
        <v>672</v>
      </c>
      <c r="G282" s="227"/>
      <c r="H282" s="230">
        <v>7.11</v>
      </c>
      <c r="I282" s="231"/>
      <c r="J282" s="227"/>
      <c r="K282" s="227"/>
      <c r="L282" s="232"/>
      <c r="M282" s="233"/>
      <c r="N282" s="234"/>
      <c r="O282" s="234"/>
      <c r="P282" s="234"/>
      <c r="Q282" s="234"/>
      <c r="R282" s="234"/>
      <c r="S282" s="234"/>
      <c r="T282" s="235"/>
      <c r="AT282" s="236" t="s">
        <v>176</v>
      </c>
      <c r="AU282" s="236" t="s">
        <v>85</v>
      </c>
      <c r="AV282" s="13" t="s">
        <v>85</v>
      </c>
      <c r="AW282" s="13" t="s">
        <v>39</v>
      </c>
      <c r="AX282" s="13" t="s">
        <v>76</v>
      </c>
      <c r="AY282" s="236" t="s">
        <v>166</v>
      </c>
    </row>
    <row r="283" spans="2:65" s="13" customFormat="1">
      <c r="B283" s="226"/>
      <c r="C283" s="227"/>
      <c r="D283" s="217" t="s">
        <v>176</v>
      </c>
      <c r="E283" s="228" t="s">
        <v>22</v>
      </c>
      <c r="F283" s="229" t="s">
        <v>673</v>
      </c>
      <c r="G283" s="227"/>
      <c r="H283" s="230">
        <v>0.32</v>
      </c>
      <c r="I283" s="231"/>
      <c r="J283" s="227"/>
      <c r="K283" s="227"/>
      <c r="L283" s="232"/>
      <c r="M283" s="233"/>
      <c r="N283" s="234"/>
      <c r="O283" s="234"/>
      <c r="P283" s="234"/>
      <c r="Q283" s="234"/>
      <c r="R283" s="234"/>
      <c r="S283" s="234"/>
      <c r="T283" s="235"/>
      <c r="AT283" s="236" t="s">
        <v>176</v>
      </c>
      <c r="AU283" s="236" t="s">
        <v>85</v>
      </c>
      <c r="AV283" s="13" t="s">
        <v>85</v>
      </c>
      <c r="AW283" s="13" t="s">
        <v>39</v>
      </c>
      <c r="AX283" s="13" t="s">
        <v>76</v>
      </c>
      <c r="AY283" s="236" t="s">
        <v>166</v>
      </c>
    </row>
    <row r="284" spans="2:65" s="13" customFormat="1">
      <c r="B284" s="226"/>
      <c r="C284" s="227"/>
      <c r="D284" s="217" t="s">
        <v>176</v>
      </c>
      <c r="E284" s="228" t="s">
        <v>22</v>
      </c>
      <c r="F284" s="229" t="s">
        <v>674</v>
      </c>
      <c r="G284" s="227"/>
      <c r="H284" s="230">
        <v>0.8</v>
      </c>
      <c r="I284" s="231"/>
      <c r="J284" s="227"/>
      <c r="K284" s="227"/>
      <c r="L284" s="232"/>
      <c r="M284" s="233"/>
      <c r="N284" s="234"/>
      <c r="O284" s="234"/>
      <c r="P284" s="234"/>
      <c r="Q284" s="234"/>
      <c r="R284" s="234"/>
      <c r="S284" s="234"/>
      <c r="T284" s="235"/>
      <c r="AT284" s="236" t="s">
        <v>176</v>
      </c>
      <c r="AU284" s="236" t="s">
        <v>85</v>
      </c>
      <c r="AV284" s="13" t="s">
        <v>85</v>
      </c>
      <c r="AW284" s="13" t="s">
        <v>39</v>
      </c>
      <c r="AX284" s="13" t="s">
        <v>76</v>
      </c>
      <c r="AY284" s="236" t="s">
        <v>166</v>
      </c>
    </row>
    <row r="285" spans="2:65" s="13" customFormat="1">
      <c r="B285" s="226"/>
      <c r="C285" s="227"/>
      <c r="D285" s="217" t="s">
        <v>176</v>
      </c>
      <c r="E285" s="228" t="s">
        <v>22</v>
      </c>
      <c r="F285" s="229" t="s">
        <v>675</v>
      </c>
      <c r="G285" s="227"/>
      <c r="H285" s="230">
        <v>0.25</v>
      </c>
      <c r="I285" s="231"/>
      <c r="J285" s="227"/>
      <c r="K285" s="227"/>
      <c r="L285" s="232"/>
      <c r="M285" s="233"/>
      <c r="N285" s="234"/>
      <c r="O285" s="234"/>
      <c r="P285" s="234"/>
      <c r="Q285" s="234"/>
      <c r="R285" s="234"/>
      <c r="S285" s="234"/>
      <c r="T285" s="235"/>
      <c r="AT285" s="236" t="s">
        <v>176</v>
      </c>
      <c r="AU285" s="236" t="s">
        <v>85</v>
      </c>
      <c r="AV285" s="13" t="s">
        <v>85</v>
      </c>
      <c r="AW285" s="13" t="s">
        <v>39</v>
      </c>
      <c r="AX285" s="13" t="s">
        <v>76</v>
      </c>
      <c r="AY285" s="236" t="s">
        <v>166</v>
      </c>
    </row>
    <row r="286" spans="2:65" s="14" customFormat="1">
      <c r="B286" s="239"/>
      <c r="C286" s="240"/>
      <c r="D286" s="217" t="s">
        <v>176</v>
      </c>
      <c r="E286" s="241" t="s">
        <v>22</v>
      </c>
      <c r="F286" s="242" t="s">
        <v>214</v>
      </c>
      <c r="G286" s="240"/>
      <c r="H286" s="243">
        <v>8.48</v>
      </c>
      <c r="I286" s="244"/>
      <c r="J286" s="240"/>
      <c r="K286" s="240"/>
      <c r="L286" s="245"/>
      <c r="M286" s="246"/>
      <c r="N286" s="247"/>
      <c r="O286" s="247"/>
      <c r="P286" s="247"/>
      <c r="Q286" s="247"/>
      <c r="R286" s="247"/>
      <c r="S286" s="247"/>
      <c r="T286" s="248"/>
      <c r="AT286" s="249" t="s">
        <v>176</v>
      </c>
      <c r="AU286" s="249" t="s">
        <v>85</v>
      </c>
      <c r="AV286" s="14" t="s">
        <v>174</v>
      </c>
      <c r="AW286" s="14" t="s">
        <v>39</v>
      </c>
      <c r="AX286" s="14" t="s">
        <v>83</v>
      </c>
      <c r="AY286" s="249" t="s">
        <v>166</v>
      </c>
    </row>
    <row r="287" spans="2:65" s="1" customFormat="1" ht="25.5" customHeight="1">
      <c r="B287" s="42"/>
      <c r="C287" s="204" t="s">
        <v>676</v>
      </c>
      <c r="D287" s="204" t="s">
        <v>169</v>
      </c>
      <c r="E287" s="205" t="s">
        <v>677</v>
      </c>
      <c r="F287" s="206" t="s">
        <v>678</v>
      </c>
      <c r="G287" s="207" t="s">
        <v>172</v>
      </c>
      <c r="H287" s="208">
        <v>225.82</v>
      </c>
      <c r="I287" s="209"/>
      <c r="J287" s="208">
        <f>ROUND(I287*H287,2)</f>
        <v>0</v>
      </c>
      <c r="K287" s="206" t="s">
        <v>173</v>
      </c>
      <c r="L287" s="62"/>
      <c r="M287" s="210" t="s">
        <v>22</v>
      </c>
      <c r="N287" s="211" t="s">
        <v>47</v>
      </c>
      <c r="O287" s="43"/>
      <c r="P287" s="212">
        <f>O287*H287</f>
        <v>0</v>
      </c>
      <c r="Q287" s="212">
        <v>0</v>
      </c>
      <c r="R287" s="212">
        <f>Q287*H287</f>
        <v>0</v>
      </c>
      <c r="S287" s="212">
        <v>0</v>
      </c>
      <c r="T287" s="213">
        <f>S287*H287</f>
        <v>0</v>
      </c>
      <c r="AR287" s="25" t="s">
        <v>273</v>
      </c>
      <c r="AT287" s="25" t="s">
        <v>169</v>
      </c>
      <c r="AU287" s="25" t="s">
        <v>85</v>
      </c>
      <c r="AY287" s="25" t="s">
        <v>166</v>
      </c>
      <c r="BE287" s="214">
        <f>IF(N287="základní",J287,0)</f>
        <v>0</v>
      </c>
      <c r="BF287" s="214">
        <f>IF(N287="snížená",J287,0)</f>
        <v>0</v>
      </c>
      <c r="BG287" s="214">
        <f>IF(N287="zákl. přenesená",J287,0)</f>
        <v>0</v>
      </c>
      <c r="BH287" s="214">
        <f>IF(N287="sníž. přenesená",J287,0)</f>
        <v>0</v>
      </c>
      <c r="BI287" s="214">
        <f>IF(N287="nulová",J287,0)</f>
        <v>0</v>
      </c>
      <c r="BJ287" s="25" t="s">
        <v>83</v>
      </c>
      <c r="BK287" s="214">
        <f>ROUND(I287*H287,2)</f>
        <v>0</v>
      </c>
      <c r="BL287" s="25" t="s">
        <v>273</v>
      </c>
      <c r="BM287" s="25" t="s">
        <v>679</v>
      </c>
    </row>
    <row r="288" spans="2:65" s="1" customFormat="1" ht="67.5" hidden="1">
      <c r="B288" s="42"/>
      <c r="C288" s="64"/>
      <c r="D288" s="217" t="s">
        <v>193</v>
      </c>
      <c r="E288" s="64"/>
      <c r="F288" s="237" t="s">
        <v>680</v>
      </c>
      <c r="G288" s="64"/>
      <c r="H288" s="64"/>
      <c r="I288" s="173"/>
      <c r="J288" s="64"/>
      <c r="K288" s="64"/>
      <c r="L288" s="62"/>
      <c r="M288" s="238"/>
      <c r="N288" s="43"/>
      <c r="O288" s="43"/>
      <c r="P288" s="43"/>
      <c r="Q288" s="43"/>
      <c r="R288" s="43"/>
      <c r="S288" s="43"/>
      <c r="T288" s="79"/>
      <c r="AT288" s="25" t="s">
        <v>193</v>
      </c>
      <c r="AU288" s="25" t="s">
        <v>85</v>
      </c>
    </row>
    <row r="289" spans="2:65" s="12" customFormat="1">
      <c r="B289" s="215"/>
      <c r="C289" s="216"/>
      <c r="D289" s="217" t="s">
        <v>176</v>
      </c>
      <c r="E289" s="218" t="s">
        <v>22</v>
      </c>
      <c r="F289" s="219" t="s">
        <v>636</v>
      </c>
      <c r="G289" s="216"/>
      <c r="H289" s="218" t="s">
        <v>22</v>
      </c>
      <c r="I289" s="220"/>
      <c r="J289" s="216"/>
      <c r="K289" s="216"/>
      <c r="L289" s="221"/>
      <c r="M289" s="222"/>
      <c r="N289" s="223"/>
      <c r="O289" s="223"/>
      <c r="P289" s="223"/>
      <c r="Q289" s="223"/>
      <c r="R289" s="223"/>
      <c r="S289" s="223"/>
      <c r="T289" s="224"/>
      <c r="AT289" s="225" t="s">
        <v>176</v>
      </c>
      <c r="AU289" s="225" t="s">
        <v>85</v>
      </c>
      <c r="AV289" s="12" t="s">
        <v>83</v>
      </c>
      <c r="AW289" s="12" t="s">
        <v>39</v>
      </c>
      <c r="AX289" s="12" t="s">
        <v>76</v>
      </c>
      <c r="AY289" s="225" t="s">
        <v>166</v>
      </c>
    </row>
    <row r="290" spans="2:65" s="13" customFormat="1">
      <c r="B290" s="226"/>
      <c r="C290" s="227"/>
      <c r="D290" s="217" t="s">
        <v>176</v>
      </c>
      <c r="E290" s="228" t="s">
        <v>22</v>
      </c>
      <c r="F290" s="229" t="s">
        <v>681</v>
      </c>
      <c r="G290" s="227"/>
      <c r="H290" s="230">
        <v>225.82</v>
      </c>
      <c r="I290" s="231"/>
      <c r="J290" s="227"/>
      <c r="K290" s="227"/>
      <c r="L290" s="232"/>
      <c r="M290" s="233"/>
      <c r="N290" s="234"/>
      <c r="O290" s="234"/>
      <c r="P290" s="234"/>
      <c r="Q290" s="234"/>
      <c r="R290" s="234"/>
      <c r="S290" s="234"/>
      <c r="T290" s="235"/>
      <c r="AT290" s="236" t="s">
        <v>176</v>
      </c>
      <c r="AU290" s="236" t="s">
        <v>85</v>
      </c>
      <c r="AV290" s="13" t="s">
        <v>85</v>
      </c>
      <c r="AW290" s="13" t="s">
        <v>39</v>
      </c>
      <c r="AX290" s="13" t="s">
        <v>83</v>
      </c>
      <c r="AY290" s="236" t="s">
        <v>166</v>
      </c>
    </row>
    <row r="291" spans="2:65" s="1" customFormat="1" ht="16.5" customHeight="1">
      <c r="B291" s="42"/>
      <c r="C291" s="204" t="s">
        <v>682</v>
      </c>
      <c r="D291" s="204" t="s">
        <v>169</v>
      </c>
      <c r="E291" s="205" t="s">
        <v>683</v>
      </c>
      <c r="F291" s="206" t="s">
        <v>684</v>
      </c>
      <c r="G291" s="207" t="s">
        <v>289</v>
      </c>
      <c r="H291" s="208">
        <v>256.32</v>
      </c>
      <c r="I291" s="209"/>
      <c r="J291" s="208">
        <f>ROUND(I291*H291,2)</f>
        <v>0</v>
      </c>
      <c r="K291" s="206" t="s">
        <v>173</v>
      </c>
      <c r="L291" s="62"/>
      <c r="M291" s="210" t="s">
        <v>22</v>
      </c>
      <c r="N291" s="211" t="s">
        <v>47</v>
      </c>
      <c r="O291" s="43"/>
      <c r="P291" s="212">
        <f>O291*H291</f>
        <v>0</v>
      </c>
      <c r="Q291" s="212">
        <v>0</v>
      </c>
      <c r="R291" s="212">
        <f>Q291*H291</f>
        <v>0</v>
      </c>
      <c r="S291" s="212">
        <v>0</v>
      </c>
      <c r="T291" s="213">
        <f>S291*H291</f>
        <v>0</v>
      </c>
      <c r="AR291" s="25" t="s">
        <v>273</v>
      </c>
      <c r="AT291" s="25" t="s">
        <v>169</v>
      </c>
      <c r="AU291" s="25" t="s">
        <v>85</v>
      </c>
      <c r="AY291" s="25" t="s">
        <v>166</v>
      </c>
      <c r="BE291" s="214">
        <f>IF(N291="základní",J291,0)</f>
        <v>0</v>
      </c>
      <c r="BF291" s="214">
        <f>IF(N291="snížená",J291,0)</f>
        <v>0</v>
      </c>
      <c r="BG291" s="214">
        <f>IF(N291="zákl. přenesená",J291,0)</f>
        <v>0</v>
      </c>
      <c r="BH291" s="214">
        <f>IF(N291="sníž. přenesená",J291,0)</f>
        <v>0</v>
      </c>
      <c r="BI291" s="214">
        <f>IF(N291="nulová",J291,0)</f>
        <v>0</v>
      </c>
      <c r="BJ291" s="25" t="s">
        <v>83</v>
      </c>
      <c r="BK291" s="214">
        <f>ROUND(I291*H291,2)</f>
        <v>0</v>
      </c>
      <c r="BL291" s="25" t="s">
        <v>273</v>
      </c>
      <c r="BM291" s="25" t="s">
        <v>685</v>
      </c>
    </row>
    <row r="292" spans="2:65" s="1" customFormat="1" ht="67.5" hidden="1">
      <c r="B292" s="42"/>
      <c r="C292" s="64"/>
      <c r="D292" s="217" t="s">
        <v>193</v>
      </c>
      <c r="E292" s="64"/>
      <c r="F292" s="237" t="s">
        <v>680</v>
      </c>
      <c r="G292" s="64"/>
      <c r="H292" s="64"/>
      <c r="I292" s="173"/>
      <c r="J292" s="64"/>
      <c r="K292" s="64"/>
      <c r="L292" s="62"/>
      <c r="M292" s="238"/>
      <c r="N292" s="43"/>
      <c r="O292" s="43"/>
      <c r="P292" s="43"/>
      <c r="Q292" s="43"/>
      <c r="R292" s="43"/>
      <c r="S292" s="43"/>
      <c r="T292" s="79"/>
      <c r="AT292" s="25" t="s">
        <v>193</v>
      </c>
      <c r="AU292" s="25" t="s">
        <v>85</v>
      </c>
    </row>
    <row r="293" spans="2:65" s="12" customFormat="1">
      <c r="B293" s="215"/>
      <c r="C293" s="216"/>
      <c r="D293" s="217" t="s">
        <v>176</v>
      </c>
      <c r="E293" s="218" t="s">
        <v>22</v>
      </c>
      <c r="F293" s="219" t="s">
        <v>636</v>
      </c>
      <c r="G293" s="216"/>
      <c r="H293" s="218" t="s">
        <v>22</v>
      </c>
      <c r="I293" s="220"/>
      <c r="J293" s="216"/>
      <c r="K293" s="216"/>
      <c r="L293" s="221"/>
      <c r="M293" s="222"/>
      <c r="N293" s="223"/>
      <c r="O293" s="223"/>
      <c r="P293" s="223"/>
      <c r="Q293" s="223"/>
      <c r="R293" s="223"/>
      <c r="S293" s="223"/>
      <c r="T293" s="224"/>
      <c r="AT293" s="225" t="s">
        <v>176</v>
      </c>
      <c r="AU293" s="225" t="s">
        <v>85</v>
      </c>
      <c r="AV293" s="12" t="s">
        <v>83</v>
      </c>
      <c r="AW293" s="12" t="s">
        <v>39</v>
      </c>
      <c r="AX293" s="12" t="s">
        <v>76</v>
      </c>
      <c r="AY293" s="225" t="s">
        <v>166</v>
      </c>
    </row>
    <row r="294" spans="2:65" s="13" customFormat="1">
      <c r="B294" s="226"/>
      <c r="C294" s="227"/>
      <c r="D294" s="217" t="s">
        <v>176</v>
      </c>
      <c r="E294" s="228" t="s">
        <v>22</v>
      </c>
      <c r="F294" s="229" t="s">
        <v>686</v>
      </c>
      <c r="G294" s="227"/>
      <c r="H294" s="230">
        <v>256.32</v>
      </c>
      <c r="I294" s="231"/>
      <c r="J294" s="227"/>
      <c r="K294" s="227"/>
      <c r="L294" s="232"/>
      <c r="M294" s="233"/>
      <c r="N294" s="234"/>
      <c r="O294" s="234"/>
      <c r="P294" s="234"/>
      <c r="Q294" s="234"/>
      <c r="R294" s="234"/>
      <c r="S294" s="234"/>
      <c r="T294" s="235"/>
      <c r="AT294" s="236" t="s">
        <v>176</v>
      </c>
      <c r="AU294" s="236" t="s">
        <v>85</v>
      </c>
      <c r="AV294" s="13" t="s">
        <v>85</v>
      </c>
      <c r="AW294" s="13" t="s">
        <v>39</v>
      </c>
      <c r="AX294" s="13" t="s">
        <v>83</v>
      </c>
      <c r="AY294" s="236" t="s">
        <v>166</v>
      </c>
    </row>
    <row r="295" spans="2:65" s="1" customFormat="1" ht="16.5" customHeight="1">
      <c r="B295" s="42"/>
      <c r="C295" s="253" t="s">
        <v>687</v>
      </c>
      <c r="D295" s="253" t="s">
        <v>606</v>
      </c>
      <c r="E295" s="254" t="s">
        <v>688</v>
      </c>
      <c r="F295" s="255" t="s">
        <v>689</v>
      </c>
      <c r="G295" s="256" t="s">
        <v>186</v>
      </c>
      <c r="H295" s="257">
        <v>1.46</v>
      </c>
      <c r="I295" s="258"/>
      <c r="J295" s="257">
        <f>ROUND(I295*H295,2)</f>
        <v>0</v>
      </c>
      <c r="K295" s="255" t="s">
        <v>173</v>
      </c>
      <c r="L295" s="259"/>
      <c r="M295" s="260" t="s">
        <v>22</v>
      </c>
      <c r="N295" s="261" t="s">
        <v>47</v>
      </c>
      <c r="O295" s="43"/>
      <c r="P295" s="212">
        <f>O295*H295</f>
        <v>0</v>
      </c>
      <c r="Q295" s="212">
        <v>0.55000000000000004</v>
      </c>
      <c r="R295" s="212">
        <f>Q295*H295</f>
        <v>0.80300000000000005</v>
      </c>
      <c r="S295" s="212">
        <v>0</v>
      </c>
      <c r="T295" s="213">
        <f>S295*H295</f>
        <v>0</v>
      </c>
      <c r="AR295" s="25" t="s">
        <v>377</v>
      </c>
      <c r="AT295" s="25" t="s">
        <v>606</v>
      </c>
      <c r="AU295" s="25" t="s">
        <v>85</v>
      </c>
      <c r="AY295" s="25" t="s">
        <v>166</v>
      </c>
      <c r="BE295" s="214">
        <f>IF(N295="základní",J295,0)</f>
        <v>0</v>
      </c>
      <c r="BF295" s="214">
        <f>IF(N295="snížená",J295,0)</f>
        <v>0</v>
      </c>
      <c r="BG295" s="214">
        <f>IF(N295="zákl. přenesená",J295,0)</f>
        <v>0</v>
      </c>
      <c r="BH295" s="214">
        <f>IF(N295="sníž. přenesená",J295,0)</f>
        <v>0</v>
      </c>
      <c r="BI295" s="214">
        <f>IF(N295="nulová",J295,0)</f>
        <v>0</v>
      </c>
      <c r="BJ295" s="25" t="s">
        <v>83</v>
      </c>
      <c r="BK295" s="214">
        <f>ROUND(I295*H295,2)</f>
        <v>0</v>
      </c>
      <c r="BL295" s="25" t="s">
        <v>273</v>
      </c>
      <c r="BM295" s="25" t="s">
        <v>690</v>
      </c>
    </row>
    <row r="296" spans="2:65" s="12" customFormat="1">
      <c r="B296" s="215"/>
      <c r="C296" s="216"/>
      <c r="D296" s="217" t="s">
        <v>176</v>
      </c>
      <c r="E296" s="218" t="s">
        <v>22</v>
      </c>
      <c r="F296" s="219" t="s">
        <v>636</v>
      </c>
      <c r="G296" s="216"/>
      <c r="H296" s="218" t="s">
        <v>22</v>
      </c>
      <c r="I296" s="220"/>
      <c r="J296" s="216"/>
      <c r="K296" s="216"/>
      <c r="L296" s="221"/>
      <c r="M296" s="222"/>
      <c r="N296" s="223"/>
      <c r="O296" s="223"/>
      <c r="P296" s="223"/>
      <c r="Q296" s="223"/>
      <c r="R296" s="223"/>
      <c r="S296" s="223"/>
      <c r="T296" s="224"/>
      <c r="AT296" s="225" t="s">
        <v>176</v>
      </c>
      <c r="AU296" s="225" t="s">
        <v>85</v>
      </c>
      <c r="AV296" s="12" t="s">
        <v>83</v>
      </c>
      <c r="AW296" s="12" t="s">
        <v>39</v>
      </c>
      <c r="AX296" s="12" t="s">
        <v>76</v>
      </c>
      <c r="AY296" s="225" t="s">
        <v>166</v>
      </c>
    </row>
    <row r="297" spans="2:65" s="13" customFormat="1">
      <c r="B297" s="226"/>
      <c r="C297" s="227"/>
      <c r="D297" s="217" t="s">
        <v>176</v>
      </c>
      <c r="E297" s="228" t="s">
        <v>22</v>
      </c>
      <c r="F297" s="229" t="s">
        <v>691</v>
      </c>
      <c r="G297" s="227"/>
      <c r="H297" s="230">
        <v>1.08</v>
      </c>
      <c r="I297" s="231"/>
      <c r="J297" s="227"/>
      <c r="K297" s="227"/>
      <c r="L297" s="232"/>
      <c r="M297" s="233"/>
      <c r="N297" s="234"/>
      <c r="O297" s="234"/>
      <c r="P297" s="234"/>
      <c r="Q297" s="234"/>
      <c r="R297" s="234"/>
      <c r="S297" s="234"/>
      <c r="T297" s="235"/>
      <c r="AT297" s="236" t="s">
        <v>176</v>
      </c>
      <c r="AU297" s="236" t="s">
        <v>85</v>
      </c>
      <c r="AV297" s="13" t="s">
        <v>85</v>
      </c>
      <c r="AW297" s="13" t="s">
        <v>39</v>
      </c>
      <c r="AX297" s="13" t="s">
        <v>76</v>
      </c>
      <c r="AY297" s="236" t="s">
        <v>166</v>
      </c>
    </row>
    <row r="298" spans="2:65" s="13" customFormat="1">
      <c r="B298" s="226"/>
      <c r="C298" s="227"/>
      <c r="D298" s="217" t="s">
        <v>176</v>
      </c>
      <c r="E298" s="228" t="s">
        <v>22</v>
      </c>
      <c r="F298" s="229" t="s">
        <v>692</v>
      </c>
      <c r="G298" s="227"/>
      <c r="H298" s="230">
        <v>0.38</v>
      </c>
      <c r="I298" s="231"/>
      <c r="J298" s="227"/>
      <c r="K298" s="227"/>
      <c r="L298" s="232"/>
      <c r="M298" s="233"/>
      <c r="N298" s="234"/>
      <c r="O298" s="234"/>
      <c r="P298" s="234"/>
      <c r="Q298" s="234"/>
      <c r="R298" s="234"/>
      <c r="S298" s="234"/>
      <c r="T298" s="235"/>
      <c r="AT298" s="236" t="s">
        <v>176</v>
      </c>
      <c r="AU298" s="236" t="s">
        <v>85</v>
      </c>
      <c r="AV298" s="13" t="s">
        <v>85</v>
      </c>
      <c r="AW298" s="13" t="s">
        <v>39</v>
      </c>
      <c r="AX298" s="13" t="s">
        <v>76</v>
      </c>
      <c r="AY298" s="236" t="s">
        <v>166</v>
      </c>
    </row>
    <row r="299" spans="2:65" s="14" customFormat="1">
      <c r="B299" s="239"/>
      <c r="C299" s="240"/>
      <c r="D299" s="217" t="s">
        <v>176</v>
      </c>
      <c r="E299" s="241" t="s">
        <v>22</v>
      </c>
      <c r="F299" s="242" t="s">
        <v>214</v>
      </c>
      <c r="G299" s="240"/>
      <c r="H299" s="243">
        <v>1.46</v>
      </c>
      <c r="I299" s="244"/>
      <c r="J299" s="240"/>
      <c r="K299" s="240"/>
      <c r="L299" s="245"/>
      <c r="M299" s="246"/>
      <c r="N299" s="247"/>
      <c r="O299" s="247"/>
      <c r="P299" s="247"/>
      <c r="Q299" s="247"/>
      <c r="R299" s="247"/>
      <c r="S299" s="247"/>
      <c r="T299" s="248"/>
      <c r="AT299" s="249" t="s">
        <v>176</v>
      </c>
      <c r="AU299" s="249" t="s">
        <v>85</v>
      </c>
      <c r="AV299" s="14" t="s">
        <v>174</v>
      </c>
      <c r="AW299" s="14" t="s">
        <v>39</v>
      </c>
      <c r="AX299" s="14" t="s">
        <v>83</v>
      </c>
      <c r="AY299" s="249" t="s">
        <v>166</v>
      </c>
    </row>
    <row r="300" spans="2:65" s="1" customFormat="1" ht="25.5" customHeight="1">
      <c r="B300" s="42"/>
      <c r="C300" s="204" t="s">
        <v>693</v>
      </c>
      <c r="D300" s="204" t="s">
        <v>169</v>
      </c>
      <c r="E300" s="205" t="s">
        <v>694</v>
      </c>
      <c r="F300" s="206" t="s">
        <v>695</v>
      </c>
      <c r="G300" s="207" t="s">
        <v>186</v>
      </c>
      <c r="H300" s="208">
        <v>14.07</v>
      </c>
      <c r="I300" s="209"/>
      <c r="J300" s="208">
        <f>ROUND(I300*H300,2)</f>
        <v>0</v>
      </c>
      <c r="K300" s="206" t="s">
        <v>173</v>
      </c>
      <c r="L300" s="62"/>
      <c r="M300" s="210" t="s">
        <v>22</v>
      </c>
      <c r="N300" s="211" t="s">
        <v>47</v>
      </c>
      <c r="O300" s="43"/>
      <c r="P300" s="212">
        <f>O300*H300</f>
        <v>0</v>
      </c>
      <c r="Q300" s="212">
        <v>2.3369999999999998E-2</v>
      </c>
      <c r="R300" s="212">
        <f>Q300*H300</f>
        <v>0.32881589999999999</v>
      </c>
      <c r="S300" s="212">
        <v>0</v>
      </c>
      <c r="T300" s="213">
        <f>S300*H300</f>
        <v>0</v>
      </c>
      <c r="AR300" s="25" t="s">
        <v>273</v>
      </c>
      <c r="AT300" s="25" t="s">
        <v>169</v>
      </c>
      <c r="AU300" s="25" t="s">
        <v>85</v>
      </c>
      <c r="AY300" s="25" t="s">
        <v>166</v>
      </c>
      <c r="BE300" s="214">
        <f>IF(N300="základní",J300,0)</f>
        <v>0</v>
      </c>
      <c r="BF300" s="214">
        <f>IF(N300="snížená",J300,0)</f>
        <v>0</v>
      </c>
      <c r="BG300" s="214">
        <f>IF(N300="zákl. přenesená",J300,0)</f>
        <v>0</v>
      </c>
      <c r="BH300" s="214">
        <f>IF(N300="sníž. přenesená",J300,0)</f>
        <v>0</v>
      </c>
      <c r="BI300" s="214">
        <f>IF(N300="nulová",J300,0)</f>
        <v>0</v>
      </c>
      <c r="BJ300" s="25" t="s">
        <v>83</v>
      </c>
      <c r="BK300" s="214">
        <f>ROUND(I300*H300,2)</f>
        <v>0</v>
      </c>
      <c r="BL300" s="25" t="s">
        <v>273</v>
      </c>
      <c r="BM300" s="25" t="s">
        <v>696</v>
      </c>
    </row>
    <row r="301" spans="2:65" s="1" customFormat="1" ht="121.5" hidden="1">
      <c r="B301" s="42"/>
      <c r="C301" s="64"/>
      <c r="D301" s="217" t="s">
        <v>193</v>
      </c>
      <c r="E301" s="64"/>
      <c r="F301" s="237" t="s">
        <v>697</v>
      </c>
      <c r="G301" s="64"/>
      <c r="H301" s="64"/>
      <c r="I301" s="173"/>
      <c r="J301" s="64"/>
      <c r="K301" s="64"/>
      <c r="L301" s="62"/>
      <c r="M301" s="238"/>
      <c r="N301" s="43"/>
      <c r="O301" s="43"/>
      <c r="P301" s="43"/>
      <c r="Q301" s="43"/>
      <c r="R301" s="43"/>
      <c r="S301" s="43"/>
      <c r="T301" s="79"/>
      <c r="AT301" s="25" t="s">
        <v>193</v>
      </c>
      <c r="AU301" s="25" t="s">
        <v>85</v>
      </c>
    </row>
    <row r="302" spans="2:65" s="12" customFormat="1">
      <c r="B302" s="215"/>
      <c r="C302" s="216"/>
      <c r="D302" s="217" t="s">
        <v>176</v>
      </c>
      <c r="E302" s="218" t="s">
        <v>22</v>
      </c>
      <c r="F302" s="219" t="s">
        <v>636</v>
      </c>
      <c r="G302" s="216"/>
      <c r="H302" s="218" t="s">
        <v>22</v>
      </c>
      <c r="I302" s="220"/>
      <c r="J302" s="216"/>
      <c r="K302" s="216"/>
      <c r="L302" s="221"/>
      <c r="M302" s="222"/>
      <c r="N302" s="223"/>
      <c r="O302" s="223"/>
      <c r="P302" s="223"/>
      <c r="Q302" s="223"/>
      <c r="R302" s="223"/>
      <c r="S302" s="223"/>
      <c r="T302" s="224"/>
      <c r="AT302" s="225" t="s">
        <v>176</v>
      </c>
      <c r="AU302" s="225" t="s">
        <v>85</v>
      </c>
      <c r="AV302" s="12" t="s">
        <v>83</v>
      </c>
      <c r="AW302" s="12" t="s">
        <v>39</v>
      </c>
      <c r="AX302" s="12" t="s">
        <v>76</v>
      </c>
      <c r="AY302" s="225" t="s">
        <v>166</v>
      </c>
    </row>
    <row r="303" spans="2:65" s="12" customFormat="1">
      <c r="B303" s="215"/>
      <c r="C303" s="216"/>
      <c r="D303" s="217" t="s">
        <v>176</v>
      </c>
      <c r="E303" s="218" t="s">
        <v>22</v>
      </c>
      <c r="F303" s="219" t="s">
        <v>698</v>
      </c>
      <c r="G303" s="216"/>
      <c r="H303" s="218" t="s">
        <v>22</v>
      </c>
      <c r="I303" s="220"/>
      <c r="J303" s="216"/>
      <c r="K303" s="216"/>
      <c r="L303" s="221"/>
      <c r="M303" s="222"/>
      <c r="N303" s="223"/>
      <c r="O303" s="223"/>
      <c r="P303" s="223"/>
      <c r="Q303" s="223"/>
      <c r="R303" s="223"/>
      <c r="S303" s="223"/>
      <c r="T303" s="224"/>
      <c r="AT303" s="225" t="s">
        <v>176</v>
      </c>
      <c r="AU303" s="225" t="s">
        <v>85</v>
      </c>
      <c r="AV303" s="12" t="s">
        <v>83</v>
      </c>
      <c r="AW303" s="12" t="s">
        <v>39</v>
      </c>
      <c r="AX303" s="12" t="s">
        <v>76</v>
      </c>
      <c r="AY303" s="225" t="s">
        <v>166</v>
      </c>
    </row>
    <row r="304" spans="2:65" s="12" customFormat="1">
      <c r="B304" s="215"/>
      <c r="C304" s="216"/>
      <c r="D304" s="217" t="s">
        <v>176</v>
      </c>
      <c r="E304" s="218" t="s">
        <v>22</v>
      </c>
      <c r="F304" s="219" t="s">
        <v>699</v>
      </c>
      <c r="G304" s="216"/>
      <c r="H304" s="218" t="s">
        <v>22</v>
      </c>
      <c r="I304" s="220"/>
      <c r="J304" s="216"/>
      <c r="K304" s="216"/>
      <c r="L304" s="221"/>
      <c r="M304" s="222"/>
      <c r="N304" s="223"/>
      <c r="O304" s="223"/>
      <c r="P304" s="223"/>
      <c r="Q304" s="223"/>
      <c r="R304" s="223"/>
      <c r="S304" s="223"/>
      <c r="T304" s="224"/>
      <c r="AT304" s="225" t="s">
        <v>176</v>
      </c>
      <c r="AU304" s="225" t="s">
        <v>85</v>
      </c>
      <c r="AV304" s="12" t="s">
        <v>83</v>
      </c>
      <c r="AW304" s="12" t="s">
        <v>39</v>
      </c>
      <c r="AX304" s="12" t="s">
        <v>76</v>
      </c>
      <c r="AY304" s="225" t="s">
        <v>166</v>
      </c>
    </row>
    <row r="305" spans="2:65" s="12" customFormat="1">
      <c r="B305" s="215"/>
      <c r="C305" s="216"/>
      <c r="D305" s="217" t="s">
        <v>176</v>
      </c>
      <c r="E305" s="218" t="s">
        <v>22</v>
      </c>
      <c r="F305" s="219" t="s">
        <v>700</v>
      </c>
      <c r="G305" s="216"/>
      <c r="H305" s="218" t="s">
        <v>22</v>
      </c>
      <c r="I305" s="220"/>
      <c r="J305" s="216"/>
      <c r="K305" s="216"/>
      <c r="L305" s="221"/>
      <c r="M305" s="222"/>
      <c r="N305" s="223"/>
      <c r="O305" s="223"/>
      <c r="P305" s="223"/>
      <c r="Q305" s="223"/>
      <c r="R305" s="223"/>
      <c r="S305" s="223"/>
      <c r="T305" s="224"/>
      <c r="AT305" s="225" t="s">
        <v>176</v>
      </c>
      <c r="AU305" s="225" t="s">
        <v>85</v>
      </c>
      <c r="AV305" s="12" t="s">
        <v>83</v>
      </c>
      <c r="AW305" s="12" t="s">
        <v>39</v>
      </c>
      <c r="AX305" s="12" t="s">
        <v>76</v>
      </c>
      <c r="AY305" s="225" t="s">
        <v>166</v>
      </c>
    </row>
    <row r="306" spans="2:65" s="12" customFormat="1">
      <c r="B306" s="215"/>
      <c r="C306" s="216"/>
      <c r="D306" s="217" t="s">
        <v>176</v>
      </c>
      <c r="E306" s="218" t="s">
        <v>22</v>
      </c>
      <c r="F306" s="219" t="s">
        <v>701</v>
      </c>
      <c r="G306" s="216"/>
      <c r="H306" s="218" t="s">
        <v>22</v>
      </c>
      <c r="I306" s="220"/>
      <c r="J306" s="216"/>
      <c r="K306" s="216"/>
      <c r="L306" s="221"/>
      <c r="M306" s="222"/>
      <c r="N306" s="223"/>
      <c r="O306" s="223"/>
      <c r="P306" s="223"/>
      <c r="Q306" s="223"/>
      <c r="R306" s="223"/>
      <c r="S306" s="223"/>
      <c r="T306" s="224"/>
      <c r="AT306" s="225" t="s">
        <v>176</v>
      </c>
      <c r="AU306" s="225" t="s">
        <v>85</v>
      </c>
      <c r="AV306" s="12" t="s">
        <v>83</v>
      </c>
      <c r="AW306" s="12" t="s">
        <v>39</v>
      </c>
      <c r="AX306" s="12" t="s">
        <v>76</v>
      </c>
      <c r="AY306" s="225" t="s">
        <v>166</v>
      </c>
    </row>
    <row r="307" spans="2:65" s="13" customFormat="1">
      <c r="B307" s="226"/>
      <c r="C307" s="227"/>
      <c r="D307" s="217" t="s">
        <v>176</v>
      </c>
      <c r="E307" s="228" t="s">
        <v>22</v>
      </c>
      <c r="F307" s="229" t="s">
        <v>691</v>
      </c>
      <c r="G307" s="227"/>
      <c r="H307" s="230">
        <v>1.08</v>
      </c>
      <c r="I307" s="231"/>
      <c r="J307" s="227"/>
      <c r="K307" s="227"/>
      <c r="L307" s="232"/>
      <c r="M307" s="233"/>
      <c r="N307" s="234"/>
      <c r="O307" s="234"/>
      <c r="P307" s="234"/>
      <c r="Q307" s="234"/>
      <c r="R307" s="234"/>
      <c r="S307" s="234"/>
      <c r="T307" s="235"/>
      <c r="AT307" s="236" t="s">
        <v>176</v>
      </c>
      <c r="AU307" s="236" t="s">
        <v>85</v>
      </c>
      <c r="AV307" s="13" t="s">
        <v>85</v>
      </c>
      <c r="AW307" s="13" t="s">
        <v>39</v>
      </c>
      <c r="AX307" s="13" t="s">
        <v>76</v>
      </c>
      <c r="AY307" s="236" t="s">
        <v>166</v>
      </c>
    </row>
    <row r="308" spans="2:65" s="13" customFormat="1">
      <c r="B308" s="226"/>
      <c r="C308" s="227"/>
      <c r="D308" s="217" t="s">
        <v>176</v>
      </c>
      <c r="E308" s="228" t="s">
        <v>22</v>
      </c>
      <c r="F308" s="229" t="s">
        <v>692</v>
      </c>
      <c r="G308" s="227"/>
      <c r="H308" s="230">
        <v>0.38</v>
      </c>
      <c r="I308" s="231"/>
      <c r="J308" s="227"/>
      <c r="K308" s="227"/>
      <c r="L308" s="232"/>
      <c r="M308" s="233"/>
      <c r="N308" s="234"/>
      <c r="O308" s="234"/>
      <c r="P308" s="234"/>
      <c r="Q308" s="234"/>
      <c r="R308" s="234"/>
      <c r="S308" s="234"/>
      <c r="T308" s="235"/>
      <c r="AT308" s="236" t="s">
        <v>176</v>
      </c>
      <c r="AU308" s="236" t="s">
        <v>85</v>
      </c>
      <c r="AV308" s="13" t="s">
        <v>85</v>
      </c>
      <c r="AW308" s="13" t="s">
        <v>39</v>
      </c>
      <c r="AX308" s="13" t="s">
        <v>76</v>
      </c>
      <c r="AY308" s="236" t="s">
        <v>166</v>
      </c>
    </row>
    <row r="309" spans="2:65" s="13" customFormat="1">
      <c r="B309" s="226"/>
      <c r="C309" s="227"/>
      <c r="D309" s="217" t="s">
        <v>176</v>
      </c>
      <c r="E309" s="228" t="s">
        <v>22</v>
      </c>
      <c r="F309" s="229" t="s">
        <v>702</v>
      </c>
      <c r="G309" s="227"/>
      <c r="H309" s="230">
        <v>6.46</v>
      </c>
      <c r="I309" s="231"/>
      <c r="J309" s="227"/>
      <c r="K309" s="227"/>
      <c r="L309" s="232"/>
      <c r="M309" s="233"/>
      <c r="N309" s="234"/>
      <c r="O309" s="234"/>
      <c r="P309" s="234"/>
      <c r="Q309" s="234"/>
      <c r="R309" s="234"/>
      <c r="S309" s="234"/>
      <c r="T309" s="235"/>
      <c r="AT309" s="236" t="s">
        <v>176</v>
      </c>
      <c r="AU309" s="236" t="s">
        <v>85</v>
      </c>
      <c r="AV309" s="13" t="s">
        <v>85</v>
      </c>
      <c r="AW309" s="13" t="s">
        <v>39</v>
      </c>
      <c r="AX309" s="13" t="s">
        <v>76</v>
      </c>
      <c r="AY309" s="236" t="s">
        <v>166</v>
      </c>
    </row>
    <row r="310" spans="2:65" s="13" customFormat="1">
      <c r="B310" s="226"/>
      <c r="C310" s="227"/>
      <c r="D310" s="217" t="s">
        <v>176</v>
      </c>
      <c r="E310" s="228" t="s">
        <v>22</v>
      </c>
      <c r="F310" s="229" t="s">
        <v>703</v>
      </c>
      <c r="G310" s="227"/>
      <c r="H310" s="230">
        <v>0.28999999999999998</v>
      </c>
      <c r="I310" s="231"/>
      <c r="J310" s="227"/>
      <c r="K310" s="227"/>
      <c r="L310" s="232"/>
      <c r="M310" s="233"/>
      <c r="N310" s="234"/>
      <c r="O310" s="234"/>
      <c r="P310" s="234"/>
      <c r="Q310" s="234"/>
      <c r="R310" s="234"/>
      <c r="S310" s="234"/>
      <c r="T310" s="235"/>
      <c r="AT310" s="236" t="s">
        <v>176</v>
      </c>
      <c r="AU310" s="236" t="s">
        <v>85</v>
      </c>
      <c r="AV310" s="13" t="s">
        <v>85</v>
      </c>
      <c r="AW310" s="13" t="s">
        <v>39</v>
      </c>
      <c r="AX310" s="13" t="s">
        <v>76</v>
      </c>
      <c r="AY310" s="236" t="s">
        <v>166</v>
      </c>
    </row>
    <row r="311" spans="2:65" s="13" customFormat="1">
      <c r="B311" s="226"/>
      <c r="C311" s="227"/>
      <c r="D311" s="217" t="s">
        <v>176</v>
      </c>
      <c r="E311" s="228" t="s">
        <v>22</v>
      </c>
      <c r="F311" s="229" t="s">
        <v>704</v>
      </c>
      <c r="G311" s="227"/>
      <c r="H311" s="230">
        <v>0.73</v>
      </c>
      <c r="I311" s="231"/>
      <c r="J311" s="227"/>
      <c r="K311" s="227"/>
      <c r="L311" s="232"/>
      <c r="M311" s="233"/>
      <c r="N311" s="234"/>
      <c r="O311" s="234"/>
      <c r="P311" s="234"/>
      <c r="Q311" s="234"/>
      <c r="R311" s="234"/>
      <c r="S311" s="234"/>
      <c r="T311" s="235"/>
      <c r="AT311" s="236" t="s">
        <v>176</v>
      </c>
      <c r="AU311" s="236" t="s">
        <v>85</v>
      </c>
      <c r="AV311" s="13" t="s">
        <v>85</v>
      </c>
      <c r="AW311" s="13" t="s">
        <v>39</v>
      </c>
      <c r="AX311" s="13" t="s">
        <v>76</v>
      </c>
      <c r="AY311" s="236" t="s">
        <v>166</v>
      </c>
    </row>
    <row r="312" spans="2:65" s="13" customFormat="1">
      <c r="B312" s="226"/>
      <c r="C312" s="227"/>
      <c r="D312" s="217" t="s">
        <v>176</v>
      </c>
      <c r="E312" s="228" t="s">
        <v>22</v>
      </c>
      <c r="F312" s="229" t="s">
        <v>705</v>
      </c>
      <c r="G312" s="227"/>
      <c r="H312" s="230">
        <v>0.23</v>
      </c>
      <c r="I312" s="231"/>
      <c r="J312" s="227"/>
      <c r="K312" s="227"/>
      <c r="L312" s="232"/>
      <c r="M312" s="233"/>
      <c r="N312" s="234"/>
      <c r="O312" s="234"/>
      <c r="P312" s="234"/>
      <c r="Q312" s="234"/>
      <c r="R312" s="234"/>
      <c r="S312" s="234"/>
      <c r="T312" s="235"/>
      <c r="AT312" s="236" t="s">
        <v>176</v>
      </c>
      <c r="AU312" s="236" t="s">
        <v>85</v>
      </c>
      <c r="AV312" s="13" t="s">
        <v>85</v>
      </c>
      <c r="AW312" s="13" t="s">
        <v>39</v>
      </c>
      <c r="AX312" s="13" t="s">
        <v>76</v>
      </c>
      <c r="AY312" s="236" t="s">
        <v>166</v>
      </c>
    </row>
    <row r="313" spans="2:65" s="13" customFormat="1">
      <c r="B313" s="226"/>
      <c r="C313" s="227"/>
      <c r="D313" s="217" t="s">
        <v>176</v>
      </c>
      <c r="E313" s="228" t="s">
        <v>22</v>
      </c>
      <c r="F313" s="229" t="s">
        <v>706</v>
      </c>
      <c r="G313" s="227"/>
      <c r="H313" s="230">
        <v>0.61</v>
      </c>
      <c r="I313" s="231"/>
      <c r="J313" s="227"/>
      <c r="K313" s="227"/>
      <c r="L313" s="232"/>
      <c r="M313" s="233"/>
      <c r="N313" s="234"/>
      <c r="O313" s="234"/>
      <c r="P313" s="234"/>
      <c r="Q313" s="234"/>
      <c r="R313" s="234"/>
      <c r="S313" s="234"/>
      <c r="T313" s="235"/>
      <c r="AT313" s="236" t="s">
        <v>176</v>
      </c>
      <c r="AU313" s="236" t="s">
        <v>85</v>
      </c>
      <c r="AV313" s="13" t="s">
        <v>85</v>
      </c>
      <c r="AW313" s="13" t="s">
        <v>39</v>
      </c>
      <c r="AX313" s="13" t="s">
        <v>76</v>
      </c>
      <c r="AY313" s="236" t="s">
        <v>166</v>
      </c>
    </row>
    <row r="314" spans="2:65" s="13" customFormat="1">
      <c r="B314" s="226"/>
      <c r="C314" s="227"/>
      <c r="D314" s="217" t="s">
        <v>176</v>
      </c>
      <c r="E314" s="228" t="s">
        <v>22</v>
      </c>
      <c r="F314" s="229" t="s">
        <v>707</v>
      </c>
      <c r="G314" s="227"/>
      <c r="H314" s="230">
        <v>0.43</v>
      </c>
      <c r="I314" s="231"/>
      <c r="J314" s="227"/>
      <c r="K314" s="227"/>
      <c r="L314" s="232"/>
      <c r="M314" s="233"/>
      <c r="N314" s="234"/>
      <c r="O314" s="234"/>
      <c r="P314" s="234"/>
      <c r="Q314" s="234"/>
      <c r="R314" s="234"/>
      <c r="S314" s="234"/>
      <c r="T314" s="235"/>
      <c r="AT314" s="236" t="s">
        <v>176</v>
      </c>
      <c r="AU314" s="236" t="s">
        <v>85</v>
      </c>
      <c r="AV314" s="13" t="s">
        <v>85</v>
      </c>
      <c r="AW314" s="13" t="s">
        <v>39</v>
      </c>
      <c r="AX314" s="13" t="s">
        <v>76</v>
      </c>
      <c r="AY314" s="236" t="s">
        <v>166</v>
      </c>
    </row>
    <row r="315" spans="2:65" s="13" customFormat="1">
      <c r="B315" s="226"/>
      <c r="C315" s="227"/>
      <c r="D315" s="217" t="s">
        <v>176</v>
      </c>
      <c r="E315" s="228" t="s">
        <v>22</v>
      </c>
      <c r="F315" s="229" t="s">
        <v>708</v>
      </c>
      <c r="G315" s="227"/>
      <c r="H315" s="230">
        <v>2.5</v>
      </c>
      <c r="I315" s="231"/>
      <c r="J315" s="227"/>
      <c r="K315" s="227"/>
      <c r="L315" s="232"/>
      <c r="M315" s="233"/>
      <c r="N315" s="234"/>
      <c r="O315" s="234"/>
      <c r="P315" s="234"/>
      <c r="Q315" s="234"/>
      <c r="R315" s="234"/>
      <c r="S315" s="234"/>
      <c r="T315" s="235"/>
      <c r="AT315" s="236" t="s">
        <v>176</v>
      </c>
      <c r="AU315" s="236" t="s">
        <v>85</v>
      </c>
      <c r="AV315" s="13" t="s">
        <v>85</v>
      </c>
      <c r="AW315" s="13" t="s">
        <v>39</v>
      </c>
      <c r="AX315" s="13" t="s">
        <v>76</v>
      </c>
      <c r="AY315" s="236" t="s">
        <v>166</v>
      </c>
    </row>
    <row r="316" spans="2:65" s="13" customFormat="1">
      <c r="B316" s="226"/>
      <c r="C316" s="227"/>
      <c r="D316" s="217" t="s">
        <v>176</v>
      </c>
      <c r="E316" s="228" t="s">
        <v>22</v>
      </c>
      <c r="F316" s="229" t="s">
        <v>709</v>
      </c>
      <c r="G316" s="227"/>
      <c r="H316" s="230">
        <v>0.36</v>
      </c>
      <c r="I316" s="231"/>
      <c r="J316" s="227"/>
      <c r="K316" s="227"/>
      <c r="L316" s="232"/>
      <c r="M316" s="233"/>
      <c r="N316" s="234"/>
      <c r="O316" s="234"/>
      <c r="P316" s="234"/>
      <c r="Q316" s="234"/>
      <c r="R316" s="234"/>
      <c r="S316" s="234"/>
      <c r="T316" s="235"/>
      <c r="AT316" s="236" t="s">
        <v>176</v>
      </c>
      <c r="AU316" s="236" t="s">
        <v>85</v>
      </c>
      <c r="AV316" s="13" t="s">
        <v>85</v>
      </c>
      <c r="AW316" s="13" t="s">
        <v>39</v>
      </c>
      <c r="AX316" s="13" t="s">
        <v>76</v>
      </c>
      <c r="AY316" s="236" t="s">
        <v>166</v>
      </c>
    </row>
    <row r="317" spans="2:65" s="13" customFormat="1">
      <c r="B317" s="226"/>
      <c r="C317" s="227"/>
      <c r="D317" s="217" t="s">
        <v>176</v>
      </c>
      <c r="E317" s="228" t="s">
        <v>22</v>
      </c>
      <c r="F317" s="229" t="s">
        <v>710</v>
      </c>
      <c r="G317" s="227"/>
      <c r="H317" s="230">
        <v>1</v>
      </c>
      <c r="I317" s="231"/>
      <c r="J317" s="227"/>
      <c r="K317" s="227"/>
      <c r="L317" s="232"/>
      <c r="M317" s="233"/>
      <c r="N317" s="234"/>
      <c r="O317" s="234"/>
      <c r="P317" s="234"/>
      <c r="Q317" s="234"/>
      <c r="R317" s="234"/>
      <c r="S317" s="234"/>
      <c r="T317" s="235"/>
      <c r="AT317" s="236" t="s">
        <v>176</v>
      </c>
      <c r="AU317" s="236" t="s">
        <v>85</v>
      </c>
      <c r="AV317" s="13" t="s">
        <v>85</v>
      </c>
      <c r="AW317" s="13" t="s">
        <v>39</v>
      </c>
      <c r="AX317" s="13" t="s">
        <v>76</v>
      </c>
      <c r="AY317" s="236" t="s">
        <v>166</v>
      </c>
    </row>
    <row r="318" spans="2:65" s="14" customFormat="1">
      <c r="B318" s="239"/>
      <c r="C318" s="240"/>
      <c r="D318" s="217" t="s">
        <v>176</v>
      </c>
      <c r="E318" s="241" t="s">
        <v>22</v>
      </c>
      <c r="F318" s="242" t="s">
        <v>214</v>
      </c>
      <c r="G318" s="240"/>
      <c r="H318" s="243">
        <v>14.07</v>
      </c>
      <c r="I318" s="244"/>
      <c r="J318" s="240"/>
      <c r="K318" s="240"/>
      <c r="L318" s="245"/>
      <c r="M318" s="246"/>
      <c r="N318" s="247"/>
      <c r="O318" s="247"/>
      <c r="P318" s="247"/>
      <c r="Q318" s="247"/>
      <c r="R318" s="247"/>
      <c r="S318" s="247"/>
      <c r="T318" s="248"/>
      <c r="AT318" s="249" t="s">
        <v>176</v>
      </c>
      <c r="AU318" s="249" t="s">
        <v>85</v>
      </c>
      <c r="AV318" s="14" t="s">
        <v>174</v>
      </c>
      <c r="AW318" s="14" t="s">
        <v>39</v>
      </c>
      <c r="AX318" s="14" t="s">
        <v>83</v>
      </c>
      <c r="AY318" s="249" t="s">
        <v>166</v>
      </c>
    </row>
    <row r="319" spans="2:65" s="1" customFormat="1" ht="38.25" customHeight="1">
      <c r="B319" s="42"/>
      <c r="C319" s="204" t="s">
        <v>711</v>
      </c>
      <c r="D319" s="204" t="s">
        <v>169</v>
      </c>
      <c r="E319" s="205" t="s">
        <v>712</v>
      </c>
      <c r="F319" s="206" t="s">
        <v>713</v>
      </c>
      <c r="G319" s="207" t="s">
        <v>224</v>
      </c>
      <c r="H319" s="208">
        <v>8.76</v>
      </c>
      <c r="I319" s="209"/>
      <c r="J319" s="208">
        <f>ROUND(I319*H319,2)</f>
        <v>0</v>
      </c>
      <c r="K319" s="206" t="s">
        <v>173</v>
      </c>
      <c r="L319" s="62"/>
      <c r="M319" s="210" t="s">
        <v>22</v>
      </c>
      <c r="N319" s="211" t="s">
        <v>47</v>
      </c>
      <c r="O319" s="43"/>
      <c r="P319" s="212">
        <f>O319*H319</f>
        <v>0</v>
      </c>
      <c r="Q319" s="212">
        <v>0</v>
      </c>
      <c r="R319" s="212">
        <f>Q319*H319</f>
        <v>0</v>
      </c>
      <c r="S319" s="212">
        <v>0</v>
      </c>
      <c r="T319" s="213">
        <f>S319*H319</f>
        <v>0</v>
      </c>
      <c r="AR319" s="25" t="s">
        <v>273</v>
      </c>
      <c r="AT319" s="25" t="s">
        <v>169</v>
      </c>
      <c r="AU319" s="25" t="s">
        <v>85</v>
      </c>
      <c r="AY319" s="25" t="s">
        <v>166</v>
      </c>
      <c r="BE319" s="214">
        <f>IF(N319="základní",J319,0)</f>
        <v>0</v>
      </c>
      <c r="BF319" s="214">
        <f>IF(N319="snížená",J319,0)</f>
        <v>0</v>
      </c>
      <c r="BG319" s="214">
        <f>IF(N319="zákl. přenesená",J319,0)</f>
        <v>0</v>
      </c>
      <c r="BH319" s="214">
        <f>IF(N319="sníž. přenesená",J319,0)</f>
        <v>0</v>
      </c>
      <c r="BI319" s="214">
        <f>IF(N319="nulová",J319,0)</f>
        <v>0</v>
      </c>
      <c r="BJ319" s="25" t="s">
        <v>83</v>
      </c>
      <c r="BK319" s="214">
        <f>ROUND(I319*H319,2)</f>
        <v>0</v>
      </c>
      <c r="BL319" s="25" t="s">
        <v>273</v>
      </c>
      <c r="BM319" s="25" t="s">
        <v>714</v>
      </c>
    </row>
    <row r="320" spans="2:65" s="1" customFormat="1" ht="148.5" hidden="1">
      <c r="B320" s="42"/>
      <c r="C320" s="64"/>
      <c r="D320" s="217" t="s">
        <v>193</v>
      </c>
      <c r="E320" s="64"/>
      <c r="F320" s="237" t="s">
        <v>715</v>
      </c>
      <c r="G320" s="64"/>
      <c r="H320" s="64"/>
      <c r="I320" s="173"/>
      <c r="J320" s="64"/>
      <c r="K320" s="64"/>
      <c r="L320" s="62"/>
      <c r="M320" s="238"/>
      <c r="N320" s="43"/>
      <c r="O320" s="43"/>
      <c r="P320" s="43"/>
      <c r="Q320" s="43"/>
      <c r="R320" s="43"/>
      <c r="S320" s="43"/>
      <c r="T320" s="79"/>
      <c r="AT320" s="25" t="s">
        <v>193</v>
      </c>
      <c r="AU320" s="25" t="s">
        <v>85</v>
      </c>
    </row>
    <row r="321" spans="2:65" s="11" customFormat="1" ht="29.85" customHeight="1">
      <c r="B321" s="188"/>
      <c r="C321" s="189"/>
      <c r="D321" s="190" t="s">
        <v>75</v>
      </c>
      <c r="E321" s="202" t="s">
        <v>335</v>
      </c>
      <c r="F321" s="202" t="s">
        <v>336</v>
      </c>
      <c r="G321" s="189"/>
      <c r="H321" s="189"/>
      <c r="I321" s="192"/>
      <c r="J321" s="203">
        <f>BK321</f>
        <v>0</v>
      </c>
      <c r="K321" s="189"/>
      <c r="L321" s="194"/>
      <c r="M321" s="195"/>
      <c r="N321" s="196"/>
      <c r="O321" s="196"/>
      <c r="P321" s="197">
        <f>SUM(P322:P345)</f>
        <v>0</v>
      </c>
      <c r="Q321" s="196"/>
      <c r="R321" s="197">
        <f>SUM(R322:R345)</f>
        <v>0.20816799999999999</v>
      </c>
      <c r="S321" s="196"/>
      <c r="T321" s="198">
        <f>SUM(T322:T345)</f>
        <v>0</v>
      </c>
      <c r="AR321" s="199" t="s">
        <v>85</v>
      </c>
      <c r="AT321" s="200" t="s">
        <v>75</v>
      </c>
      <c r="AU321" s="200" t="s">
        <v>83</v>
      </c>
      <c r="AY321" s="199" t="s">
        <v>166</v>
      </c>
      <c r="BK321" s="201">
        <f>SUM(BK322:BK345)</f>
        <v>0</v>
      </c>
    </row>
    <row r="322" spans="2:65" s="1" customFormat="1" ht="25.5" customHeight="1">
      <c r="B322" s="42"/>
      <c r="C322" s="204" t="s">
        <v>716</v>
      </c>
      <c r="D322" s="204" t="s">
        <v>169</v>
      </c>
      <c r="E322" s="205" t="s">
        <v>717</v>
      </c>
      <c r="F322" s="206" t="s">
        <v>718</v>
      </c>
      <c r="G322" s="207" t="s">
        <v>289</v>
      </c>
      <c r="H322" s="208">
        <v>32</v>
      </c>
      <c r="I322" s="209"/>
      <c r="J322" s="208">
        <f>ROUND(I322*H322,2)</f>
        <v>0</v>
      </c>
      <c r="K322" s="206" t="s">
        <v>173</v>
      </c>
      <c r="L322" s="62"/>
      <c r="M322" s="210" t="s">
        <v>22</v>
      </c>
      <c r="N322" s="211" t="s">
        <v>47</v>
      </c>
      <c r="O322" s="43"/>
      <c r="P322" s="212">
        <f>O322*H322</f>
        <v>0</v>
      </c>
      <c r="Q322" s="212">
        <v>1.8400000000000001E-3</v>
      </c>
      <c r="R322" s="212">
        <f>Q322*H322</f>
        <v>5.8880000000000002E-2</v>
      </c>
      <c r="S322" s="212">
        <v>0</v>
      </c>
      <c r="T322" s="213">
        <f>S322*H322</f>
        <v>0</v>
      </c>
      <c r="AR322" s="25" t="s">
        <v>273</v>
      </c>
      <c r="AT322" s="25" t="s">
        <v>169</v>
      </c>
      <c r="AU322" s="25" t="s">
        <v>85</v>
      </c>
      <c r="AY322" s="25" t="s">
        <v>166</v>
      </c>
      <c r="BE322" s="214">
        <f>IF(N322="základní",J322,0)</f>
        <v>0</v>
      </c>
      <c r="BF322" s="214">
        <f>IF(N322="snížená",J322,0)</f>
        <v>0</v>
      </c>
      <c r="BG322" s="214">
        <f>IF(N322="zákl. přenesená",J322,0)</f>
        <v>0</v>
      </c>
      <c r="BH322" s="214">
        <f>IF(N322="sníž. přenesená",J322,0)</f>
        <v>0</v>
      </c>
      <c r="BI322" s="214">
        <f>IF(N322="nulová",J322,0)</f>
        <v>0</v>
      </c>
      <c r="BJ322" s="25" t="s">
        <v>83</v>
      </c>
      <c r="BK322" s="214">
        <f>ROUND(I322*H322,2)</f>
        <v>0</v>
      </c>
      <c r="BL322" s="25" t="s">
        <v>273</v>
      </c>
      <c r="BM322" s="25" t="s">
        <v>719</v>
      </c>
    </row>
    <row r="323" spans="2:65" s="1" customFormat="1" ht="67.5" hidden="1">
      <c r="B323" s="42"/>
      <c r="C323" s="64"/>
      <c r="D323" s="217" t="s">
        <v>193</v>
      </c>
      <c r="E323" s="64"/>
      <c r="F323" s="237" t="s">
        <v>720</v>
      </c>
      <c r="G323" s="64"/>
      <c r="H323" s="64"/>
      <c r="I323" s="173"/>
      <c r="J323" s="64"/>
      <c r="K323" s="64"/>
      <c r="L323" s="62"/>
      <c r="M323" s="238"/>
      <c r="N323" s="43"/>
      <c r="O323" s="43"/>
      <c r="P323" s="43"/>
      <c r="Q323" s="43"/>
      <c r="R323" s="43"/>
      <c r="S323" s="43"/>
      <c r="T323" s="79"/>
      <c r="AT323" s="25" t="s">
        <v>193</v>
      </c>
      <c r="AU323" s="25" t="s">
        <v>85</v>
      </c>
    </row>
    <row r="324" spans="2:65" s="12" customFormat="1">
      <c r="B324" s="215"/>
      <c r="C324" s="216"/>
      <c r="D324" s="217" t="s">
        <v>176</v>
      </c>
      <c r="E324" s="218" t="s">
        <v>22</v>
      </c>
      <c r="F324" s="219" t="s">
        <v>721</v>
      </c>
      <c r="G324" s="216"/>
      <c r="H324" s="218" t="s">
        <v>22</v>
      </c>
      <c r="I324" s="220"/>
      <c r="J324" s="216"/>
      <c r="K324" s="216"/>
      <c r="L324" s="221"/>
      <c r="M324" s="222"/>
      <c r="N324" s="223"/>
      <c r="O324" s="223"/>
      <c r="P324" s="223"/>
      <c r="Q324" s="223"/>
      <c r="R324" s="223"/>
      <c r="S324" s="223"/>
      <c r="T324" s="224"/>
      <c r="AT324" s="225" t="s">
        <v>176</v>
      </c>
      <c r="AU324" s="225" t="s">
        <v>85</v>
      </c>
      <c r="AV324" s="12" t="s">
        <v>83</v>
      </c>
      <c r="AW324" s="12" t="s">
        <v>39</v>
      </c>
      <c r="AX324" s="12" t="s">
        <v>76</v>
      </c>
      <c r="AY324" s="225" t="s">
        <v>166</v>
      </c>
    </row>
    <row r="325" spans="2:65" s="13" customFormat="1">
      <c r="B325" s="226"/>
      <c r="C325" s="227"/>
      <c r="D325" s="217" t="s">
        <v>176</v>
      </c>
      <c r="E325" s="228" t="s">
        <v>22</v>
      </c>
      <c r="F325" s="229" t="s">
        <v>722</v>
      </c>
      <c r="G325" s="227"/>
      <c r="H325" s="230">
        <v>32</v>
      </c>
      <c r="I325" s="231"/>
      <c r="J325" s="227"/>
      <c r="K325" s="227"/>
      <c r="L325" s="232"/>
      <c r="M325" s="233"/>
      <c r="N325" s="234"/>
      <c r="O325" s="234"/>
      <c r="P325" s="234"/>
      <c r="Q325" s="234"/>
      <c r="R325" s="234"/>
      <c r="S325" s="234"/>
      <c r="T325" s="235"/>
      <c r="AT325" s="236" t="s">
        <v>176</v>
      </c>
      <c r="AU325" s="236" t="s">
        <v>85</v>
      </c>
      <c r="AV325" s="13" t="s">
        <v>85</v>
      </c>
      <c r="AW325" s="13" t="s">
        <v>39</v>
      </c>
      <c r="AX325" s="13" t="s">
        <v>83</v>
      </c>
      <c r="AY325" s="236" t="s">
        <v>166</v>
      </c>
    </row>
    <row r="326" spans="2:65" s="1" customFormat="1" ht="25.5" customHeight="1">
      <c r="B326" s="42"/>
      <c r="C326" s="204" t="s">
        <v>723</v>
      </c>
      <c r="D326" s="204" t="s">
        <v>169</v>
      </c>
      <c r="E326" s="205" t="s">
        <v>724</v>
      </c>
      <c r="F326" s="206" t="s">
        <v>725</v>
      </c>
      <c r="G326" s="207" t="s">
        <v>289</v>
      </c>
      <c r="H326" s="208">
        <v>1.6</v>
      </c>
      <c r="I326" s="209"/>
      <c r="J326" s="208">
        <f>ROUND(I326*H326,2)</f>
        <v>0</v>
      </c>
      <c r="K326" s="206" t="s">
        <v>173</v>
      </c>
      <c r="L326" s="62"/>
      <c r="M326" s="210" t="s">
        <v>22</v>
      </c>
      <c r="N326" s="211" t="s">
        <v>47</v>
      </c>
      <c r="O326" s="43"/>
      <c r="P326" s="212">
        <f>O326*H326</f>
        <v>0</v>
      </c>
      <c r="Q326" s="212">
        <v>1.6299999999999999E-3</v>
      </c>
      <c r="R326" s="212">
        <f>Q326*H326</f>
        <v>2.6080000000000001E-3</v>
      </c>
      <c r="S326" s="212">
        <v>0</v>
      </c>
      <c r="T326" s="213">
        <f>S326*H326</f>
        <v>0</v>
      </c>
      <c r="AR326" s="25" t="s">
        <v>273</v>
      </c>
      <c r="AT326" s="25" t="s">
        <v>169</v>
      </c>
      <c r="AU326" s="25" t="s">
        <v>85</v>
      </c>
      <c r="AY326" s="25" t="s">
        <v>166</v>
      </c>
      <c r="BE326" s="214">
        <f>IF(N326="základní",J326,0)</f>
        <v>0</v>
      </c>
      <c r="BF326" s="214">
        <f>IF(N326="snížená",J326,0)</f>
        <v>0</v>
      </c>
      <c r="BG326" s="214">
        <f>IF(N326="zákl. přenesená",J326,0)</f>
        <v>0</v>
      </c>
      <c r="BH326" s="214">
        <f>IF(N326="sníž. přenesená",J326,0)</f>
        <v>0</v>
      </c>
      <c r="BI326" s="214">
        <f>IF(N326="nulová",J326,0)</f>
        <v>0</v>
      </c>
      <c r="BJ326" s="25" t="s">
        <v>83</v>
      </c>
      <c r="BK326" s="214">
        <f>ROUND(I326*H326,2)</f>
        <v>0</v>
      </c>
      <c r="BL326" s="25" t="s">
        <v>273</v>
      </c>
      <c r="BM326" s="25" t="s">
        <v>726</v>
      </c>
    </row>
    <row r="327" spans="2:65" s="12" customFormat="1">
      <c r="B327" s="215"/>
      <c r="C327" s="216"/>
      <c r="D327" s="217" t="s">
        <v>176</v>
      </c>
      <c r="E327" s="218" t="s">
        <v>22</v>
      </c>
      <c r="F327" s="219" t="s">
        <v>727</v>
      </c>
      <c r="G327" s="216"/>
      <c r="H327" s="218" t="s">
        <v>22</v>
      </c>
      <c r="I327" s="220"/>
      <c r="J327" s="216"/>
      <c r="K327" s="216"/>
      <c r="L327" s="221"/>
      <c r="M327" s="222"/>
      <c r="N327" s="223"/>
      <c r="O327" s="223"/>
      <c r="P327" s="223"/>
      <c r="Q327" s="223"/>
      <c r="R327" s="223"/>
      <c r="S327" s="223"/>
      <c r="T327" s="224"/>
      <c r="AT327" s="225" t="s">
        <v>176</v>
      </c>
      <c r="AU327" s="225" t="s">
        <v>85</v>
      </c>
      <c r="AV327" s="12" t="s">
        <v>83</v>
      </c>
      <c r="AW327" s="12" t="s">
        <v>39</v>
      </c>
      <c r="AX327" s="12" t="s">
        <v>76</v>
      </c>
      <c r="AY327" s="225" t="s">
        <v>166</v>
      </c>
    </row>
    <row r="328" spans="2:65" s="13" customFormat="1">
      <c r="B328" s="226"/>
      <c r="C328" s="227"/>
      <c r="D328" s="217" t="s">
        <v>176</v>
      </c>
      <c r="E328" s="228" t="s">
        <v>22</v>
      </c>
      <c r="F328" s="229" t="s">
        <v>728</v>
      </c>
      <c r="G328" s="227"/>
      <c r="H328" s="230">
        <v>1.6</v>
      </c>
      <c r="I328" s="231"/>
      <c r="J328" s="227"/>
      <c r="K328" s="227"/>
      <c r="L328" s="232"/>
      <c r="M328" s="233"/>
      <c r="N328" s="234"/>
      <c r="O328" s="234"/>
      <c r="P328" s="234"/>
      <c r="Q328" s="234"/>
      <c r="R328" s="234"/>
      <c r="S328" s="234"/>
      <c r="T328" s="235"/>
      <c r="AT328" s="236" t="s">
        <v>176</v>
      </c>
      <c r="AU328" s="236" t="s">
        <v>85</v>
      </c>
      <c r="AV328" s="13" t="s">
        <v>85</v>
      </c>
      <c r="AW328" s="13" t="s">
        <v>39</v>
      </c>
      <c r="AX328" s="13" t="s">
        <v>83</v>
      </c>
      <c r="AY328" s="236" t="s">
        <v>166</v>
      </c>
    </row>
    <row r="329" spans="2:65" s="1" customFormat="1" ht="25.5" customHeight="1">
      <c r="B329" s="42"/>
      <c r="C329" s="204" t="s">
        <v>729</v>
      </c>
      <c r="D329" s="204" t="s">
        <v>169</v>
      </c>
      <c r="E329" s="205" t="s">
        <v>730</v>
      </c>
      <c r="F329" s="206" t="s">
        <v>731</v>
      </c>
      <c r="G329" s="207" t="s">
        <v>289</v>
      </c>
      <c r="H329" s="208">
        <v>13</v>
      </c>
      <c r="I329" s="209"/>
      <c r="J329" s="208">
        <f>ROUND(I329*H329,2)</f>
        <v>0</v>
      </c>
      <c r="K329" s="206" t="s">
        <v>173</v>
      </c>
      <c r="L329" s="62"/>
      <c r="M329" s="210" t="s">
        <v>22</v>
      </c>
      <c r="N329" s="211" t="s">
        <v>47</v>
      </c>
      <c r="O329" s="43"/>
      <c r="P329" s="212">
        <f>O329*H329</f>
        <v>0</v>
      </c>
      <c r="Q329" s="212">
        <v>3.5000000000000001E-3</v>
      </c>
      <c r="R329" s="212">
        <f>Q329*H329</f>
        <v>4.5499999999999999E-2</v>
      </c>
      <c r="S329" s="212">
        <v>0</v>
      </c>
      <c r="T329" s="213">
        <f>S329*H329</f>
        <v>0</v>
      </c>
      <c r="AR329" s="25" t="s">
        <v>273</v>
      </c>
      <c r="AT329" s="25" t="s">
        <v>169</v>
      </c>
      <c r="AU329" s="25" t="s">
        <v>85</v>
      </c>
      <c r="AY329" s="25" t="s">
        <v>166</v>
      </c>
      <c r="BE329" s="214">
        <f>IF(N329="základní",J329,0)</f>
        <v>0</v>
      </c>
      <c r="BF329" s="214">
        <f>IF(N329="snížená",J329,0)</f>
        <v>0</v>
      </c>
      <c r="BG329" s="214">
        <f>IF(N329="zákl. přenesená",J329,0)</f>
        <v>0</v>
      </c>
      <c r="BH329" s="214">
        <f>IF(N329="sníž. přenesená",J329,0)</f>
        <v>0</v>
      </c>
      <c r="BI329" s="214">
        <f>IF(N329="nulová",J329,0)</f>
        <v>0</v>
      </c>
      <c r="BJ329" s="25" t="s">
        <v>83</v>
      </c>
      <c r="BK329" s="214">
        <f>ROUND(I329*H329,2)</f>
        <v>0</v>
      </c>
      <c r="BL329" s="25" t="s">
        <v>273</v>
      </c>
      <c r="BM329" s="25" t="s">
        <v>732</v>
      </c>
    </row>
    <row r="330" spans="2:65" s="12" customFormat="1" ht="27">
      <c r="B330" s="215"/>
      <c r="C330" s="216"/>
      <c r="D330" s="217" t="s">
        <v>176</v>
      </c>
      <c r="E330" s="218" t="s">
        <v>22</v>
      </c>
      <c r="F330" s="219" t="s">
        <v>733</v>
      </c>
      <c r="G330" s="216"/>
      <c r="H330" s="218" t="s">
        <v>22</v>
      </c>
      <c r="I330" s="220"/>
      <c r="J330" s="216"/>
      <c r="K330" s="216"/>
      <c r="L330" s="221"/>
      <c r="M330" s="222"/>
      <c r="N330" s="223"/>
      <c r="O330" s="223"/>
      <c r="P330" s="223"/>
      <c r="Q330" s="223"/>
      <c r="R330" s="223"/>
      <c r="S330" s="223"/>
      <c r="T330" s="224"/>
      <c r="AT330" s="225" t="s">
        <v>176</v>
      </c>
      <c r="AU330" s="225" t="s">
        <v>85</v>
      </c>
      <c r="AV330" s="12" t="s">
        <v>83</v>
      </c>
      <c r="AW330" s="12" t="s">
        <v>39</v>
      </c>
      <c r="AX330" s="12" t="s">
        <v>76</v>
      </c>
      <c r="AY330" s="225" t="s">
        <v>166</v>
      </c>
    </row>
    <row r="331" spans="2:65" s="13" customFormat="1">
      <c r="B331" s="226"/>
      <c r="C331" s="227"/>
      <c r="D331" s="217" t="s">
        <v>176</v>
      </c>
      <c r="E331" s="228" t="s">
        <v>22</v>
      </c>
      <c r="F331" s="229" t="s">
        <v>734</v>
      </c>
      <c r="G331" s="227"/>
      <c r="H331" s="230">
        <v>13</v>
      </c>
      <c r="I331" s="231"/>
      <c r="J331" s="227"/>
      <c r="K331" s="227"/>
      <c r="L331" s="232"/>
      <c r="M331" s="233"/>
      <c r="N331" s="234"/>
      <c r="O331" s="234"/>
      <c r="P331" s="234"/>
      <c r="Q331" s="234"/>
      <c r="R331" s="234"/>
      <c r="S331" s="234"/>
      <c r="T331" s="235"/>
      <c r="AT331" s="236" t="s">
        <v>176</v>
      </c>
      <c r="AU331" s="236" t="s">
        <v>85</v>
      </c>
      <c r="AV331" s="13" t="s">
        <v>85</v>
      </c>
      <c r="AW331" s="13" t="s">
        <v>39</v>
      </c>
      <c r="AX331" s="13" t="s">
        <v>83</v>
      </c>
      <c r="AY331" s="236" t="s">
        <v>166</v>
      </c>
    </row>
    <row r="332" spans="2:65" s="1" customFormat="1" ht="25.5" customHeight="1">
      <c r="B332" s="42"/>
      <c r="C332" s="204" t="s">
        <v>735</v>
      </c>
      <c r="D332" s="204" t="s">
        <v>169</v>
      </c>
      <c r="E332" s="205" t="s">
        <v>736</v>
      </c>
      <c r="F332" s="206" t="s">
        <v>737</v>
      </c>
      <c r="G332" s="207" t="s">
        <v>289</v>
      </c>
      <c r="H332" s="208">
        <v>13</v>
      </c>
      <c r="I332" s="209"/>
      <c r="J332" s="208">
        <f>ROUND(I332*H332,2)</f>
        <v>0</v>
      </c>
      <c r="K332" s="206" t="s">
        <v>22</v>
      </c>
      <c r="L332" s="62"/>
      <c r="M332" s="210" t="s">
        <v>22</v>
      </c>
      <c r="N332" s="211" t="s">
        <v>47</v>
      </c>
      <c r="O332" s="43"/>
      <c r="P332" s="212">
        <f>O332*H332</f>
        <v>0</v>
      </c>
      <c r="Q332" s="212">
        <v>2.2000000000000001E-3</v>
      </c>
      <c r="R332" s="212">
        <f>Q332*H332</f>
        <v>2.86E-2</v>
      </c>
      <c r="S332" s="212">
        <v>0</v>
      </c>
      <c r="T332" s="213">
        <f>S332*H332</f>
        <v>0</v>
      </c>
      <c r="AR332" s="25" t="s">
        <v>273</v>
      </c>
      <c r="AT332" s="25" t="s">
        <v>169</v>
      </c>
      <c r="AU332" s="25" t="s">
        <v>85</v>
      </c>
      <c r="AY332" s="25" t="s">
        <v>166</v>
      </c>
      <c r="BE332" s="214">
        <f>IF(N332="základní",J332,0)</f>
        <v>0</v>
      </c>
      <c r="BF332" s="214">
        <f>IF(N332="snížená",J332,0)</f>
        <v>0</v>
      </c>
      <c r="BG332" s="214">
        <f>IF(N332="zákl. přenesená",J332,0)</f>
        <v>0</v>
      </c>
      <c r="BH332" s="214">
        <f>IF(N332="sníž. přenesená",J332,0)</f>
        <v>0</v>
      </c>
      <c r="BI332" s="214">
        <f>IF(N332="nulová",J332,0)</f>
        <v>0</v>
      </c>
      <c r="BJ332" s="25" t="s">
        <v>83</v>
      </c>
      <c r="BK332" s="214">
        <f>ROUND(I332*H332,2)</f>
        <v>0</v>
      </c>
      <c r="BL332" s="25" t="s">
        <v>273</v>
      </c>
      <c r="BM332" s="25" t="s">
        <v>738</v>
      </c>
    </row>
    <row r="333" spans="2:65" s="12" customFormat="1">
      <c r="B333" s="215"/>
      <c r="C333" s="216"/>
      <c r="D333" s="217" t="s">
        <v>176</v>
      </c>
      <c r="E333" s="218" t="s">
        <v>22</v>
      </c>
      <c r="F333" s="219" t="s">
        <v>739</v>
      </c>
      <c r="G333" s="216"/>
      <c r="H333" s="218" t="s">
        <v>22</v>
      </c>
      <c r="I333" s="220"/>
      <c r="J333" s="216"/>
      <c r="K333" s="216"/>
      <c r="L333" s="221"/>
      <c r="M333" s="222"/>
      <c r="N333" s="223"/>
      <c r="O333" s="223"/>
      <c r="P333" s="223"/>
      <c r="Q333" s="223"/>
      <c r="R333" s="223"/>
      <c r="S333" s="223"/>
      <c r="T333" s="224"/>
      <c r="AT333" s="225" t="s">
        <v>176</v>
      </c>
      <c r="AU333" s="225" t="s">
        <v>85</v>
      </c>
      <c r="AV333" s="12" t="s">
        <v>83</v>
      </c>
      <c r="AW333" s="12" t="s">
        <v>39</v>
      </c>
      <c r="AX333" s="12" t="s">
        <v>76</v>
      </c>
      <c r="AY333" s="225" t="s">
        <v>166</v>
      </c>
    </row>
    <row r="334" spans="2:65" s="13" customFormat="1">
      <c r="B334" s="226"/>
      <c r="C334" s="227"/>
      <c r="D334" s="217" t="s">
        <v>176</v>
      </c>
      <c r="E334" s="228" t="s">
        <v>22</v>
      </c>
      <c r="F334" s="229" t="s">
        <v>734</v>
      </c>
      <c r="G334" s="227"/>
      <c r="H334" s="230">
        <v>13</v>
      </c>
      <c r="I334" s="231"/>
      <c r="J334" s="227"/>
      <c r="K334" s="227"/>
      <c r="L334" s="232"/>
      <c r="M334" s="233"/>
      <c r="N334" s="234"/>
      <c r="O334" s="234"/>
      <c r="P334" s="234"/>
      <c r="Q334" s="234"/>
      <c r="R334" s="234"/>
      <c r="S334" s="234"/>
      <c r="T334" s="235"/>
      <c r="AT334" s="236" t="s">
        <v>176</v>
      </c>
      <c r="AU334" s="236" t="s">
        <v>85</v>
      </c>
      <c r="AV334" s="13" t="s">
        <v>85</v>
      </c>
      <c r="AW334" s="13" t="s">
        <v>39</v>
      </c>
      <c r="AX334" s="13" t="s">
        <v>83</v>
      </c>
      <c r="AY334" s="236" t="s">
        <v>166</v>
      </c>
    </row>
    <row r="335" spans="2:65" s="1" customFormat="1" ht="25.5" customHeight="1">
      <c r="B335" s="42"/>
      <c r="C335" s="204" t="s">
        <v>740</v>
      </c>
      <c r="D335" s="204" t="s">
        <v>169</v>
      </c>
      <c r="E335" s="205" t="s">
        <v>741</v>
      </c>
      <c r="F335" s="206" t="s">
        <v>742</v>
      </c>
      <c r="G335" s="207" t="s">
        <v>289</v>
      </c>
      <c r="H335" s="208">
        <v>32</v>
      </c>
      <c r="I335" s="209"/>
      <c r="J335" s="208">
        <f>ROUND(I335*H335,2)</f>
        <v>0</v>
      </c>
      <c r="K335" s="206" t="s">
        <v>173</v>
      </c>
      <c r="L335" s="62"/>
      <c r="M335" s="210" t="s">
        <v>22</v>
      </c>
      <c r="N335" s="211" t="s">
        <v>47</v>
      </c>
      <c r="O335" s="43"/>
      <c r="P335" s="212">
        <f>O335*H335</f>
        <v>0</v>
      </c>
      <c r="Q335" s="212">
        <v>1.74E-3</v>
      </c>
      <c r="R335" s="212">
        <f>Q335*H335</f>
        <v>5.568E-2</v>
      </c>
      <c r="S335" s="212">
        <v>0</v>
      </c>
      <c r="T335" s="213">
        <f>S335*H335</f>
        <v>0</v>
      </c>
      <c r="AR335" s="25" t="s">
        <v>273</v>
      </c>
      <c r="AT335" s="25" t="s">
        <v>169</v>
      </c>
      <c r="AU335" s="25" t="s">
        <v>85</v>
      </c>
      <c r="AY335" s="25" t="s">
        <v>166</v>
      </c>
      <c r="BE335" s="214">
        <f>IF(N335="základní",J335,0)</f>
        <v>0</v>
      </c>
      <c r="BF335" s="214">
        <f>IF(N335="snížená",J335,0)</f>
        <v>0</v>
      </c>
      <c r="BG335" s="214">
        <f>IF(N335="zákl. přenesená",J335,0)</f>
        <v>0</v>
      </c>
      <c r="BH335" s="214">
        <f>IF(N335="sníž. přenesená",J335,0)</f>
        <v>0</v>
      </c>
      <c r="BI335" s="214">
        <f>IF(N335="nulová",J335,0)</f>
        <v>0</v>
      </c>
      <c r="BJ335" s="25" t="s">
        <v>83</v>
      </c>
      <c r="BK335" s="214">
        <f>ROUND(I335*H335,2)</f>
        <v>0</v>
      </c>
      <c r="BL335" s="25" t="s">
        <v>273</v>
      </c>
      <c r="BM335" s="25" t="s">
        <v>743</v>
      </c>
    </row>
    <row r="336" spans="2:65" s="12" customFormat="1">
      <c r="B336" s="215"/>
      <c r="C336" s="216"/>
      <c r="D336" s="217" t="s">
        <v>176</v>
      </c>
      <c r="E336" s="218" t="s">
        <v>22</v>
      </c>
      <c r="F336" s="219" t="s">
        <v>744</v>
      </c>
      <c r="G336" s="216"/>
      <c r="H336" s="218" t="s">
        <v>22</v>
      </c>
      <c r="I336" s="220"/>
      <c r="J336" s="216"/>
      <c r="K336" s="216"/>
      <c r="L336" s="221"/>
      <c r="M336" s="222"/>
      <c r="N336" s="223"/>
      <c r="O336" s="223"/>
      <c r="P336" s="223"/>
      <c r="Q336" s="223"/>
      <c r="R336" s="223"/>
      <c r="S336" s="223"/>
      <c r="T336" s="224"/>
      <c r="AT336" s="225" t="s">
        <v>176</v>
      </c>
      <c r="AU336" s="225" t="s">
        <v>85</v>
      </c>
      <c r="AV336" s="12" t="s">
        <v>83</v>
      </c>
      <c r="AW336" s="12" t="s">
        <v>39</v>
      </c>
      <c r="AX336" s="12" t="s">
        <v>76</v>
      </c>
      <c r="AY336" s="225" t="s">
        <v>166</v>
      </c>
    </row>
    <row r="337" spans="2:65" s="13" customFormat="1">
      <c r="B337" s="226"/>
      <c r="C337" s="227"/>
      <c r="D337" s="217" t="s">
        <v>176</v>
      </c>
      <c r="E337" s="228" t="s">
        <v>22</v>
      </c>
      <c r="F337" s="229" t="s">
        <v>722</v>
      </c>
      <c r="G337" s="227"/>
      <c r="H337" s="230">
        <v>32</v>
      </c>
      <c r="I337" s="231"/>
      <c r="J337" s="227"/>
      <c r="K337" s="227"/>
      <c r="L337" s="232"/>
      <c r="M337" s="233"/>
      <c r="N337" s="234"/>
      <c r="O337" s="234"/>
      <c r="P337" s="234"/>
      <c r="Q337" s="234"/>
      <c r="R337" s="234"/>
      <c r="S337" s="234"/>
      <c r="T337" s="235"/>
      <c r="AT337" s="236" t="s">
        <v>176</v>
      </c>
      <c r="AU337" s="236" t="s">
        <v>85</v>
      </c>
      <c r="AV337" s="13" t="s">
        <v>85</v>
      </c>
      <c r="AW337" s="13" t="s">
        <v>39</v>
      </c>
      <c r="AX337" s="13" t="s">
        <v>83</v>
      </c>
      <c r="AY337" s="236" t="s">
        <v>166</v>
      </c>
    </row>
    <row r="338" spans="2:65" s="1" customFormat="1" ht="25.5" customHeight="1">
      <c r="B338" s="42"/>
      <c r="C338" s="204" t="s">
        <v>745</v>
      </c>
      <c r="D338" s="204" t="s">
        <v>169</v>
      </c>
      <c r="E338" s="205" t="s">
        <v>746</v>
      </c>
      <c r="F338" s="206" t="s">
        <v>747</v>
      </c>
      <c r="G338" s="207" t="s">
        <v>331</v>
      </c>
      <c r="H338" s="208">
        <v>4</v>
      </c>
      <c r="I338" s="209"/>
      <c r="J338" s="208">
        <f>ROUND(I338*H338,2)</f>
        <v>0</v>
      </c>
      <c r="K338" s="206" t="s">
        <v>173</v>
      </c>
      <c r="L338" s="62"/>
      <c r="M338" s="210" t="s">
        <v>22</v>
      </c>
      <c r="N338" s="211" t="s">
        <v>47</v>
      </c>
      <c r="O338" s="43"/>
      <c r="P338" s="212">
        <f>O338*H338</f>
        <v>0</v>
      </c>
      <c r="Q338" s="212">
        <v>2.5000000000000001E-4</v>
      </c>
      <c r="R338" s="212">
        <f>Q338*H338</f>
        <v>1E-3</v>
      </c>
      <c r="S338" s="212">
        <v>0</v>
      </c>
      <c r="T338" s="213">
        <f>S338*H338</f>
        <v>0</v>
      </c>
      <c r="AR338" s="25" t="s">
        <v>273</v>
      </c>
      <c r="AT338" s="25" t="s">
        <v>169</v>
      </c>
      <c r="AU338" s="25" t="s">
        <v>85</v>
      </c>
      <c r="AY338" s="25" t="s">
        <v>166</v>
      </c>
      <c r="BE338" s="214">
        <f>IF(N338="základní",J338,0)</f>
        <v>0</v>
      </c>
      <c r="BF338" s="214">
        <f>IF(N338="snížená",J338,0)</f>
        <v>0</v>
      </c>
      <c r="BG338" s="214">
        <f>IF(N338="zákl. přenesená",J338,0)</f>
        <v>0</v>
      </c>
      <c r="BH338" s="214">
        <f>IF(N338="sníž. přenesená",J338,0)</f>
        <v>0</v>
      </c>
      <c r="BI338" s="214">
        <f>IF(N338="nulová",J338,0)</f>
        <v>0</v>
      </c>
      <c r="BJ338" s="25" t="s">
        <v>83</v>
      </c>
      <c r="BK338" s="214">
        <f>ROUND(I338*H338,2)</f>
        <v>0</v>
      </c>
      <c r="BL338" s="25" t="s">
        <v>273</v>
      </c>
      <c r="BM338" s="25" t="s">
        <v>748</v>
      </c>
    </row>
    <row r="339" spans="2:65" s="12" customFormat="1">
      <c r="B339" s="215"/>
      <c r="C339" s="216"/>
      <c r="D339" s="217" t="s">
        <v>176</v>
      </c>
      <c r="E339" s="218" t="s">
        <v>22</v>
      </c>
      <c r="F339" s="219" t="s">
        <v>749</v>
      </c>
      <c r="G339" s="216"/>
      <c r="H339" s="218" t="s">
        <v>22</v>
      </c>
      <c r="I339" s="220"/>
      <c r="J339" s="216"/>
      <c r="K339" s="216"/>
      <c r="L339" s="221"/>
      <c r="M339" s="222"/>
      <c r="N339" s="223"/>
      <c r="O339" s="223"/>
      <c r="P339" s="223"/>
      <c r="Q339" s="223"/>
      <c r="R339" s="223"/>
      <c r="S339" s="223"/>
      <c r="T339" s="224"/>
      <c r="AT339" s="225" t="s">
        <v>176</v>
      </c>
      <c r="AU339" s="225" t="s">
        <v>85</v>
      </c>
      <c r="AV339" s="12" t="s">
        <v>83</v>
      </c>
      <c r="AW339" s="12" t="s">
        <v>39</v>
      </c>
      <c r="AX339" s="12" t="s">
        <v>76</v>
      </c>
      <c r="AY339" s="225" t="s">
        <v>166</v>
      </c>
    </row>
    <row r="340" spans="2:65" s="13" customFormat="1">
      <c r="B340" s="226"/>
      <c r="C340" s="227"/>
      <c r="D340" s="217" t="s">
        <v>176</v>
      </c>
      <c r="E340" s="228" t="s">
        <v>22</v>
      </c>
      <c r="F340" s="229" t="s">
        <v>174</v>
      </c>
      <c r="G340" s="227"/>
      <c r="H340" s="230">
        <v>4</v>
      </c>
      <c r="I340" s="231"/>
      <c r="J340" s="227"/>
      <c r="K340" s="227"/>
      <c r="L340" s="232"/>
      <c r="M340" s="233"/>
      <c r="N340" s="234"/>
      <c r="O340" s="234"/>
      <c r="P340" s="234"/>
      <c r="Q340" s="234"/>
      <c r="R340" s="234"/>
      <c r="S340" s="234"/>
      <c r="T340" s="235"/>
      <c r="AT340" s="236" t="s">
        <v>176</v>
      </c>
      <c r="AU340" s="236" t="s">
        <v>85</v>
      </c>
      <c r="AV340" s="13" t="s">
        <v>85</v>
      </c>
      <c r="AW340" s="13" t="s">
        <v>39</v>
      </c>
      <c r="AX340" s="13" t="s">
        <v>83</v>
      </c>
      <c r="AY340" s="236" t="s">
        <v>166</v>
      </c>
    </row>
    <row r="341" spans="2:65" s="1" customFormat="1" ht="25.5" customHeight="1">
      <c r="B341" s="42"/>
      <c r="C341" s="204" t="s">
        <v>750</v>
      </c>
      <c r="D341" s="204" t="s">
        <v>169</v>
      </c>
      <c r="E341" s="205" t="s">
        <v>751</v>
      </c>
      <c r="F341" s="206" t="s">
        <v>752</v>
      </c>
      <c r="G341" s="207" t="s">
        <v>289</v>
      </c>
      <c r="H341" s="208">
        <v>7.5</v>
      </c>
      <c r="I341" s="209"/>
      <c r="J341" s="208">
        <f>ROUND(I341*H341,2)</f>
        <v>0</v>
      </c>
      <c r="K341" s="206" t="s">
        <v>173</v>
      </c>
      <c r="L341" s="62"/>
      <c r="M341" s="210" t="s">
        <v>22</v>
      </c>
      <c r="N341" s="211" t="s">
        <v>47</v>
      </c>
      <c r="O341" s="43"/>
      <c r="P341" s="212">
        <f>O341*H341</f>
        <v>0</v>
      </c>
      <c r="Q341" s="212">
        <v>2.1199999999999999E-3</v>
      </c>
      <c r="R341" s="212">
        <f>Q341*H341</f>
        <v>1.5900000000000001E-2</v>
      </c>
      <c r="S341" s="212">
        <v>0</v>
      </c>
      <c r="T341" s="213">
        <f>S341*H341</f>
        <v>0</v>
      </c>
      <c r="AR341" s="25" t="s">
        <v>273</v>
      </c>
      <c r="AT341" s="25" t="s">
        <v>169</v>
      </c>
      <c r="AU341" s="25" t="s">
        <v>85</v>
      </c>
      <c r="AY341" s="25" t="s">
        <v>166</v>
      </c>
      <c r="BE341" s="214">
        <f>IF(N341="základní",J341,0)</f>
        <v>0</v>
      </c>
      <c r="BF341" s="214">
        <f>IF(N341="snížená",J341,0)</f>
        <v>0</v>
      </c>
      <c r="BG341" s="214">
        <f>IF(N341="zákl. přenesená",J341,0)</f>
        <v>0</v>
      </c>
      <c r="BH341" s="214">
        <f>IF(N341="sníž. přenesená",J341,0)</f>
        <v>0</v>
      </c>
      <c r="BI341" s="214">
        <f>IF(N341="nulová",J341,0)</f>
        <v>0</v>
      </c>
      <c r="BJ341" s="25" t="s">
        <v>83</v>
      </c>
      <c r="BK341" s="214">
        <f>ROUND(I341*H341,2)</f>
        <v>0</v>
      </c>
      <c r="BL341" s="25" t="s">
        <v>273</v>
      </c>
      <c r="BM341" s="25" t="s">
        <v>753</v>
      </c>
    </row>
    <row r="342" spans="2:65" s="12" customFormat="1">
      <c r="B342" s="215"/>
      <c r="C342" s="216"/>
      <c r="D342" s="217" t="s">
        <v>176</v>
      </c>
      <c r="E342" s="218" t="s">
        <v>22</v>
      </c>
      <c r="F342" s="219" t="s">
        <v>754</v>
      </c>
      <c r="G342" s="216"/>
      <c r="H342" s="218" t="s">
        <v>22</v>
      </c>
      <c r="I342" s="220"/>
      <c r="J342" s="216"/>
      <c r="K342" s="216"/>
      <c r="L342" s="221"/>
      <c r="M342" s="222"/>
      <c r="N342" s="223"/>
      <c r="O342" s="223"/>
      <c r="P342" s="223"/>
      <c r="Q342" s="223"/>
      <c r="R342" s="223"/>
      <c r="S342" s="223"/>
      <c r="T342" s="224"/>
      <c r="AT342" s="225" t="s">
        <v>176</v>
      </c>
      <c r="AU342" s="225" t="s">
        <v>85</v>
      </c>
      <c r="AV342" s="12" t="s">
        <v>83</v>
      </c>
      <c r="AW342" s="12" t="s">
        <v>39</v>
      </c>
      <c r="AX342" s="12" t="s">
        <v>76</v>
      </c>
      <c r="AY342" s="225" t="s">
        <v>166</v>
      </c>
    </row>
    <row r="343" spans="2:65" s="13" customFormat="1">
      <c r="B343" s="226"/>
      <c r="C343" s="227"/>
      <c r="D343" s="217" t="s">
        <v>176</v>
      </c>
      <c r="E343" s="228" t="s">
        <v>22</v>
      </c>
      <c r="F343" s="229" t="s">
        <v>755</v>
      </c>
      <c r="G343" s="227"/>
      <c r="H343" s="230">
        <v>7.5</v>
      </c>
      <c r="I343" s="231"/>
      <c r="J343" s="227"/>
      <c r="K343" s="227"/>
      <c r="L343" s="232"/>
      <c r="M343" s="233"/>
      <c r="N343" s="234"/>
      <c r="O343" s="234"/>
      <c r="P343" s="234"/>
      <c r="Q343" s="234"/>
      <c r="R343" s="234"/>
      <c r="S343" s="234"/>
      <c r="T343" s="235"/>
      <c r="AT343" s="236" t="s">
        <v>176</v>
      </c>
      <c r="AU343" s="236" t="s">
        <v>85</v>
      </c>
      <c r="AV343" s="13" t="s">
        <v>85</v>
      </c>
      <c r="AW343" s="13" t="s">
        <v>39</v>
      </c>
      <c r="AX343" s="13" t="s">
        <v>83</v>
      </c>
      <c r="AY343" s="236" t="s">
        <v>166</v>
      </c>
    </row>
    <row r="344" spans="2:65" s="1" customFormat="1" ht="38.25" customHeight="1">
      <c r="B344" s="42"/>
      <c r="C344" s="204" t="s">
        <v>756</v>
      </c>
      <c r="D344" s="204" t="s">
        <v>169</v>
      </c>
      <c r="E344" s="205" t="s">
        <v>757</v>
      </c>
      <c r="F344" s="206" t="s">
        <v>758</v>
      </c>
      <c r="G344" s="207" t="s">
        <v>224</v>
      </c>
      <c r="H344" s="208">
        <v>0.21</v>
      </c>
      <c r="I344" s="209"/>
      <c r="J344" s="208">
        <f>ROUND(I344*H344,2)</f>
        <v>0</v>
      </c>
      <c r="K344" s="206" t="s">
        <v>173</v>
      </c>
      <c r="L344" s="62"/>
      <c r="M344" s="210" t="s">
        <v>22</v>
      </c>
      <c r="N344" s="211" t="s">
        <v>47</v>
      </c>
      <c r="O344" s="43"/>
      <c r="P344" s="212">
        <f>O344*H344</f>
        <v>0</v>
      </c>
      <c r="Q344" s="212">
        <v>0</v>
      </c>
      <c r="R344" s="212">
        <f>Q344*H344</f>
        <v>0</v>
      </c>
      <c r="S344" s="212">
        <v>0</v>
      </c>
      <c r="T344" s="213">
        <f>S344*H344</f>
        <v>0</v>
      </c>
      <c r="AR344" s="25" t="s">
        <v>273</v>
      </c>
      <c r="AT344" s="25" t="s">
        <v>169</v>
      </c>
      <c r="AU344" s="25" t="s">
        <v>85</v>
      </c>
      <c r="AY344" s="25" t="s">
        <v>166</v>
      </c>
      <c r="BE344" s="214">
        <f>IF(N344="základní",J344,0)</f>
        <v>0</v>
      </c>
      <c r="BF344" s="214">
        <f>IF(N344="snížená",J344,0)</f>
        <v>0</v>
      </c>
      <c r="BG344" s="214">
        <f>IF(N344="zákl. přenesená",J344,0)</f>
        <v>0</v>
      </c>
      <c r="BH344" s="214">
        <f>IF(N344="sníž. přenesená",J344,0)</f>
        <v>0</v>
      </c>
      <c r="BI344" s="214">
        <f>IF(N344="nulová",J344,0)</f>
        <v>0</v>
      </c>
      <c r="BJ344" s="25" t="s">
        <v>83</v>
      </c>
      <c r="BK344" s="214">
        <f>ROUND(I344*H344,2)</f>
        <v>0</v>
      </c>
      <c r="BL344" s="25" t="s">
        <v>273</v>
      </c>
      <c r="BM344" s="25" t="s">
        <v>759</v>
      </c>
    </row>
    <row r="345" spans="2:65" s="1" customFormat="1" ht="148.5" hidden="1">
      <c r="B345" s="42"/>
      <c r="C345" s="64"/>
      <c r="D345" s="217" t="s">
        <v>193</v>
      </c>
      <c r="E345" s="64"/>
      <c r="F345" s="237" t="s">
        <v>760</v>
      </c>
      <c r="G345" s="64"/>
      <c r="H345" s="64"/>
      <c r="I345" s="173"/>
      <c r="J345" s="64"/>
      <c r="K345" s="64"/>
      <c r="L345" s="62"/>
      <c r="M345" s="238"/>
      <c r="N345" s="43"/>
      <c r="O345" s="43"/>
      <c r="P345" s="43"/>
      <c r="Q345" s="43"/>
      <c r="R345" s="43"/>
      <c r="S345" s="43"/>
      <c r="T345" s="79"/>
      <c r="AT345" s="25" t="s">
        <v>193</v>
      </c>
      <c r="AU345" s="25" t="s">
        <v>85</v>
      </c>
    </row>
    <row r="346" spans="2:65" s="11" customFormat="1" ht="29.85" customHeight="1">
      <c r="B346" s="188"/>
      <c r="C346" s="189"/>
      <c r="D346" s="190" t="s">
        <v>75</v>
      </c>
      <c r="E346" s="202" t="s">
        <v>357</v>
      </c>
      <c r="F346" s="202" t="s">
        <v>358</v>
      </c>
      <c r="G346" s="189"/>
      <c r="H346" s="189"/>
      <c r="I346" s="192"/>
      <c r="J346" s="203">
        <f>BK346</f>
        <v>0</v>
      </c>
      <c r="K346" s="189"/>
      <c r="L346" s="194"/>
      <c r="M346" s="195"/>
      <c r="N346" s="196"/>
      <c r="O346" s="196"/>
      <c r="P346" s="197">
        <f>SUM(P347:P380)</f>
        <v>0</v>
      </c>
      <c r="Q346" s="196"/>
      <c r="R346" s="197">
        <f>SUM(R347:R380)</f>
        <v>11.673317299999999</v>
      </c>
      <c r="S346" s="196"/>
      <c r="T346" s="198">
        <f>SUM(T347:T380)</f>
        <v>0</v>
      </c>
      <c r="AR346" s="199" t="s">
        <v>85</v>
      </c>
      <c r="AT346" s="200" t="s">
        <v>75</v>
      </c>
      <c r="AU346" s="200" t="s">
        <v>83</v>
      </c>
      <c r="AY346" s="199" t="s">
        <v>166</v>
      </c>
      <c r="BK346" s="201">
        <f>SUM(BK347:BK380)</f>
        <v>0</v>
      </c>
    </row>
    <row r="347" spans="2:65" s="1" customFormat="1" ht="38.25" customHeight="1">
      <c r="B347" s="42"/>
      <c r="C347" s="204" t="s">
        <v>761</v>
      </c>
      <c r="D347" s="204" t="s">
        <v>169</v>
      </c>
      <c r="E347" s="205" t="s">
        <v>762</v>
      </c>
      <c r="F347" s="206" t="s">
        <v>763</v>
      </c>
      <c r="G347" s="207" t="s">
        <v>172</v>
      </c>
      <c r="H347" s="208">
        <v>223.49</v>
      </c>
      <c r="I347" s="209"/>
      <c r="J347" s="208">
        <f>ROUND(I347*H347,2)</f>
        <v>0</v>
      </c>
      <c r="K347" s="206" t="s">
        <v>22</v>
      </c>
      <c r="L347" s="62"/>
      <c r="M347" s="210" t="s">
        <v>22</v>
      </c>
      <c r="N347" s="211" t="s">
        <v>47</v>
      </c>
      <c r="O347" s="43"/>
      <c r="P347" s="212">
        <f>O347*H347</f>
        <v>0</v>
      </c>
      <c r="Q347" s="212">
        <v>4.6440000000000002E-2</v>
      </c>
      <c r="R347" s="212">
        <f>Q347*H347</f>
        <v>10.378875600000001</v>
      </c>
      <c r="S347" s="212">
        <v>0</v>
      </c>
      <c r="T347" s="213">
        <f>S347*H347</f>
        <v>0</v>
      </c>
      <c r="AR347" s="25" t="s">
        <v>273</v>
      </c>
      <c r="AT347" s="25" t="s">
        <v>169</v>
      </c>
      <c r="AU347" s="25" t="s">
        <v>85</v>
      </c>
      <c r="AY347" s="25" t="s">
        <v>166</v>
      </c>
      <c r="BE347" s="214">
        <f>IF(N347="základní",J347,0)</f>
        <v>0</v>
      </c>
      <c r="BF347" s="214">
        <f>IF(N347="snížená",J347,0)</f>
        <v>0</v>
      </c>
      <c r="BG347" s="214">
        <f>IF(N347="zákl. přenesená",J347,0)</f>
        <v>0</v>
      </c>
      <c r="BH347" s="214">
        <f>IF(N347="sníž. přenesená",J347,0)</f>
        <v>0</v>
      </c>
      <c r="BI347" s="214">
        <f>IF(N347="nulová",J347,0)</f>
        <v>0</v>
      </c>
      <c r="BJ347" s="25" t="s">
        <v>83</v>
      </c>
      <c r="BK347" s="214">
        <f>ROUND(I347*H347,2)</f>
        <v>0</v>
      </c>
      <c r="BL347" s="25" t="s">
        <v>273</v>
      </c>
      <c r="BM347" s="25" t="s">
        <v>764</v>
      </c>
    </row>
    <row r="348" spans="2:65" s="12" customFormat="1">
      <c r="B348" s="215"/>
      <c r="C348" s="216"/>
      <c r="D348" s="217" t="s">
        <v>176</v>
      </c>
      <c r="E348" s="218" t="s">
        <v>22</v>
      </c>
      <c r="F348" s="219" t="s">
        <v>765</v>
      </c>
      <c r="G348" s="216"/>
      <c r="H348" s="218" t="s">
        <v>22</v>
      </c>
      <c r="I348" s="220"/>
      <c r="J348" s="216"/>
      <c r="K348" s="216"/>
      <c r="L348" s="221"/>
      <c r="M348" s="222"/>
      <c r="N348" s="223"/>
      <c r="O348" s="223"/>
      <c r="P348" s="223"/>
      <c r="Q348" s="223"/>
      <c r="R348" s="223"/>
      <c r="S348" s="223"/>
      <c r="T348" s="224"/>
      <c r="AT348" s="225" t="s">
        <v>176</v>
      </c>
      <c r="AU348" s="225" t="s">
        <v>85</v>
      </c>
      <c r="AV348" s="12" t="s">
        <v>83</v>
      </c>
      <c r="AW348" s="12" t="s">
        <v>39</v>
      </c>
      <c r="AX348" s="12" t="s">
        <v>76</v>
      </c>
      <c r="AY348" s="225" t="s">
        <v>166</v>
      </c>
    </row>
    <row r="349" spans="2:65" s="13" customFormat="1">
      <c r="B349" s="226"/>
      <c r="C349" s="227"/>
      <c r="D349" s="217" t="s">
        <v>176</v>
      </c>
      <c r="E349" s="228" t="s">
        <v>22</v>
      </c>
      <c r="F349" s="229" t="s">
        <v>766</v>
      </c>
      <c r="G349" s="227"/>
      <c r="H349" s="230">
        <v>223.49</v>
      </c>
      <c r="I349" s="231"/>
      <c r="J349" s="227"/>
      <c r="K349" s="227"/>
      <c r="L349" s="232"/>
      <c r="M349" s="233"/>
      <c r="N349" s="234"/>
      <c r="O349" s="234"/>
      <c r="P349" s="234"/>
      <c r="Q349" s="234"/>
      <c r="R349" s="234"/>
      <c r="S349" s="234"/>
      <c r="T349" s="235"/>
      <c r="AT349" s="236" t="s">
        <v>176</v>
      </c>
      <c r="AU349" s="236" t="s">
        <v>85</v>
      </c>
      <c r="AV349" s="13" t="s">
        <v>85</v>
      </c>
      <c r="AW349" s="13" t="s">
        <v>39</v>
      </c>
      <c r="AX349" s="13" t="s">
        <v>83</v>
      </c>
      <c r="AY349" s="236" t="s">
        <v>166</v>
      </c>
    </row>
    <row r="350" spans="2:65" s="1" customFormat="1" ht="25.5" customHeight="1">
      <c r="B350" s="42"/>
      <c r="C350" s="204" t="s">
        <v>767</v>
      </c>
      <c r="D350" s="204" t="s">
        <v>169</v>
      </c>
      <c r="E350" s="205" t="s">
        <v>768</v>
      </c>
      <c r="F350" s="206" t="s">
        <v>769</v>
      </c>
      <c r="G350" s="207" t="s">
        <v>289</v>
      </c>
      <c r="H350" s="208">
        <v>31.8</v>
      </c>
      <c r="I350" s="209"/>
      <c r="J350" s="208">
        <f>ROUND(I350*H350,2)</f>
        <v>0</v>
      </c>
      <c r="K350" s="206" t="s">
        <v>173</v>
      </c>
      <c r="L350" s="62"/>
      <c r="M350" s="210" t="s">
        <v>22</v>
      </c>
      <c r="N350" s="211" t="s">
        <v>47</v>
      </c>
      <c r="O350" s="43"/>
      <c r="P350" s="212">
        <f>O350*H350</f>
        <v>0</v>
      </c>
      <c r="Q350" s="212">
        <v>2.2000000000000001E-4</v>
      </c>
      <c r="R350" s="212">
        <f>Q350*H350</f>
        <v>6.9960000000000005E-3</v>
      </c>
      <c r="S350" s="212">
        <v>0</v>
      </c>
      <c r="T350" s="213">
        <f>S350*H350</f>
        <v>0</v>
      </c>
      <c r="AR350" s="25" t="s">
        <v>273</v>
      </c>
      <c r="AT350" s="25" t="s">
        <v>169</v>
      </c>
      <c r="AU350" s="25" t="s">
        <v>85</v>
      </c>
      <c r="AY350" s="25" t="s">
        <v>166</v>
      </c>
      <c r="BE350" s="214">
        <f>IF(N350="základní",J350,0)</f>
        <v>0</v>
      </c>
      <c r="BF350" s="214">
        <f>IF(N350="snížená",J350,0)</f>
        <v>0</v>
      </c>
      <c r="BG350" s="214">
        <f>IF(N350="zákl. přenesená",J350,0)</f>
        <v>0</v>
      </c>
      <c r="BH350" s="214">
        <f>IF(N350="sníž. přenesená",J350,0)</f>
        <v>0</v>
      </c>
      <c r="BI350" s="214">
        <f>IF(N350="nulová",J350,0)</f>
        <v>0</v>
      </c>
      <c r="BJ350" s="25" t="s">
        <v>83</v>
      </c>
      <c r="BK350" s="214">
        <f>ROUND(I350*H350,2)</f>
        <v>0</v>
      </c>
      <c r="BL350" s="25" t="s">
        <v>273</v>
      </c>
      <c r="BM350" s="25" t="s">
        <v>770</v>
      </c>
    </row>
    <row r="351" spans="2:65" s="1" customFormat="1" ht="81" hidden="1">
      <c r="B351" s="42"/>
      <c r="C351" s="64"/>
      <c r="D351" s="217" t="s">
        <v>193</v>
      </c>
      <c r="E351" s="64"/>
      <c r="F351" s="237" t="s">
        <v>771</v>
      </c>
      <c r="G351" s="64"/>
      <c r="H351" s="64"/>
      <c r="I351" s="173"/>
      <c r="J351" s="64"/>
      <c r="K351" s="64"/>
      <c r="L351" s="62"/>
      <c r="M351" s="238"/>
      <c r="N351" s="43"/>
      <c r="O351" s="43"/>
      <c r="P351" s="43"/>
      <c r="Q351" s="43"/>
      <c r="R351" s="43"/>
      <c r="S351" s="43"/>
      <c r="T351" s="79"/>
      <c r="AT351" s="25" t="s">
        <v>193</v>
      </c>
      <c r="AU351" s="25" t="s">
        <v>85</v>
      </c>
    </row>
    <row r="352" spans="2:65" s="12" customFormat="1">
      <c r="B352" s="215"/>
      <c r="C352" s="216"/>
      <c r="D352" s="217" t="s">
        <v>176</v>
      </c>
      <c r="E352" s="218" t="s">
        <v>22</v>
      </c>
      <c r="F352" s="219" t="s">
        <v>765</v>
      </c>
      <c r="G352" s="216"/>
      <c r="H352" s="218" t="s">
        <v>22</v>
      </c>
      <c r="I352" s="220"/>
      <c r="J352" s="216"/>
      <c r="K352" s="216"/>
      <c r="L352" s="221"/>
      <c r="M352" s="222"/>
      <c r="N352" s="223"/>
      <c r="O352" s="223"/>
      <c r="P352" s="223"/>
      <c r="Q352" s="223"/>
      <c r="R352" s="223"/>
      <c r="S352" s="223"/>
      <c r="T352" s="224"/>
      <c r="AT352" s="225" t="s">
        <v>176</v>
      </c>
      <c r="AU352" s="225" t="s">
        <v>85</v>
      </c>
      <c r="AV352" s="12" t="s">
        <v>83</v>
      </c>
      <c r="AW352" s="12" t="s">
        <v>39</v>
      </c>
      <c r="AX352" s="12" t="s">
        <v>76</v>
      </c>
      <c r="AY352" s="225" t="s">
        <v>166</v>
      </c>
    </row>
    <row r="353" spans="2:65" s="13" customFormat="1">
      <c r="B353" s="226"/>
      <c r="C353" s="227"/>
      <c r="D353" s="217" t="s">
        <v>176</v>
      </c>
      <c r="E353" s="228" t="s">
        <v>22</v>
      </c>
      <c r="F353" s="229" t="s">
        <v>772</v>
      </c>
      <c r="G353" s="227"/>
      <c r="H353" s="230">
        <v>31.8</v>
      </c>
      <c r="I353" s="231"/>
      <c r="J353" s="227"/>
      <c r="K353" s="227"/>
      <c r="L353" s="232"/>
      <c r="M353" s="233"/>
      <c r="N353" s="234"/>
      <c r="O353" s="234"/>
      <c r="P353" s="234"/>
      <c r="Q353" s="234"/>
      <c r="R353" s="234"/>
      <c r="S353" s="234"/>
      <c r="T353" s="235"/>
      <c r="AT353" s="236" t="s">
        <v>176</v>
      </c>
      <c r="AU353" s="236" t="s">
        <v>85</v>
      </c>
      <c r="AV353" s="13" t="s">
        <v>85</v>
      </c>
      <c r="AW353" s="13" t="s">
        <v>39</v>
      </c>
      <c r="AX353" s="13" t="s">
        <v>83</v>
      </c>
      <c r="AY353" s="236" t="s">
        <v>166</v>
      </c>
    </row>
    <row r="354" spans="2:65" s="1" customFormat="1" ht="25.5" customHeight="1">
      <c r="B354" s="42"/>
      <c r="C354" s="204" t="s">
        <v>773</v>
      </c>
      <c r="D354" s="204" t="s">
        <v>169</v>
      </c>
      <c r="E354" s="205" t="s">
        <v>774</v>
      </c>
      <c r="F354" s="206" t="s">
        <v>775</v>
      </c>
      <c r="G354" s="207" t="s">
        <v>289</v>
      </c>
      <c r="H354" s="208">
        <v>15.9</v>
      </c>
      <c r="I354" s="209"/>
      <c r="J354" s="208">
        <f>ROUND(I354*H354,2)</f>
        <v>0</v>
      </c>
      <c r="K354" s="206" t="s">
        <v>173</v>
      </c>
      <c r="L354" s="62"/>
      <c r="M354" s="210" t="s">
        <v>22</v>
      </c>
      <c r="N354" s="211" t="s">
        <v>47</v>
      </c>
      <c r="O354" s="43"/>
      <c r="P354" s="212">
        <f>O354*H354</f>
        <v>0</v>
      </c>
      <c r="Q354" s="212">
        <v>1.422E-2</v>
      </c>
      <c r="R354" s="212">
        <f>Q354*H354</f>
        <v>0.22609799999999999</v>
      </c>
      <c r="S354" s="212">
        <v>0</v>
      </c>
      <c r="T354" s="213">
        <f>S354*H354</f>
        <v>0</v>
      </c>
      <c r="AR354" s="25" t="s">
        <v>273</v>
      </c>
      <c r="AT354" s="25" t="s">
        <v>169</v>
      </c>
      <c r="AU354" s="25" t="s">
        <v>85</v>
      </c>
      <c r="AY354" s="25" t="s">
        <v>166</v>
      </c>
      <c r="BE354" s="214">
        <f>IF(N354="základní",J354,0)</f>
        <v>0</v>
      </c>
      <c r="BF354" s="214">
        <f>IF(N354="snížená",J354,0)</f>
        <v>0</v>
      </c>
      <c r="BG354" s="214">
        <f>IF(N354="zákl. přenesená",J354,0)</f>
        <v>0</v>
      </c>
      <c r="BH354" s="214">
        <f>IF(N354="sníž. přenesená",J354,0)</f>
        <v>0</v>
      </c>
      <c r="BI354" s="214">
        <f>IF(N354="nulová",J354,0)</f>
        <v>0</v>
      </c>
      <c r="BJ354" s="25" t="s">
        <v>83</v>
      </c>
      <c r="BK354" s="214">
        <f>ROUND(I354*H354,2)</f>
        <v>0</v>
      </c>
      <c r="BL354" s="25" t="s">
        <v>273</v>
      </c>
      <c r="BM354" s="25" t="s">
        <v>776</v>
      </c>
    </row>
    <row r="355" spans="2:65" s="1" customFormat="1" ht="81" hidden="1">
      <c r="B355" s="42"/>
      <c r="C355" s="64"/>
      <c r="D355" s="217" t="s">
        <v>193</v>
      </c>
      <c r="E355" s="64"/>
      <c r="F355" s="237" t="s">
        <v>771</v>
      </c>
      <c r="G355" s="64"/>
      <c r="H355" s="64"/>
      <c r="I355" s="173"/>
      <c r="J355" s="64"/>
      <c r="K355" s="64"/>
      <c r="L355" s="62"/>
      <c r="M355" s="238"/>
      <c r="N355" s="43"/>
      <c r="O355" s="43"/>
      <c r="P355" s="43"/>
      <c r="Q355" s="43"/>
      <c r="R355" s="43"/>
      <c r="S355" s="43"/>
      <c r="T355" s="79"/>
      <c r="AT355" s="25" t="s">
        <v>193</v>
      </c>
      <c r="AU355" s="25" t="s">
        <v>85</v>
      </c>
    </row>
    <row r="356" spans="2:65" s="12" customFormat="1">
      <c r="B356" s="215"/>
      <c r="C356" s="216"/>
      <c r="D356" s="217" t="s">
        <v>176</v>
      </c>
      <c r="E356" s="218" t="s">
        <v>22</v>
      </c>
      <c r="F356" s="219" t="s">
        <v>765</v>
      </c>
      <c r="G356" s="216"/>
      <c r="H356" s="218" t="s">
        <v>22</v>
      </c>
      <c r="I356" s="220"/>
      <c r="J356" s="216"/>
      <c r="K356" s="216"/>
      <c r="L356" s="221"/>
      <c r="M356" s="222"/>
      <c r="N356" s="223"/>
      <c r="O356" s="223"/>
      <c r="P356" s="223"/>
      <c r="Q356" s="223"/>
      <c r="R356" s="223"/>
      <c r="S356" s="223"/>
      <c r="T356" s="224"/>
      <c r="AT356" s="225" t="s">
        <v>176</v>
      </c>
      <c r="AU356" s="225" t="s">
        <v>85</v>
      </c>
      <c r="AV356" s="12" t="s">
        <v>83</v>
      </c>
      <c r="AW356" s="12" t="s">
        <v>39</v>
      </c>
      <c r="AX356" s="12" t="s">
        <v>76</v>
      </c>
      <c r="AY356" s="225" t="s">
        <v>166</v>
      </c>
    </row>
    <row r="357" spans="2:65" s="13" customFormat="1">
      <c r="B357" s="226"/>
      <c r="C357" s="227"/>
      <c r="D357" s="217" t="s">
        <v>176</v>
      </c>
      <c r="E357" s="228" t="s">
        <v>22</v>
      </c>
      <c r="F357" s="229" t="s">
        <v>777</v>
      </c>
      <c r="G357" s="227"/>
      <c r="H357" s="230">
        <v>15.9</v>
      </c>
      <c r="I357" s="231"/>
      <c r="J357" s="227"/>
      <c r="K357" s="227"/>
      <c r="L357" s="232"/>
      <c r="M357" s="233"/>
      <c r="N357" s="234"/>
      <c r="O357" s="234"/>
      <c r="P357" s="234"/>
      <c r="Q357" s="234"/>
      <c r="R357" s="234"/>
      <c r="S357" s="234"/>
      <c r="T357" s="235"/>
      <c r="AT357" s="236" t="s">
        <v>176</v>
      </c>
      <c r="AU357" s="236" t="s">
        <v>85</v>
      </c>
      <c r="AV357" s="13" t="s">
        <v>85</v>
      </c>
      <c r="AW357" s="13" t="s">
        <v>39</v>
      </c>
      <c r="AX357" s="13" t="s">
        <v>83</v>
      </c>
      <c r="AY357" s="236" t="s">
        <v>166</v>
      </c>
    </row>
    <row r="358" spans="2:65" s="1" customFormat="1" ht="25.5" customHeight="1">
      <c r="B358" s="42"/>
      <c r="C358" s="204" t="s">
        <v>778</v>
      </c>
      <c r="D358" s="204" t="s">
        <v>169</v>
      </c>
      <c r="E358" s="205" t="s">
        <v>779</v>
      </c>
      <c r="F358" s="206" t="s">
        <v>780</v>
      </c>
      <c r="G358" s="207" t="s">
        <v>289</v>
      </c>
      <c r="H358" s="208">
        <v>43.46</v>
      </c>
      <c r="I358" s="209"/>
      <c r="J358" s="208">
        <f>ROUND(I358*H358,2)</f>
        <v>0</v>
      </c>
      <c r="K358" s="206" t="s">
        <v>173</v>
      </c>
      <c r="L358" s="62"/>
      <c r="M358" s="210" t="s">
        <v>22</v>
      </c>
      <c r="N358" s="211" t="s">
        <v>47</v>
      </c>
      <c r="O358" s="43"/>
      <c r="P358" s="212">
        <f>O358*H358</f>
        <v>0</v>
      </c>
      <c r="Q358" s="212">
        <v>2.3029999999999998E-2</v>
      </c>
      <c r="R358" s="212">
        <f>Q358*H358</f>
        <v>1.0008838</v>
      </c>
      <c r="S358" s="212">
        <v>0</v>
      </c>
      <c r="T358" s="213">
        <f>S358*H358</f>
        <v>0</v>
      </c>
      <c r="AR358" s="25" t="s">
        <v>273</v>
      </c>
      <c r="AT358" s="25" t="s">
        <v>169</v>
      </c>
      <c r="AU358" s="25" t="s">
        <v>85</v>
      </c>
      <c r="AY358" s="25" t="s">
        <v>166</v>
      </c>
      <c r="BE358" s="214">
        <f>IF(N358="základní",J358,0)</f>
        <v>0</v>
      </c>
      <c r="BF358" s="214">
        <f>IF(N358="snížená",J358,0)</f>
        <v>0</v>
      </c>
      <c r="BG358" s="214">
        <f>IF(N358="zákl. přenesená",J358,0)</f>
        <v>0</v>
      </c>
      <c r="BH358" s="214">
        <f>IF(N358="sníž. přenesená",J358,0)</f>
        <v>0</v>
      </c>
      <c r="BI358" s="214">
        <f>IF(N358="nulová",J358,0)</f>
        <v>0</v>
      </c>
      <c r="BJ358" s="25" t="s">
        <v>83</v>
      </c>
      <c r="BK358" s="214">
        <f>ROUND(I358*H358,2)</f>
        <v>0</v>
      </c>
      <c r="BL358" s="25" t="s">
        <v>273</v>
      </c>
      <c r="BM358" s="25" t="s">
        <v>781</v>
      </c>
    </row>
    <row r="359" spans="2:65" s="1" customFormat="1" ht="81" hidden="1">
      <c r="B359" s="42"/>
      <c r="C359" s="64"/>
      <c r="D359" s="217" t="s">
        <v>193</v>
      </c>
      <c r="E359" s="64"/>
      <c r="F359" s="237" t="s">
        <v>771</v>
      </c>
      <c r="G359" s="64"/>
      <c r="H359" s="64"/>
      <c r="I359" s="173"/>
      <c r="J359" s="64"/>
      <c r="K359" s="64"/>
      <c r="L359" s="62"/>
      <c r="M359" s="238"/>
      <c r="N359" s="43"/>
      <c r="O359" s="43"/>
      <c r="P359" s="43"/>
      <c r="Q359" s="43"/>
      <c r="R359" s="43"/>
      <c r="S359" s="43"/>
      <c r="T359" s="79"/>
      <c r="AT359" s="25" t="s">
        <v>193</v>
      </c>
      <c r="AU359" s="25" t="s">
        <v>85</v>
      </c>
    </row>
    <row r="360" spans="2:65" s="12" customFormat="1">
      <c r="B360" s="215"/>
      <c r="C360" s="216"/>
      <c r="D360" s="217" t="s">
        <v>176</v>
      </c>
      <c r="E360" s="218" t="s">
        <v>22</v>
      </c>
      <c r="F360" s="219" t="s">
        <v>765</v>
      </c>
      <c r="G360" s="216"/>
      <c r="H360" s="218" t="s">
        <v>22</v>
      </c>
      <c r="I360" s="220"/>
      <c r="J360" s="216"/>
      <c r="K360" s="216"/>
      <c r="L360" s="221"/>
      <c r="M360" s="222"/>
      <c r="N360" s="223"/>
      <c r="O360" s="223"/>
      <c r="P360" s="223"/>
      <c r="Q360" s="223"/>
      <c r="R360" s="223"/>
      <c r="S360" s="223"/>
      <c r="T360" s="224"/>
      <c r="AT360" s="225" t="s">
        <v>176</v>
      </c>
      <c r="AU360" s="225" t="s">
        <v>85</v>
      </c>
      <c r="AV360" s="12" t="s">
        <v>83</v>
      </c>
      <c r="AW360" s="12" t="s">
        <v>39</v>
      </c>
      <c r="AX360" s="12" t="s">
        <v>76</v>
      </c>
      <c r="AY360" s="225" t="s">
        <v>166</v>
      </c>
    </row>
    <row r="361" spans="2:65" s="13" customFormat="1">
      <c r="B361" s="226"/>
      <c r="C361" s="227"/>
      <c r="D361" s="217" t="s">
        <v>176</v>
      </c>
      <c r="E361" s="228" t="s">
        <v>22</v>
      </c>
      <c r="F361" s="229" t="s">
        <v>782</v>
      </c>
      <c r="G361" s="227"/>
      <c r="H361" s="230">
        <v>43.46</v>
      </c>
      <c r="I361" s="231"/>
      <c r="J361" s="227"/>
      <c r="K361" s="227"/>
      <c r="L361" s="232"/>
      <c r="M361" s="233"/>
      <c r="N361" s="234"/>
      <c r="O361" s="234"/>
      <c r="P361" s="234"/>
      <c r="Q361" s="234"/>
      <c r="R361" s="234"/>
      <c r="S361" s="234"/>
      <c r="T361" s="235"/>
      <c r="AT361" s="236" t="s">
        <v>176</v>
      </c>
      <c r="AU361" s="236" t="s">
        <v>85</v>
      </c>
      <c r="AV361" s="13" t="s">
        <v>85</v>
      </c>
      <c r="AW361" s="13" t="s">
        <v>39</v>
      </c>
      <c r="AX361" s="13" t="s">
        <v>83</v>
      </c>
      <c r="AY361" s="236" t="s">
        <v>166</v>
      </c>
    </row>
    <row r="362" spans="2:65" s="1" customFormat="1" ht="25.5" customHeight="1">
      <c r="B362" s="42"/>
      <c r="C362" s="204" t="s">
        <v>783</v>
      </c>
      <c r="D362" s="204" t="s">
        <v>169</v>
      </c>
      <c r="E362" s="205" t="s">
        <v>784</v>
      </c>
      <c r="F362" s="206" t="s">
        <v>785</v>
      </c>
      <c r="G362" s="207" t="s">
        <v>331</v>
      </c>
      <c r="H362" s="208">
        <v>5</v>
      </c>
      <c r="I362" s="209"/>
      <c r="J362" s="208">
        <f>ROUND(I362*H362,2)</f>
        <v>0</v>
      </c>
      <c r="K362" s="206" t="s">
        <v>173</v>
      </c>
      <c r="L362" s="62"/>
      <c r="M362" s="210" t="s">
        <v>22</v>
      </c>
      <c r="N362" s="211" t="s">
        <v>47</v>
      </c>
      <c r="O362" s="43"/>
      <c r="P362" s="212">
        <f>O362*H362</f>
        <v>0</v>
      </c>
      <c r="Q362" s="212">
        <v>2.7599999999999999E-3</v>
      </c>
      <c r="R362" s="212">
        <f>Q362*H362</f>
        <v>1.38E-2</v>
      </c>
      <c r="S362" s="212">
        <v>0</v>
      </c>
      <c r="T362" s="213">
        <f>S362*H362</f>
        <v>0</v>
      </c>
      <c r="AR362" s="25" t="s">
        <v>273</v>
      </c>
      <c r="AT362" s="25" t="s">
        <v>169</v>
      </c>
      <c r="AU362" s="25" t="s">
        <v>85</v>
      </c>
      <c r="AY362" s="25" t="s">
        <v>166</v>
      </c>
      <c r="BE362" s="214">
        <f>IF(N362="základní",J362,0)</f>
        <v>0</v>
      </c>
      <c r="BF362" s="214">
        <f>IF(N362="snížená",J362,0)</f>
        <v>0</v>
      </c>
      <c r="BG362" s="214">
        <f>IF(N362="zákl. přenesená",J362,0)</f>
        <v>0</v>
      </c>
      <c r="BH362" s="214">
        <f>IF(N362="sníž. přenesená",J362,0)</f>
        <v>0</v>
      </c>
      <c r="BI362" s="214">
        <f>IF(N362="nulová",J362,0)</f>
        <v>0</v>
      </c>
      <c r="BJ362" s="25" t="s">
        <v>83</v>
      </c>
      <c r="BK362" s="214">
        <f>ROUND(I362*H362,2)</f>
        <v>0</v>
      </c>
      <c r="BL362" s="25" t="s">
        <v>273</v>
      </c>
      <c r="BM362" s="25" t="s">
        <v>786</v>
      </c>
    </row>
    <row r="363" spans="2:65" s="1" customFormat="1" ht="81" hidden="1">
      <c r="B363" s="42"/>
      <c r="C363" s="64"/>
      <c r="D363" s="217" t="s">
        <v>193</v>
      </c>
      <c r="E363" s="64"/>
      <c r="F363" s="237" t="s">
        <v>771</v>
      </c>
      <c r="G363" s="64"/>
      <c r="H363" s="64"/>
      <c r="I363" s="173"/>
      <c r="J363" s="64"/>
      <c r="K363" s="64"/>
      <c r="L363" s="62"/>
      <c r="M363" s="238"/>
      <c r="N363" s="43"/>
      <c r="O363" s="43"/>
      <c r="P363" s="43"/>
      <c r="Q363" s="43"/>
      <c r="R363" s="43"/>
      <c r="S363" s="43"/>
      <c r="T363" s="79"/>
      <c r="AT363" s="25" t="s">
        <v>193</v>
      </c>
      <c r="AU363" s="25" t="s">
        <v>85</v>
      </c>
    </row>
    <row r="364" spans="2:65" s="12" customFormat="1">
      <c r="B364" s="215"/>
      <c r="C364" s="216"/>
      <c r="D364" s="217" t="s">
        <v>176</v>
      </c>
      <c r="E364" s="218" t="s">
        <v>22</v>
      </c>
      <c r="F364" s="219" t="s">
        <v>765</v>
      </c>
      <c r="G364" s="216"/>
      <c r="H364" s="218" t="s">
        <v>22</v>
      </c>
      <c r="I364" s="220"/>
      <c r="J364" s="216"/>
      <c r="K364" s="216"/>
      <c r="L364" s="221"/>
      <c r="M364" s="222"/>
      <c r="N364" s="223"/>
      <c r="O364" s="223"/>
      <c r="P364" s="223"/>
      <c r="Q364" s="223"/>
      <c r="R364" s="223"/>
      <c r="S364" s="223"/>
      <c r="T364" s="224"/>
      <c r="AT364" s="225" t="s">
        <v>176</v>
      </c>
      <c r="AU364" s="225" t="s">
        <v>85</v>
      </c>
      <c r="AV364" s="12" t="s">
        <v>83</v>
      </c>
      <c r="AW364" s="12" t="s">
        <v>39</v>
      </c>
      <c r="AX364" s="12" t="s">
        <v>76</v>
      </c>
      <c r="AY364" s="225" t="s">
        <v>166</v>
      </c>
    </row>
    <row r="365" spans="2:65" s="13" customFormat="1">
      <c r="B365" s="226"/>
      <c r="C365" s="227"/>
      <c r="D365" s="217" t="s">
        <v>176</v>
      </c>
      <c r="E365" s="228" t="s">
        <v>22</v>
      </c>
      <c r="F365" s="229" t="s">
        <v>197</v>
      </c>
      <c r="G365" s="227"/>
      <c r="H365" s="230">
        <v>5</v>
      </c>
      <c r="I365" s="231"/>
      <c r="J365" s="227"/>
      <c r="K365" s="227"/>
      <c r="L365" s="232"/>
      <c r="M365" s="233"/>
      <c r="N365" s="234"/>
      <c r="O365" s="234"/>
      <c r="P365" s="234"/>
      <c r="Q365" s="234"/>
      <c r="R365" s="234"/>
      <c r="S365" s="234"/>
      <c r="T365" s="235"/>
      <c r="AT365" s="236" t="s">
        <v>176</v>
      </c>
      <c r="AU365" s="236" t="s">
        <v>85</v>
      </c>
      <c r="AV365" s="13" t="s">
        <v>85</v>
      </c>
      <c r="AW365" s="13" t="s">
        <v>39</v>
      </c>
      <c r="AX365" s="13" t="s">
        <v>83</v>
      </c>
      <c r="AY365" s="236" t="s">
        <v>166</v>
      </c>
    </row>
    <row r="366" spans="2:65" s="1" customFormat="1" ht="25.5" customHeight="1">
      <c r="B366" s="42"/>
      <c r="C366" s="204" t="s">
        <v>787</v>
      </c>
      <c r="D366" s="204" t="s">
        <v>169</v>
      </c>
      <c r="E366" s="205" t="s">
        <v>788</v>
      </c>
      <c r="F366" s="206" t="s">
        <v>789</v>
      </c>
      <c r="G366" s="207" t="s">
        <v>289</v>
      </c>
      <c r="H366" s="208">
        <v>9.36</v>
      </c>
      <c r="I366" s="209"/>
      <c r="J366" s="208">
        <f>ROUND(I366*H366,2)</f>
        <v>0</v>
      </c>
      <c r="K366" s="206" t="s">
        <v>173</v>
      </c>
      <c r="L366" s="62"/>
      <c r="M366" s="210" t="s">
        <v>22</v>
      </c>
      <c r="N366" s="211" t="s">
        <v>47</v>
      </c>
      <c r="O366" s="43"/>
      <c r="P366" s="212">
        <f>O366*H366</f>
        <v>0</v>
      </c>
      <c r="Q366" s="212">
        <v>1.3799999999999999E-3</v>
      </c>
      <c r="R366" s="212">
        <f>Q366*H366</f>
        <v>1.2916799999999999E-2</v>
      </c>
      <c r="S366" s="212">
        <v>0</v>
      </c>
      <c r="T366" s="213">
        <f>S366*H366</f>
        <v>0</v>
      </c>
      <c r="AR366" s="25" t="s">
        <v>273</v>
      </c>
      <c r="AT366" s="25" t="s">
        <v>169</v>
      </c>
      <c r="AU366" s="25" t="s">
        <v>85</v>
      </c>
      <c r="AY366" s="25" t="s">
        <v>166</v>
      </c>
      <c r="BE366" s="214">
        <f>IF(N366="základní",J366,0)</f>
        <v>0</v>
      </c>
      <c r="BF366" s="214">
        <f>IF(N366="snížená",J366,0)</f>
        <v>0</v>
      </c>
      <c r="BG366" s="214">
        <f>IF(N366="zákl. přenesená",J366,0)</f>
        <v>0</v>
      </c>
      <c r="BH366" s="214">
        <f>IF(N366="sníž. přenesená",J366,0)</f>
        <v>0</v>
      </c>
      <c r="BI366" s="214">
        <f>IF(N366="nulová",J366,0)</f>
        <v>0</v>
      </c>
      <c r="BJ366" s="25" t="s">
        <v>83</v>
      </c>
      <c r="BK366" s="214">
        <f>ROUND(I366*H366,2)</f>
        <v>0</v>
      </c>
      <c r="BL366" s="25" t="s">
        <v>273</v>
      </c>
      <c r="BM366" s="25" t="s">
        <v>790</v>
      </c>
    </row>
    <row r="367" spans="2:65" s="1" customFormat="1" ht="81" hidden="1">
      <c r="B367" s="42"/>
      <c r="C367" s="64"/>
      <c r="D367" s="217" t="s">
        <v>193</v>
      </c>
      <c r="E367" s="64"/>
      <c r="F367" s="237" t="s">
        <v>771</v>
      </c>
      <c r="G367" s="64"/>
      <c r="H367" s="64"/>
      <c r="I367" s="173"/>
      <c r="J367" s="64"/>
      <c r="K367" s="64"/>
      <c r="L367" s="62"/>
      <c r="M367" s="238"/>
      <c r="N367" s="43"/>
      <c r="O367" s="43"/>
      <c r="P367" s="43"/>
      <c r="Q367" s="43"/>
      <c r="R367" s="43"/>
      <c r="S367" s="43"/>
      <c r="T367" s="79"/>
      <c r="AT367" s="25" t="s">
        <v>193</v>
      </c>
      <c r="AU367" s="25" t="s">
        <v>85</v>
      </c>
    </row>
    <row r="368" spans="2:65" s="12" customFormat="1">
      <c r="B368" s="215"/>
      <c r="C368" s="216"/>
      <c r="D368" s="217" t="s">
        <v>176</v>
      </c>
      <c r="E368" s="218" t="s">
        <v>22</v>
      </c>
      <c r="F368" s="219" t="s">
        <v>765</v>
      </c>
      <c r="G368" s="216"/>
      <c r="H368" s="218" t="s">
        <v>22</v>
      </c>
      <c r="I368" s="220"/>
      <c r="J368" s="216"/>
      <c r="K368" s="216"/>
      <c r="L368" s="221"/>
      <c r="M368" s="222"/>
      <c r="N368" s="223"/>
      <c r="O368" s="223"/>
      <c r="P368" s="223"/>
      <c r="Q368" s="223"/>
      <c r="R368" s="223"/>
      <c r="S368" s="223"/>
      <c r="T368" s="224"/>
      <c r="AT368" s="225" t="s">
        <v>176</v>
      </c>
      <c r="AU368" s="225" t="s">
        <v>85</v>
      </c>
      <c r="AV368" s="12" t="s">
        <v>83</v>
      </c>
      <c r="AW368" s="12" t="s">
        <v>39</v>
      </c>
      <c r="AX368" s="12" t="s">
        <v>76</v>
      </c>
      <c r="AY368" s="225" t="s">
        <v>166</v>
      </c>
    </row>
    <row r="369" spans="2:65" s="13" customFormat="1">
      <c r="B369" s="226"/>
      <c r="C369" s="227"/>
      <c r="D369" s="217" t="s">
        <v>176</v>
      </c>
      <c r="E369" s="228" t="s">
        <v>22</v>
      </c>
      <c r="F369" s="229" t="s">
        <v>791</v>
      </c>
      <c r="G369" s="227"/>
      <c r="H369" s="230">
        <v>9.36</v>
      </c>
      <c r="I369" s="231"/>
      <c r="J369" s="227"/>
      <c r="K369" s="227"/>
      <c r="L369" s="232"/>
      <c r="M369" s="233"/>
      <c r="N369" s="234"/>
      <c r="O369" s="234"/>
      <c r="P369" s="234"/>
      <c r="Q369" s="234"/>
      <c r="R369" s="234"/>
      <c r="S369" s="234"/>
      <c r="T369" s="235"/>
      <c r="AT369" s="236" t="s">
        <v>176</v>
      </c>
      <c r="AU369" s="236" t="s">
        <v>85</v>
      </c>
      <c r="AV369" s="13" t="s">
        <v>85</v>
      </c>
      <c r="AW369" s="13" t="s">
        <v>39</v>
      </c>
      <c r="AX369" s="13" t="s">
        <v>83</v>
      </c>
      <c r="AY369" s="236" t="s">
        <v>166</v>
      </c>
    </row>
    <row r="370" spans="2:65" s="1" customFormat="1" ht="25.5" customHeight="1">
      <c r="B370" s="42"/>
      <c r="C370" s="204" t="s">
        <v>792</v>
      </c>
      <c r="D370" s="204" t="s">
        <v>169</v>
      </c>
      <c r="E370" s="205" t="s">
        <v>793</v>
      </c>
      <c r="F370" s="206" t="s">
        <v>794</v>
      </c>
      <c r="G370" s="207" t="s">
        <v>172</v>
      </c>
      <c r="H370" s="208">
        <v>223.49</v>
      </c>
      <c r="I370" s="209"/>
      <c r="J370" s="208">
        <f>ROUND(I370*H370,2)</f>
        <v>0</v>
      </c>
      <c r="K370" s="206" t="s">
        <v>173</v>
      </c>
      <c r="L370" s="62"/>
      <c r="M370" s="210" t="s">
        <v>22</v>
      </c>
      <c r="N370" s="211" t="s">
        <v>47</v>
      </c>
      <c r="O370" s="43"/>
      <c r="P370" s="212">
        <f>O370*H370</f>
        <v>0</v>
      </c>
      <c r="Q370" s="212">
        <v>3.0000000000000001E-5</v>
      </c>
      <c r="R370" s="212">
        <f>Q370*H370</f>
        <v>6.7047000000000001E-3</v>
      </c>
      <c r="S370" s="212">
        <v>0</v>
      </c>
      <c r="T370" s="213">
        <f>S370*H370</f>
        <v>0</v>
      </c>
      <c r="AR370" s="25" t="s">
        <v>273</v>
      </c>
      <c r="AT370" s="25" t="s">
        <v>169</v>
      </c>
      <c r="AU370" s="25" t="s">
        <v>85</v>
      </c>
      <c r="AY370" s="25" t="s">
        <v>166</v>
      </c>
      <c r="BE370" s="214">
        <f>IF(N370="základní",J370,0)</f>
        <v>0</v>
      </c>
      <c r="BF370" s="214">
        <f>IF(N370="snížená",J370,0)</f>
        <v>0</v>
      </c>
      <c r="BG370" s="214">
        <f>IF(N370="zákl. přenesená",J370,0)</f>
        <v>0</v>
      </c>
      <c r="BH370" s="214">
        <f>IF(N370="sníž. přenesená",J370,0)</f>
        <v>0</v>
      </c>
      <c r="BI370" s="214">
        <f>IF(N370="nulová",J370,0)</f>
        <v>0</v>
      </c>
      <c r="BJ370" s="25" t="s">
        <v>83</v>
      </c>
      <c r="BK370" s="214">
        <f>ROUND(I370*H370,2)</f>
        <v>0</v>
      </c>
      <c r="BL370" s="25" t="s">
        <v>273</v>
      </c>
      <c r="BM370" s="25" t="s">
        <v>795</v>
      </c>
    </row>
    <row r="371" spans="2:65" s="12" customFormat="1">
      <c r="B371" s="215"/>
      <c r="C371" s="216"/>
      <c r="D371" s="217" t="s">
        <v>176</v>
      </c>
      <c r="E371" s="218" t="s">
        <v>22</v>
      </c>
      <c r="F371" s="219" t="s">
        <v>796</v>
      </c>
      <c r="G371" s="216"/>
      <c r="H371" s="218" t="s">
        <v>22</v>
      </c>
      <c r="I371" s="220"/>
      <c r="J371" s="216"/>
      <c r="K371" s="216"/>
      <c r="L371" s="221"/>
      <c r="M371" s="222"/>
      <c r="N371" s="223"/>
      <c r="O371" s="223"/>
      <c r="P371" s="223"/>
      <c r="Q371" s="223"/>
      <c r="R371" s="223"/>
      <c r="S371" s="223"/>
      <c r="T371" s="224"/>
      <c r="AT371" s="225" t="s">
        <v>176</v>
      </c>
      <c r="AU371" s="225" t="s">
        <v>85</v>
      </c>
      <c r="AV371" s="12" t="s">
        <v>83</v>
      </c>
      <c r="AW371" s="12" t="s">
        <v>39</v>
      </c>
      <c r="AX371" s="12" t="s">
        <v>76</v>
      </c>
      <c r="AY371" s="225" t="s">
        <v>166</v>
      </c>
    </row>
    <row r="372" spans="2:65" s="13" customFormat="1">
      <c r="B372" s="226"/>
      <c r="C372" s="227"/>
      <c r="D372" s="217" t="s">
        <v>176</v>
      </c>
      <c r="E372" s="228" t="s">
        <v>22</v>
      </c>
      <c r="F372" s="229" t="s">
        <v>766</v>
      </c>
      <c r="G372" s="227"/>
      <c r="H372" s="230">
        <v>223.49</v>
      </c>
      <c r="I372" s="231"/>
      <c r="J372" s="227"/>
      <c r="K372" s="227"/>
      <c r="L372" s="232"/>
      <c r="M372" s="233"/>
      <c r="N372" s="234"/>
      <c r="O372" s="234"/>
      <c r="P372" s="234"/>
      <c r="Q372" s="234"/>
      <c r="R372" s="234"/>
      <c r="S372" s="234"/>
      <c r="T372" s="235"/>
      <c r="AT372" s="236" t="s">
        <v>176</v>
      </c>
      <c r="AU372" s="236" t="s">
        <v>85</v>
      </c>
      <c r="AV372" s="13" t="s">
        <v>85</v>
      </c>
      <c r="AW372" s="13" t="s">
        <v>39</v>
      </c>
      <c r="AX372" s="13" t="s">
        <v>83</v>
      </c>
      <c r="AY372" s="236" t="s">
        <v>166</v>
      </c>
    </row>
    <row r="373" spans="2:65" s="1" customFormat="1" ht="25.5" customHeight="1">
      <c r="B373" s="42"/>
      <c r="C373" s="204" t="s">
        <v>797</v>
      </c>
      <c r="D373" s="204" t="s">
        <v>169</v>
      </c>
      <c r="E373" s="205" t="s">
        <v>798</v>
      </c>
      <c r="F373" s="206" t="s">
        <v>799</v>
      </c>
      <c r="G373" s="207" t="s">
        <v>172</v>
      </c>
      <c r="H373" s="208">
        <v>223.49</v>
      </c>
      <c r="I373" s="209"/>
      <c r="J373" s="208">
        <f>ROUND(I373*H373,2)</f>
        <v>0</v>
      </c>
      <c r="K373" s="206" t="s">
        <v>173</v>
      </c>
      <c r="L373" s="62"/>
      <c r="M373" s="210" t="s">
        <v>22</v>
      </c>
      <c r="N373" s="211" t="s">
        <v>47</v>
      </c>
      <c r="O373" s="43"/>
      <c r="P373" s="212">
        <f>O373*H373</f>
        <v>0</v>
      </c>
      <c r="Q373" s="212">
        <v>0</v>
      </c>
      <c r="R373" s="212">
        <f>Q373*H373</f>
        <v>0</v>
      </c>
      <c r="S373" s="212">
        <v>0</v>
      </c>
      <c r="T373" s="213">
        <f>S373*H373</f>
        <v>0</v>
      </c>
      <c r="AR373" s="25" t="s">
        <v>273</v>
      </c>
      <c r="AT373" s="25" t="s">
        <v>169</v>
      </c>
      <c r="AU373" s="25" t="s">
        <v>85</v>
      </c>
      <c r="AY373" s="25" t="s">
        <v>166</v>
      </c>
      <c r="BE373" s="214">
        <f>IF(N373="základní",J373,0)</f>
        <v>0</v>
      </c>
      <c r="BF373" s="214">
        <f>IF(N373="snížená",J373,0)</f>
        <v>0</v>
      </c>
      <c r="BG373" s="214">
        <f>IF(N373="zákl. přenesená",J373,0)</f>
        <v>0</v>
      </c>
      <c r="BH373" s="214">
        <f>IF(N373="sníž. přenesená",J373,0)</f>
        <v>0</v>
      </c>
      <c r="BI373" s="214">
        <f>IF(N373="nulová",J373,0)</f>
        <v>0</v>
      </c>
      <c r="BJ373" s="25" t="s">
        <v>83</v>
      </c>
      <c r="BK373" s="214">
        <f>ROUND(I373*H373,2)</f>
        <v>0</v>
      </c>
      <c r="BL373" s="25" t="s">
        <v>273</v>
      </c>
      <c r="BM373" s="25" t="s">
        <v>800</v>
      </c>
    </row>
    <row r="374" spans="2:65" s="1" customFormat="1" ht="81" hidden="1">
      <c r="B374" s="42"/>
      <c r="C374" s="64"/>
      <c r="D374" s="217" t="s">
        <v>193</v>
      </c>
      <c r="E374" s="64"/>
      <c r="F374" s="237" t="s">
        <v>801</v>
      </c>
      <c r="G374" s="64"/>
      <c r="H374" s="64"/>
      <c r="I374" s="173"/>
      <c r="J374" s="64"/>
      <c r="K374" s="64"/>
      <c r="L374" s="62"/>
      <c r="M374" s="238"/>
      <c r="N374" s="43"/>
      <c r="O374" s="43"/>
      <c r="P374" s="43"/>
      <c r="Q374" s="43"/>
      <c r="R374" s="43"/>
      <c r="S374" s="43"/>
      <c r="T374" s="79"/>
      <c r="AT374" s="25" t="s">
        <v>193</v>
      </c>
      <c r="AU374" s="25" t="s">
        <v>85</v>
      </c>
    </row>
    <row r="375" spans="2:65" s="12" customFormat="1">
      <c r="B375" s="215"/>
      <c r="C375" s="216"/>
      <c r="D375" s="217" t="s">
        <v>176</v>
      </c>
      <c r="E375" s="218" t="s">
        <v>22</v>
      </c>
      <c r="F375" s="219" t="s">
        <v>796</v>
      </c>
      <c r="G375" s="216"/>
      <c r="H375" s="218" t="s">
        <v>22</v>
      </c>
      <c r="I375" s="220"/>
      <c r="J375" s="216"/>
      <c r="K375" s="216"/>
      <c r="L375" s="221"/>
      <c r="M375" s="222"/>
      <c r="N375" s="223"/>
      <c r="O375" s="223"/>
      <c r="P375" s="223"/>
      <c r="Q375" s="223"/>
      <c r="R375" s="223"/>
      <c r="S375" s="223"/>
      <c r="T375" s="224"/>
      <c r="AT375" s="225" t="s">
        <v>176</v>
      </c>
      <c r="AU375" s="225" t="s">
        <v>85</v>
      </c>
      <c r="AV375" s="12" t="s">
        <v>83</v>
      </c>
      <c r="AW375" s="12" t="s">
        <v>39</v>
      </c>
      <c r="AX375" s="12" t="s">
        <v>76</v>
      </c>
      <c r="AY375" s="225" t="s">
        <v>166</v>
      </c>
    </row>
    <row r="376" spans="2:65" s="13" customFormat="1">
      <c r="B376" s="226"/>
      <c r="C376" s="227"/>
      <c r="D376" s="217" t="s">
        <v>176</v>
      </c>
      <c r="E376" s="228" t="s">
        <v>22</v>
      </c>
      <c r="F376" s="229" t="s">
        <v>766</v>
      </c>
      <c r="G376" s="227"/>
      <c r="H376" s="230">
        <v>223.49</v>
      </c>
      <c r="I376" s="231"/>
      <c r="J376" s="227"/>
      <c r="K376" s="227"/>
      <c r="L376" s="232"/>
      <c r="M376" s="233"/>
      <c r="N376" s="234"/>
      <c r="O376" s="234"/>
      <c r="P376" s="234"/>
      <c r="Q376" s="234"/>
      <c r="R376" s="234"/>
      <c r="S376" s="234"/>
      <c r="T376" s="235"/>
      <c r="AT376" s="236" t="s">
        <v>176</v>
      </c>
      <c r="AU376" s="236" t="s">
        <v>85</v>
      </c>
      <c r="AV376" s="13" t="s">
        <v>85</v>
      </c>
      <c r="AW376" s="13" t="s">
        <v>39</v>
      </c>
      <c r="AX376" s="13" t="s">
        <v>83</v>
      </c>
      <c r="AY376" s="236" t="s">
        <v>166</v>
      </c>
    </row>
    <row r="377" spans="2:65" s="1" customFormat="1" ht="16.5" customHeight="1">
      <c r="B377" s="42"/>
      <c r="C377" s="253" t="s">
        <v>802</v>
      </c>
      <c r="D377" s="253" t="s">
        <v>606</v>
      </c>
      <c r="E377" s="254" t="s">
        <v>803</v>
      </c>
      <c r="F377" s="255" t="s">
        <v>804</v>
      </c>
      <c r="G377" s="256" t="s">
        <v>172</v>
      </c>
      <c r="H377" s="257">
        <v>245.84</v>
      </c>
      <c r="I377" s="258"/>
      <c r="J377" s="257">
        <f>ROUND(I377*H377,2)</f>
        <v>0</v>
      </c>
      <c r="K377" s="255" t="s">
        <v>173</v>
      </c>
      <c r="L377" s="259"/>
      <c r="M377" s="260" t="s">
        <v>22</v>
      </c>
      <c r="N377" s="261" t="s">
        <v>47</v>
      </c>
      <c r="O377" s="43"/>
      <c r="P377" s="212">
        <f>O377*H377</f>
        <v>0</v>
      </c>
      <c r="Q377" s="212">
        <v>1.1E-4</v>
      </c>
      <c r="R377" s="212">
        <f>Q377*H377</f>
        <v>2.7042400000000001E-2</v>
      </c>
      <c r="S377" s="212">
        <v>0</v>
      </c>
      <c r="T377" s="213">
        <f>S377*H377</f>
        <v>0</v>
      </c>
      <c r="AR377" s="25" t="s">
        <v>377</v>
      </c>
      <c r="AT377" s="25" t="s">
        <v>606</v>
      </c>
      <c r="AU377" s="25" t="s">
        <v>85</v>
      </c>
      <c r="AY377" s="25" t="s">
        <v>166</v>
      </c>
      <c r="BE377" s="214">
        <f>IF(N377="základní",J377,0)</f>
        <v>0</v>
      </c>
      <c r="BF377" s="214">
        <f>IF(N377="snížená",J377,0)</f>
        <v>0</v>
      </c>
      <c r="BG377" s="214">
        <f>IF(N377="zákl. přenesená",J377,0)</f>
        <v>0</v>
      </c>
      <c r="BH377" s="214">
        <f>IF(N377="sníž. přenesená",J377,0)</f>
        <v>0</v>
      </c>
      <c r="BI377" s="214">
        <f>IF(N377="nulová",J377,0)</f>
        <v>0</v>
      </c>
      <c r="BJ377" s="25" t="s">
        <v>83</v>
      </c>
      <c r="BK377" s="214">
        <f>ROUND(I377*H377,2)</f>
        <v>0</v>
      </c>
      <c r="BL377" s="25" t="s">
        <v>273</v>
      </c>
      <c r="BM377" s="25" t="s">
        <v>805</v>
      </c>
    </row>
    <row r="378" spans="2:65" s="13" customFormat="1">
      <c r="B378" s="226"/>
      <c r="C378" s="227"/>
      <c r="D378" s="217" t="s">
        <v>176</v>
      </c>
      <c r="E378" s="228" t="s">
        <v>22</v>
      </c>
      <c r="F378" s="229" t="s">
        <v>806</v>
      </c>
      <c r="G378" s="227"/>
      <c r="H378" s="230">
        <v>245.84</v>
      </c>
      <c r="I378" s="231"/>
      <c r="J378" s="227"/>
      <c r="K378" s="227"/>
      <c r="L378" s="232"/>
      <c r="M378" s="233"/>
      <c r="N378" s="234"/>
      <c r="O378" s="234"/>
      <c r="P378" s="234"/>
      <c r="Q378" s="234"/>
      <c r="R378" s="234"/>
      <c r="S378" s="234"/>
      <c r="T378" s="235"/>
      <c r="AT378" s="236" t="s">
        <v>176</v>
      </c>
      <c r="AU378" s="236" t="s">
        <v>85</v>
      </c>
      <c r="AV378" s="13" t="s">
        <v>85</v>
      </c>
      <c r="AW378" s="13" t="s">
        <v>39</v>
      </c>
      <c r="AX378" s="13" t="s">
        <v>83</v>
      </c>
      <c r="AY378" s="236" t="s">
        <v>166</v>
      </c>
    </row>
    <row r="379" spans="2:65" s="1" customFormat="1" ht="38.25" customHeight="1">
      <c r="B379" s="42"/>
      <c r="C379" s="204" t="s">
        <v>807</v>
      </c>
      <c r="D379" s="204" t="s">
        <v>169</v>
      </c>
      <c r="E379" s="205" t="s">
        <v>808</v>
      </c>
      <c r="F379" s="206" t="s">
        <v>809</v>
      </c>
      <c r="G379" s="207" t="s">
        <v>224</v>
      </c>
      <c r="H379" s="208">
        <v>11.67</v>
      </c>
      <c r="I379" s="209"/>
      <c r="J379" s="208">
        <f>ROUND(I379*H379,2)</f>
        <v>0</v>
      </c>
      <c r="K379" s="206" t="s">
        <v>173</v>
      </c>
      <c r="L379" s="62"/>
      <c r="M379" s="210" t="s">
        <v>22</v>
      </c>
      <c r="N379" s="211" t="s">
        <v>47</v>
      </c>
      <c r="O379" s="43"/>
      <c r="P379" s="212">
        <f>O379*H379</f>
        <v>0</v>
      </c>
      <c r="Q379" s="212">
        <v>0</v>
      </c>
      <c r="R379" s="212">
        <f>Q379*H379</f>
        <v>0</v>
      </c>
      <c r="S379" s="212">
        <v>0</v>
      </c>
      <c r="T379" s="213">
        <f>S379*H379</f>
        <v>0</v>
      </c>
      <c r="AR379" s="25" t="s">
        <v>273</v>
      </c>
      <c r="AT379" s="25" t="s">
        <v>169</v>
      </c>
      <c r="AU379" s="25" t="s">
        <v>85</v>
      </c>
      <c r="AY379" s="25" t="s">
        <v>166</v>
      </c>
      <c r="BE379" s="214">
        <f>IF(N379="základní",J379,0)</f>
        <v>0</v>
      </c>
      <c r="BF379" s="214">
        <f>IF(N379="snížená",J379,0)</f>
        <v>0</v>
      </c>
      <c r="BG379" s="214">
        <f>IF(N379="zákl. přenesená",J379,0)</f>
        <v>0</v>
      </c>
      <c r="BH379" s="214">
        <f>IF(N379="sníž. přenesená",J379,0)</f>
        <v>0</v>
      </c>
      <c r="BI379" s="214">
        <f>IF(N379="nulová",J379,0)</f>
        <v>0</v>
      </c>
      <c r="BJ379" s="25" t="s">
        <v>83</v>
      </c>
      <c r="BK379" s="214">
        <f>ROUND(I379*H379,2)</f>
        <v>0</v>
      </c>
      <c r="BL379" s="25" t="s">
        <v>273</v>
      </c>
      <c r="BM379" s="25" t="s">
        <v>810</v>
      </c>
    </row>
    <row r="380" spans="2:65" s="1" customFormat="1" ht="148.5" hidden="1">
      <c r="B380" s="42"/>
      <c r="C380" s="64"/>
      <c r="D380" s="217" t="s">
        <v>193</v>
      </c>
      <c r="E380" s="64"/>
      <c r="F380" s="237" t="s">
        <v>811</v>
      </c>
      <c r="G380" s="64"/>
      <c r="H380" s="64"/>
      <c r="I380" s="173"/>
      <c r="J380" s="64"/>
      <c r="K380" s="64"/>
      <c r="L380" s="62"/>
      <c r="M380" s="238"/>
      <c r="N380" s="43"/>
      <c r="O380" s="43"/>
      <c r="P380" s="43"/>
      <c r="Q380" s="43"/>
      <c r="R380" s="43"/>
      <c r="S380" s="43"/>
      <c r="T380" s="79"/>
      <c r="AT380" s="25" t="s">
        <v>193</v>
      </c>
      <c r="AU380" s="25" t="s">
        <v>85</v>
      </c>
    </row>
    <row r="381" spans="2:65" s="11" customFormat="1" ht="29.85" customHeight="1">
      <c r="B381" s="188"/>
      <c r="C381" s="189"/>
      <c r="D381" s="190" t="s">
        <v>75</v>
      </c>
      <c r="E381" s="202" t="s">
        <v>812</v>
      </c>
      <c r="F381" s="202" t="s">
        <v>813</v>
      </c>
      <c r="G381" s="189"/>
      <c r="H381" s="189"/>
      <c r="I381" s="192"/>
      <c r="J381" s="203">
        <f>BK381</f>
        <v>0</v>
      </c>
      <c r="K381" s="189"/>
      <c r="L381" s="194"/>
      <c r="M381" s="195"/>
      <c r="N381" s="196"/>
      <c r="O381" s="196"/>
      <c r="P381" s="197">
        <f>SUM(P382:P444)</f>
        <v>0</v>
      </c>
      <c r="Q381" s="196"/>
      <c r="R381" s="197">
        <f>SUM(R382:R444)</f>
        <v>2.1630880000000001</v>
      </c>
      <c r="S381" s="196"/>
      <c r="T381" s="198">
        <f>SUM(T382:T444)</f>
        <v>0</v>
      </c>
      <c r="AR381" s="199" t="s">
        <v>85</v>
      </c>
      <c r="AT381" s="200" t="s">
        <v>75</v>
      </c>
      <c r="AU381" s="200" t="s">
        <v>83</v>
      </c>
      <c r="AY381" s="199" t="s">
        <v>166</v>
      </c>
      <c r="BK381" s="201">
        <f>SUM(BK382:BK444)</f>
        <v>0</v>
      </c>
    </row>
    <row r="382" spans="2:65" s="1" customFormat="1" ht="16.5" customHeight="1">
      <c r="B382" s="42"/>
      <c r="C382" s="204" t="s">
        <v>814</v>
      </c>
      <c r="D382" s="204" t="s">
        <v>169</v>
      </c>
      <c r="E382" s="205" t="s">
        <v>815</v>
      </c>
      <c r="F382" s="206" t="s">
        <v>816</v>
      </c>
      <c r="G382" s="207" t="s">
        <v>172</v>
      </c>
      <c r="H382" s="208">
        <v>54.03</v>
      </c>
      <c r="I382" s="209"/>
      <c r="J382" s="208">
        <f>ROUND(I382*H382,2)</f>
        <v>0</v>
      </c>
      <c r="K382" s="206" t="s">
        <v>22</v>
      </c>
      <c r="L382" s="62"/>
      <c r="M382" s="210" t="s">
        <v>22</v>
      </c>
      <c r="N382" s="211" t="s">
        <v>47</v>
      </c>
      <c r="O382" s="43"/>
      <c r="P382" s="212">
        <f>O382*H382</f>
        <v>0</v>
      </c>
      <c r="Q382" s="212">
        <v>0</v>
      </c>
      <c r="R382" s="212">
        <f>Q382*H382</f>
        <v>0</v>
      </c>
      <c r="S382" s="212">
        <v>0</v>
      </c>
      <c r="T382" s="213">
        <f>S382*H382</f>
        <v>0</v>
      </c>
      <c r="AR382" s="25" t="s">
        <v>273</v>
      </c>
      <c r="AT382" s="25" t="s">
        <v>169</v>
      </c>
      <c r="AU382" s="25" t="s">
        <v>85</v>
      </c>
      <c r="AY382" s="25" t="s">
        <v>166</v>
      </c>
      <c r="BE382" s="214">
        <f>IF(N382="základní",J382,0)</f>
        <v>0</v>
      </c>
      <c r="BF382" s="214">
        <f>IF(N382="snížená",J382,0)</f>
        <v>0</v>
      </c>
      <c r="BG382" s="214">
        <f>IF(N382="zákl. přenesená",J382,0)</f>
        <v>0</v>
      </c>
      <c r="BH382" s="214">
        <f>IF(N382="sníž. přenesená",J382,0)</f>
        <v>0</v>
      </c>
      <c r="BI382" s="214">
        <f>IF(N382="nulová",J382,0)</f>
        <v>0</v>
      </c>
      <c r="BJ382" s="25" t="s">
        <v>83</v>
      </c>
      <c r="BK382" s="214">
        <f>ROUND(I382*H382,2)</f>
        <v>0</v>
      </c>
      <c r="BL382" s="25" t="s">
        <v>273</v>
      </c>
      <c r="BM382" s="25" t="s">
        <v>817</v>
      </c>
    </row>
    <row r="383" spans="2:65" s="1" customFormat="1" ht="81" hidden="1">
      <c r="B383" s="42"/>
      <c r="C383" s="64"/>
      <c r="D383" s="217" t="s">
        <v>193</v>
      </c>
      <c r="E383" s="64"/>
      <c r="F383" s="237" t="s">
        <v>818</v>
      </c>
      <c r="G383" s="64"/>
      <c r="H383" s="64"/>
      <c r="I383" s="173"/>
      <c r="J383" s="64"/>
      <c r="K383" s="64"/>
      <c r="L383" s="62"/>
      <c r="M383" s="238"/>
      <c r="N383" s="43"/>
      <c r="O383" s="43"/>
      <c r="P383" s="43"/>
      <c r="Q383" s="43"/>
      <c r="R383" s="43"/>
      <c r="S383" s="43"/>
      <c r="T383" s="79"/>
      <c r="AT383" s="25" t="s">
        <v>193</v>
      </c>
      <c r="AU383" s="25" t="s">
        <v>85</v>
      </c>
    </row>
    <row r="384" spans="2:65" s="12" customFormat="1">
      <c r="B384" s="215"/>
      <c r="C384" s="216"/>
      <c r="D384" s="217" t="s">
        <v>176</v>
      </c>
      <c r="E384" s="218" t="s">
        <v>22</v>
      </c>
      <c r="F384" s="219" t="s">
        <v>464</v>
      </c>
      <c r="G384" s="216"/>
      <c r="H384" s="218" t="s">
        <v>22</v>
      </c>
      <c r="I384" s="220"/>
      <c r="J384" s="216"/>
      <c r="K384" s="216"/>
      <c r="L384" s="221"/>
      <c r="M384" s="222"/>
      <c r="N384" s="223"/>
      <c r="O384" s="223"/>
      <c r="P384" s="223"/>
      <c r="Q384" s="223"/>
      <c r="R384" s="223"/>
      <c r="S384" s="223"/>
      <c r="T384" s="224"/>
      <c r="AT384" s="225" t="s">
        <v>176</v>
      </c>
      <c r="AU384" s="225" t="s">
        <v>85</v>
      </c>
      <c r="AV384" s="12" t="s">
        <v>83</v>
      </c>
      <c r="AW384" s="12" t="s">
        <v>39</v>
      </c>
      <c r="AX384" s="12" t="s">
        <v>76</v>
      </c>
      <c r="AY384" s="225" t="s">
        <v>166</v>
      </c>
    </row>
    <row r="385" spans="2:65" s="13" customFormat="1">
      <c r="B385" s="226"/>
      <c r="C385" s="227"/>
      <c r="D385" s="217" t="s">
        <v>176</v>
      </c>
      <c r="E385" s="228" t="s">
        <v>22</v>
      </c>
      <c r="F385" s="229" t="s">
        <v>819</v>
      </c>
      <c r="G385" s="227"/>
      <c r="H385" s="230">
        <v>34.479999999999997</v>
      </c>
      <c r="I385" s="231"/>
      <c r="J385" s="227"/>
      <c r="K385" s="227"/>
      <c r="L385" s="232"/>
      <c r="M385" s="233"/>
      <c r="N385" s="234"/>
      <c r="O385" s="234"/>
      <c r="P385" s="234"/>
      <c r="Q385" s="234"/>
      <c r="R385" s="234"/>
      <c r="S385" s="234"/>
      <c r="T385" s="235"/>
      <c r="AT385" s="236" t="s">
        <v>176</v>
      </c>
      <c r="AU385" s="236" t="s">
        <v>85</v>
      </c>
      <c r="AV385" s="13" t="s">
        <v>85</v>
      </c>
      <c r="AW385" s="13" t="s">
        <v>39</v>
      </c>
      <c r="AX385" s="13" t="s">
        <v>76</v>
      </c>
      <c r="AY385" s="236" t="s">
        <v>166</v>
      </c>
    </row>
    <row r="386" spans="2:65" s="13" customFormat="1">
      <c r="B386" s="226"/>
      <c r="C386" s="227"/>
      <c r="D386" s="217" t="s">
        <v>176</v>
      </c>
      <c r="E386" s="228" t="s">
        <v>22</v>
      </c>
      <c r="F386" s="229" t="s">
        <v>820</v>
      </c>
      <c r="G386" s="227"/>
      <c r="H386" s="230">
        <v>19.55</v>
      </c>
      <c r="I386" s="231"/>
      <c r="J386" s="227"/>
      <c r="K386" s="227"/>
      <c r="L386" s="232"/>
      <c r="M386" s="233"/>
      <c r="N386" s="234"/>
      <c r="O386" s="234"/>
      <c r="P386" s="234"/>
      <c r="Q386" s="234"/>
      <c r="R386" s="234"/>
      <c r="S386" s="234"/>
      <c r="T386" s="235"/>
      <c r="AT386" s="236" t="s">
        <v>176</v>
      </c>
      <c r="AU386" s="236" t="s">
        <v>85</v>
      </c>
      <c r="AV386" s="13" t="s">
        <v>85</v>
      </c>
      <c r="AW386" s="13" t="s">
        <v>39</v>
      </c>
      <c r="AX386" s="13" t="s">
        <v>76</v>
      </c>
      <c r="AY386" s="236" t="s">
        <v>166</v>
      </c>
    </row>
    <row r="387" spans="2:65" s="14" customFormat="1">
      <c r="B387" s="239"/>
      <c r="C387" s="240"/>
      <c r="D387" s="217" t="s">
        <v>176</v>
      </c>
      <c r="E387" s="241" t="s">
        <v>22</v>
      </c>
      <c r="F387" s="242" t="s">
        <v>214</v>
      </c>
      <c r="G387" s="240"/>
      <c r="H387" s="243">
        <v>54.03</v>
      </c>
      <c r="I387" s="244"/>
      <c r="J387" s="240"/>
      <c r="K387" s="240"/>
      <c r="L387" s="245"/>
      <c r="M387" s="246"/>
      <c r="N387" s="247"/>
      <c r="O387" s="247"/>
      <c r="P387" s="247"/>
      <c r="Q387" s="247"/>
      <c r="R387" s="247"/>
      <c r="S387" s="247"/>
      <c r="T387" s="248"/>
      <c r="AT387" s="249" t="s">
        <v>176</v>
      </c>
      <c r="AU387" s="249" t="s">
        <v>85</v>
      </c>
      <c r="AV387" s="14" t="s">
        <v>174</v>
      </c>
      <c r="AW387" s="14" t="s">
        <v>39</v>
      </c>
      <c r="AX387" s="14" t="s">
        <v>83</v>
      </c>
      <c r="AY387" s="249" t="s">
        <v>166</v>
      </c>
    </row>
    <row r="388" spans="2:65" s="1" customFormat="1" ht="25.5" customHeight="1">
      <c r="B388" s="42"/>
      <c r="C388" s="204" t="s">
        <v>821</v>
      </c>
      <c r="D388" s="204" t="s">
        <v>169</v>
      </c>
      <c r="E388" s="205" t="s">
        <v>822</v>
      </c>
      <c r="F388" s="206" t="s">
        <v>823</v>
      </c>
      <c r="G388" s="207" t="s">
        <v>172</v>
      </c>
      <c r="H388" s="208">
        <v>222</v>
      </c>
      <c r="I388" s="209"/>
      <c r="J388" s="208">
        <f>ROUND(I388*H388,2)</f>
        <v>0</v>
      </c>
      <c r="K388" s="206" t="s">
        <v>173</v>
      </c>
      <c r="L388" s="62"/>
      <c r="M388" s="210" t="s">
        <v>22</v>
      </c>
      <c r="N388" s="211" t="s">
        <v>47</v>
      </c>
      <c r="O388" s="43"/>
      <c r="P388" s="212">
        <f>O388*H388</f>
        <v>0</v>
      </c>
      <c r="Q388" s="212">
        <v>0</v>
      </c>
      <c r="R388" s="212">
        <f>Q388*H388</f>
        <v>0</v>
      </c>
      <c r="S388" s="212">
        <v>0</v>
      </c>
      <c r="T388" s="213">
        <f>S388*H388</f>
        <v>0</v>
      </c>
      <c r="AR388" s="25" t="s">
        <v>273</v>
      </c>
      <c r="AT388" s="25" t="s">
        <v>169</v>
      </c>
      <c r="AU388" s="25" t="s">
        <v>85</v>
      </c>
      <c r="AY388" s="25" t="s">
        <v>166</v>
      </c>
      <c r="BE388" s="214">
        <f>IF(N388="základní",J388,0)</f>
        <v>0</v>
      </c>
      <c r="BF388" s="214">
        <f>IF(N388="snížená",J388,0)</f>
        <v>0</v>
      </c>
      <c r="BG388" s="214">
        <f>IF(N388="zákl. přenesená",J388,0)</f>
        <v>0</v>
      </c>
      <c r="BH388" s="214">
        <f>IF(N388="sníž. přenesená",J388,0)</f>
        <v>0</v>
      </c>
      <c r="BI388" s="214">
        <f>IF(N388="nulová",J388,0)</f>
        <v>0</v>
      </c>
      <c r="BJ388" s="25" t="s">
        <v>83</v>
      </c>
      <c r="BK388" s="214">
        <f>ROUND(I388*H388,2)</f>
        <v>0</v>
      </c>
      <c r="BL388" s="25" t="s">
        <v>273</v>
      </c>
      <c r="BM388" s="25" t="s">
        <v>824</v>
      </c>
    </row>
    <row r="389" spans="2:65" s="1" customFormat="1" ht="81" hidden="1">
      <c r="B389" s="42"/>
      <c r="C389" s="64"/>
      <c r="D389" s="217" t="s">
        <v>193</v>
      </c>
      <c r="E389" s="64"/>
      <c r="F389" s="237" t="s">
        <v>818</v>
      </c>
      <c r="G389" s="64"/>
      <c r="H389" s="64"/>
      <c r="I389" s="173"/>
      <c r="J389" s="64"/>
      <c r="K389" s="64"/>
      <c r="L389" s="62"/>
      <c r="M389" s="238"/>
      <c r="N389" s="43"/>
      <c r="O389" s="43"/>
      <c r="P389" s="43"/>
      <c r="Q389" s="43"/>
      <c r="R389" s="43"/>
      <c r="S389" s="43"/>
      <c r="T389" s="79"/>
      <c r="AT389" s="25" t="s">
        <v>193</v>
      </c>
      <c r="AU389" s="25" t="s">
        <v>85</v>
      </c>
    </row>
    <row r="390" spans="2:65" s="12" customFormat="1">
      <c r="B390" s="215"/>
      <c r="C390" s="216"/>
      <c r="D390" s="217" t="s">
        <v>176</v>
      </c>
      <c r="E390" s="218" t="s">
        <v>22</v>
      </c>
      <c r="F390" s="219" t="s">
        <v>603</v>
      </c>
      <c r="G390" s="216"/>
      <c r="H390" s="218" t="s">
        <v>22</v>
      </c>
      <c r="I390" s="220"/>
      <c r="J390" s="216"/>
      <c r="K390" s="216"/>
      <c r="L390" s="221"/>
      <c r="M390" s="222"/>
      <c r="N390" s="223"/>
      <c r="O390" s="223"/>
      <c r="P390" s="223"/>
      <c r="Q390" s="223"/>
      <c r="R390" s="223"/>
      <c r="S390" s="223"/>
      <c r="T390" s="224"/>
      <c r="AT390" s="225" t="s">
        <v>176</v>
      </c>
      <c r="AU390" s="225" t="s">
        <v>85</v>
      </c>
      <c r="AV390" s="12" t="s">
        <v>83</v>
      </c>
      <c r="AW390" s="12" t="s">
        <v>39</v>
      </c>
      <c r="AX390" s="12" t="s">
        <v>76</v>
      </c>
      <c r="AY390" s="225" t="s">
        <v>166</v>
      </c>
    </row>
    <row r="391" spans="2:65" s="13" customFormat="1">
      <c r="B391" s="226"/>
      <c r="C391" s="227"/>
      <c r="D391" s="217" t="s">
        <v>176</v>
      </c>
      <c r="E391" s="228" t="s">
        <v>22</v>
      </c>
      <c r="F391" s="229" t="s">
        <v>604</v>
      </c>
      <c r="G391" s="227"/>
      <c r="H391" s="230">
        <v>222</v>
      </c>
      <c r="I391" s="231"/>
      <c r="J391" s="227"/>
      <c r="K391" s="227"/>
      <c r="L391" s="232"/>
      <c r="M391" s="233"/>
      <c r="N391" s="234"/>
      <c r="O391" s="234"/>
      <c r="P391" s="234"/>
      <c r="Q391" s="234"/>
      <c r="R391" s="234"/>
      <c r="S391" s="234"/>
      <c r="T391" s="235"/>
      <c r="AT391" s="236" t="s">
        <v>176</v>
      </c>
      <c r="AU391" s="236" t="s">
        <v>85</v>
      </c>
      <c r="AV391" s="13" t="s">
        <v>85</v>
      </c>
      <c r="AW391" s="13" t="s">
        <v>39</v>
      </c>
      <c r="AX391" s="13" t="s">
        <v>83</v>
      </c>
      <c r="AY391" s="236" t="s">
        <v>166</v>
      </c>
    </row>
    <row r="392" spans="2:65" s="1" customFormat="1" ht="16.5" customHeight="1">
      <c r="B392" s="42"/>
      <c r="C392" s="253" t="s">
        <v>825</v>
      </c>
      <c r="D392" s="253" t="s">
        <v>606</v>
      </c>
      <c r="E392" s="254" t="s">
        <v>826</v>
      </c>
      <c r="F392" s="255" t="s">
        <v>827</v>
      </c>
      <c r="G392" s="256" t="s">
        <v>172</v>
      </c>
      <c r="H392" s="257">
        <v>226.44</v>
      </c>
      <c r="I392" s="258"/>
      <c r="J392" s="257">
        <f>ROUND(I392*H392,2)</f>
        <v>0</v>
      </c>
      <c r="K392" s="255" t="s">
        <v>173</v>
      </c>
      <c r="L392" s="259"/>
      <c r="M392" s="260" t="s">
        <v>22</v>
      </c>
      <c r="N392" s="261" t="s">
        <v>47</v>
      </c>
      <c r="O392" s="43"/>
      <c r="P392" s="212">
        <f>O392*H392</f>
        <v>0</v>
      </c>
      <c r="Q392" s="212">
        <v>7.3499999999999998E-3</v>
      </c>
      <c r="R392" s="212">
        <f>Q392*H392</f>
        <v>1.664334</v>
      </c>
      <c r="S392" s="212">
        <v>0</v>
      </c>
      <c r="T392" s="213">
        <f>S392*H392</f>
        <v>0</v>
      </c>
      <c r="AR392" s="25" t="s">
        <v>377</v>
      </c>
      <c r="AT392" s="25" t="s">
        <v>606</v>
      </c>
      <c r="AU392" s="25" t="s">
        <v>85</v>
      </c>
      <c r="AY392" s="25" t="s">
        <v>166</v>
      </c>
      <c r="BE392" s="214">
        <f>IF(N392="základní",J392,0)</f>
        <v>0</v>
      </c>
      <c r="BF392" s="214">
        <f>IF(N392="snížená",J392,0)</f>
        <v>0</v>
      </c>
      <c r="BG392" s="214">
        <f>IF(N392="zákl. přenesená",J392,0)</f>
        <v>0</v>
      </c>
      <c r="BH392" s="214">
        <f>IF(N392="sníž. přenesená",J392,0)</f>
        <v>0</v>
      </c>
      <c r="BI392" s="214">
        <f>IF(N392="nulová",J392,0)</f>
        <v>0</v>
      </c>
      <c r="BJ392" s="25" t="s">
        <v>83</v>
      </c>
      <c r="BK392" s="214">
        <f>ROUND(I392*H392,2)</f>
        <v>0</v>
      </c>
      <c r="BL392" s="25" t="s">
        <v>273</v>
      </c>
      <c r="BM392" s="25" t="s">
        <v>828</v>
      </c>
    </row>
    <row r="393" spans="2:65" s="13" customFormat="1">
      <c r="B393" s="226"/>
      <c r="C393" s="227"/>
      <c r="D393" s="217" t="s">
        <v>176</v>
      </c>
      <c r="E393" s="228" t="s">
        <v>22</v>
      </c>
      <c r="F393" s="229" t="s">
        <v>610</v>
      </c>
      <c r="G393" s="227"/>
      <c r="H393" s="230">
        <v>226.44</v>
      </c>
      <c r="I393" s="231"/>
      <c r="J393" s="227"/>
      <c r="K393" s="227"/>
      <c r="L393" s="232"/>
      <c r="M393" s="233"/>
      <c r="N393" s="234"/>
      <c r="O393" s="234"/>
      <c r="P393" s="234"/>
      <c r="Q393" s="234"/>
      <c r="R393" s="234"/>
      <c r="S393" s="234"/>
      <c r="T393" s="235"/>
      <c r="AT393" s="236" t="s">
        <v>176</v>
      </c>
      <c r="AU393" s="236" t="s">
        <v>85</v>
      </c>
      <c r="AV393" s="13" t="s">
        <v>85</v>
      </c>
      <c r="AW393" s="13" t="s">
        <v>39</v>
      </c>
      <c r="AX393" s="13" t="s">
        <v>83</v>
      </c>
      <c r="AY393" s="236" t="s">
        <v>166</v>
      </c>
    </row>
    <row r="394" spans="2:65" s="1" customFormat="1" ht="16.5" customHeight="1">
      <c r="B394" s="42"/>
      <c r="C394" s="204" t="s">
        <v>829</v>
      </c>
      <c r="D394" s="204" t="s">
        <v>169</v>
      </c>
      <c r="E394" s="205" t="s">
        <v>830</v>
      </c>
      <c r="F394" s="206" t="s">
        <v>831</v>
      </c>
      <c r="G394" s="207" t="s">
        <v>289</v>
      </c>
      <c r="H394" s="208">
        <v>224.6</v>
      </c>
      <c r="I394" s="209"/>
      <c r="J394" s="208">
        <f>ROUND(I394*H394,2)</f>
        <v>0</v>
      </c>
      <c r="K394" s="206" t="s">
        <v>173</v>
      </c>
      <c r="L394" s="62"/>
      <c r="M394" s="210" t="s">
        <v>22</v>
      </c>
      <c r="N394" s="211" t="s">
        <v>47</v>
      </c>
      <c r="O394" s="43"/>
      <c r="P394" s="212">
        <f>O394*H394</f>
        <v>0</v>
      </c>
      <c r="Q394" s="212">
        <v>0</v>
      </c>
      <c r="R394" s="212">
        <f>Q394*H394</f>
        <v>0</v>
      </c>
      <c r="S394" s="212">
        <v>0</v>
      </c>
      <c r="T394" s="213">
        <f>S394*H394</f>
        <v>0</v>
      </c>
      <c r="AR394" s="25" t="s">
        <v>273</v>
      </c>
      <c r="AT394" s="25" t="s">
        <v>169</v>
      </c>
      <c r="AU394" s="25" t="s">
        <v>85</v>
      </c>
      <c r="AY394" s="25" t="s">
        <v>166</v>
      </c>
      <c r="BE394" s="214">
        <f>IF(N394="základní",J394,0)</f>
        <v>0</v>
      </c>
      <c r="BF394" s="214">
        <f>IF(N394="snížená",J394,0)</f>
        <v>0</v>
      </c>
      <c r="BG394" s="214">
        <f>IF(N394="zákl. přenesená",J394,0)</f>
        <v>0</v>
      </c>
      <c r="BH394" s="214">
        <f>IF(N394="sníž. přenesená",J394,0)</f>
        <v>0</v>
      </c>
      <c r="BI394" s="214">
        <f>IF(N394="nulová",J394,0)</f>
        <v>0</v>
      </c>
      <c r="BJ394" s="25" t="s">
        <v>83</v>
      </c>
      <c r="BK394" s="214">
        <f>ROUND(I394*H394,2)</f>
        <v>0</v>
      </c>
      <c r="BL394" s="25" t="s">
        <v>273</v>
      </c>
      <c r="BM394" s="25" t="s">
        <v>832</v>
      </c>
    </row>
    <row r="395" spans="2:65" s="1" customFormat="1" ht="81" hidden="1">
      <c r="B395" s="42"/>
      <c r="C395" s="64"/>
      <c r="D395" s="217" t="s">
        <v>193</v>
      </c>
      <c r="E395" s="64"/>
      <c r="F395" s="237" t="s">
        <v>818</v>
      </c>
      <c r="G395" s="64"/>
      <c r="H395" s="64"/>
      <c r="I395" s="173"/>
      <c r="J395" s="64"/>
      <c r="K395" s="64"/>
      <c r="L395" s="62"/>
      <c r="M395" s="238"/>
      <c r="N395" s="43"/>
      <c r="O395" s="43"/>
      <c r="P395" s="43"/>
      <c r="Q395" s="43"/>
      <c r="R395" s="43"/>
      <c r="S395" s="43"/>
      <c r="T395" s="79"/>
      <c r="AT395" s="25" t="s">
        <v>193</v>
      </c>
      <c r="AU395" s="25" t="s">
        <v>85</v>
      </c>
    </row>
    <row r="396" spans="2:65" s="13" customFormat="1">
      <c r="B396" s="226"/>
      <c r="C396" s="227"/>
      <c r="D396" s="217" t="s">
        <v>176</v>
      </c>
      <c r="E396" s="228" t="s">
        <v>22</v>
      </c>
      <c r="F396" s="229" t="s">
        <v>833</v>
      </c>
      <c r="G396" s="227"/>
      <c r="H396" s="230">
        <v>224.6</v>
      </c>
      <c r="I396" s="231"/>
      <c r="J396" s="227"/>
      <c r="K396" s="227"/>
      <c r="L396" s="232"/>
      <c r="M396" s="233"/>
      <c r="N396" s="234"/>
      <c r="O396" s="234"/>
      <c r="P396" s="234"/>
      <c r="Q396" s="234"/>
      <c r="R396" s="234"/>
      <c r="S396" s="234"/>
      <c r="T396" s="235"/>
      <c r="AT396" s="236" t="s">
        <v>176</v>
      </c>
      <c r="AU396" s="236" t="s">
        <v>85</v>
      </c>
      <c r="AV396" s="13" t="s">
        <v>85</v>
      </c>
      <c r="AW396" s="13" t="s">
        <v>39</v>
      </c>
      <c r="AX396" s="13" t="s">
        <v>83</v>
      </c>
      <c r="AY396" s="236" t="s">
        <v>166</v>
      </c>
    </row>
    <row r="397" spans="2:65" s="1" customFormat="1" ht="16.5" customHeight="1">
      <c r="B397" s="42"/>
      <c r="C397" s="253" t="s">
        <v>834</v>
      </c>
      <c r="D397" s="253" t="s">
        <v>606</v>
      </c>
      <c r="E397" s="254" t="s">
        <v>835</v>
      </c>
      <c r="F397" s="255" t="s">
        <v>836</v>
      </c>
      <c r="G397" s="256" t="s">
        <v>186</v>
      </c>
      <c r="H397" s="257">
        <v>0.34</v>
      </c>
      <c r="I397" s="258"/>
      <c r="J397" s="257">
        <f>ROUND(I397*H397,2)</f>
        <v>0</v>
      </c>
      <c r="K397" s="255" t="s">
        <v>173</v>
      </c>
      <c r="L397" s="259"/>
      <c r="M397" s="260" t="s">
        <v>22</v>
      </c>
      <c r="N397" s="261" t="s">
        <v>47</v>
      </c>
      <c r="O397" s="43"/>
      <c r="P397" s="212">
        <f>O397*H397</f>
        <v>0</v>
      </c>
      <c r="Q397" s="212">
        <v>0.55000000000000004</v>
      </c>
      <c r="R397" s="212">
        <f>Q397*H397</f>
        <v>0.18700000000000003</v>
      </c>
      <c r="S397" s="212">
        <v>0</v>
      </c>
      <c r="T397" s="213">
        <f>S397*H397</f>
        <v>0</v>
      </c>
      <c r="AR397" s="25" t="s">
        <v>377</v>
      </c>
      <c r="AT397" s="25" t="s">
        <v>606</v>
      </c>
      <c r="AU397" s="25" t="s">
        <v>85</v>
      </c>
      <c r="AY397" s="25" t="s">
        <v>166</v>
      </c>
      <c r="BE397" s="214">
        <f>IF(N397="základní",J397,0)</f>
        <v>0</v>
      </c>
      <c r="BF397" s="214">
        <f>IF(N397="snížená",J397,0)</f>
        <v>0</v>
      </c>
      <c r="BG397" s="214">
        <f>IF(N397="zákl. přenesená",J397,0)</f>
        <v>0</v>
      </c>
      <c r="BH397" s="214">
        <f>IF(N397="sníž. přenesená",J397,0)</f>
        <v>0</v>
      </c>
      <c r="BI397" s="214">
        <f>IF(N397="nulová",J397,0)</f>
        <v>0</v>
      </c>
      <c r="BJ397" s="25" t="s">
        <v>83</v>
      </c>
      <c r="BK397" s="214">
        <f>ROUND(I397*H397,2)</f>
        <v>0</v>
      </c>
      <c r="BL397" s="25" t="s">
        <v>273</v>
      </c>
      <c r="BM397" s="25" t="s">
        <v>837</v>
      </c>
    </row>
    <row r="398" spans="2:65" s="13" customFormat="1">
      <c r="B398" s="226"/>
      <c r="C398" s="227"/>
      <c r="D398" s="217" t="s">
        <v>176</v>
      </c>
      <c r="E398" s="228" t="s">
        <v>22</v>
      </c>
      <c r="F398" s="229" t="s">
        <v>838</v>
      </c>
      <c r="G398" s="227"/>
      <c r="H398" s="230">
        <v>0.34</v>
      </c>
      <c r="I398" s="231"/>
      <c r="J398" s="227"/>
      <c r="K398" s="227"/>
      <c r="L398" s="232"/>
      <c r="M398" s="233"/>
      <c r="N398" s="234"/>
      <c r="O398" s="234"/>
      <c r="P398" s="234"/>
      <c r="Q398" s="234"/>
      <c r="R398" s="234"/>
      <c r="S398" s="234"/>
      <c r="T398" s="235"/>
      <c r="AT398" s="236" t="s">
        <v>176</v>
      </c>
      <c r="AU398" s="236" t="s">
        <v>85</v>
      </c>
      <c r="AV398" s="13" t="s">
        <v>85</v>
      </c>
      <c r="AW398" s="13" t="s">
        <v>39</v>
      </c>
      <c r="AX398" s="13" t="s">
        <v>83</v>
      </c>
      <c r="AY398" s="236" t="s">
        <v>166</v>
      </c>
    </row>
    <row r="399" spans="2:65" s="1" customFormat="1" ht="25.5" customHeight="1">
      <c r="B399" s="42"/>
      <c r="C399" s="204" t="s">
        <v>839</v>
      </c>
      <c r="D399" s="204" t="s">
        <v>169</v>
      </c>
      <c r="E399" s="205" t="s">
        <v>840</v>
      </c>
      <c r="F399" s="206" t="s">
        <v>841</v>
      </c>
      <c r="G399" s="207" t="s">
        <v>172</v>
      </c>
      <c r="H399" s="208">
        <v>1.2</v>
      </c>
      <c r="I399" s="209"/>
      <c r="J399" s="208">
        <f>ROUND(I399*H399,2)</f>
        <v>0</v>
      </c>
      <c r="K399" s="206" t="s">
        <v>173</v>
      </c>
      <c r="L399" s="62"/>
      <c r="M399" s="210" t="s">
        <v>22</v>
      </c>
      <c r="N399" s="211" t="s">
        <v>47</v>
      </c>
      <c r="O399" s="43"/>
      <c r="P399" s="212">
        <f>O399*H399</f>
        <v>0</v>
      </c>
      <c r="Q399" s="212">
        <v>2.7E-4</v>
      </c>
      <c r="R399" s="212">
        <f>Q399*H399</f>
        <v>3.2400000000000001E-4</v>
      </c>
      <c r="S399" s="212">
        <v>0</v>
      </c>
      <c r="T399" s="213">
        <f>S399*H399</f>
        <v>0</v>
      </c>
      <c r="AR399" s="25" t="s">
        <v>273</v>
      </c>
      <c r="AT399" s="25" t="s">
        <v>169</v>
      </c>
      <c r="AU399" s="25" t="s">
        <v>85</v>
      </c>
      <c r="AY399" s="25" t="s">
        <v>166</v>
      </c>
      <c r="BE399" s="214">
        <f>IF(N399="základní",J399,0)</f>
        <v>0</v>
      </c>
      <c r="BF399" s="214">
        <f>IF(N399="snížená",J399,0)</f>
        <v>0</v>
      </c>
      <c r="BG399" s="214">
        <f>IF(N399="zákl. přenesená",J399,0)</f>
        <v>0</v>
      </c>
      <c r="BH399" s="214">
        <f>IF(N399="sníž. přenesená",J399,0)</f>
        <v>0</v>
      </c>
      <c r="BI399" s="214">
        <f>IF(N399="nulová",J399,0)</f>
        <v>0</v>
      </c>
      <c r="BJ399" s="25" t="s">
        <v>83</v>
      </c>
      <c r="BK399" s="214">
        <f>ROUND(I399*H399,2)</f>
        <v>0</v>
      </c>
      <c r="BL399" s="25" t="s">
        <v>273</v>
      </c>
      <c r="BM399" s="25" t="s">
        <v>842</v>
      </c>
    </row>
    <row r="400" spans="2:65" s="1" customFormat="1" ht="121.5" hidden="1">
      <c r="B400" s="42"/>
      <c r="C400" s="64"/>
      <c r="D400" s="217" t="s">
        <v>193</v>
      </c>
      <c r="E400" s="64"/>
      <c r="F400" s="237" t="s">
        <v>843</v>
      </c>
      <c r="G400" s="64"/>
      <c r="H400" s="64"/>
      <c r="I400" s="173"/>
      <c r="J400" s="64"/>
      <c r="K400" s="64"/>
      <c r="L400" s="62"/>
      <c r="M400" s="238"/>
      <c r="N400" s="43"/>
      <c r="O400" s="43"/>
      <c r="P400" s="43"/>
      <c r="Q400" s="43"/>
      <c r="R400" s="43"/>
      <c r="S400" s="43"/>
      <c r="T400" s="79"/>
      <c r="AT400" s="25" t="s">
        <v>193</v>
      </c>
      <c r="AU400" s="25" t="s">
        <v>85</v>
      </c>
    </row>
    <row r="401" spans="2:65" s="12" customFormat="1">
      <c r="B401" s="215"/>
      <c r="C401" s="216"/>
      <c r="D401" s="217" t="s">
        <v>176</v>
      </c>
      <c r="E401" s="218" t="s">
        <v>22</v>
      </c>
      <c r="F401" s="219" t="s">
        <v>844</v>
      </c>
      <c r="G401" s="216"/>
      <c r="H401" s="218" t="s">
        <v>22</v>
      </c>
      <c r="I401" s="220"/>
      <c r="J401" s="216"/>
      <c r="K401" s="216"/>
      <c r="L401" s="221"/>
      <c r="M401" s="222"/>
      <c r="N401" s="223"/>
      <c r="O401" s="223"/>
      <c r="P401" s="223"/>
      <c r="Q401" s="223"/>
      <c r="R401" s="223"/>
      <c r="S401" s="223"/>
      <c r="T401" s="224"/>
      <c r="AT401" s="225" t="s">
        <v>176</v>
      </c>
      <c r="AU401" s="225" t="s">
        <v>85</v>
      </c>
      <c r="AV401" s="12" t="s">
        <v>83</v>
      </c>
      <c r="AW401" s="12" t="s">
        <v>39</v>
      </c>
      <c r="AX401" s="12" t="s">
        <v>76</v>
      </c>
      <c r="AY401" s="225" t="s">
        <v>166</v>
      </c>
    </row>
    <row r="402" spans="2:65" s="13" customFormat="1">
      <c r="B402" s="226"/>
      <c r="C402" s="227"/>
      <c r="D402" s="217" t="s">
        <v>176</v>
      </c>
      <c r="E402" s="228" t="s">
        <v>22</v>
      </c>
      <c r="F402" s="229" t="s">
        <v>845</v>
      </c>
      <c r="G402" s="227"/>
      <c r="H402" s="230">
        <v>1.2</v>
      </c>
      <c r="I402" s="231"/>
      <c r="J402" s="227"/>
      <c r="K402" s="227"/>
      <c r="L402" s="232"/>
      <c r="M402" s="233"/>
      <c r="N402" s="234"/>
      <c r="O402" s="234"/>
      <c r="P402" s="234"/>
      <c r="Q402" s="234"/>
      <c r="R402" s="234"/>
      <c r="S402" s="234"/>
      <c r="T402" s="235"/>
      <c r="AT402" s="236" t="s">
        <v>176</v>
      </c>
      <c r="AU402" s="236" t="s">
        <v>85</v>
      </c>
      <c r="AV402" s="13" t="s">
        <v>85</v>
      </c>
      <c r="AW402" s="13" t="s">
        <v>39</v>
      </c>
      <c r="AX402" s="13" t="s">
        <v>83</v>
      </c>
      <c r="AY402" s="236" t="s">
        <v>166</v>
      </c>
    </row>
    <row r="403" spans="2:65" s="1" customFormat="1" ht="25.5" customHeight="1">
      <c r="B403" s="42"/>
      <c r="C403" s="253" t="s">
        <v>846</v>
      </c>
      <c r="D403" s="253" t="s">
        <v>606</v>
      </c>
      <c r="E403" s="254" t="s">
        <v>847</v>
      </c>
      <c r="F403" s="255" t="s">
        <v>848</v>
      </c>
      <c r="G403" s="256" t="s">
        <v>331</v>
      </c>
      <c r="H403" s="257">
        <v>1</v>
      </c>
      <c r="I403" s="258"/>
      <c r="J403" s="257">
        <f>ROUND(I403*H403,2)</f>
        <v>0</v>
      </c>
      <c r="K403" s="255" t="s">
        <v>22</v>
      </c>
      <c r="L403" s="259"/>
      <c r="M403" s="260" t="s">
        <v>22</v>
      </c>
      <c r="N403" s="261" t="s">
        <v>47</v>
      </c>
      <c r="O403" s="43"/>
      <c r="P403" s="212">
        <f>O403*H403</f>
        <v>0</v>
      </c>
      <c r="Q403" s="212">
        <v>1.9E-2</v>
      </c>
      <c r="R403" s="212">
        <f>Q403*H403</f>
        <v>1.9E-2</v>
      </c>
      <c r="S403" s="212">
        <v>0</v>
      </c>
      <c r="T403" s="213">
        <f>S403*H403</f>
        <v>0</v>
      </c>
      <c r="AR403" s="25" t="s">
        <v>377</v>
      </c>
      <c r="AT403" s="25" t="s">
        <v>606</v>
      </c>
      <c r="AU403" s="25" t="s">
        <v>85</v>
      </c>
      <c r="AY403" s="25" t="s">
        <v>166</v>
      </c>
      <c r="BE403" s="214">
        <f>IF(N403="základní",J403,0)</f>
        <v>0</v>
      </c>
      <c r="BF403" s="214">
        <f>IF(N403="snížená",J403,0)</f>
        <v>0</v>
      </c>
      <c r="BG403" s="214">
        <f>IF(N403="zákl. přenesená",J403,0)</f>
        <v>0</v>
      </c>
      <c r="BH403" s="214">
        <f>IF(N403="sníž. přenesená",J403,0)</f>
        <v>0</v>
      </c>
      <c r="BI403" s="214">
        <f>IF(N403="nulová",J403,0)</f>
        <v>0</v>
      </c>
      <c r="BJ403" s="25" t="s">
        <v>83</v>
      </c>
      <c r="BK403" s="214">
        <f>ROUND(I403*H403,2)</f>
        <v>0</v>
      </c>
      <c r="BL403" s="25" t="s">
        <v>273</v>
      </c>
      <c r="BM403" s="25" t="s">
        <v>849</v>
      </c>
    </row>
    <row r="404" spans="2:65" s="13" customFormat="1">
      <c r="B404" s="226"/>
      <c r="C404" s="227"/>
      <c r="D404" s="217" t="s">
        <v>176</v>
      </c>
      <c r="E404" s="228" t="s">
        <v>22</v>
      </c>
      <c r="F404" s="229" t="s">
        <v>850</v>
      </c>
      <c r="G404" s="227"/>
      <c r="H404" s="230">
        <v>1</v>
      </c>
      <c r="I404" s="231"/>
      <c r="J404" s="227"/>
      <c r="K404" s="227"/>
      <c r="L404" s="232"/>
      <c r="M404" s="233"/>
      <c r="N404" s="234"/>
      <c r="O404" s="234"/>
      <c r="P404" s="234"/>
      <c r="Q404" s="234"/>
      <c r="R404" s="234"/>
      <c r="S404" s="234"/>
      <c r="T404" s="235"/>
      <c r="AT404" s="236" t="s">
        <v>176</v>
      </c>
      <c r="AU404" s="236" t="s">
        <v>85</v>
      </c>
      <c r="AV404" s="13" t="s">
        <v>85</v>
      </c>
      <c r="AW404" s="13" t="s">
        <v>39</v>
      </c>
      <c r="AX404" s="13" t="s">
        <v>83</v>
      </c>
      <c r="AY404" s="236" t="s">
        <v>166</v>
      </c>
    </row>
    <row r="405" spans="2:65" s="1" customFormat="1" ht="25.5" customHeight="1">
      <c r="B405" s="42"/>
      <c r="C405" s="204" t="s">
        <v>851</v>
      </c>
      <c r="D405" s="204" t="s">
        <v>169</v>
      </c>
      <c r="E405" s="205" t="s">
        <v>852</v>
      </c>
      <c r="F405" s="206" t="s">
        <v>853</v>
      </c>
      <c r="G405" s="207" t="s">
        <v>331</v>
      </c>
      <c r="H405" s="208">
        <v>1</v>
      </c>
      <c r="I405" s="209"/>
      <c r="J405" s="208">
        <f>ROUND(I405*H405,2)</f>
        <v>0</v>
      </c>
      <c r="K405" s="206" t="s">
        <v>173</v>
      </c>
      <c r="L405" s="62"/>
      <c r="M405" s="210" t="s">
        <v>22</v>
      </c>
      <c r="N405" s="211" t="s">
        <v>47</v>
      </c>
      <c r="O405" s="43"/>
      <c r="P405" s="212">
        <f>O405*H405</f>
        <v>0</v>
      </c>
      <c r="Q405" s="212">
        <v>2.7E-4</v>
      </c>
      <c r="R405" s="212">
        <f>Q405*H405</f>
        <v>2.7E-4</v>
      </c>
      <c r="S405" s="212">
        <v>0</v>
      </c>
      <c r="T405" s="213">
        <f>S405*H405</f>
        <v>0</v>
      </c>
      <c r="AR405" s="25" t="s">
        <v>273</v>
      </c>
      <c r="AT405" s="25" t="s">
        <v>169</v>
      </c>
      <c r="AU405" s="25" t="s">
        <v>85</v>
      </c>
      <c r="AY405" s="25" t="s">
        <v>166</v>
      </c>
      <c r="BE405" s="214">
        <f>IF(N405="základní",J405,0)</f>
        <v>0</v>
      </c>
      <c r="BF405" s="214">
        <f>IF(N405="snížená",J405,0)</f>
        <v>0</v>
      </c>
      <c r="BG405" s="214">
        <f>IF(N405="zákl. přenesená",J405,0)</f>
        <v>0</v>
      </c>
      <c r="BH405" s="214">
        <f>IF(N405="sníž. přenesená",J405,0)</f>
        <v>0</v>
      </c>
      <c r="BI405" s="214">
        <f>IF(N405="nulová",J405,0)</f>
        <v>0</v>
      </c>
      <c r="BJ405" s="25" t="s">
        <v>83</v>
      </c>
      <c r="BK405" s="214">
        <f>ROUND(I405*H405,2)</f>
        <v>0</v>
      </c>
      <c r="BL405" s="25" t="s">
        <v>273</v>
      </c>
      <c r="BM405" s="25" t="s">
        <v>854</v>
      </c>
    </row>
    <row r="406" spans="2:65" s="1" customFormat="1" ht="121.5" hidden="1">
      <c r="B406" s="42"/>
      <c r="C406" s="64"/>
      <c r="D406" s="217" t="s">
        <v>193</v>
      </c>
      <c r="E406" s="64"/>
      <c r="F406" s="237" t="s">
        <v>843</v>
      </c>
      <c r="G406" s="64"/>
      <c r="H406" s="64"/>
      <c r="I406" s="173"/>
      <c r="J406" s="64"/>
      <c r="K406" s="64"/>
      <c r="L406" s="62"/>
      <c r="M406" s="238"/>
      <c r="N406" s="43"/>
      <c r="O406" s="43"/>
      <c r="P406" s="43"/>
      <c r="Q406" s="43"/>
      <c r="R406" s="43"/>
      <c r="S406" s="43"/>
      <c r="T406" s="79"/>
      <c r="AT406" s="25" t="s">
        <v>193</v>
      </c>
      <c r="AU406" s="25" t="s">
        <v>85</v>
      </c>
    </row>
    <row r="407" spans="2:65" s="12" customFormat="1">
      <c r="B407" s="215"/>
      <c r="C407" s="216"/>
      <c r="D407" s="217" t="s">
        <v>176</v>
      </c>
      <c r="E407" s="218" t="s">
        <v>22</v>
      </c>
      <c r="F407" s="219" t="s">
        <v>855</v>
      </c>
      <c r="G407" s="216"/>
      <c r="H407" s="218" t="s">
        <v>22</v>
      </c>
      <c r="I407" s="220"/>
      <c r="J407" s="216"/>
      <c r="K407" s="216"/>
      <c r="L407" s="221"/>
      <c r="M407" s="222"/>
      <c r="N407" s="223"/>
      <c r="O407" s="223"/>
      <c r="P407" s="223"/>
      <c r="Q407" s="223"/>
      <c r="R407" s="223"/>
      <c r="S407" s="223"/>
      <c r="T407" s="224"/>
      <c r="AT407" s="225" t="s">
        <v>176</v>
      </c>
      <c r="AU407" s="225" t="s">
        <v>85</v>
      </c>
      <c r="AV407" s="12" t="s">
        <v>83</v>
      </c>
      <c r="AW407" s="12" t="s">
        <v>39</v>
      </c>
      <c r="AX407" s="12" t="s">
        <v>76</v>
      </c>
      <c r="AY407" s="225" t="s">
        <v>166</v>
      </c>
    </row>
    <row r="408" spans="2:65" s="13" customFormat="1">
      <c r="B408" s="226"/>
      <c r="C408" s="227"/>
      <c r="D408" s="217" t="s">
        <v>176</v>
      </c>
      <c r="E408" s="228" t="s">
        <v>22</v>
      </c>
      <c r="F408" s="229" t="s">
        <v>83</v>
      </c>
      <c r="G408" s="227"/>
      <c r="H408" s="230">
        <v>1</v>
      </c>
      <c r="I408" s="231"/>
      <c r="J408" s="227"/>
      <c r="K408" s="227"/>
      <c r="L408" s="232"/>
      <c r="M408" s="233"/>
      <c r="N408" s="234"/>
      <c r="O408" s="234"/>
      <c r="P408" s="234"/>
      <c r="Q408" s="234"/>
      <c r="R408" s="234"/>
      <c r="S408" s="234"/>
      <c r="T408" s="235"/>
      <c r="AT408" s="236" t="s">
        <v>176</v>
      </c>
      <c r="AU408" s="236" t="s">
        <v>85</v>
      </c>
      <c r="AV408" s="13" t="s">
        <v>85</v>
      </c>
      <c r="AW408" s="13" t="s">
        <v>39</v>
      </c>
      <c r="AX408" s="13" t="s">
        <v>83</v>
      </c>
      <c r="AY408" s="236" t="s">
        <v>166</v>
      </c>
    </row>
    <row r="409" spans="2:65" s="1" customFormat="1" ht="25.5" customHeight="1">
      <c r="B409" s="42"/>
      <c r="C409" s="253" t="s">
        <v>856</v>
      </c>
      <c r="D409" s="253" t="s">
        <v>606</v>
      </c>
      <c r="E409" s="254" t="s">
        <v>857</v>
      </c>
      <c r="F409" s="255" t="s">
        <v>858</v>
      </c>
      <c r="G409" s="256" t="s">
        <v>331</v>
      </c>
      <c r="H409" s="257">
        <v>1</v>
      </c>
      <c r="I409" s="258"/>
      <c r="J409" s="257">
        <f>ROUND(I409*H409,2)</f>
        <v>0</v>
      </c>
      <c r="K409" s="255" t="s">
        <v>22</v>
      </c>
      <c r="L409" s="259"/>
      <c r="M409" s="260" t="s">
        <v>22</v>
      </c>
      <c r="N409" s="261" t="s">
        <v>47</v>
      </c>
      <c r="O409" s="43"/>
      <c r="P409" s="212">
        <f>O409*H409</f>
        <v>0</v>
      </c>
      <c r="Q409" s="212">
        <v>0.01</v>
      </c>
      <c r="R409" s="212">
        <f>Q409*H409</f>
        <v>0.01</v>
      </c>
      <c r="S409" s="212">
        <v>0</v>
      </c>
      <c r="T409" s="213">
        <f>S409*H409</f>
        <v>0</v>
      </c>
      <c r="AR409" s="25" t="s">
        <v>377</v>
      </c>
      <c r="AT409" s="25" t="s">
        <v>606</v>
      </c>
      <c r="AU409" s="25" t="s">
        <v>85</v>
      </c>
      <c r="AY409" s="25" t="s">
        <v>166</v>
      </c>
      <c r="BE409" s="214">
        <f>IF(N409="základní",J409,0)</f>
        <v>0</v>
      </c>
      <c r="BF409" s="214">
        <f>IF(N409="snížená",J409,0)</f>
        <v>0</v>
      </c>
      <c r="BG409" s="214">
        <f>IF(N409="zákl. přenesená",J409,0)</f>
        <v>0</v>
      </c>
      <c r="BH409" s="214">
        <f>IF(N409="sníž. přenesená",J409,0)</f>
        <v>0</v>
      </c>
      <c r="BI409" s="214">
        <f>IF(N409="nulová",J409,0)</f>
        <v>0</v>
      </c>
      <c r="BJ409" s="25" t="s">
        <v>83</v>
      </c>
      <c r="BK409" s="214">
        <f>ROUND(I409*H409,2)</f>
        <v>0</v>
      </c>
      <c r="BL409" s="25" t="s">
        <v>273</v>
      </c>
      <c r="BM409" s="25" t="s">
        <v>859</v>
      </c>
    </row>
    <row r="410" spans="2:65" s="13" customFormat="1">
      <c r="B410" s="226"/>
      <c r="C410" s="227"/>
      <c r="D410" s="217" t="s">
        <v>176</v>
      </c>
      <c r="E410" s="228" t="s">
        <v>22</v>
      </c>
      <c r="F410" s="229" t="s">
        <v>860</v>
      </c>
      <c r="G410" s="227"/>
      <c r="H410" s="230">
        <v>1</v>
      </c>
      <c r="I410" s="231"/>
      <c r="J410" s="227"/>
      <c r="K410" s="227"/>
      <c r="L410" s="232"/>
      <c r="M410" s="233"/>
      <c r="N410" s="234"/>
      <c r="O410" s="234"/>
      <c r="P410" s="234"/>
      <c r="Q410" s="234"/>
      <c r="R410" s="234"/>
      <c r="S410" s="234"/>
      <c r="T410" s="235"/>
      <c r="AT410" s="236" t="s">
        <v>176</v>
      </c>
      <c r="AU410" s="236" t="s">
        <v>85</v>
      </c>
      <c r="AV410" s="13" t="s">
        <v>85</v>
      </c>
      <c r="AW410" s="13" t="s">
        <v>39</v>
      </c>
      <c r="AX410" s="13" t="s">
        <v>83</v>
      </c>
      <c r="AY410" s="236" t="s">
        <v>166</v>
      </c>
    </row>
    <row r="411" spans="2:65" s="1" customFormat="1" ht="25.5" customHeight="1">
      <c r="B411" s="42"/>
      <c r="C411" s="204" t="s">
        <v>861</v>
      </c>
      <c r="D411" s="204" t="s">
        <v>169</v>
      </c>
      <c r="E411" s="205" t="s">
        <v>862</v>
      </c>
      <c r="F411" s="206" t="s">
        <v>863</v>
      </c>
      <c r="G411" s="207" t="s">
        <v>331</v>
      </c>
      <c r="H411" s="208">
        <v>3</v>
      </c>
      <c r="I411" s="209"/>
      <c r="J411" s="208">
        <f>ROUND(I411*H411,2)</f>
        <v>0</v>
      </c>
      <c r="K411" s="206" t="s">
        <v>173</v>
      </c>
      <c r="L411" s="62"/>
      <c r="M411" s="210" t="s">
        <v>22</v>
      </c>
      <c r="N411" s="211" t="s">
        <v>47</v>
      </c>
      <c r="O411" s="43"/>
      <c r="P411" s="212">
        <f>O411*H411</f>
        <v>0</v>
      </c>
      <c r="Q411" s="212">
        <v>0</v>
      </c>
      <c r="R411" s="212">
        <f>Q411*H411</f>
        <v>0</v>
      </c>
      <c r="S411" s="212">
        <v>0</v>
      </c>
      <c r="T411" s="213">
        <f>S411*H411</f>
        <v>0</v>
      </c>
      <c r="AR411" s="25" t="s">
        <v>273</v>
      </c>
      <c r="AT411" s="25" t="s">
        <v>169</v>
      </c>
      <c r="AU411" s="25" t="s">
        <v>85</v>
      </c>
      <c r="AY411" s="25" t="s">
        <v>166</v>
      </c>
      <c r="BE411" s="214">
        <f>IF(N411="základní",J411,0)</f>
        <v>0</v>
      </c>
      <c r="BF411" s="214">
        <f>IF(N411="snížená",J411,0)</f>
        <v>0</v>
      </c>
      <c r="BG411" s="214">
        <f>IF(N411="zákl. přenesená",J411,0)</f>
        <v>0</v>
      </c>
      <c r="BH411" s="214">
        <f>IF(N411="sníž. přenesená",J411,0)</f>
        <v>0</v>
      </c>
      <c r="BI411" s="214">
        <f>IF(N411="nulová",J411,0)</f>
        <v>0</v>
      </c>
      <c r="BJ411" s="25" t="s">
        <v>83</v>
      </c>
      <c r="BK411" s="214">
        <f>ROUND(I411*H411,2)</f>
        <v>0</v>
      </c>
      <c r="BL411" s="25" t="s">
        <v>273</v>
      </c>
      <c r="BM411" s="25" t="s">
        <v>864</v>
      </c>
    </row>
    <row r="412" spans="2:65" s="1" customFormat="1" ht="175.5" hidden="1">
      <c r="B412" s="42"/>
      <c r="C412" s="64"/>
      <c r="D412" s="217" t="s">
        <v>193</v>
      </c>
      <c r="E412" s="64"/>
      <c r="F412" s="237" t="s">
        <v>865</v>
      </c>
      <c r="G412" s="64"/>
      <c r="H412" s="64"/>
      <c r="I412" s="173"/>
      <c r="J412" s="64"/>
      <c r="K412" s="64"/>
      <c r="L412" s="62"/>
      <c r="M412" s="238"/>
      <c r="N412" s="43"/>
      <c r="O412" s="43"/>
      <c r="P412" s="43"/>
      <c r="Q412" s="43"/>
      <c r="R412" s="43"/>
      <c r="S412" s="43"/>
      <c r="T412" s="79"/>
      <c r="AT412" s="25" t="s">
        <v>193</v>
      </c>
      <c r="AU412" s="25" t="s">
        <v>85</v>
      </c>
    </row>
    <row r="413" spans="2:65" s="12" customFormat="1">
      <c r="B413" s="215"/>
      <c r="C413" s="216"/>
      <c r="D413" s="217" t="s">
        <v>176</v>
      </c>
      <c r="E413" s="218" t="s">
        <v>22</v>
      </c>
      <c r="F413" s="219" t="s">
        <v>866</v>
      </c>
      <c r="G413" s="216"/>
      <c r="H413" s="218" t="s">
        <v>22</v>
      </c>
      <c r="I413" s="220"/>
      <c r="J413" s="216"/>
      <c r="K413" s="216"/>
      <c r="L413" s="221"/>
      <c r="M413" s="222"/>
      <c r="N413" s="223"/>
      <c r="O413" s="223"/>
      <c r="P413" s="223"/>
      <c r="Q413" s="223"/>
      <c r="R413" s="223"/>
      <c r="S413" s="223"/>
      <c r="T413" s="224"/>
      <c r="AT413" s="225" t="s">
        <v>176</v>
      </c>
      <c r="AU413" s="225" t="s">
        <v>85</v>
      </c>
      <c r="AV413" s="12" t="s">
        <v>83</v>
      </c>
      <c r="AW413" s="12" t="s">
        <v>39</v>
      </c>
      <c r="AX413" s="12" t="s">
        <v>76</v>
      </c>
      <c r="AY413" s="225" t="s">
        <v>166</v>
      </c>
    </row>
    <row r="414" spans="2:65" s="13" customFormat="1">
      <c r="B414" s="226"/>
      <c r="C414" s="227"/>
      <c r="D414" s="217" t="s">
        <v>176</v>
      </c>
      <c r="E414" s="228" t="s">
        <v>22</v>
      </c>
      <c r="F414" s="229" t="s">
        <v>867</v>
      </c>
      <c r="G414" s="227"/>
      <c r="H414" s="230">
        <v>3</v>
      </c>
      <c r="I414" s="231"/>
      <c r="J414" s="227"/>
      <c r="K414" s="227"/>
      <c r="L414" s="232"/>
      <c r="M414" s="233"/>
      <c r="N414" s="234"/>
      <c r="O414" s="234"/>
      <c r="P414" s="234"/>
      <c r="Q414" s="234"/>
      <c r="R414" s="234"/>
      <c r="S414" s="234"/>
      <c r="T414" s="235"/>
      <c r="AT414" s="236" t="s">
        <v>176</v>
      </c>
      <c r="AU414" s="236" t="s">
        <v>85</v>
      </c>
      <c r="AV414" s="13" t="s">
        <v>85</v>
      </c>
      <c r="AW414" s="13" t="s">
        <v>39</v>
      </c>
      <c r="AX414" s="13" t="s">
        <v>83</v>
      </c>
      <c r="AY414" s="236" t="s">
        <v>166</v>
      </c>
    </row>
    <row r="415" spans="2:65" s="1" customFormat="1" ht="25.5" customHeight="1">
      <c r="B415" s="42"/>
      <c r="C415" s="253" t="s">
        <v>868</v>
      </c>
      <c r="D415" s="253" t="s">
        <v>606</v>
      </c>
      <c r="E415" s="254" t="s">
        <v>869</v>
      </c>
      <c r="F415" s="255" t="s">
        <v>870</v>
      </c>
      <c r="G415" s="256" t="s">
        <v>331</v>
      </c>
      <c r="H415" s="257">
        <v>1</v>
      </c>
      <c r="I415" s="258"/>
      <c r="J415" s="257">
        <f>ROUND(I415*H415,2)</f>
        <v>0</v>
      </c>
      <c r="K415" s="255" t="s">
        <v>22</v>
      </c>
      <c r="L415" s="259"/>
      <c r="M415" s="260" t="s">
        <v>22</v>
      </c>
      <c r="N415" s="261" t="s">
        <v>47</v>
      </c>
      <c r="O415" s="43"/>
      <c r="P415" s="212">
        <f>O415*H415</f>
        <v>0</v>
      </c>
      <c r="Q415" s="212">
        <v>1.55E-2</v>
      </c>
      <c r="R415" s="212">
        <f>Q415*H415</f>
        <v>1.55E-2</v>
      </c>
      <c r="S415" s="212">
        <v>0</v>
      </c>
      <c r="T415" s="213">
        <f>S415*H415</f>
        <v>0</v>
      </c>
      <c r="AR415" s="25" t="s">
        <v>377</v>
      </c>
      <c r="AT415" s="25" t="s">
        <v>606</v>
      </c>
      <c r="AU415" s="25" t="s">
        <v>85</v>
      </c>
      <c r="AY415" s="25" t="s">
        <v>166</v>
      </c>
      <c r="BE415" s="214">
        <f>IF(N415="základní",J415,0)</f>
        <v>0</v>
      </c>
      <c r="BF415" s="214">
        <f>IF(N415="snížená",J415,0)</f>
        <v>0</v>
      </c>
      <c r="BG415" s="214">
        <f>IF(N415="zákl. přenesená",J415,0)</f>
        <v>0</v>
      </c>
      <c r="BH415" s="214">
        <f>IF(N415="sníž. přenesená",J415,0)</f>
        <v>0</v>
      </c>
      <c r="BI415" s="214">
        <f>IF(N415="nulová",J415,0)</f>
        <v>0</v>
      </c>
      <c r="BJ415" s="25" t="s">
        <v>83</v>
      </c>
      <c r="BK415" s="214">
        <f>ROUND(I415*H415,2)</f>
        <v>0</v>
      </c>
      <c r="BL415" s="25" t="s">
        <v>273</v>
      </c>
      <c r="BM415" s="25" t="s">
        <v>871</v>
      </c>
    </row>
    <row r="416" spans="2:65" s="13" customFormat="1">
      <c r="B416" s="226"/>
      <c r="C416" s="227"/>
      <c r="D416" s="217" t="s">
        <v>176</v>
      </c>
      <c r="E416" s="228" t="s">
        <v>22</v>
      </c>
      <c r="F416" s="229" t="s">
        <v>872</v>
      </c>
      <c r="G416" s="227"/>
      <c r="H416" s="230">
        <v>1</v>
      </c>
      <c r="I416" s="231"/>
      <c r="J416" s="227"/>
      <c r="K416" s="227"/>
      <c r="L416" s="232"/>
      <c r="M416" s="233"/>
      <c r="N416" s="234"/>
      <c r="O416" s="234"/>
      <c r="P416" s="234"/>
      <c r="Q416" s="234"/>
      <c r="R416" s="234"/>
      <c r="S416" s="234"/>
      <c r="T416" s="235"/>
      <c r="AT416" s="236" t="s">
        <v>176</v>
      </c>
      <c r="AU416" s="236" t="s">
        <v>85</v>
      </c>
      <c r="AV416" s="13" t="s">
        <v>85</v>
      </c>
      <c r="AW416" s="13" t="s">
        <v>39</v>
      </c>
      <c r="AX416" s="13" t="s">
        <v>83</v>
      </c>
      <c r="AY416" s="236" t="s">
        <v>166</v>
      </c>
    </row>
    <row r="417" spans="2:65" s="1" customFormat="1" ht="25.5" customHeight="1">
      <c r="B417" s="42"/>
      <c r="C417" s="253" t="s">
        <v>873</v>
      </c>
      <c r="D417" s="253" t="s">
        <v>606</v>
      </c>
      <c r="E417" s="254" t="s">
        <v>874</v>
      </c>
      <c r="F417" s="255" t="s">
        <v>875</v>
      </c>
      <c r="G417" s="256" t="s">
        <v>331</v>
      </c>
      <c r="H417" s="257">
        <v>2</v>
      </c>
      <c r="I417" s="258"/>
      <c r="J417" s="257">
        <f>ROUND(I417*H417,2)</f>
        <v>0</v>
      </c>
      <c r="K417" s="255" t="s">
        <v>22</v>
      </c>
      <c r="L417" s="259"/>
      <c r="M417" s="260" t="s">
        <v>22</v>
      </c>
      <c r="N417" s="261" t="s">
        <v>47</v>
      </c>
      <c r="O417" s="43"/>
      <c r="P417" s="212">
        <f>O417*H417</f>
        <v>0</v>
      </c>
      <c r="Q417" s="212">
        <v>1.95E-2</v>
      </c>
      <c r="R417" s="212">
        <f>Q417*H417</f>
        <v>3.9E-2</v>
      </c>
      <c r="S417" s="212">
        <v>0</v>
      </c>
      <c r="T417" s="213">
        <f>S417*H417</f>
        <v>0</v>
      </c>
      <c r="AR417" s="25" t="s">
        <v>377</v>
      </c>
      <c r="AT417" s="25" t="s">
        <v>606</v>
      </c>
      <c r="AU417" s="25" t="s">
        <v>85</v>
      </c>
      <c r="AY417" s="25" t="s">
        <v>166</v>
      </c>
      <c r="BE417" s="214">
        <f>IF(N417="základní",J417,0)</f>
        <v>0</v>
      </c>
      <c r="BF417" s="214">
        <f>IF(N417="snížená",J417,0)</f>
        <v>0</v>
      </c>
      <c r="BG417" s="214">
        <f>IF(N417="zákl. přenesená",J417,0)</f>
        <v>0</v>
      </c>
      <c r="BH417" s="214">
        <f>IF(N417="sníž. přenesená",J417,0)</f>
        <v>0</v>
      </c>
      <c r="BI417" s="214">
        <f>IF(N417="nulová",J417,0)</f>
        <v>0</v>
      </c>
      <c r="BJ417" s="25" t="s">
        <v>83</v>
      </c>
      <c r="BK417" s="214">
        <f>ROUND(I417*H417,2)</f>
        <v>0</v>
      </c>
      <c r="BL417" s="25" t="s">
        <v>273</v>
      </c>
      <c r="BM417" s="25" t="s">
        <v>876</v>
      </c>
    </row>
    <row r="418" spans="2:65" s="12" customFormat="1">
      <c r="B418" s="215"/>
      <c r="C418" s="216"/>
      <c r="D418" s="217" t="s">
        <v>176</v>
      </c>
      <c r="E418" s="218" t="s">
        <v>22</v>
      </c>
      <c r="F418" s="219" t="s">
        <v>877</v>
      </c>
      <c r="G418" s="216"/>
      <c r="H418" s="218" t="s">
        <v>22</v>
      </c>
      <c r="I418" s="220"/>
      <c r="J418" s="216"/>
      <c r="K418" s="216"/>
      <c r="L418" s="221"/>
      <c r="M418" s="222"/>
      <c r="N418" s="223"/>
      <c r="O418" s="223"/>
      <c r="P418" s="223"/>
      <c r="Q418" s="223"/>
      <c r="R418" s="223"/>
      <c r="S418" s="223"/>
      <c r="T418" s="224"/>
      <c r="AT418" s="225" t="s">
        <v>176</v>
      </c>
      <c r="AU418" s="225" t="s">
        <v>85</v>
      </c>
      <c r="AV418" s="12" t="s">
        <v>83</v>
      </c>
      <c r="AW418" s="12" t="s">
        <v>39</v>
      </c>
      <c r="AX418" s="12" t="s">
        <v>76</v>
      </c>
      <c r="AY418" s="225" t="s">
        <v>166</v>
      </c>
    </row>
    <row r="419" spans="2:65" s="13" customFormat="1">
      <c r="B419" s="226"/>
      <c r="C419" s="227"/>
      <c r="D419" s="217" t="s">
        <v>176</v>
      </c>
      <c r="E419" s="228" t="s">
        <v>22</v>
      </c>
      <c r="F419" s="229" t="s">
        <v>878</v>
      </c>
      <c r="G419" s="227"/>
      <c r="H419" s="230">
        <v>1</v>
      </c>
      <c r="I419" s="231"/>
      <c r="J419" s="227"/>
      <c r="K419" s="227"/>
      <c r="L419" s="232"/>
      <c r="M419" s="233"/>
      <c r="N419" s="234"/>
      <c r="O419" s="234"/>
      <c r="P419" s="234"/>
      <c r="Q419" s="234"/>
      <c r="R419" s="234"/>
      <c r="S419" s="234"/>
      <c r="T419" s="235"/>
      <c r="AT419" s="236" t="s">
        <v>176</v>
      </c>
      <c r="AU419" s="236" t="s">
        <v>85</v>
      </c>
      <c r="AV419" s="13" t="s">
        <v>85</v>
      </c>
      <c r="AW419" s="13" t="s">
        <v>39</v>
      </c>
      <c r="AX419" s="13" t="s">
        <v>76</v>
      </c>
      <c r="AY419" s="236" t="s">
        <v>166</v>
      </c>
    </row>
    <row r="420" spans="2:65" s="13" customFormat="1">
      <c r="B420" s="226"/>
      <c r="C420" s="227"/>
      <c r="D420" s="217" t="s">
        <v>176</v>
      </c>
      <c r="E420" s="228" t="s">
        <v>22</v>
      </c>
      <c r="F420" s="229" t="s">
        <v>879</v>
      </c>
      <c r="G420" s="227"/>
      <c r="H420" s="230">
        <v>1</v>
      </c>
      <c r="I420" s="231"/>
      <c r="J420" s="227"/>
      <c r="K420" s="227"/>
      <c r="L420" s="232"/>
      <c r="M420" s="233"/>
      <c r="N420" s="234"/>
      <c r="O420" s="234"/>
      <c r="P420" s="234"/>
      <c r="Q420" s="234"/>
      <c r="R420" s="234"/>
      <c r="S420" s="234"/>
      <c r="T420" s="235"/>
      <c r="AT420" s="236" t="s">
        <v>176</v>
      </c>
      <c r="AU420" s="236" t="s">
        <v>85</v>
      </c>
      <c r="AV420" s="13" t="s">
        <v>85</v>
      </c>
      <c r="AW420" s="13" t="s">
        <v>39</v>
      </c>
      <c r="AX420" s="13" t="s">
        <v>76</v>
      </c>
      <c r="AY420" s="236" t="s">
        <v>166</v>
      </c>
    </row>
    <row r="421" spans="2:65" s="14" customFormat="1">
      <c r="B421" s="239"/>
      <c r="C421" s="240"/>
      <c r="D421" s="217" t="s">
        <v>176</v>
      </c>
      <c r="E421" s="241" t="s">
        <v>22</v>
      </c>
      <c r="F421" s="242" t="s">
        <v>214</v>
      </c>
      <c r="G421" s="240"/>
      <c r="H421" s="243">
        <v>2</v>
      </c>
      <c r="I421" s="244"/>
      <c r="J421" s="240"/>
      <c r="K421" s="240"/>
      <c r="L421" s="245"/>
      <c r="M421" s="246"/>
      <c r="N421" s="247"/>
      <c r="O421" s="247"/>
      <c r="P421" s="247"/>
      <c r="Q421" s="247"/>
      <c r="R421" s="247"/>
      <c r="S421" s="247"/>
      <c r="T421" s="248"/>
      <c r="AT421" s="249" t="s">
        <v>176</v>
      </c>
      <c r="AU421" s="249" t="s">
        <v>85</v>
      </c>
      <c r="AV421" s="14" t="s">
        <v>174</v>
      </c>
      <c r="AW421" s="14" t="s">
        <v>39</v>
      </c>
      <c r="AX421" s="14" t="s">
        <v>83</v>
      </c>
      <c r="AY421" s="249" t="s">
        <v>166</v>
      </c>
    </row>
    <row r="422" spans="2:65" s="1" customFormat="1" ht="25.5" customHeight="1">
      <c r="B422" s="42"/>
      <c r="C422" s="204" t="s">
        <v>880</v>
      </c>
      <c r="D422" s="204" t="s">
        <v>169</v>
      </c>
      <c r="E422" s="205" t="s">
        <v>881</v>
      </c>
      <c r="F422" s="206" t="s">
        <v>882</v>
      </c>
      <c r="G422" s="207" t="s">
        <v>331</v>
      </c>
      <c r="H422" s="208">
        <v>2</v>
      </c>
      <c r="I422" s="209"/>
      <c r="J422" s="208">
        <f>ROUND(I422*H422,2)</f>
        <v>0</v>
      </c>
      <c r="K422" s="206" t="s">
        <v>173</v>
      </c>
      <c r="L422" s="62"/>
      <c r="M422" s="210" t="s">
        <v>22</v>
      </c>
      <c r="N422" s="211" t="s">
        <v>47</v>
      </c>
      <c r="O422" s="43"/>
      <c r="P422" s="212">
        <f>O422*H422</f>
        <v>0</v>
      </c>
      <c r="Q422" s="212">
        <v>9.2000000000000003E-4</v>
      </c>
      <c r="R422" s="212">
        <f>Q422*H422</f>
        <v>1.8400000000000001E-3</v>
      </c>
      <c r="S422" s="212">
        <v>0</v>
      </c>
      <c r="T422" s="213">
        <f>S422*H422</f>
        <v>0</v>
      </c>
      <c r="AR422" s="25" t="s">
        <v>273</v>
      </c>
      <c r="AT422" s="25" t="s">
        <v>169</v>
      </c>
      <c r="AU422" s="25" t="s">
        <v>85</v>
      </c>
      <c r="AY422" s="25" t="s">
        <v>166</v>
      </c>
      <c r="BE422" s="214">
        <f>IF(N422="základní",J422,0)</f>
        <v>0</v>
      </c>
      <c r="BF422" s="214">
        <f>IF(N422="snížená",J422,0)</f>
        <v>0</v>
      </c>
      <c r="BG422" s="214">
        <f>IF(N422="zákl. přenesená",J422,0)</f>
        <v>0</v>
      </c>
      <c r="BH422" s="214">
        <f>IF(N422="sníž. přenesená",J422,0)</f>
        <v>0</v>
      </c>
      <c r="BI422" s="214">
        <f>IF(N422="nulová",J422,0)</f>
        <v>0</v>
      </c>
      <c r="BJ422" s="25" t="s">
        <v>83</v>
      </c>
      <c r="BK422" s="214">
        <f>ROUND(I422*H422,2)</f>
        <v>0</v>
      </c>
      <c r="BL422" s="25" t="s">
        <v>273</v>
      </c>
      <c r="BM422" s="25" t="s">
        <v>883</v>
      </c>
    </row>
    <row r="423" spans="2:65" s="1" customFormat="1" ht="175.5" hidden="1">
      <c r="B423" s="42"/>
      <c r="C423" s="64"/>
      <c r="D423" s="217" t="s">
        <v>193</v>
      </c>
      <c r="E423" s="64"/>
      <c r="F423" s="237" t="s">
        <v>865</v>
      </c>
      <c r="G423" s="64"/>
      <c r="H423" s="64"/>
      <c r="I423" s="173"/>
      <c r="J423" s="64"/>
      <c r="K423" s="64"/>
      <c r="L423" s="62"/>
      <c r="M423" s="238"/>
      <c r="N423" s="43"/>
      <c r="O423" s="43"/>
      <c r="P423" s="43"/>
      <c r="Q423" s="43"/>
      <c r="R423" s="43"/>
      <c r="S423" s="43"/>
      <c r="T423" s="79"/>
      <c r="AT423" s="25" t="s">
        <v>193</v>
      </c>
      <c r="AU423" s="25" t="s">
        <v>85</v>
      </c>
    </row>
    <row r="424" spans="2:65" s="12" customFormat="1">
      <c r="B424" s="215"/>
      <c r="C424" s="216"/>
      <c r="D424" s="217" t="s">
        <v>176</v>
      </c>
      <c r="E424" s="218" t="s">
        <v>22</v>
      </c>
      <c r="F424" s="219" t="s">
        <v>884</v>
      </c>
      <c r="G424" s="216"/>
      <c r="H424" s="218" t="s">
        <v>22</v>
      </c>
      <c r="I424" s="220"/>
      <c r="J424" s="216"/>
      <c r="K424" s="216"/>
      <c r="L424" s="221"/>
      <c r="M424" s="222"/>
      <c r="N424" s="223"/>
      <c r="O424" s="223"/>
      <c r="P424" s="223"/>
      <c r="Q424" s="223"/>
      <c r="R424" s="223"/>
      <c r="S424" s="223"/>
      <c r="T424" s="224"/>
      <c r="AT424" s="225" t="s">
        <v>176</v>
      </c>
      <c r="AU424" s="225" t="s">
        <v>85</v>
      </c>
      <c r="AV424" s="12" t="s">
        <v>83</v>
      </c>
      <c r="AW424" s="12" t="s">
        <v>39</v>
      </c>
      <c r="AX424" s="12" t="s">
        <v>76</v>
      </c>
      <c r="AY424" s="225" t="s">
        <v>166</v>
      </c>
    </row>
    <row r="425" spans="2:65" s="13" customFormat="1">
      <c r="B425" s="226"/>
      <c r="C425" s="227"/>
      <c r="D425" s="217" t="s">
        <v>176</v>
      </c>
      <c r="E425" s="228" t="s">
        <v>22</v>
      </c>
      <c r="F425" s="229" t="s">
        <v>85</v>
      </c>
      <c r="G425" s="227"/>
      <c r="H425" s="230">
        <v>2</v>
      </c>
      <c r="I425" s="231"/>
      <c r="J425" s="227"/>
      <c r="K425" s="227"/>
      <c r="L425" s="232"/>
      <c r="M425" s="233"/>
      <c r="N425" s="234"/>
      <c r="O425" s="234"/>
      <c r="P425" s="234"/>
      <c r="Q425" s="234"/>
      <c r="R425" s="234"/>
      <c r="S425" s="234"/>
      <c r="T425" s="235"/>
      <c r="AT425" s="236" t="s">
        <v>176</v>
      </c>
      <c r="AU425" s="236" t="s">
        <v>85</v>
      </c>
      <c r="AV425" s="13" t="s">
        <v>85</v>
      </c>
      <c r="AW425" s="13" t="s">
        <v>39</v>
      </c>
      <c r="AX425" s="13" t="s">
        <v>83</v>
      </c>
      <c r="AY425" s="236" t="s">
        <v>166</v>
      </c>
    </row>
    <row r="426" spans="2:65" s="1" customFormat="1" ht="25.5" customHeight="1">
      <c r="B426" s="42"/>
      <c r="C426" s="253" t="s">
        <v>885</v>
      </c>
      <c r="D426" s="253" t="s">
        <v>606</v>
      </c>
      <c r="E426" s="254" t="s">
        <v>886</v>
      </c>
      <c r="F426" s="255" t="s">
        <v>887</v>
      </c>
      <c r="G426" s="256" t="s">
        <v>331</v>
      </c>
      <c r="H426" s="257">
        <v>2</v>
      </c>
      <c r="I426" s="258"/>
      <c r="J426" s="257">
        <f>ROUND(I426*H426,2)</f>
        <v>0</v>
      </c>
      <c r="K426" s="255" t="s">
        <v>22</v>
      </c>
      <c r="L426" s="259"/>
      <c r="M426" s="260" t="s">
        <v>22</v>
      </c>
      <c r="N426" s="261" t="s">
        <v>47</v>
      </c>
      <c r="O426" s="43"/>
      <c r="P426" s="212">
        <f>O426*H426</f>
        <v>0</v>
      </c>
      <c r="Q426" s="212">
        <v>7.3999999999999996E-2</v>
      </c>
      <c r="R426" s="212">
        <f>Q426*H426</f>
        <v>0.14799999999999999</v>
      </c>
      <c r="S426" s="212">
        <v>0</v>
      </c>
      <c r="T426" s="213">
        <f>S426*H426</f>
        <v>0</v>
      </c>
      <c r="AR426" s="25" t="s">
        <v>377</v>
      </c>
      <c r="AT426" s="25" t="s">
        <v>606</v>
      </c>
      <c r="AU426" s="25" t="s">
        <v>85</v>
      </c>
      <c r="AY426" s="25" t="s">
        <v>166</v>
      </c>
      <c r="BE426" s="214">
        <f>IF(N426="základní",J426,0)</f>
        <v>0</v>
      </c>
      <c r="BF426" s="214">
        <f>IF(N426="snížená",J426,0)</f>
        <v>0</v>
      </c>
      <c r="BG426" s="214">
        <f>IF(N426="zákl. přenesená",J426,0)</f>
        <v>0</v>
      </c>
      <c r="BH426" s="214">
        <f>IF(N426="sníž. přenesená",J426,0)</f>
        <v>0</v>
      </c>
      <c r="BI426" s="214">
        <f>IF(N426="nulová",J426,0)</f>
        <v>0</v>
      </c>
      <c r="BJ426" s="25" t="s">
        <v>83</v>
      </c>
      <c r="BK426" s="214">
        <f>ROUND(I426*H426,2)</f>
        <v>0</v>
      </c>
      <c r="BL426" s="25" t="s">
        <v>273</v>
      </c>
      <c r="BM426" s="25" t="s">
        <v>888</v>
      </c>
    </row>
    <row r="427" spans="2:65" s="12" customFormat="1">
      <c r="B427" s="215"/>
      <c r="C427" s="216"/>
      <c r="D427" s="217" t="s">
        <v>176</v>
      </c>
      <c r="E427" s="218" t="s">
        <v>22</v>
      </c>
      <c r="F427" s="219" t="s">
        <v>889</v>
      </c>
      <c r="G427" s="216"/>
      <c r="H427" s="218" t="s">
        <v>22</v>
      </c>
      <c r="I427" s="220"/>
      <c r="J427" s="216"/>
      <c r="K427" s="216"/>
      <c r="L427" s="221"/>
      <c r="M427" s="222"/>
      <c r="N427" s="223"/>
      <c r="O427" s="223"/>
      <c r="P427" s="223"/>
      <c r="Q427" s="223"/>
      <c r="R427" s="223"/>
      <c r="S427" s="223"/>
      <c r="T427" s="224"/>
      <c r="AT427" s="225" t="s">
        <v>176</v>
      </c>
      <c r="AU427" s="225" t="s">
        <v>85</v>
      </c>
      <c r="AV427" s="12" t="s">
        <v>83</v>
      </c>
      <c r="AW427" s="12" t="s">
        <v>39</v>
      </c>
      <c r="AX427" s="12" t="s">
        <v>76</v>
      </c>
      <c r="AY427" s="225" t="s">
        <v>166</v>
      </c>
    </row>
    <row r="428" spans="2:65" s="13" customFormat="1">
      <c r="B428" s="226"/>
      <c r="C428" s="227"/>
      <c r="D428" s="217" t="s">
        <v>176</v>
      </c>
      <c r="E428" s="228" t="s">
        <v>22</v>
      </c>
      <c r="F428" s="229" t="s">
        <v>878</v>
      </c>
      <c r="G428" s="227"/>
      <c r="H428" s="230">
        <v>1</v>
      </c>
      <c r="I428" s="231"/>
      <c r="J428" s="227"/>
      <c r="K428" s="227"/>
      <c r="L428" s="232"/>
      <c r="M428" s="233"/>
      <c r="N428" s="234"/>
      <c r="O428" s="234"/>
      <c r="P428" s="234"/>
      <c r="Q428" s="234"/>
      <c r="R428" s="234"/>
      <c r="S428" s="234"/>
      <c r="T428" s="235"/>
      <c r="AT428" s="236" t="s">
        <v>176</v>
      </c>
      <c r="AU428" s="236" t="s">
        <v>85</v>
      </c>
      <c r="AV428" s="13" t="s">
        <v>85</v>
      </c>
      <c r="AW428" s="13" t="s">
        <v>39</v>
      </c>
      <c r="AX428" s="13" t="s">
        <v>76</v>
      </c>
      <c r="AY428" s="236" t="s">
        <v>166</v>
      </c>
    </row>
    <row r="429" spans="2:65" s="13" customFormat="1">
      <c r="B429" s="226"/>
      <c r="C429" s="227"/>
      <c r="D429" s="217" t="s">
        <v>176</v>
      </c>
      <c r="E429" s="228" t="s">
        <v>22</v>
      </c>
      <c r="F429" s="229" t="s">
        <v>879</v>
      </c>
      <c r="G429" s="227"/>
      <c r="H429" s="230">
        <v>1</v>
      </c>
      <c r="I429" s="231"/>
      <c r="J429" s="227"/>
      <c r="K429" s="227"/>
      <c r="L429" s="232"/>
      <c r="M429" s="233"/>
      <c r="N429" s="234"/>
      <c r="O429" s="234"/>
      <c r="P429" s="234"/>
      <c r="Q429" s="234"/>
      <c r="R429" s="234"/>
      <c r="S429" s="234"/>
      <c r="T429" s="235"/>
      <c r="AT429" s="236" t="s">
        <v>176</v>
      </c>
      <c r="AU429" s="236" t="s">
        <v>85</v>
      </c>
      <c r="AV429" s="13" t="s">
        <v>85</v>
      </c>
      <c r="AW429" s="13" t="s">
        <v>39</v>
      </c>
      <c r="AX429" s="13" t="s">
        <v>76</v>
      </c>
      <c r="AY429" s="236" t="s">
        <v>166</v>
      </c>
    </row>
    <row r="430" spans="2:65" s="14" customFormat="1">
      <c r="B430" s="239"/>
      <c r="C430" s="240"/>
      <c r="D430" s="217" t="s">
        <v>176</v>
      </c>
      <c r="E430" s="241" t="s">
        <v>22</v>
      </c>
      <c r="F430" s="242" t="s">
        <v>214</v>
      </c>
      <c r="G430" s="240"/>
      <c r="H430" s="243">
        <v>2</v>
      </c>
      <c r="I430" s="244"/>
      <c r="J430" s="240"/>
      <c r="K430" s="240"/>
      <c r="L430" s="245"/>
      <c r="M430" s="246"/>
      <c r="N430" s="247"/>
      <c r="O430" s="247"/>
      <c r="P430" s="247"/>
      <c r="Q430" s="247"/>
      <c r="R430" s="247"/>
      <c r="S430" s="247"/>
      <c r="T430" s="248"/>
      <c r="AT430" s="249" t="s">
        <v>176</v>
      </c>
      <c r="AU430" s="249" t="s">
        <v>85</v>
      </c>
      <c r="AV430" s="14" t="s">
        <v>174</v>
      </c>
      <c r="AW430" s="14" t="s">
        <v>39</v>
      </c>
      <c r="AX430" s="14" t="s">
        <v>83</v>
      </c>
      <c r="AY430" s="249" t="s">
        <v>166</v>
      </c>
    </row>
    <row r="431" spans="2:65" s="1" customFormat="1" ht="38.25" customHeight="1">
      <c r="B431" s="42"/>
      <c r="C431" s="204" t="s">
        <v>890</v>
      </c>
      <c r="D431" s="204" t="s">
        <v>169</v>
      </c>
      <c r="E431" s="205" t="s">
        <v>891</v>
      </c>
      <c r="F431" s="206" t="s">
        <v>892</v>
      </c>
      <c r="G431" s="207" t="s">
        <v>331</v>
      </c>
      <c r="H431" s="208">
        <v>2</v>
      </c>
      <c r="I431" s="209"/>
      <c r="J431" s="208">
        <f>ROUND(I431*H431,2)</f>
        <v>0</v>
      </c>
      <c r="K431" s="206" t="s">
        <v>173</v>
      </c>
      <c r="L431" s="62"/>
      <c r="M431" s="210" t="s">
        <v>22</v>
      </c>
      <c r="N431" s="211" t="s">
        <v>47</v>
      </c>
      <c r="O431" s="43"/>
      <c r="P431" s="212">
        <f>O431*H431</f>
        <v>0</v>
      </c>
      <c r="Q431" s="212">
        <v>2.7E-4</v>
      </c>
      <c r="R431" s="212">
        <f>Q431*H431</f>
        <v>5.4000000000000001E-4</v>
      </c>
      <c r="S431" s="212">
        <v>0</v>
      </c>
      <c r="T431" s="213">
        <f>S431*H431</f>
        <v>0</v>
      </c>
      <c r="AR431" s="25" t="s">
        <v>273</v>
      </c>
      <c r="AT431" s="25" t="s">
        <v>169</v>
      </c>
      <c r="AU431" s="25" t="s">
        <v>85</v>
      </c>
      <c r="AY431" s="25" t="s">
        <v>166</v>
      </c>
      <c r="BE431" s="214">
        <f>IF(N431="základní",J431,0)</f>
        <v>0</v>
      </c>
      <c r="BF431" s="214">
        <f>IF(N431="snížená",J431,0)</f>
        <v>0</v>
      </c>
      <c r="BG431" s="214">
        <f>IF(N431="zákl. přenesená",J431,0)</f>
        <v>0</v>
      </c>
      <c r="BH431" s="214">
        <f>IF(N431="sníž. přenesená",J431,0)</f>
        <v>0</v>
      </c>
      <c r="BI431" s="214">
        <f>IF(N431="nulová",J431,0)</f>
        <v>0</v>
      </c>
      <c r="BJ431" s="25" t="s">
        <v>83</v>
      </c>
      <c r="BK431" s="214">
        <f>ROUND(I431*H431,2)</f>
        <v>0</v>
      </c>
      <c r="BL431" s="25" t="s">
        <v>273</v>
      </c>
      <c r="BM431" s="25" t="s">
        <v>893</v>
      </c>
    </row>
    <row r="432" spans="2:65" s="1" customFormat="1" ht="94.5" hidden="1">
      <c r="B432" s="42"/>
      <c r="C432" s="64"/>
      <c r="D432" s="217" t="s">
        <v>193</v>
      </c>
      <c r="E432" s="64"/>
      <c r="F432" s="237" t="s">
        <v>894</v>
      </c>
      <c r="G432" s="64"/>
      <c r="H432" s="64"/>
      <c r="I432" s="173"/>
      <c r="J432" s="64"/>
      <c r="K432" s="64"/>
      <c r="L432" s="62"/>
      <c r="M432" s="238"/>
      <c r="N432" s="43"/>
      <c r="O432" s="43"/>
      <c r="P432" s="43"/>
      <c r="Q432" s="43"/>
      <c r="R432" s="43"/>
      <c r="S432" s="43"/>
      <c r="T432" s="79"/>
      <c r="AT432" s="25" t="s">
        <v>193</v>
      </c>
      <c r="AU432" s="25" t="s">
        <v>85</v>
      </c>
    </row>
    <row r="433" spans="2:65" s="12" customFormat="1">
      <c r="B433" s="215"/>
      <c r="C433" s="216"/>
      <c r="D433" s="217" t="s">
        <v>176</v>
      </c>
      <c r="E433" s="218" t="s">
        <v>22</v>
      </c>
      <c r="F433" s="219" t="s">
        <v>895</v>
      </c>
      <c r="G433" s="216"/>
      <c r="H433" s="218" t="s">
        <v>22</v>
      </c>
      <c r="I433" s="220"/>
      <c r="J433" s="216"/>
      <c r="K433" s="216"/>
      <c r="L433" s="221"/>
      <c r="M433" s="222"/>
      <c r="N433" s="223"/>
      <c r="O433" s="223"/>
      <c r="P433" s="223"/>
      <c r="Q433" s="223"/>
      <c r="R433" s="223"/>
      <c r="S433" s="223"/>
      <c r="T433" s="224"/>
      <c r="AT433" s="225" t="s">
        <v>176</v>
      </c>
      <c r="AU433" s="225" t="s">
        <v>85</v>
      </c>
      <c r="AV433" s="12" t="s">
        <v>83</v>
      </c>
      <c r="AW433" s="12" t="s">
        <v>39</v>
      </c>
      <c r="AX433" s="12" t="s">
        <v>76</v>
      </c>
      <c r="AY433" s="225" t="s">
        <v>166</v>
      </c>
    </row>
    <row r="434" spans="2:65" s="13" customFormat="1">
      <c r="B434" s="226"/>
      <c r="C434" s="227"/>
      <c r="D434" s="217" t="s">
        <v>176</v>
      </c>
      <c r="E434" s="228" t="s">
        <v>22</v>
      </c>
      <c r="F434" s="229" t="s">
        <v>85</v>
      </c>
      <c r="G434" s="227"/>
      <c r="H434" s="230">
        <v>2</v>
      </c>
      <c r="I434" s="231"/>
      <c r="J434" s="227"/>
      <c r="K434" s="227"/>
      <c r="L434" s="232"/>
      <c r="M434" s="233"/>
      <c r="N434" s="234"/>
      <c r="O434" s="234"/>
      <c r="P434" s="234"/>
      <c r="Q434" s="234"/>
      <c r="R434" s="234"/>
      <c r="S434" s="234"/>
      <c r="T434" s="235"/>
      <c r="AT434" s="236" t="s">
        <v>176</v>
      </c>
      <c r="AU434" s="236" t="s">
        <v>85</v>
      </c>
      <c r="AV434" s="13" t="s">
        <v>85</v>
      </c>
      <c r="AW434" s="13" t="s">
        <v>39</v>
      </c>
      <c r="AX434" s="13" t="s">
        <v>83</v>
      </c>
      <c r="AY434" s="236" t="s">
        <v>166</v>
      </c>
    </row>
    <row r="435" spans="2:65" s="1" customFormat="1" ht="38.25" customHeight="1">
      <c r="B435" s="42"/>
      <c r="C435" s="253" t="s">
        <v>896</v>
      </c>
      <c r="D435" s="253" t="s">
        <v>606</v>
      </c>
      <c r="E435" s="254" t="s">
        <v>897</v>
      </c>
      <c r="F435" s="255" t="s">
        <v>898</v>
      </c>
      <c r="G435" s="256" t="s">
        <v>331</v>
      </c>
      <c r="H435" s="257">
        <v>2</v>
      </c>
      <c r="I435" s="258"/>
      <c r="J435" s="257">
        <f>ROUND(I435*H435,2)</f>
        <v>0</v>
      </c>
      <c r="K435" s="255" t="s">
        <v>22</v>
      </c>
      <c r="L435" s="259"/>
      <c r="M435" s="260" t="s">
        <v>22</v>
      </c>
      <c r="N435" s="261" t="s">
        <v>47</v>
      </c>
      <c r="O435" s="43"/>
      <c r="P435" s="212">
        <f>O435*H435</f>
        <v>0</v>
      </c>
      <c r="Q435" s="212">
        <v>3.7199999999999997E-2</v>
      </c>
      <c r="R435" s="212">
        <f>Q435*H435</f>
        <v>7.4399999999999994E-2</v>
      </c>
      <c r="S435" s="212">
        <v>0</v>
      </c>
      <c r="T435" s="213">
        <f>S435*H435</f>
        <v>0</v>
      </c>
      <c r="AR435" s="25" t="s">
        <v>377</v>
      </c>
      <c r="AT435" s="25" t="s">
        <v>606</v>
      </c>
      <c r="AU435" s="25" t="s">
        <v>85</v>
      </c>
      <c r="AY435" s="25" t="s">
        <v>166</v>
      </c>
      <c r="BE435" s="214">
        <f>IF(N435="základní",J435,0)</f>
        <v>0</v>
      </c>
      <c r="BF435" s="214">
        <f>IF(N435="snížená",J435,0)</f>
        <v>0</v>
      </c>
      <c r="BG435" s="214">
        <f>IF(N435="zákl. přenesená",J435,0)</f>
        <v>0</v>
      </c>
      <c r="BH435" s="214">
        <f>IF(N435="sníž. přenesená",J435,0)</f>
        <v>0</v>
      </c>
      <c r="BI435" s="214">
        <f>IF(N435="nulová",J435,0)</f>
        <v>0</v>
      </c>
      <c r="BJ435" s="25" t="s">
        <v>83</v>
      </c>
      <c r="BK435" s="214">
        <f>ROUND(I435*H435,2)</f>
        <v>0</v>
      </c>
      <c r="BL435" s="25" t="s">
        <v>273</v>
      </c>
      <c r="BM435" s="25" t="s">
        <v>899</v>
      </c>
    </row>
    <row r="436" spans="2:65" s="13" customFormat="1">
      <c r="B436" s="226"/>
      <c r="C436" s="227"/>
      <c r="D436" s="217" t="s">
        <v>176</v>
      </c>
      <c r="E436" s="228" t="s">
        <v>22</v>
      </c>
      <c r="F436" s="229" t="s">
        <v>900</v>
      </c>
      <c r="G436" s="227"/>
      <c r="H436" s="230">
        <v>2</v>
      </c>
      <c r="I436" s="231"/>
      <c r="J436" s="227"/>
      <c r="K436" s="227"/>
      <c r="L436" s="232"/>
      <c r="M436" s="233"/>
      <c r="N436" s="234"/>
      <c r="O436" s="234"/>
      <c r="P436" s="234"/>
      <c r="Q436" s="234"/>
      <c r="R436" s="234"/>
      <c r="S436" s="234"/>
      <c r="T436" s="235"/>
      <c r="AT436" s="236" t="s">
        <v>176</v>
      </c>
      <c r="AU436" s="236" t="s">
        <v>85</v>
      </c>
      <c r="AV436" s="13" t="s">
        <v>85</v>
      </c>
      <c r="AW436" s="13" t="s">
        <v>39</v>
      </c>
      <c r="AX436" s="13" t="s">
        <v>83</v>
      </c>
      <c r="AY436" s="236" t="s">
        <v>166</v>
      </c>
    </row>
    <row r="437" spans="2:65" s="1" customFormat="1" ht="25.5" customHeight="1">
      <c r="B437" s="42"/>
      <c r="C437" s="204" t="s">
        <v>901</v>
      </c>
      <c r="D437" s="204" t="s">
        <v>169</v>
      </c>
      <c r="E437" s="205" t="s">
        <v>902</v>
      </c>
      <c r="F437" s="206" t="s">
        <v>903</v>
      </c>
      <c r="G437" s="207" t="s">
        <v>331</v>
      </c>
      <c r="H437" s="208">
        <v>2</v>
      </c>
      <c r="I437" s="209"/>
      <c r="J437" s="208">
        <f>ROUND(I437*H437,2)</f>
        <v>0</v>
      </c>
      <c r="K437" s="206" t="s">
        <v>173</v>
      </c>
      <c r="L437" s="62"/>
      <c r="M437" s="210" t="s">
        <v>22</v>
      </c>
      <c r="N437" s="211" t="s">
        <v>47</v>
      </c>
      <c r="O437" s="43"/>
      <c r="P437" s="212">
        <f>O437*H437</f>
        <v>0</v>
      </c>
      <c r="Q437" s="212">
        <v>0</v>
      </c>
      <c r="R437" s="212">
        <f>Q437*H437</f>
        <v>0</v>
      </c>
      <c r="S437" s="212">
        <v>0</v>
      </c>
      <c r="T437" s="213">
        <f>S437*H437</f>
        <v>0</v>
      </c>
      <c r="AR437" s="25" t="s">
        <v>273</v>
      </c>
      <c r="AT437" s="25" t="s">
        <v>169</v>
      </c>
      <c r="AU437" s="25" t="s">
        <v>85</v>
      </c>
      <c r="AY437" s="25" t="s">
        <v>166</v>
      </c>
      <c r="BE437" s="214">
        <f>IF(N437="základní",J437,0)</f>
        <v>0</v>
      </c>
      <c r="BF437" s="214">
        <f>IF(N437="snížená",J437,0)</f>
        <v>0</v>
      </c>
      <c r="BG437" s="214">
        <f>IF(N437="zákl. přenesená",J437,0)</f>
        <v>0</v>
      </c>
      <c r="BH437" s="214">
        <f>IF(N437="sníž. přenesená",J437,0)</f>
        <v>0</v>
      </c>
      <c r="BI437" s="214">
        <f>IF(N437="nulová",J437,0)</f>
        <v>0</v>
      </c>
      <c r="BJ437" s="25" t="s">
        <v>83</v>
      </c>
      <c r="BK437" s="214">
        <f>ROUND(I437*H437,2)</f>
        <v>0</v>
      </c>
      <c r="BL437" s="25" t="s">
        <v>273</v>
      </c>
      <c r="BM437" s="25" t="s">
        <v>904</v>
      </c>
    </row>
    <row r="438" spans="2:65" s="1" customFormat="1" ht="67.5" hidden="1">
      <c r="B438" s="42"/>
      <c r="C438" s="64"/>
      <c r="D438" s="217" t="s">
        <v>193</v>
      </c>
      <c r="E438" s="64"/>
      <c r="F438" s="237" t="s">
        <v>905</v>
      </c>
      <c r="G438" s="64"/>
      <c r="H438" s="64"/>
      <c r="I438" s="173"/>
      <c r="J438" s="64"/>
      <c r="K438" s="64"/>
      <c r="L438" s="62"/>
      <c r="M438" s="238"/>
      <c r="N438" s="43"/>
      <c r="O438" s="43"/>
      <c r="P438" s="43"/>
      <c r="Q438" s="43"/>
      <c r="R438" s="43"/>
      <c r="S438" s="43"/>
      <c r="T438" s="79"/>
      <c r="AT438" s="25" t="s">
        <v>193</v>
      </c>
      <c r="AU438" s="25" t="s">
        <v>85</v>
      </c>
    </row>
    <row r="439" spans="2:65" s="12" customFormat="1">
      <c r="B439" s="215"/>
      <c r="C439" s="216"/>
      <c r="D439" s="217" t="s">
        <v>176</v>
      </c>
      <c r="E439" s="218" t="s">
        <v>22</v>
      </c>
      <c r="F439" s="219" t="s">
        <v>727</v>
      </c>
      <c r="G439" s="216"/>
      <c r="H439" s="218" t="s">
        <v>22</v>
      </c>
      <c r="I439" s="220"/>
      <c r="J439" s="216"/>
      <c r="K439" s="216"/>
      <c r="L439" s="221"/>
      <c r="M439" s="222"/>
      <c r="N439" s="223"/>
      <c r="O439" s="223"/>
      <c r="P439" s="223"/>
      <c r="Q439" s="223"/>
      <c r="R439" s="223"/>
      <c r="S439" s="223"/>
      <c r="T439" s="224"/>
      <c r="AT439" s="225" t="s">
        <v>176</v>
      </c>
      <c r="AU439" s="225" t="s">
        <v>85</v>
      </c>
      <c r="AV439" s="12" t="s">
        <v>83</v>
      </c>
      <c r="AW439" s="12" t="s">
        <v>39</v>
      </c>
      <c r="AX439" s="12" t="s">
        <v>76</v>
      </c>
      <c r="AY439" s="225" t="s">
        <v>166</v>
      </c>
    </row>
    <row r="440" spans="2:65" s="13" customFormat="1">
      <c r="B440" s="226"/>
      <c r="C440" s="227"/>
      <c r="D440" s="217" t="s">
        <v>176</v>
      </c>
      <c r="E440" s="228" t="s">
        <v>22</v>
      </c>
      <c r="F440" s="229" t="s">
        <v>85</v>
      </c>
      <c r="G440" s="227"/>
      <c r="H440" s="230">
        <v>2</v>
      </c>
      <c r="I440" s="231"/>
      <c r="J440" s="227"/>
      <c r="K440" s="227"/>
      <c r="L440" s="232"/>
      <c r="M440" s="233"/>
      <c r="N440" s="234"/>
      <c r="O440" s="234"/>
      <c r="P440" s="234"/>
      <c r="Q440" s="234"/>
      <c r="R440" s="234"/>
      <c r="S440" s="234"/>
      <c r="T440" s="235"/>
      <c r="AT440" s="236" t="s">
        <v>176</v>
      </c>
      <c r="AU440" s="236" t="s">
        <v>85</v>
      </c>
      <c r="AV440" s="13" t="s">
        <v>85</v>
      </c>
      <c r="AW440" s="13" t="s">
        <v>39</v>
      </c>
      <c r="AX440" s="13" t="s">
        <v>83</v>
      </c>
      <c r="AY440" s="236" t="s">
        <v>166</v>
      </c>
    </row>
    <row r="441" spans="2:65" s="1" customFormat="1" ht="16.5" customHeight="1">
      <c r="B441" s="42"/>
      <c r="C441" s="253" t="s">
        <v>906</v>
      </c>
      <c r="D441" s="253" t="s">
        <v>606</v>
      </c>
      <c r="E441" s="254" t="s">
        <v>907</v>
      </c>
      <c r="F441" s="255" t="s">
        <v>908</v>
      </c>
      <c r="G441" s="256" t="s">
        <v>289</v>
      </c>
      <c r="H441" s="257">
        <v>1.6</v>
      </c>
      <c r="I441" s="258"/>
      <c r="J441" s="257">
        <f>ROUND(I441*H441,2)</f>
        <v>0</v>
      </c>
      <c r="K441" s="255" t="s">
        <v>22</v>
      </c>
      <c r="L441" s="259"/>
      <c r="M441" s="260" t="s">
        <v>22</v>
      </c>
      <c r="N441" s="261" t="s">
        <v>47</v>
      </c>
      <c r="O441" s="43"/>
      <c r="P441" s="212">
        <f>O441*H441</f>
        <v>0</v>
      </c>
      <c r="Q441" s="212">
        <v>1.8E-3</v>
      </c>
      <c r="R441" s="212">
        <f>Q441*H441</f>
        <v>2.8800000000000002E-3</v>
      </c>
      <c r="S441" s="212">
        <v>0</v>
      </c>
      <c r="T441" s="213">
        <f>S441*H441</f>
        <v>0</v>
      </c>
      <c r="AR441" s="25" t="s">
        <v>377</v>
      </c>
      <c r="AT441" s="25" t="s">
        <v>606</v>
      </c>
      <c r="AU441" s="25" t="s">
        <v>85</v>
      </c>
      <c r="AY441" s="25" t="s">
        <v>166</v>
      </c>
      <c r="BE441" s="214">
        <f>IF(N441="základní",J441,0)</f>
        <v>0</v>
      </c>
      <c r="BF441" s="214">
        <f>IF(N441="snížená",J441,0)</f>
        <v>0</v>
      </c>
      <c r="BG441" s="214">
        <f>IF(N441="zákl. přenesená",J441,0)</f>
        <v>0</v>
      </c>
      <c r="BH441" s="214">
        <f>IF(N441="sníž. přenesená",J441,0)</f>
        <v>0</v>
      </c>
      <c r="BI441" s="214">
        <f>IF(N441="nulová",J441,0)</f>
        <v>0</v>
      </c>
      <c r="BJ441" s="25" t="s">
        <v>83</v>
      </c>
      <c r="BK441" s="214">
        <f>ROUND(I441*H441,2)</f>
        <v>0</v>
      </c>
      <c r="BL441" s="25" t="s">
        <v>273</v>
      </c>
      <c r="BM441" s="25" t="s">
        <v>909</v>
      </c>
    </row>
    <row r="442" spans="2:65" s="13" customFormat="1">
      <c r="B442" s="226"/>
      <c r="C442" s="227"/>
      <c r="D442" s="217" t="s">
        <v>176</v>
      </c>
      <c r="E442" s="228" t="s">
        <v>22</v>
      </c>
      <c r="F442" s="229" t="s">
        <v>910</v>
      </c>
      <c r="G442" s="227"/>
      <c r="H442" s="230">
        <v>1.6</v>
      </c>
      <c r="I442" s="231"/>
      <c r="J442" s="227"/>
      <c r="K442" s="227"/>
      <c r="L442" s="232"/>
      <c r="M442" s="233"/>
      <c r="N442" s="234"/>
      <c r="O442" s="234"/>
      <c r="P442" s="234"/>
      <c r="Q442" s="234"/>
      <c r="R442" s="234"/>
      <c r="S442" s="234"/>
      <c r="T442" s="235"/>
      <c r="AT442" s="236" t="s">
        <v>176</v>
      </c>
      <c r="AU442" s="236" t="s">
        <v>85</v>
      </c>
      <c r="AV442" s="13" t="s">
        <v>85</v>
      </c>
      <c r="AW442" s="13" t="s">
        <v>39</v>
      </c>
      <c r="AX442" s="13" t="s">
        <v>83</v>
      </c>
      <c r="AY442" s="236" t="s">
        <v>166</v>
      </c>
    </row>
    <row r="443" spans="2:65" s="1" customFormat="1" ht="38.25" customHeight="1">
      <c r="B443" s="42"/>
      <c r="C443" s="204" t="s">
        <v>911</v>
      </c>
      <c r="D443" s="204" t="s">
        <v>169</v>
      </c>
      <c r="E443" s="205" t="s">
        <v>912</v>
      </c>
      <c r="F443" s="206" t="s">
        <v>913</v>
      </c>
      <c r="G443" s="207" t="s">
        <v>224</v>
      </c>
      <c r="H443" s="208">
        <v>2.16</v>
      </c>
      <c r="I443" s="209"/>
      <c r="J443" s="208">
        <f>ROUND(I443*H443,2)</f>
        <v>0</v>
      </c>
      <c r="K443" s="206" t="s">
        <v>173</v>
      </c>
      <c r="L443" s="62"/>
      <c r="M443" s="210" t="s">
        <v>22</v>
      </c>
      <c r="N443" s="211" t="s">
        <v>47</v>
      </c>
      <c r="O443" s="43"/>
      <c r="P443" s="212">
        <f>O443*H443</f>
        <v>0</v>
      </c>
      <c r="Q443" s="212">
        <v>0</v>
      </c>
      <c r="R443" s="212">
        <f>Q443*H443</f>
        <v>0</v>
      </c>
      <c r="S443" s="212">
        <v>0</v>
      </c>
      <c r="T443" s="213">
        <f>S443*H443</f>
        <v>0</v>
      </c>
      <c r="AR443" s="25" t="s">
        <v>273</v>
      </c>
      <c r="AT443" s="25" t="s">
        <v>169</v>
      </c>
      <c r="AU443" s="25" t="s">
        <v>85</v>
      </c>
      <c r="AY443" s="25" t="s">
        <v>166</v>
      </c>
      <c r="BE443" s="214">
        <f>IF(N443="základní",J443,0)</f>
        <v>0</v>
      </c>
      <c r="BF443" s="214">
        <f>IF(N443="snížená",J443,0)</f>
        <v>0</v>
      </c>
      <c r="BG443" s="214">
        <f>IF(N443="zákl. přenesená",J443,0)</f>
        <v>0</v>
      </c>
      <c r="BH443" s="214">
        <f>IF(N443="sníž. přenesená",J443,0)</f>
        <v>0</v>
      </c>
      <c r="BI443" s="214">
        <f>IF(N443="nulová",J443,0)</f>
        <v>0</v>
      </c>
      <c r="BJ443" s="25" t="s">
        <v>83</v>
      </c>
      <c r="BK443" s="214">
        <f>ROUND(I443*H443,2)</f>
        <v>0</v>
      </c>
      <c r="BL443" s="25" t="s">
        <v>273</v>
      </c>
      <c r="BM443" s="25" t="s">
        <v>914</v>
      </c>
    </row>
    <row r="444" spans="2:65" s="1" customFormat="1" ht="148.5" hidden="1">
      <c r="B444" s="42"/>
      <c r="C444" s="64"/>
      <c r="D444" s="217" t="s">
        <v>193</v>
      </c>
      <c r="E444" s="64"/>
      <c r="F444" s="237" t="s">
        <v>915</v>
      </c>
      <c r="G444" s="64"/>
      <c r="H444" s="64"/>
      <c r="I444" s="173"/>
      <c r="J444" s="64"/>
      <c r="K444" s="64"/>
      <c r="L444" s="62"/>
      <c r="M444" s="238"/>
      <c r="N444" s="43"/>
      <c r="O444" s="43"/>
      <c r="P444" s="43"/>
      <c r="Q444" s="43"/>
      <c r="R444" s="43"/>
      <c r="S444" s="43"/>
      <c r="T444" s="79"/>
      <c r="AT444" s="25" t="s">
        <v>193</v>
      </c>
      <c r="AU444" s="25" t="s">
        <v>85</v>
      </c>
    </row>
    <row r="445" spans="2:65" s="11" customFormat="1" ht="29.85" customHeight="1">
      <c r="B445" s="188"/>
      <c r="C445" s="189"/>
      <c r="D445" s="190" t="s">
        <v>75</v>
      </c>
      <c r="E445" s="202" t="s">
        <v>364</v>
      </c>
      <c r="F445" s="202" t="s">
        <v>365</v>
      </c>
      <c r="G445" s="189"/>
      <c r="H445" s="189"/>
      <c r="I445" s="192"/>
      <c r="J445" s="203">
        <f>BK445</f>
        <v>0</v>
      </c>
      <c r="K445" s="189"/>
      <c r="L445" s="194"/>
      <c r="M445" s="195"/>
      <c r="N445" s="196"/>
      <c r="O445" s="196"/>
      <c r="P445" s="197">
        <f>SUM(P446:P484)</f>
        <v>0</v>
      </c>
      <c r="Q445" s="196"/>
      <c r="R445" s="197">
        <f>SUM(R446:R484)</f>
        <v>3.6702999999999992</v>
      </c>
      <c r="S445" s="196"/>
      <c r="T445" s="198">
        <f>SUM(T446:T484)</f>
        <v>0</v>
      </c>
      <c r="AR445" s="199" t="s">
        <v>85</v>
      </c>
      <c r="AT445" s="200" t="s">
        <v>75</v>
      </c>
      <c r="AU445" s="200" t="s">
        <v>83</v>
      </c>
      <c r="AY445" s="199" t="s">
        <v>166</v>
      </c>
      <c r="BK445" s="201">
        <f>SUM(BK446:BK484)</f>
        <v>0</v>
      </c>
    </row>
    <row r="446" spans="2:65" s="1" customFormat="1" ht="16.5" customHeight="1">
      <c r="B446" s="42"/>
      <c r="C446" s="204" t="s">
        <v>916</v>
      </c>
      <c r="D446" s="204" t="s">
        <v>169</v>
      </c>
      <c r="E446" s="205" t="s">
        <v>917</v>
      </c>
      <c r="F446" s="206" t="s">
        <v>918</v>
      </c>
      <c r="G446" s="207" t="s">
        <v>172</v>
      </c>
      <c r="H446" s="208">
        <v>16</v>
      </c>
      <c r="I446" s="209"/>
      <c r="J446" s="208">
        <f>ROUND(I446*H446,2)</f>
        <v>0</v>
      </c>
      <c r="K446" s="206" t="s">
        <v>22</v>
      </c>
      <c r="L446" s="62"/>
      <c r="M446" s="210" t="s">
        <v>22</v>
      </c>
      <c r="N446" s="211" t="s">
        <v>47</v>
      </c>
      <c r="O446" s="43"/>
      <c r="P446" s="212">
        <f>O446*H446</f>
        <v>0</v>
      </c>
      <c r="Q446" s="212">
        <v>1.46E-2</v>
      </c>
      <c r="R446" s="212">
        <f>Q446*H446</f>
        <v>0.2336</v>
      </c>
      <c r="S446" s="212">
        <v>0</v>
      </c>
      <c r="T446" s="213">
        <f>S446*H446</f>
        <v>0</v>
      </c>
      <c r="AR446" s="25" t="s">
        <v>273</v>
      </c>
      <c r="AT446" s="25" t="s">
        <v>169</v>
      </c>
      <c r="AU446" s="25" t="s">
        <v>85</v>
      </c>
      <c r="AY446" s="25" t="s">
        <v>166</v>
      </c>
      <c r="BE446" s="214">
        <f>IF(N446="základní",J446,0)</f>
        <v>0</v>
      </c>
      <c r="BF446" s="214">
        <f>IF(N446="snížená",J446,0)</f>
        <v>0</v>
      </c>
      <c r="BG446" s="214">
        <f>IF(N446="zákl. přenesená",J446,0)</f>
        <v>0</v>
      </c>
      <c r="BH446" s="214">
        <f>IF(N446="sníž. přenesená",J446,0)</f>
        <v>0</v>
      </c>
      <c r="BI446" s="214">
        <f>IF(N446="nulová",J446,0)</f>
        <v>0</v>
      </c>
      <c r="BJ446" s="25" t="s">
        <v>83</v>
      </c>
      <c r="BK446" s="214">
        <f>ROUND(I446*H446,2)</f>
        <v>0</v>
      </c>
      <c r="BL446" s="25" t="s">
        <v>273</v>
      </c>
      <c r="BM446" s="25" t="s">
        <v>919</v>
      </c>
    </row>
    <row r="447" spans="2:65" s="12" customFormat="1">
      <c r="B447" s="215"/>
      <c r="C447" s="216"/>
      <c r="D447" s="217" t="s">
        <v>176</v>
      </c>
      <c r="E447" s="218" t="s">
        <v>22</v>
      </c>
      <c r="F447" s="219" t="s">
        <v>920</v>
      </c>
      <c r="G447" s="216"/>
      <c r="H447" s="218" t="s">
        <v>22</v>
      </c>
      <c r="I447" s="220"/>
      <c r="J447" s="216"/>
      <c r="K447" s="216"/>
      <c r="L447" s="221"/>
      <c r="M447" s="222"/>
      <c r="N447" s="223"/>
      <c r="O447" s="223"/>
      <c r="P447" s="223"/>
      <c r="Q447" s="223"/>
      <c r="R447" s="223"/>
      <c r="S447" s="223"/>
      <c r="T447" s="224"/>
      <c r="AT447" s="225" t="s">
        <v>176</v>
      </c>
      <c r="AU447" s="225" t="s">
        <v>85</v>
      </c>
      <c r="AV447" s="12" t="s">
        <v>83</v>
      </c>
      <c r="AW447" s="12" t="s">
        <v>39</v>
      </c>
      <c r="AX447" s="12" t="s">
        <v>76</v>
      </c>
      <c r="AY447" s="225" t="s">
        <v>166</v>
      </c>
    </row>
    <row r="448" spans="2:65" s="13" customFormat="1">
      <c r="B448" s="226"/>
      <c r="C448" s="227"/>
      <c r="D448" s="217" t="s">
        <v>176</v>
      </c>
      <c r="E448" s="228" t="s">
        <v>22</v>
      </c>
      <c r="F448" s="229" t="s">
        <v>921</v>
      </c>
      <c r="G448" s="227"/>
      <c r="H448" s="230">
        <v>16</v>
      </c>
      <c r="I448" s="231"/>
      <c r="J448" s="227"/>
      <c r="K448" s="227"/>
      <c r="L448" s="232"/>
      <c r="M448" s="233"/>
      <c r="N448" s="234"/>
      <c r="O448" s="234"/>
      <c r="P448" s="234"/>
      <c r="Q448" s="234"/>
      <c r="R448" s="234"/>
      <c r="S448" s="234"/>
      <c r="T448" s="235"/>
      <c r="AT448" s="236" t="s">
        <v>176</v>
      </c>
      <c r="AU448" s="236" t="s">
        <v>85</v>
      </c>
      <c r="AV448" s="13" t="s">
        <v>85</v>
      </c>
      <c r="AW448" s="13" t="s">
        <v>39</v>
      </c>
      <c r="AX448" s="13" t="s">
        <v>83</v>
      </c>
      <c r="AY448" s="236" t="s">
        <v>166</v>
      </c>
    </row>
    <row r="449" spans="2:65" s="1" customFormat="1" ht="25.5" customHeight="1">
      <c r="B449" s="42"/>
      <c r="C449" s="204" t="s">
        <v>922</v>
      </c>
      <c r="D449" s="204" t="s">
        <v>169</v>
      </c>
      <c r="E449" s="205" t="s">
        <v>923</v>
      </c>
      <c r="F449" s="206" t="s">
        <v>924</v>
      </c>
      <c r="G449" s="207" t="s">
        <v>331</v>
      </c>
      <c r="H449" s="208">
        <v>1</v>
      </c>
      <c r="I449" s="209"/>
      <c r="J449" s="208">
        <f>ROUND(I449*H449,2)</f>
        <v>0</v>
      </c>
      <c r="K449" s="206" t="s">
        <v>22</v>
      </c>
      <c r="L449" s="62"/>
      <c r="M449" s="210" t="s">
        <v>22</v>
      </c>
      <c r="N449" s="211" t="s">
        <v>47</v>
      </c>
      <c r="O449" s="43"/>
      <c r="P449" s="212">
        <f>O449*H449</f>
        <v>0</v>
      </c>
      <c r="Q449" s="212">
        <v>2.5000000000000001E-2</v>
      </c>
      <c r="R449" s="212">
        <f>Q449*H449</f>
        <v>2.5000000000000001E-2</v>
      </c>
      <c r="S449" s="212">
        <v>0</v>
      </c>
      <c r="T449" s="213">
        <f>S449*H449</f>
        <v>0</v>
      </c>
      <c r="AR449" s="25" t="s">
        <v>273</v>
      </c>
      <c r="AT449" s="25" t="s">
        <v>169</v>
      </c>
      <c r="AU449" s="25" t="s">
        <v>85</v>
      </c>
      <c r="AY449" s="25" t="s">
        <v>166</v>
      </c>
      <c r="BE449" s="214">
        <f>IF(N449="základní",J449,0)</f>
        <v>0</v>
      </c>
      <c r="BF449" s="214">
        <f>IF(N449="snížená",J449,0)</f>
        <v>0</v>
      </c>
      <c r="BG449" s="214">
        <f>IF(N449="zákl. přenesená",J449,0)</f>
        <v>0</v>
      </c>
      <c r="BH449" s="214">
        <f>IF(N449="sníž. přenesená",J449,0)</f>
        <v>0</v>
      </c>
      <c r="BI449" s="214">
        <f>IF(N449="nulová",J449,0)</f>
        <v>0</v>
      </c>
      <c r="BJ449" s="25" t="s">
        <v>83</v>
      </c>
      <c r="BK449" s="214">
        <f>ROUND(I449*H449,2)</f>
        <v>0</v>
      </c>
      <c r="BL449" s="25" t="s">
        <v>273</v>
      </c>
      <c r="BM449" s="25" t="s">
        <v>925</v>
      </c>
    </row>
    <row r="450" spans="2:65" s="12" customFormat="1">
      <c r="B450" s="215"/>
      <c r="C450" s="216"/>
      <c r="D450" s="217" t="s">
        <v>176</v>
      </c>
      <c r="E450" s="218" t="s">
        <v>22</v>
      </c>
      <c r="F450" s="219" t="s">
        <v>926</v>
      </c>
      <c r="G450" s="216"/>
      <c r="H450" s="218" t="s">
        <v>22</v>
      </c>
      <c r="I450" s="220"/>
      <c r="J450" s="216"/>
      <c r="K450" s="216"/>
      <c r="L450" s="221"/>
      <c r="M450" s="222"/>
      <c r="N450" s="223"/>
      <c r="O450" s="223"/>
      <c r="P450" s="223"/>
      <c r="Q450" s="223"/>
      <c r="R450" s="223"/>
      <c r="S450" s="223"/>
      <c r="T450" s="224"/>
      <c r="AT450" s="225" t="s">
        <v>176</v>
      </c>
      <c r="AU450" s="225" t="s">
        <v>85</v>
      </c>
      <c r="AV450" s="12" t="s">
        <v>83</v>
      </c>
      <c r="AW450" s="12" t="s">
        <v>39</v>
      </c>
      <c r="AX450" s="12" t="s">
        <v>76</v>
      </c>
      <c r="AY450" s="225" t="s">
        <v>166</v>
      </c>
    </row>
    <row r="451" spans="2:65" s="13" customFormat="1">
      <c r="B451" s="226"/>
      <c r="C451" s="227"/>
      <c r="D451" s="217" t="s">
        <v>176</v>
      </c>
      <c r="E451" s="228" t="s">
        <v>22</v>
      </c>
      <c r="F451" s="229" t="s">
        <v>83</v>
      </c>
      <c r="G451" s="227"/>
      <c r="H451" s="230">
        <v>1</v>
      </c>
      <c r="I451" s="231"/>
      <c r="J451" s="227"/>
      <c r="K451" s="227"/>
      <c r="L451" s="232"/>
      <c r="M451" s="233"/>
      <c r="N451" s="234"/>
      <c r="O451" s="234"/>
      <c r="P451" s="234"/>
      <c r="Q451" s="234"/>
      <c r="R451" s="234"/>
      <c r="S451" s="234"/>
      <c r="T451" s="235"/>
      <c r="AT451" s="236" t="s">
        <v>176</v>
      </c>
      <c r="AU451" s="236" t="s">
        <v>85</v>
      </c>
      <c r="AV451" s="13" t="s">
        <v>85</v>
      </c>
      <c r="AW451" s="13" t="s">
        <v>39</v>
      </c>
      <c r="AX451" s="13" t="s">
        <v>83</v>
      </c>
      <c r="AY451" s="236" t="s">
        <v>166</v>
      </c>
    </row>
    <row r="452" spans="2:65" s="1" customFormat="1" ht="25.5" customHeight="1">
      <c r="B452" s="42"/>
      <c r="C452" s="204" t="s">
        <v>927</v>
      </c>
      <c r="D452" s="204" t="s">
        <v>169</v>
      </c>
      <c r="E452" s="205" t="s">
        <v>928</v>
      </c>
      <c r="F452" s="206" t="s">
        <v>929</v>
      </c>
      <c r="G452" s="207" t="s">
        <v>331</v>
      </c>
      <c r="H452" s="208">
        <v>2</v>
      </c>
      <c r="I452" s="209"/>
      <c r="J452" s="208">
        <f>ROUND(I452*H452,2)</f>
        <v>0</v>
      </c>
      <c r="K452" s="206" t="s">
        <v>22</v>
      </c>
      <c r="L452" s="62"/>
      <c r="M452" s="210" t="s">
        <v>22</v>
      </c>
      <c r="N452" s="211" t="s">
        <v>47</v>
      </c>
      <c r="O452" s="43"/>
      <c r="P452" s="212">
        <f>O452*H452</f>
        <v>0</v>
      </c>
      <c r="Q452" s="212">
        <v>2.1000000000000001E-2</v>
      </c>
      <c r="R452" s="212">
        <f>Q452*H452</f>
        <v>4.2000000000000003E-2</v>
      </c>
      <c r="S452" s="212">
        <v>0</v>
      </c>
      <c r="T452" s="213">
        <f>S452*H452</f>
        <v>0</v>
      </c>
      <c r="AR452" s="25" t="s">
        <v>273</v>
      </c>
      <c r="AT452" s="25" t="s">
        <v>169</v>
      </c>
      <c r="AU452" s="25" t="s">
        <v>85</v>
      </c>
      <c r="AY452" s="25" t="s">
        <v>166</v>
      </c>
      <c r="BE452" s="214">
        <f>IF(N452="základní",J452,0)</f>
        <v>0</v>
      </c>
      <c r="BF452" s="214">
        <f>IF(N452="snížená",J452,0)</f>
        <v>0</v>
      </c>
      <c r="BG452" s="214">
        <f>IF(N452="zákl. přenesená",J452,0)</f>
        <v>0</v>
      </c>
      <c r="BH452" s="214">
        <f>IF(N452="sníž. přenesená",J452,0)</f>
        <v>0</v>
      </c>
      <c r="BI452" s="214">
        <f>IF(N452="nulová",J452,0)</f>
        <v>0</v>
      </c>
      <c r="BJ452" s="25" t="s">
        <v>83</v>
      </c>
      <c r="BK452" s="214">
        <f>ROUND(I452*H452,2)</f>
        <v>0</v>
      </c>
      <c r="BL452" s="25" t="s">
        <v>273</v>
      </c>
      <c r="BM452" s="25" t="s">
        <v>930</v>
      </c>
    </row>
    <row r="453" spans="2:65" s="12" customFormat="1">
      <c r="B453" s="215"/>
      <c r="C453" s="216"/>
      <c r="D453" s="217" t="s">
        <v>176</v>
      </c>
      <c r="E453" s="218" t="s">
        <v>22</v>
      </c>
      <c r="F453" s="219" t="s">
        <v>931</v>
      </c>
      <c r="G453" s="216"/>
      <c r="H453" s="218" t="s">
        <v>22</v>
      </c>
      <c r="I453" s="220"/>
      <c r="J453" s="216"/>
      <c r="K453" s="216"/>
      <c r="L453" s="221"/>
      <c r="M453" s="222"/>
      <c r="N453" s="223"/>
      <c r="O453" s="223"/>
      <c r="P453" s="223"/>
      <c r="Q453" s="223"/>
      <c r="R453" s="223"/>
      <c r="S453" s="223"/>
      <c r="T453" s="224"/>
      <c r="AT453" s="225" t="s">
        <v>176</v>
      </c>
      <c r="AU453" s="225" t="s">
        <v>85</v>
      </c>
      <c r="AV453" s="12" t="s">
        <v>83</v>
      </c>
      <c r="AW453" s="12" t="s">
        <v>39</v>
      </c>
      <c r="AX453" s="12" t="s">
        <v>76</v>
      </c>
      <c r="AY453" s="225" t="s">
        <v>166</v>
      </c>
    </row>
    <row r="454" spans="2:65" s="13" customFormat="1">
      <c r="B454" s="226"/>
      <c r="C454" s="227"/>
      <c r="D454" s="217" t="s">
        <v>176</v>
      </c>
      <c r="E454" s="228" t="s">
        <v>22</v>
      </c>
      <c r="F454" s="229" t="s">
        <v>85</v>
      </c>
      <c r="G454" s="227"/>
      <c r="H454" s="230">
        <v>2</v>
      </c>
      <c r="I454" s="231"/>
      <c r="J454" s="227"/>
      <c r="K454" s="227"/>
      <c r="L454" s="232"/>
      <c r="M454" s="233"/>
      <c r="N454" s="234"/>
      <c r="O454" s="234"/>
      <c r="P454" s="234"/>
      <c r="Q454" s="234"/>
      <c r="R454" s="234"/>
      <c r="S454" s="234"/>
      <c r="T454" s="235"/>
      <c r="AT454" s="236" t="s">
        <v>176</v>
      </c>
      <c r="AU454" s="236" t="s">
        <v>85</v>
      </c>
      <c r="AV454" s="13" t="s">
        <v>85</v>
      </c>
      <c r="AW454" s="13" t="s">
        <v>39</v>
      </c>
      <c r="AX454" s="13" t="s">
        <v>83</v>
      </c>
      <c r="AY454" s="236" t="s">
        <v>166</v>
      </c>
    </row>
    <row r="455" spans="2:65" s="1" customFormat="1" ht="25.5" customHeight="1">
      <c r="B455" s="42"/>
      <c r="C455" s="204" t="s">
        <v>932</v>
      </c>
      <c r="D455" s="204" t="s">
        <v>169</v>
      </c>
      <c r="E455" s="205" t="s">
        <v>933</v>
      </c>
      <c r="F455" s="206" t="s">
        <v>934</v>
      </c>
      <c r="G455" s="207" t="s">
        <v>380</v>
      </c>
      <c r="H455" s="208">
        <v>15.3</v>
      </c>
      <c r="I455" s="209"/>
      <c r="J455" s="208">
        <f>ROUND(I455*H455,2)</f>
        <v>0</v>
      </c>
      <c r="K455" s="206" t="s">
        <v>22</v>
      </c>
      <c r="L455" s="62"/>
      <c r="M455" s="210" t="s">
        <v>22</v>
      </c>
      <c r="N455" s="211" t="s">
        <v>47</v>
      </c>
      <c r="O455" s="43"/>
      <c r="P455" s="212">
        <f>O455*H455</f>
        <v>0</v>
      </c>
      <c r="Q455" s="212">
        <v>1E-3</v>
      </c>
      <c r="R455" s="212">
        <f>Q455*H455</f>
        <v>1.5300000000000001E-2</v>
      </c>
      <c r="S455" s="212">
        <v>0</v>
      </c>
      <c r="T455" s="213">
        <f>S455*H455</f>
        <v>0</v>
      </c>
      <c r="AR455" s="25" t="s">
        <v>273</v>
      </c>
      <c r="AT455" s="25" t="s">
        <v>169</v>
      </c>
      <c r="AU455" s="25" t="s">
        <v>85</v>
      </c>
      <c r="AY455" s="25" t="s">
        <v>166</v>
      </c>
      <c r="BE455" s="214">
        <f>IF(N455="základní",J455,0)</f>
        <v>0</v>
      </c>
      <c r="BF455" s="214">
        <f>IF(N455="snížená",J455,0)</f>
        <v>0</v>
      </c>
      <c r="BG455" s="214">
        <f>IF(N455="zákl. přenesená",J455,0)</f>
        <v>0</v>
      </c>
      <c r="BH455" s="214">
        <f>IF(N455="sníž. přenesená",J455,0)</f>
        <v>0</v>
      </c>
      <c r="BI455" s="214">
        <f>IF(N455="nulová",J455,0)</f>
        <v>0</v>
      </c>
      <c r="BJ455" s="25" t="s">
        <v>83</v>
      </c>
      <c r="BK455" s="214">
        <f>ROUND(I455*H455,2)</f>
        <v>0</v>
      </c>
      <c r="BL455" s="25" t="s">
        <v>273</v>
      </c>
      <c r="BM455" s="25" t="s">
        <v>935</v>
      </c>
    </row>
    <row r="456" spans="2:65" s="12" customFormat="1">
      <c r="B456" s="215"/>
      <c r="C456" s="216"/>
      <c r="D456" s="217" t="s">
        <v>176</v>
      </c>
      <c r="E456" s="218" t="s">
        <v>22</v>
      </c>
      <c r="F456" s="219" t="s">
        <v>936</v>
      </c>
      <c r="G456" s="216"/>
      <c r="H456" s="218" t="s">
        <v>22</v>
      </c>
      <c r="I456" s="220"/>
      <c r="J456" s="216"/>
      <c r="K456" s="216"/>
      <c r="L456" s="221"/>
      <c r="M456" s="222"/>
      <c r="N456" s="223"/>
      <c r="O456" s="223"/>
      <c r="P456" s="223"/>
      <c r="Q456" s="223"/>
      <c r="R456" s="223"/>
      <c r="S456" s="223"/>
      <c r="T456" s="224"/>
      <c r="AT456" s="225" t="s">
        <v>176</v>
      </c>
      <c r="AU456" s="225" t="s">
        <v>85</v>
      </c>
      <c r="AV456" s="12" t="s">
        <v>83</v>
      </c>
      <c r="AW456" s="12" t="s">
        <v>39</v>
      </c>
      <c r="AX456" s="12" t="s">
        <v>76</v>
      </c>
      <c r="AY456" s="225" t="s">
        <v>166</v>
      </c>
    </row>
    <row r="457" spans="2:65" s="13" customFormat="1">
      <c r="B457" s="226"/>
      <c r="C457" s="227"/>
      <c r="D457" s="217" t="s">
        <v>176</v>
      </c>
      <c r="E457" s="228" t="s">
        <v>22</v>
      </c>
      <c r="F457" s="229" t="s">
        <v>937</v>
      </c>
      <c r="G457" s="227"/>
      <c r="H457" s="230">
        <v>15.3</v>
      </c>
      <c r="I457" s="231"/>
      <c r="J457" s="227"/>
      <c r="K457" s="227"/>
      <c r="L457" s="232"/>
      <c r="M457" s="233"/>
      <c r="N457" s="234"/>
      <c r="O457" s="234"/>
      <c r="P457" s="234"/>
      <c r="Q457" s="234"/>
      <c r="R457" s="234"/>
      <c r="S457" s="234"/>
      <c r="T457" s="235"/>
      <c r="AT457" s="236" t="s">
        <v>176</v>
      </c>
      <c r="AU457" s="236" t="s">
        <v>85</v>
      </c>
      <c r="AV457" s="13" t="s">
        <v>85</v>
      </c>
      <c r="AW457" s="13" t="s">
        <v>39</v>
      </c>
      <c r="AX457" s="13" t="s">
        <v>83</v>
      </c>
      <c r="AY457" s="236" t="s">
        <v>166</v>
      </c>
    </row>
    <row r="458" spans="2:65" s="1" customFormat="1" ht="25.5" customHeight="1">
      <c r="B458" s="42"/>
      <c r="C458" s="204" t="s">
        <v>938</v>
      </c>
      <c r="D458" s="204" t="s">
        <v>169</v>
      </c>
      <c r="E458" s="205" t="s">
        <v>939</v>
      </c>
      <c r="F458" s="206" t="s">
        <v>940</v>
      </c>
      <c r="G458" s="207" t="s">
        <v>380</v>
      </c>
      <c r="H458" s="208">
        <v>204</v>
      </c>
      <c r="I458" s="209"/>
      <c r="J458" s="208">
        <f>ROUND(I458*H458,2)</f>
        <v>0</v>
      </c>
      <c r="K458" s="206" t="s">
        <v>22</v>
      </c>
      <c r="L458" s="62"/>
      <c r="M458" s="210" t="s">
        <v>22</v>
      </c>
      <c r="N458" s="211" t="s">
        <v>47</v>
      </c>
      <c r="O458" s="43"/>
      <c r="P458" s="212">
        <f>O458*H458</f>
        <v>0</v>
      </c>
      <c r="Q458" s="212">
        <v>1E-3</v>
      </c>
      <c r="R458" s="212">
        <f>Q458*H458</f>
        <v>0.20400000000000001</v>
      </c>
      <c r="S458" s="212">
        <v>0</v>
      </c>
      <c r="T458" s="213">
        <f>S458*H458</f>
        <v>0</v>
      </c>
      <c r="AR458" s="25" t="s">
        <v>273</v>
      </c>
      <c r="AT458" s="25" t="s">
        <v>169</v>
      </c>
      <c r="AU458" s="25" t="s">
        <v>85</v>
      </c>
      <c r="AY458" s="25" t="s">
        <v>166</v>
      </c>
      <c r="BE458" s="214">
        <f>IF(N458="základní",J458,0)</f>
        <v>0</v>
      </c>
      <c r="BF458" s="214">
        <f>IF(N458="snížená",J458,0)</f>
        <v>0</v>
      </c>
      <c r="BG458" s="214">
        <f>IF(N458="zákl. přenesená",J458,0)</f>
        <v>0</v>
      </c>
      <c r="BH458" s="214">
        <f>IF(N458="sníž. přenesená",J458,0)</f>
        <v>0</v>
      </c>
      <c r="BI458" s="214">
        <f>IF(N458="nulová",J458,0)</f>
        <v>0</v>
      </c>
      <c r="BJ458" s="25" t="s">
        <v>83</v>
      </c>
      <c r="BK458" s="214">
        <f>ROUND(I458*H458,2)</f>
        <v>0</v>
      </c>
      <c r="BL458" s="25" t="s">
        <v>273</v>
      </c>
      <c r="BM458" s="25" t="s">
        <v>941</v>
      </c>
    </row>
    <row r="459" spans="2:65" s="12" customFormat="1">
      <c r="B459" s="215"/>
      <c r="C459" s="216"/>
      <c r="D459" s="217" t="s">
        <v>176</v>
      </c>
      <c r="E459" s="218" t="s">
        <v>22</v>
      </c>
      <c r="F459" s="219" t="s">
        <v>942</v>
      </c>
      <c r="G459" s="216"/>
      <c r="H459" s="218" t="s">
        <v>22</v>
      </c>
      <c r="I459" s="220"/>
      <c r="J459" s="216"/>
      <c r="K459" s="216"/>
      <c r="L459" s="221"/>
      <c r="M459" s="222"/>
      <c r="N459" s="223"/>
      <c r="O459" s="223"/>
      <c r="P459" s="223"/>
      <c r="Q459" s="223"/>
      <c r="R459" s="223"/>
      <c r="S459" s="223"/>
      <c r="T459" s="224"/>
      <c r="AT459" s="225" t="s">
        <v>176</v>
      </c>
      <c r="AU459" s="225" t="s">
        <v>85</v>
      </c>
      <c r="AV459" s="12" t="s">
        <v>83</v>
      </c>
      <c r="AW459" s="12" t="s">
        <v>39</v>
      </c>
      <c r="AX459" s="12" t="s">
        <v>76</v>
      </c>
      <c r="AY459" s="225" t="s">
        <v>166</v>
      </c>
    </row>
    <row r="460" spans="2:65" s="13" customFormat="1">
      <c r="B460" s="226"/>
      <c r="C460" s="227"/>
      <c r="D460" s="217" t="s">
        <v>176</v>
      </c>
      <c r="E460" s="228" t="s">
        <v>22</v>
      </c>
      <c r="F460" s="229" t="s">
        <v>943</v>
      </c>
      <c r="G460" s="227"/>
      <c r="H460" s="230">
        <v>204</v>
      </c>
      <c r="I460" s="231"/>
      <c r="J460" s="227"/>
      <c r="K460" s="227"/>
      <c r="L460" s="232"/>
      <c r="M460" s="233"/>
      <c r="N460" s="234"/>
      <c r="O460" s="234"/>
      <c r="P460" s="234"/>
      <c r="Q460" s="234"/>
      <c r="R460" s="234"/>
      <c r="S460" s="234"/>
      <c r="T460" s="235"/>
      <c r="AT460" s="236" t="s">
        <v>176</v>
      </c>
      <c r="AU460" s="236" t="s">
        <v>85</v>
      </c>
      <c r="AV460" s="13" t="s">
        <v>85</v>
      </c>
      <c r="AW460" s="13" t="s">
        <v>39</v>
      </c>
      <c r="AX460" s="13" t="s">
        <v>83</v>
      </c>
      <c r="AY460" s="236" t="s">
        <v>166</v>
      </c>
    </row>
    <row r="461" spans="2:65" s="1" customFormat="1" ht="38.25" customHeight="1">
      <c r="B461" s="42"/>
      <c r="C461" s="204" t="s">
        <v>944</v>
      </c>
      <c r="D461" s="204" t="s">
        <v>169</v>
      </c>
      <c r="E461" s="205" t="s">
        <v>945</v>
      </c>
      <c r="F461" s="206" t="s">
        <v>946</v>
      </c>
      <c r="G461" s="207" t="s">
        <v>380</v>
      </c>
      <c r="H461" s="208">
        <v>628</v>
      </c>
      <c r="I461" s="209"/>
      <c r="J461" s="208">
        <f>ROUND(I461*H461,2)</f>
        <v>0</v>
      </c>
      <c r="K461" s="206" t="s">
        <v>22</v>
      </c>
      <c r="L461" s="62"/>
      <c r="M461" s="210" t="s">
        <v>22</v>
      </c>
      <c r="N461" s="211" t="s">
        <v>47</v>
      </c>
      <c r="O461" s="43"/>
      <c r="P461" s="212">
        <f>O461*H461</f>
        <v>0</v>
      </c>
      <c r="Q461" s="212">
        <v>1E-3</v>
      </c>
      <c r="R461" s="212">
        <f>Q461*H461</f>
        <v>0.628</v>
      </c>
      <c r="S461" s="212">
        <v>0</v>
      </c>
      <c r="T461" s="213">
        <f>S461*H461</f>
        <v>0</v>
      </c>
      <c r="AR461" s="25" t="s">
        <v>273</v>
      </c>
      <c r="AT461" s="25" t="s">
        <v>169</v>
      </c>
      <c r="AU461" s="25" t="s">
        <v>85</v>
      </c>
      <c r="AY461" s="25" t="s">
        <v>166</v>
      </c>
      <c r="BE461" s="214">
        <f>IF(N461="základní",J461,0)</f>
        <v>0</v>
      </c>
      <c r="BF461" s="214">
        <f>IF(N461="snížená",J461,0)</f>
        <v>0</v>
      </c>
      <c r="BG461" s="214">
        <f>IF(N461="zákl. přenesená",J461,0)</f>
        <v>0</v>
      </c>
      <c r="BH461" s="214">
        <f>IF(N461="sníž. přenesená",J461,0)</f>
        <v>0</v>
      </c>
      <c r="BI461" s="214">
        <f>IF(N461="nulová",J461,0)</f>
        <v>0</v>
      </c>
      <c r="BJ461" s="25" t="s">
        <v>83</v>
      </c>
      <c r="BK461" s="214">
        <f>ROUND(I461*H461,2)</f>
        <v>0</v>
      </c>
      <c r="BL461" s="25" t="s">
        <v>273</v>
      </c>
      <c r="BM461" s="25" t="s">
        <v>947</v>
      </c>
    </row>
    <row r="462" spans="2:65" s="12" customFormat="1">
      <c r="B462" s="215"/>
      <c r="C462" s="216"/>
      <c r="D462" s="217" t="s">
        <v>176</v>
      </c>
      <c r="E462" s="218" t="s">
        <v>22</v>
      </c>
      <c r="F462" s="219" t="s">
        <v>948</v>
      </c>
      <c r="G462" s="216"/>
      <c r="H462" s="218" t="s">
        <v>22</v>
      </c>
      <c r="I462" s="220"/>
      <c r="J462" s="216"/>
      <c r="K462" s="216"/>
      <c r="L462" s="221"/>
      <c r="M462" s="222"/>
      <c r="N462" s="223"/>
      <c r="O462" s="223"/>
      <c r="P462" s="223"/>
      <c r="Q462" s="223"/>
      <c r="R462" s="223"/>
      <c r="S462" s="223"/>
      <c r="T462" s="224"/>
      <c r="AT462" s="225" t="s">
        <v>176</v>
      </c>
      <c r="AU462" s="225" t="s">
        <v>85</v>
      </c>
      <c r="AV462" s="12" t="s">
        <v>83</v>
      </c>
      <c r="AW462" s="12" t="s">
        <v>39</v>
      </c>
      <c r="AX462" s="12" t="s">
        <v>76</v>
      </c>
      <c r="AY462" s="225" t="s">
        <v>166</v>
      </c>
    </row>
    <row r="463" spans="2:65" s="13" customFormat="1">
      <c r="B463" s="226"/>
      <c r="C463" s="227"/>
      <c r="D463" s="217" t="s">
        <v>176</v>
      </c>
      <c r="E463" s="228" t="s">
        <v>22</v>
      </c>
      <c r="F463" s="229" t="s">
        <v>949</v>
      </c>
      <c r="G463" s="227"/>
      <c r="H463" s="230">
        <v>628</v>
      </c>
      <c r="I463" s="231"/>
      <c r="J463" s="227"/>
      <c r="K463" s="227"/>
      <c r="L463" s="232"/>
      <c r="M463" s="233"/>
      <c r="N463" s="234"/>
      <c r="O463" s="234"/>
      <c r="P463" s="234"/>
      <c r="Q463" s="234"/>
      <c r="R463" s="234"/>
      <c r="S463" s="234"/>
      <c r="T463" s="235"/>
      <c r="AT463" s="236" t="s">
        <v>176</v>
      </c>
      <c r="AU463" s="236" t="s">
        <v>85</v>
      </c>
      <c r="AV463" s="13" t="s">
        <v>85</v>
      </c>
      <c r="AW463" s="13" t="s">
        <v>39</v>
      </c>
      <c r="AX463" s="13" t="s">
        <v>83</v>
      </c>
      <c r="AY463" s="236" t="s">
        <v>166</v>
      </c>
    </row>
    <row r="464" spans="2:65" s="1" customFormat="1" ht="51" customHeight="1">
      <c r="B464" s="42"/>
      <c r="C464" s="204" t="s">
        <v>950</v>
      </c>
      <c r="D464" s="204" t="s">
        <v>169</v>
      </c>
      <c r="E464" s="205" t="s">
        <v>951</v>
      </c>
      <c r="F464" s="206" t="s">
        <v>952</v>
      </c>
      <c r="G464" s="207" t="s">
        <v>380</v>
      </c>
      <c r="H464" s="208">
        <v>2086</v>
      </c>
      <c r="I464" s="209"/>
      <c r="J464" s="208">
        <f>ROUND(I464*H464,2)</f>
        <v>0</v>
      </c>
      <c r="K464" s="206" t="s">
        <v>22</v>
      </c>
      <c r="L464" s="62"/>
      <c r="M464" s="210" t="s">
        <v>22</v>
      </c>
      <c r="N464" s="211" t="s">
        <v>47</v>
      </c>
      <c r="O464" s="43"/>
      <c r="P464" s="212">
        <f>O464*H464</f>
        <v>0</v>
      </c>
      <c r="Q464" s="212">
        <v>1E-3</v>
      </c>
      <c r="R464" s="212">
        <f>Q464*H464</f>
        <v>2.0859999999999999</v>
      </c>
      <c r="S464" s="212">
        <v>0</v>
      </c>
      <c r="T464" s="213">
        <f>S464*H464</f>
        <v>0</v>
      </c>
      <c r="AR464" s="25" t="s">
        <v>273</v>
      </c>
      <c r="AT464" s="25" t="s">
        <v>169</v>
      </c>
      <c r="AU464" s="25" t="s">
        <v>85</v>
      </c>
      <c r="AY464" s="25" t="s">
        <v>166</v>
      </c>
      <c r="BE464" s="214">
        <f>IF(N464="základní",J464,0)</f>
        <v>0</v>
      </c>
      <c r="BF464" s="214">
        <f>IF(N464="snížená",J464,0)</f>
        <v>0</v>
      </c>
      <c r="BG464" s="214">
        <f>IF(N464="zákl. přenesená",J464,0)</f>
        <v>0</v>
      </c>
      <c r="BH464" s="214">
        <f>IF(N464="sníž. přenesená",J464,0)</f>
        <v>0</v>
      </c>
      <c r="BI464" s="214">
        <f>IF(N464="nulová",J464,0)</f>
        <v>0</v>
      </c>
      <c r="BJ464" s="25" t="s">
        <v>83</v>
      </c>
      <c r="BK464" s="214">
        <f>ROUND(I464*H464,2)</f>
        <v>0</v>
      </c>
      <c r="BL464" s="25" t="s">
        <v>273</v>
      </c>
      <c r="BM464" s="25" t="s">
        <v>953</v>
      </c>
    </row>
    <row r="465" spans="2:65" s="12" customFormat="1">
      <c r="B465" s="215"/>
      <c r="C465" s="216"/>
      <c r="D465" s="217" t="s">
        <v>176</v>
      </c>
      <c r="E465" s="218" t="s">
        <v>22</v>
      </c>
      <c r="F465" s="219" t="s">
        <v>954</v>
      </c>
      <c r="G465" s="216"/>
      <c r="H465" s="218" t="s">
        <v>22</v>
      </c>
      <c r="I465" s="220"/>
      <c r="J465" s="216"/>
      <c r="K465" s="216"/>
      <c r="L465" s="221"/>
      <c r="M465" s="222"/>
      <c r="N465" s="223"/>
      <c r="O465" s="223"/>
      <c r="P465" s="223"/>
      <c r="Q465" s="223"/>
      <c r="R465" s="223"/>
      <c r="S465" s="223"/>
      <c r="T465" s="224"/>
      <c r="AT465" s="225" t="s">
        <v>176</v>
      </c>
      <c r="AU465" s="225" t="s">
        <v>85</v>
      </c>
      <c r="AV465" s="12" t="s">
        <v>83</v>
      </c>
      <c r="AW465" s="12" t="s">
        <v>39</v>
      </c>
      <c r="AX465" s="12" t="s">
        <v>76</v>
      </c>
      <c r="AY465" s="225" t="s">
        <v>166</v>
      </c>
    </row>
    <row r="466" spans="2:65" s="13" customFormat="1">
      <c r="B466" s="226"/>
      <c r="C466" s="227"/>
      <c r="D466" s="217" t="s">
        <v>176</v>
      </c>
      <c r="E466" s="228" t="s">
        <v>22</v>
      </c>
      <c r="F466" s="229" t="s">
        <v>955</v>
      </c>
      <c r="G466" s="227"/>
      <c r="H466" s="230">
        <v>2086</v>
      </c>
      <c r="I466" s="231"/>
      <c r="J466" s="227"/>
      <c r="K466" s="227"/>
      <c r="L466" s="232"/>
      <c r="M466" s="233"/>
      <c r="N466" s="234"/>
      <c r="O466" s="234"/>
      <c r="P466" s="234"/>
      <c r="Q466" s="234"/>
      <c r="R466" s="234"/>
      <c r="S466" s="234"/>
      <c r="T466" s="235"/>
      <c r="AT466" s="236" t="s">
        <v>176</v>
      </c>
      <c r="AU466" s="236" t="s">
        <v>85</v>
      </c>
      <c r="AV466" s="13" t="s">
        <v>85</v>
      </c>
      <c r="AW466" s="13" t="s">
        <v>39</v>
      </c>
      <c r="AX466" s="13" t="s">
        <v>83</v>
      </c>
      <c r="AY466" s="236" t="s">
        <v>166</v>
      </c>
    </row>
    <row r="467" spans="2:65" s="1" customFormat="1" ht="51" customHeight="1">
      <c r="B467" s="42"/>
      <c r="C467" s="204" t="s">
        <v>956</v>
      </c>
      <c r="D467" s="204" t="s">
        <v>169</v>
      </c>
      <c r="E467" s="205" t="s">
        <v>957</v>
      </c>
      <c r="F467" s="206" t="s">
        <v>958</v>
      </c>
      <c r="G467" s="207" t="s">
        <v>380</v>
      </c>
      <c r="H467" s="208">
        <v>90</v>
      </c>
      <c r="I467" s="209"/>
      <c r="J467" s="208">
        <f>ROUND(I467*H467,2)</f>
        <v>0</v>
      </c>
      <c r="K467" s="206" t="s">
        <v>22</v>
      </c>
      <c r="L467" s="62"/>
      <c r="M467" s="210" t="s">
        <v>22</v>
      </c>
      <c r="N467" s="211" t="s">
        <v>47</v>
      </c>
      <c r="O467" s="43"/>
      <c r="P467" s="212">
        <f>O467*H467</f>
        <v>0</v>
      </c>
      <c r="Q467" s="212">
        <v>1E-3</v>
      </c>
      <c r="R467" s="212">
        <f>Q467*H467</f>
        <v>0.09</v>
      </c>
      <c r="S467" s="212">
        <v>0</v>
      </c>
      <c r="T467" s="213">
        <f>S467*H467</f>
        <v>0</v>
      </c>
      <c r="AR467" s="25" t="s">
        <v>273</v>
      </c>
      <c r="AT467" s="25" t="s">
        <v>169</v>
      </c>
      <c r="AU467" s="25" t="s">
        <v>85</v>
      </c>
      <c r="AY467" s="25" t="s">
        <v>166</v>
      </c>
      <c r="BE467" s="214">
        <f>IF(N467="základní",J467,0)</f>
        <v>0</v>
      </c>
      <c r="BF467" s="214">
        <f>IF(N467="snížená",J467,0)</f>
        <v>0</v>
      </c>
      <c r="BG467" s="214">
        <f>IF(N467="zákl. přenesená",J467,0)</f>
        <v>0</v>
      </c>
      <c r="BH467" s="214">
        <f>IF(N467="sníž. přenesená",J467,0)</f>
        <v>0</v>
      </c>
      <c r="BI467" s="214">
        <f>IF(N467="nulová",J467,0)</f>
        <v>0</v>
      </c>
      <c r="BJ467" s="25" t="s">
        <v>83</v>
      </c>
      <c r="BK467" s="214">
        <f>ROUND(I467*H467,2)</f>
        <v>0</v>
      </c>
      <c r="BL467" s="25" t="s">
        <v>273</v>
      </c>
      <c r="BM467" s="25" t="s">
        <v>959</v>
      </c>
    </row>
    <row r="468" spans="2:65" s="12" customFormat="1">
      <c r="B468" s="215"/>
      <c r="C468" s="216"/>
      <c r="D468" s="217" t="s">
        <v>176</v>
      </c>
      <c r="E468" s="218" t="s">
        <v>22</v>
      </c>
      <c r="F468" s="219" t="s">
        <v>960</v>
      </c>
      <c r="G468" s="216"/>
      <c r="H468" s="218" t="s">
        <v>22</v>
      </c>
      <c r="I468" s="220"/>
      <c r="J468" s="216"/>
      <c r="K468" s="216"/>
      <c r="L468" s="221"/>
      <c r="M468" s="222"/>
      <c r="N468" s="223"/>
      <c r="O468" s="223"/>
      <c r="P468" s="223"/>
      <c r="Q468" s="223"/>
      <c r="R468" s="223"/>
      <c r="S468" s="223"/>
      <c r="T468" s="224"/>
      <c r="AT468" s="225" t="s">
        <v>176</v>
      </c>
      <c r="AU468" s="225" t="s">
        <v>85</v>
      </c>
      <c r="AV468" s="12" t="s">
        <v>83</v>
      </c>
      <c r="AW468" s="12" t="s">
        <v>39</v>
      </c>
      <c r="AX468" s="12" t="s">
        <v>76</v>
      </c>
      <c r="AY468" s="225" t="s">
        <v>166</v>
      </c>
    </row>
    <row r="469" spans="2:65" s="13" customFormat="1">
      <c r="B469" s="226"/>
      <c r="C469" s="227"/>
      <c r="D469" s="217" t="s">
        <v>176</v>
      </c>
      <c r="E469" s="228" t="s">
        <v>22</v>
      </c>
      <c r="F469" s="229" t="s">
        <v>961</v>
      </c>
      <c r="G469" s="227"/>
      <c r="H469" s="230">
        <v>90</v>
      </c>
      <c r="I469" s="231"/>
      <c r="J469" s="227"/>
      <c r="K469" s="227"/>
      <c r="L469" s="232"/>
      <c r="M469" s="233"/>
      <c r="N469" s="234"/>
      <c r="O469" s="234"/>
      <c r="P469" s="234"/>
      <c r="Q469" s="234"/>
      <c r="R469" s="234"/>
      <c r="S469" s="234"/>
      <c r="T469" s="235"/>
      <c r="AT469" s="236" t="s">
        <v>176</v>
      </c>
      <c r="AU469" s="236" t="s">
        <v>85</v>
      </c>
      <c r="AV469" s="13" t="s">
        <v>85</v>
      </c>
      <c r="AW469" s="13" t="s">
        <v>39</v>
      </c>
      <c r="AX469" s="13" t="s">
        <v>83</v>
      </c>
      <c r="AY469" s="236" t="s">
        <v>166</v>
      </c>
    </row>
    <row r="470" spans="2:65" s="1" customFormat="1" ht="76.5" customHeight="1">
      <c r="B470" s="42"/>
      <c r="C470" s="204" t="s">
        <v>962</v>
      </c>
      <c r="D470" s="204" t="s">
        <v>169</v>
      </c>
      <c r="E470" s="205" t="s">
        <v>963</v>
      </c>
      <c r="F470" s="206" t="s">
        <v>964</v>
      </c>
      <c r="G470" s="207" t="s">
        <v>380</v>
      </c>
      <c r="H470" s="208">
        <v>240</v>
      </c>
      <c r="I470" s="209"/>
      <c r="J470" s="208">
        <f>ROUND(I470*H470,2)</f>
        <v>0</v>
      </c>
      <c r="K470" s="206" t="s">
        <v>22</v>
      </c>
      <c r="L470" s="62"/>
      <c r="M470" s="210" t="s">
        <v>22</v>
      </c>
      <c r="N470" s="211" t="s">
        <v>47</v>
      </c>
      <c r="O470" s="43"/>
      <c r="P470" s="212">
        <f>O470*H470</f>
        <v>0</v>
      </c>
      <c r="Q470" s="212">
        <v>1E-3</v>
      </c>
      <c r="R470" s="212">
        <f>Q470*H470</f>
        <v>0.24</v>
      </c>
      <c r="S470" s="212">
        <v>0</v>
      </c>
      <c r="T470" s="213">
        <f>S470*H470</f>
        <v>0</v>
      </c>
      <c r="AR470" s="25" t="s">
        <v>273</v>
      </c>
      <c r="AT470" s="25" t="s">
        <v>169</v>
      </c>
      <c r="AU470" s="25" t="s">
        <v>85</v>
      </c>
      <c r="AY470" s="25" t="s">
        <v>166</v>
      </c>
      <c r="BE470" s="214">
        <f>IF(N470="základní",J470,0)</f>
        <v>0</v>
      </c>
      <c r="BF470" s="214">
        <f>IF(N470="snížená",J470,0)</f>
        <v>0</v>
      </c>
      <c r="BG470" s="214">
        <f>IF(N470="zákl. přenesená",J470,0)</f>
        <v>0</v>
      </c>
      <c r="BH470" s="214">
        <f>IF(N470="sníž. přenesená",J470,0)</f>
        <v>0</v>
      </c>
      <c r="BI470" s="214">
        <f>IF(N470="nulová",J470,0)</f>
        <v>0</v>
      </c>
      <c r="BJ470" s="25" t="s">
        <v>83</v>
      </c>
      <c r="BK470" s="214">
        <f>ROUND(I470*H470,2)</f>
        <v>0</v>
      </c>
      <c r="BL470" s="25" t="s">
        <v>273</v>
      </c>
      <c r="BM470" s="25" t="s">
        <v>965</v>
      </c>
    </row>
    <row r="471" spans="2:65" s="12" customFormat="1">
      <c r="B471" s="215"/>
      <c r="C471" s="216"/>
      <c r="D471" s="217" t="s">
        <v>176</v>
      </c>
      <c r="E471" s="218" t="s">
        <v>22</v>
      </c>
      <c r="F471" s="219" t="s">
        <v>966</v>
      </c>
      <c r="G471" s="216"/>
      <c r="H471" s="218" t="s">
        <v>22</v>
      </c>
      <c r="I471" s="220"/>
      <c r="J471" s="216"/>
      <c r="K471" s="216"/>
      <c r="L471" s="221"/>
      <c r="M471" s="222"/>
      <c r="N471" s="223"/>
      <c r="O471" s="223"/>
      <c r="P471" s="223"/>
      <c r="Q471" s="223"/>
      <c r="R471" s="223"/>
      <c r="S471" s="223"/>
      <c r="T471" s="224"/>
      <c r="AT471" s="225" t="s">
        <v>176</v>
      </c>
      <c r="AU471" s="225" t="s">
        <v>85</v>
      </c>
      <c r="AV471" s="12" t="s">
        <v>83</v>
      </c>
      <c r="AW471" s="12" t="s">
        <v>39</v>
      </c>
      <c r="AX471" s="12" t="s">
        <v>76</v>
      </c>
      <c r="AY471" s="225" t="s">
        <v>166</v>
      </c>
    </row>
    <row r="472" spans="2:65" s="13" customFormat="1">
      <c r="B472" s="226"/>
      <c r="C472" s="227"/>
      <c r="D472" s="217" t="s">
        <v>176</v>
      </c>
      <c r="E472" s="228" t="s">
        <v>22</v>
      </c>
      <c r="F472" s="229" t="s">
        <v>967</v>
      </c>
      <c r="G472" s="227"/>
      <c r="H472" s="230">
        <v>240</v>
      </c>
      <c r="I472" s="231"/>
      <c r="J472" s="227"/>
      <c r="K472" s="227"/>
      <c r="L472" s="232"/>
      <c r="M472" s="233"/>
      <c r="N472" s="234"/>
      <c r="O472" s="234"/>
      <c r="P472" s="234"/>
      <c r="Q472" s="234"/>
      <c r="R472" s="234"/>
      <c r="S472" s="234"/>
      <c r="T472" s="235"/>
      <c r="AT472" s="236" t="s">
        <v>176</v>
      </c>
      <c r="AU472" s="236" t="s">
        <v>85</v>
      </c>
      <c r="AV472" s="13" t="s">
        <v>85</v>
      </c>
      <c r="AW472" s="13" t="s">
        <v>39</v>
      </c>
      <c r="AX472" s="13" t="s">
        <v>83</v>
      </c>
      <c r="AY472" s="236" t="s">
        <v>166</v>
      </c>
    </row>
    <row r="473" spans="2:65" s="1" customFormat="1" ht="16.5" customHeight="1">
      <c r="B473" s="42"/>
      <c r="C473" s="204" t="s">
        <v>968</v>
      </c>
      <c r="D473" s="204" t="s">
        <v>169</v>
      </c>
      <c r="E473" s="205" t="s">
        <v>969</v>
      </c>
      <c r="F473" s="206" t="s">
        <v>970</v>
      </c>
      <c r="G473" s="207" t="s">
        <v>331</v>
      </c>
      <c r="H473" s="208">
        <v>1</v>
      </c>
      <c r="I473" s="209"/>
      <c r="J473" s="208">
        <f>ROUND(I473*H473,2)</f>
        <v>0</v>
      </c>
      <c r="K473" s="206" t="s">
        <v>22</v>
      </c>
      <c r="L473" s="62"/>
      <c r="M473" s="210" t="s">
        <v>22</v>
      </c>
      <c r="N473" s="211" t="s">
        <v>47</v>
      </c>
      <c r="O473" s="43"/>
      <c r="P473" s="212">
        <f>O473*H473</f>
        <v>0</v>
      </c>
      <c r="Q473" s="212">
        <v>0</v>
      </c>
      <c r="R473" s="212">
        <f>Q473*H473</f>
        <v>0</v>
      </c>
      <c r="S473" s="212">
        <v>0</v>
      </c>
      <c r="T473" s="213">
        <f>S473*H473</f>
        <v>0</v>
      </c>
      <c r="AR473" s="25" t="s">
        <v>273</v>
      </c>
      <c r="AT473" s="25" t="s">
        <v>169</v>
      </c>
      <c r="AU473" s="25" t="s">
        <v>85</v>
      </c>
      <c r="AY473" s="25" t="s">
        <v>166</v>
      </c>
      <c r="BE473" s="214">
        <f>IF(N473="základní",J473,0)</f>
        <v>0</v>
      </c>
      <c r="BF473" s="214">
        <f>IF(N473="snížená",J473,0)</f>
        <v>0</v>
      </c>
      <c r="BG473" s="214">
        <f>IF(N473="zákl. přenesená",J473,0)</f>
        <v>0</v>
      </c>
      <c r="BH473" s="214">
        <f>IF(N473="sníž. přenesená",J473,0)</f>
        <v>0</v>
      </c>
      <c r="BI473" s="214">
        <f>IF(N473="nulová",J473,0)</f>
        <v>0</v>
      </c>
      <c r="BJ473" s="25" t="s">
        <v>83</v>
      </c>
      <c r="BK473" s="214">
        <f>ROUND(I473*H473,2)</f>
        <v>0</v>
      </c>
      <c r="BL473" s="25" t="s">
        <v>273</v>
      </c>
      <c r="BM473" s="25" t="s">
        <v>971</v>
      </c>
    </row>
    <row r="474" spans="2:65" s="12" customFormat="1">
      <c r="B474" s="215"/>
      <c r="C474" s="216"/>
      <c r="D474" s="217" t="s">
        <v>176</v>
      </c>
      <c r="E474" s="218" t="s">
        <v>22</v>
      </c>
      <c r="F474" s="219" t="s">
        <v>972</v>
      </c>
      <c r="G474" s="216"/>
      <c r="H474" s="218" t="s">
        <v>22</v>
      </c>
      <c r="I474" s="220"/>
      <c r="J474" s="216"/>
      <c r="K474" s="216"/>
      <c r="L474" s="221"/>
      <c r="M474" s="222"/>
      <c r="N474" s="223"/>
      <c r="O474" s="223"/>
      <c r="P474" s="223"/>
      <c r="Q474" s="223"/>
      <c r="R474" s="223"/>
      <c r="S474" s="223"/>
      <c r="T474" s="224"/>
      <c r="AT474" s="225" t="s">
        <v>176</v>
      </c>
      <c r="AU474" s="225" t="s">
        <v>85</v>
      </c>
      <c r="AV474" s="12" t="s">
        <v>83</v>
      </c>
      <c r="AW474" s="12" t="s">
        <v>39</v>
      </c>
      <c r="AX474" s="12" t="s">
        <v>76</v>
      </c>
      <c r="AY474" s="225" t="s">
        <v>166</v>
      </c>
    </row>
    <row r="475" spans="2:65" s="13" customFormat="1">
      <c r="B475" s="226"/>
      <c r="C475" s="227"/>
      <c r="D475" s="217" t="s">
        <v>176</v>
      </c>
      <c r="E475" s="228" t="s">
        <v>22</v>
      </c>
      <c r="F475" s="229" t="s">
        <v>83</v>
      </c>
      <c r="G475" s="227"/>
      <c r="H475" s="230">
        <v>1</v>
      </c>
      <c r="I475" s="231"/>
      <c r="J475" s="227"/>
      <c r="K475" s="227"/>
      <c r="L475" s="232"/>
      <c r="M475" s="233"/>
      <c r="N475" s="234"/>
      <c r="O475" s="234"/>
      <c r="P475" s="234"/>
      <c r="Q475" s="234"/>
      <c r="R475" s="234"/>
      <c r="S475" s="234"/>
      <c r="T475" s="235"/>
      <c r="AT475" s="236" t="s">
        <v>176</v>
      </c>
      <c r="AU475" s="236" t="s">
        <v>85</v>
      </c>
      <c r="AV475" s="13" t="s">
        <v>85</v>
      </c>
      <c r="AW475" s="13" t="s">
        <v>39</v>
      </c>
      <c r="AX475" s="13" t="s">
        <v>83</v>
      </c>
      <c r="AY475" s="236" t="s">
        <v>166</v>
      </c>
    </row>
    <row r="476" spans="2:65" s="1" customFormat="1" ht="25.5" customHeight="1">
      <c r="B476" s="42"/>
      <c r="C476" s="253" t="s">
        <v>973</v>
      </c>
      <c r="D476" s="253" t="s">
        <v>606</v>
      </c>
      <c r="E476" s="254" t="s">
        <v>974</v>
      </c>
      <c r="F476" s="255" t="s">
        <v>975</v>
      </c>
      <c r="G476" s="256" t="s">
        <v>331</v>
      </c>
      <c r="H476" s="257">
        <v>1</v>
      </c>
      <c r="I476" s="258"/>
      <c r="J476" s="257">
        <f>ROUND(I476*H476,2)</f>
        <v>0</v>
      </c>
      <c r="K476" s="255" t="s">
        <v>22</v>
      </c>
      <c r="L476" s="259"/>
      <c r="M476" s="260" t="s">
        <v>22</v>
      </c>
      <c r="N476" s="261" t="s">
        <v>47</v>
      </c>
      <c r="O476" s="43"/>
      <c r="P476" s="212">
        <f>O476*H476</f>
        <v>0</v>
      </c>
      <c r="Q476" s="212">
        <v>7.6999999999999999E-2</v>
      </c>
      <c r="R476" s="212">
        <f>Q476*H476</f>
        <v>7.6999999999999999E-2</v>
      </c>
      <c r="S476" s="212">
        <v>0</v>
      </c>
      <c r="T476" s="213">
        <f>S476*H476</f>
        <v>0</v>
      </c>
      <c r="AR476" s="25" t="s">
        <v>377</v>
      </c>
      <c r="AT476" s="25" t="s">
        <v>606</v>
      </c>
      <c r="AU476" s="25" t="s">
        <v>85</v>
      </c>
      <c r="AY476" s="25" t="s">
        <v>166</v>
      </c>
      <c r="BE476" s="214">
        <f>IF(N476="základní",J476,0)</f>
        <v>0</v>
      </c>
      <c r="BF476" s="214">
        <f>IF(N476="snížená",J476,0)</f>
        <v>0</v>
      </c>
      <c r="BG476" s="214">
        <f>IF(N476="zákl. přenesená",J476,0)</f>
        <v>0</v>
      </c>
      <c r="BH476" s="214">
        <f>IF(N476="sníž. přenesená",J476,0)</f>
        <v>0</v>
      </c>
      <c r="BI476" s="214">
        <f>IF(N476="nulová",J476,0)</f>
        <v>0</v>
      </c>
      <c r="BJ476" s="25" t="s">
        <v>83</v>
      </c>
      <c r="BK476" s="214">
        <f>ROUND(I476*H476,2)</f>
        <v>0</v>
      </c>
      <c r="BL476" s="25" t="s">
        <v>273</v>
      </c>
      <c r="BM476" s="25" t="s">
        <v>976</v>
      </c>
    </row>
    <row r="477" spans="2:65" s="13" customFormat="1">
      <c r="B477" s="226"/>
      <c r="C477" s="227"/>
      <c r="D477" s="217" t="s">
        <v>176</v>
      </c>
      <c r="E477" s="228" t="s">
        <v>22</v>
      </c>
      <c r="F477" s="229" t="s">
        <v>977</v>
      </c>
      <c r="G477" s="227"/>
      <c r="H477" s="230">
        <v>1</v>
      </c>
      <c r="I477" s="231"/>
      <c r="J477" s="227"/>
      <c r="K477" s="227"/>
      <c r="L477" s="232"/>
      <c r="M477" s="233"/>
      <c r="N477" s="234"/>
      <c r="O477" s="234"/>
      <c r="P477" s="234"/>
      <c r="Q477" s="234"/>
      <c r="R477" s="234"/>
      <c r="S477" s="234"/>
      <c r="T477" s="235"/>
      <c r="AT477" s="236" t="s">
        <v>176</v>
      </c>
      <c r="AU477" s="236" t="s">
        <v>85</v>
      </c>
      <c r="AV477" s="13" t="s">
        <v>85</v>
      </c>
      <c r="AW477" s="13" t="s">
        <v>39</v>
      </c>
      <c r="AX477" s="13" t="s">
        <v>83</v>
      </c>
      <c r="AY477" s="236" t="s">
        <v>166</v>
      </c>
    </row>
    <row r="478" spans="2:65" s="1" customFormat="1" ht="25.5" customHeight="1">
      <c r="B478" s="42"/>
      <c r="C478" s="204" t="s">
        <v>978</v>
      </c>
      <c r="D478" s="204" t="s">
        <v>169</v>
      </c>
      <c r="E478" s="205" t="s">
        <v>979</v>
      </c>
      <c r="F478" s="206" t="s">
        <v>980</v>
      </c>
      <c r="G478" s="207" t="s">
        <v>331</v>
      </c>
      <c r="H478" s="208">
        <v>2</v>
      </c>
      <c r="I478" s="209"/>
      <c r="J478" s="208">
        <f>ROUND(I478*H478,2)</f>
        <v>0</v>
      </c>
      <c r="K478" s="206" t="s">
        <v>22</v>
      </c>
      <c r="L478" s="62"/>
      <c r="M478" s="210" t="s">
        <v>22</v>
      </c>
      <c r="N478" s="211" t="s">
        <v>47</v>
      </c>
      <c r="O478" s="43"/>
      <c r="P478" s="212">
        <f>O478*H478</f>
        <v>0</v>
      </c>
      <c r="Q478" s="212">
        <v>0</v>
      </c>
      <c r="R478" s="212">
        <f>Q478*H478</f>
        <v>0</v>
      </c>
      <c r="S478" s="212">
        <v>0</v>
      </c>
      <c r="T478" s="213">
        <f>S478*H478</f>
        <v>0</v>
      </c>
      <c r="AR478" s="25" t="s">
        <v>273</v>
      </c>
      <c r="AT478" s="25" t="s">
        <v>169</v>
      </c>
      <c r="AU478" s="25" t="s">
        <v>85</v>
      </c>
      <c r="AY478" s="25" t="s">
        <v>166</v>
      </c>
      <c r="BE478" s="214">
        <f>IF(N478="základní",J478,0)</f>
        <v>0</v>
      </c>
      <c r="BF478" s="214">
        <f>IF(N478="snížená",J478,0)</f>
        <v>0</v>
      </c>
      <c r="BG478" s="214">
        <f>IF(N478="zákl. přenesená",J478,0)</f>
        <v>0</v>
      </c>
      <c r="BH478" s="214">
        <f>IF(N478="sníž. přenesená",J478,0)</f>
        <v>0</v>
      </c>
      <c r="BI478" s="214">
        <f>IF(N478="nulová",J478,0)</f>
        <v>0</v>
      </c>
      <c r="BJ478" s="25" t="s">
        <v>83</v>
      </c>
      <c r="BK478" s="214">
        <f>ROUND(I478*H478,2)</f>
        <v>0</v>
      </c>
      <c r="BL478" s="25" t="s">
        <v>273</v>
      </c>
      <c r="BM478" s="25" t="s">
        <v>981</v>
      </c>
    </row>
    <row r="479" spans="2:65" s="12" customFormat="1">
      <c r="B479" s="215"/>
      <c r="C479" s="216"/>
      <c r="D479" s="217" t="s">
        <v>176</v>
      </c>
      <c r="E479" s="218" t="s">
        <v>22</v>
      </c>
      <c r="F479" s="219" t="s">
        <v>982</v>
      </c>
      <c r="G479" s="216"/>
      <c r="H479" s="218" t="s">
        <v>22</v>
      </c>
      <c r="I479" s="220"/>
      <c r="J479" s="216"/>
      <c r="K479" s="216"/>
      <c r="L479" s="221"/>
      <c r="M479" s="222"/>
      <c r="N479" s="223"/>
      <c r="O479" s="223"/>
      <c r="P479" s="223"/>
      <c r="Q479" s="223"/>
      <c r="R479" s="223"/>
      <c r="S479" s="223"/>
      <c r="T479" s="224"/>
      <c r="AT479" s="225" t="s">
        <v>176</v>
      </c>
      <c r="AU479" s="225" t="s">
        <v>85</v>
      </c>
      <c r="AV479" s="12" t="s">
        <v>83</v>
      </c>
      <c r="AW479" s="12" t="s">
        <v>39</v>
      </c>
      <c r="AX479" s="12" t="s">
        <v>76</v>
      </c>
      <c r="AY479" s="225" t="s">
        <v>166</v>
      </c>
    </row>
    <row r="480" spans="2:65" s="13" customFormat="1">
      <c r="B480" s="226"/>
      <c r="C480" s="227"/>
      <c r="D480" s="217" t="s">
        <v>176</v>
      </c>
      <c r="E480" s="228" t="s">
        <v>22</v>
      </c>
      <c r="F480" s="229" t="s">
        <v>85</v>
      </c>
      <c r="G480" s="227"/>
      <c r="H480" s="230">
        <v>2</v>
      </c>
      <c r="I480" s="231"/>
      <c r="J480" s="227"/>
      <c r="K480" s="227"/>
      <c r="L480" s="232"/>
      <c r="M480" s="233"/>
      <c r="N480" s="234"/>
      <c r="O480" s="234"/>
      <c r="P480" s="234"/>
      <c r="Q480" s="234"/>
      <c r="R480" s="234"/>
      <c r="S480" s="234"/>
      <c r="T480" s="235"/>
      <c r="AT480" s="236" t="s">
        <v>176</v>
      </c>
      <c r="AU480" s="236" t="s">
        <v>85</v>
      </c>
      <c r="AV480" s="13" t="s">
        <v>85</v>
      </c>
      <c r="AW480" s="13" t="s">
        <v>39</v>
      </c>
      <c r="AX480" s="13" t="s">
        <v>83</v>
      </c>
      <c r="AY480" s="236" t="s">
        <v>166</v>
      </c>
    </row>
    <row r="481" spans="2:65" s="1" customFormat="1" ht="25.5" customHeight="1">
      <c r="B481" s="42"/>
      <c r="C481" s="253" t="s">
        <v>983</v>
      </c>
      <c r="D481" s="253" t="s">
        <v>606</v>
      </c>
      <c r="E481" s="254" t="s">
        <v>984</v>
      </c>
      <c r="F481" s="255" t="s">
        <v>985</v>
      </c>
      <c r="G481" s="256" t="s">
        <v>331</v>
      </c>
      <c r="H481" s="257">
        <v>2</v>
      </c>
      <c r="I481" s="258"/>
      <c r="J481" s="257">
        <f>ROUND(I481*H481,2)</f>
        <v>0</v>
      </c>
      <c r="K481" s="255" t="s">
        <v>22</v>
      </c>
      <c r="L481" s="259"/>
      <c r="M481" s="260" t="s">
        <v>22</v>
      </c>
      <c r="N481" s="261" t="s">
        <v>47</v>
      </c>
      <c r="O481" s="43"/>
      <c r="P481" s="212">
        <f>O481*H481</f>
        <v>0</v>
      </c>
      <c r="Q481" s="212">
        <v>1.47E-2</v>
      </c>
      <c r="R481" s="212">
        <f>Q481*H481</f>
        <v>2.9399999999999999E-2</v>
      </c>
      <c r="S481" s="212">
        <v>0</v>
      </c>
      <c r="T481" s="213">
        <f>S481*H481</f>
        <v>0</v>
      </c>
      <c r="AR481" s="25" t="s">
        <v>377</v>
      </c>
      <c r="AT481" s="25" t="s">
        <v>606</v>
      </c>
      <c r="AU481" s="25" t="s">
        <v>85</v>
      </c>
      <c r="AY481" s="25" t="s">
        <v>166</v>
      </c>
      <c r="BE481" s="214">
        <f>IF(N481="základní",J481,0)</f>
        <v>0</v>
      </c>
      <c r="BF481" s="214">
        <f>IF(N481="snížená",J481,0)</f>
        <v>0</v>
      </c>
      <c r="BG481" s="214">
        <f>IF(N481="zákl. přenesená",J481,0)</f>
        <v>0</v>
      </c>
      <c r="BH481" s="214">
        <f>IF(N481="sníž. přenesená",J481,0)</f>
        <v>0</v>
      </c>
      <c r="BI481" s="214">
        <f>IF(N481="nulová",J481,0)</f>
        <v>0</v>
      </c>
      <c r="BJ481" s="25" t="s">
        <v>83</v>
      </c>
      <c r="BK481" s="214">
        <f>ROUND(I481*H481,2)</f>
        <v>0</v>
      </c>
      <c r="BL481" s="25" t="s">
        <v>273</v>
      </c>
      <c r="BM481" s="25" t="s">
        <v>986</v>
      </c>
    </row>
    <row r="482" spans="2:65" s="13" customFormat="1">
      <c r="B482" s="226"/>
      <c r="C482" s="227"/>
      <c r="D482" s="217" t="s">
        <v>176</v>
      </c>
      <c r="E482" s="228" t="s">
        <v>22</v>
      </c>
      <c r="F482" s="229" t="s">
        <v>987</v>
      </c>
      <c r="G482" s="227"/>
      <c r="H482" s="230">
        <v>2</v>
      </c>
      <c r="I482" s="231"/>
      <c r="J482" s="227"/>
      <c r="K482" s="227"/>
      <c r="L482" s="232"/>
      <c r="M482" s="233"/>
      <c r="N482" s="234"/>
      <c r="O482" s="234"/>
      <c r="P482" s="234"/>
      <c r="Q482" s="234"/>
      <c r="R482" s="234"/>
      <c r="S482" s="234"/>
      <c r="T482" s="235"/>
      <c r="AT482" s="236" t="s">
        <v>176</v>
      </c>
      <c r="AU482" s="236" t="s">
        <v>85</v>
      </c>
      <c r="AV482" s="13" t="s">
        <v>85</v>
      </c>
      <c r="AW482" s="13" t="s">
        <v>39</v>
      </c>
      <c r="AX482" s="13" t="s">
        <v>83</v>
      </c>
      <c r="AY482" s="236" t="s">
        <v>166</v>
      </c>
    </row>
    <row r="483" spans="2:65" s="1" customFormat="1" ht="38.25" customHeight="1">
      <c r="B483" s="42"/>
      <c r="C483" s="204" t="s">
        <v>988</v>
      </c>
      <c r="D483" s="204" t="s">
        <v>169</v>
      </c>
      <c r="E483" s="205" t="s">
        <v>989</v>
      </c>
      <c r="F483" s="206" t="s">
        <v>990</v>
      </c>
      <c r="G483" s="207" t="s">
        <v>224</v>
      </c>
      <c r="H483" s="208">
        <v>3.67</v>
      </c>
      <c r="I483" s="209"/>
      <c r="J483" s="208">
        <f>ROUND(I483*H483,2)</f>
        <v>0</v>
      </c>
      <c r="K483" s="206" t="s">
        <v>173</v>
      </c>
      <c r="L483" s="62"/>
      <c r="M483" s="210" t="s">
        <v>22</v>
      </c>
      <c r="N483" s="211" t="s">
        <v>47</v>
      </c>
      <c r="O483" s="43"/>
      <c r="P483" s="212">
        <f>O483*H483</f>
        <v>0</v>
      </c>
      <c r="Q483" s="212">
        <v>0</v>
      </c>
      <c r="R483" s="212">
        <f>Q483*H483</f>
        <v>0</v>
      </c>
      <c r="S483" s="212">
        <v>0</v>
      </c>
      <c r="T483" s="213">
        <f>S483*H483</f>
        <v>0</v>
      </c>
      <c r="AR483" s="25" t="s">
        <v>273</v>
      </c>
      <c r="AT483" s="25" t="s">
        <v>169</v>
      </c>
      <c r="AU483" s="25" t="s">
        <v>85</v>
      </c>
      <c r="AY483" s="25" t="s">
        <v>166</v>
      </c>
      <c r="BE483" s="214">
        <f>IF(N483="základní",J483,0)</f>
        <v>0</v>
      </c>
      <c r="BF483" s="214">
        <f>IF(N483="snížená",J483,0)</f>
        <v>0</v>
      </c>
      <c r="BG483" s="214">
        <f>IF(N483="zákl. přenesená",J483,0)</f>
        <v>0</v>
      </c>
      <c r="BH483" s="214">
        <f>IF(N483="sníž. přenesená",J483,0)</f>
        <v>0</v>
      </c>
      <c r="BI483" s="214">
        <f>IF(N483="nulová",J483,0)</f>
        <v>0</v>
      </c>
      <c r="BJ483" s="25" t="s">
        <v>83</v>
      </c>
      <c r="BK483" s="214">
        <f>ROUND(I483*H483,2)</f>
        <v>0</v>
      </c>
      <c r="BL483" s="25" t="s">
        <v>273</v>
      </c>
      <c r="BM483" s="25" t="s">
        <v>991</v>
      </c>
    </row>
    <row r="484" spans="2:65" s="1" customFormat="1" ht="148.5" hidden="1">
      <c r="B484" s="42"/>
      <c r="C484" s="64"/>
      <c r="D484" s="217" t="s">
        <v>193</v>
      </c>
      <c r="E484" s="64"/>
      <c r="F484" s="237" t="s">
        <v>992</v>
      </c>
      <c r="G484" s="64"/>
      <c r="H484" s="64"/>
      <c r="I484" s="173"/>
      <c r="J484" s="64"/>
      <c r="K484" s="64"/>
      <c r="L484" s="62"/>
      <c r="M484" s="238"/>
      <c r="N484" s="43"/>
      <c r="O484" s="43"/>
      <c r="P484" s="43"/>
      <c r="Q484" s="43"/>
      <c r="R484" s="43"/>
      <c r="S484" s="43"/>
      <c r="T484" s="79"/>
      <c r="AT484" s="25" t="s">
        <v>193</v>
      </c>
      <c r="AU484" s="25" t="s">
        <v>85</v>
      </c>
    </row>
    <row r="485" spans="2:65" s="11" customFormat="1" ht="29.85" customHeight="1">
      <c r="B485" s="188"/>
      <c r="C485" s="189"/>
      <c r="D485" s="190" t="s">
        <v>75</v>
      </c>
      <c r="E485" s="202" t="s">
        <v>392</v>
      </c>
      <c r="F485" s="202" t="s">
        <v>393</v>
      </c>
      <c r="G485" s="189"/>
      <c r="H485" s="189"/>
      <c r="I485" s="192"/>
      <c r="J485" s="203">
        <f>BK485</f>
        <v>0</v>
      </c>
      <c r="K485" s="189"/>
      <c r="L485" s="194"/>
      <c r="M485" s="195"/>
      <c r="N485" s="196"/>
      <c r="O485" s="196"/>
      <c r="P485" s="197">
        <f>SUM(P486:P493)</f>
        <v>0</v>
      </c>
      <c r="Q485" s="196"/>
      <c r="R485" s="197">
        <f>SUM(R486:R493)</f>
        <v>0.35745779999999994</v>
      </c>
      <c r="S485" s="196"/>
      <c r="T485" s="198">
        <f>SUM(T486:T493)</f>
        <v>0</v>
      </c>
      <c r="AR485" s="199" t="s">
        <v>85</v>
      </c>
      <c r="AT485" s="200" t="s">
        <v>75</v>
      </c>
      <c r="AU485" s="200" t="s">
        <v>83</v>
      </c>
      <c r="AY485" s="199" t="s">
        <v>166</v>
      </c>
      <c r="BK485" s="201">
        <f>SUM(BK486:BK493)</f>
        <v>0</v>
      </c>
    </row>
    <row r="486" spans="2:65" s="1" customFormat="1" ht="25.5" customHeight="1">
      <c r="B486" s="42"/>
      <c r="C486" s="204" t="s">
        <v>993</v>
      </c>
      <c r="D486" s="204" t="s">
        <v>169</v>
      </c>
      <c r="E486" s="205" t="s">
        <v>994</v>
      </c>
      <c r="F486" s="206" t="s">
        <v>995</v>
      </c>
      <c r="G486" s="207" t="s">
        <v>289</v>
      </c>
      <c r="H486" s="208">
        <v>12.9</v>
      </c>
      <c r="I486" s="209"/>
      <c r="J486" s="208">
        <f>ROUND(I486*H486,2)</f>
        <v>0</v>
      </c>
      <c r="K486" s="206" t="s">
        <v>173</v>
      </c>
      <c r="L486" s="62"/>
      <c r="M486" s="210" t="s">
        <v>22</v>
      </c>
      <c r="N486" s="211" t="s">
        <v>47</v>
      </c>
      <c r="O486" s="43"/>
      <c r="P486" s="212">
        <f>O486*H486</f>
        <v>0</v>
      </c>
      <c r="Q486" s="212">
        <v>4.2999999999999999E-4</v>
      </c>
      <c r="R486" s="212">
        <f>Q486*H486</f>
        <v>5.5469999999999998E-3</v>
      </c>
      <c r="S486" s="212">
        <v>0</v>
      </c>
      <c r="T486" s="213">
        <f>S486*H486</f>
        <v>0</v>
      </c>
      <c r="AR486" s="25" t="s">
        <v>273</v>
      </c>
      <c r="AT486" s="25" t="s">
        <v>169</v>
      </c>
      <c r="AU486" s="25" t="s">
        <v>85</v>
      </c>
      <c r="AY486" s="25" t="s">
        <v>166</v>
      </c>
      <c r="BE486" s="214">
        <f>IF(N486="základní",J486,0)</f>
        <v>0</v>
      </c>
      <c r="BF486" s="214">
        <f>IF(N486="snížená",J486,0)</f>
        <v>0</v>
      </c>
      <c r="BG486" s="214">
        <f>IF(N486="zákl. přenesená",J486,0)</f>
        <v>0</v>
      </c>
      <c r="BH486" s="214">
        <f>IF(N486="sníž. přenesená",J486,0)</f>
        <v>0</v>
      </c>
      <c r="BI486" s="214">
        <f>IF(N486="nulová",J486,0)</f>
        <v>0</v>
      </c>
      <c r="BJ486" s="25" t="s">
        <v>83</v>
      </c>
      <c r="BK486" s="214">
        <f>ROUND(I486*H486,2)</f>
        <v>0</v>
      </c>
      <c r="BL486" s="25" t="s">
        <v>273</v>
      </c>
      <c r="BM486" s="25" t="s">
        <v>996</v>
      </c>
    </row>
    <row r="487" spans="2:65" s="13" customFormat="1">
      <c r="B487" s="226"/>
      <c r="C487" s="227"/>
      <c r="D487" s="217" t="s">
        <v>176</v>
      </c>
      <c r="E487" s="228" t="s">
        <v>22</v>
      </c>
      <c r="F487" s="229" t="s">
        <v>997</v>
      </c>
      <c r="G487" s="227"/>
      <c r="H487" s="230">
        <v>12.9</v>
      </c>
      <c r="I487" s="231"/>
      <c r="J487" s="227"/>
      <c r="K487" s="227"/>
      <c r="L487" s="232"/>
      <c r="M487" s="233"/>
      <c r="N487" s="234"/>
      <c r="O487" s="234"/>
      <c r="P487" s="234"/>
      <c r="Q487" s="234"/>
      <c r="R487" s="234"/>
      <c r="S487" s="234"/>
      <c r="T487" s="235"/>
      <c r="AT487" s="236" t="s">
        <v>176</v>
      </c>
      <c r="AU487" s="236" t="s">
        <v>85</v>
      </c>
      <c r="AV487" s="13" t="s">
        <v>85</v>
      </c>
      <c r="AW487" s="13" t="s">
        <v>39</v>
      </c>
      <c r="AX487" s="13" t="s">
        <v>83</v>
      </c>
      <c r="AY487" s="236" t="s">
        <v>166</v>
      </c>
    </row>
    <row r="488" spans="2:65" s="1" customFormat="1" ht="25.5" customHeight="1">
      <c r="B488" s="42"/>
      <c r="C488" s="204" t="s">
        <v>998</v>
      </c>
      <c r="D488" s="204" t="s">
        <v>169</v>
      </c>
      <c r="E488" s="205" t="s">
        <v>999</v>
      </c>
      <c r="F488" s="206" t="s">
        <v>1000</v>
      </c>
      <c r="G488" s="207" t="s">
        <v>172</v>
      </c>
      <c r="H488" s="208">
        <v>12.84</v>
      </c>
      <c r="I488" s="209"/>
      <c r="J488" s="208">
        <f>ROUND(I488*H488,2)</f>
        <v>0</v>
      </c>
      <c r="K488" s="206" t="s">
        <v>173</v>
      </c>
      <c r="L488" s="62"/>
      <c r="M488" s="210" t="s">
        <v>22</v>
      </c>
      <c r="N488" s="211" t="s">
        <v>47</v>
      </c>
      <c r="O488" s="43"/>
      <c r="P488" s="212">
        <f>O488*H488</f>
        <v>0</v>
      </c>
      <c r="Q488" s="212">
        <v>4.1700000000000001E-3</v>
      </c>
      <c r="R488" s="212">
        <f>Q488*H488</f>
        <v>5.3542800000000002E-2</v>
      </c>
      <c r="S488" s="212">
        <v>0</v>
      </c>
      <c r="T488" s="213">
        <f>S488*H488</f>
        <v>0</v>
      </c>
      <c r="AR488" s="25" t="s">
        <v>273</v>
      </c>
      <c r="AT488" s="25" t="s">
        <v>169</v>
      </c>
      <c r="AU488" s="25" t="s">
        <v>85</v>
      </c>
      <c r="AY488" s="25" t="s">
        <v>166</v>
      </c>
      <c r="BE488" s="214">
        <f>IF(N488="základní",J488,0)</f>
        <v>0</v>
      </c>
      <c r="BF488" s="214">
        <f>IF(N488="snížená",J488,0)</f>
        <v>0</v>
      </c>
      <c r="BG488" s="214">
        <f>IF(N488="zákl. přenesená",J488,0)</f>
        <v>0</v>
      </c>
      <c r="BH488" s="214">
        <f>IF(N488="sníž. přenesená",J488,0)</f>
        <v>0</v>
      </c>
      <c r="BI488" s="214">
        <f>IF(N488="nulová",J488,0)</f>
        <v>0</v>
      </c>
      <c r="BJ488" s="25" t="s">
        <v>83</v>
      </c>
      <c r="BK488" s="214">
        <f>ROUND(I488*H488,2)</f>
        <v>0</v>
      </c>
      <c r="BL488" s="25" t="s">
        <v>273</v>
      </c>
      <c r="BM488" s="25" t="s">
        <v>1001</v>
      </c>
    </row>
    <row r="489" spans="2:65" s="13" customFormat="1">
      <c r="B489" s="226"/>
      <c r="C489" s="227"/>
      <c r="D489" s="217" t="s">
        <v>176</v>
      </c>
      <c r="E489" s="228" t="s">
        <v>22</v>
      </c>
      <c r="F489" s="229" t="s">
        <v>1002</v>
      </c>
      <c r="G489" s="227"/>
      <c r="H489" s="230">
        <v>12.84</v>
      </c>
      <c r="I489" s="231"/>
      <c r="J489" s="227"/>
      <c r="K489" s="227"/>
      <c r="L489" s="232"/>
      <c r="M489" s="233"/>
      <c r="N489" s="234"/>
      <c r="O489" s="234"/>
      <c r="P489" s="234"/>
      <c r="Q489" s="234"/>
      <c r="R489" s="234"/>
      <c r="S489" s="234"/>
      <c r="T489" s="235"/>
      <c r="AT489" s="236" t="s">
        <v>176</v>
      </c>
      <c r="AU489" s="236" t="s">
        <v>85</v>
      </c>
      <c r="AV489" s="13" t="s">
        <v>85</v>
      </c>
      <c r="AW489" s="13" t="s">
        <v>39</v>
      </c>
      <c r="AX489" s="13" t="s">
        <v>83</v>
      </c>
      <c r="AY489" s="236" t="s">
        <v>166</v>
      </c>
    </row>
    <row r="490" spans="2:65" s="1" customFormat="1" ht="16.5" customHeight="1">
      <c r="B490" s="42"/>
      <c r="C490" s="253" t="s">
        <v>1003</v>
      </c>
      <c r="D490" s="253" t="s">
        <v>606</v>
      </c>
      <c r="E490" s="254" t="s">
        <v>1004</v>
      </c>
      <c r="F490" s="255" t="s">
        <v>1005</v>
      </c>
      <c r="G490" s="256" t="s">
        <v>172</v>
      </c>
      <c r="H490" s="257">
        <v>15.54</v>
      </c>
      <c r="I490" s="258"/>
      <c r="J490" s="257">
        <f>ROUND(I490*H490,2)</f>
        <v>0</v>
      </c>
      <c r="K490" s="255" t="s">
        <v>22</v>
      </c>
      <c r="L490" s="259"/>
      <c r="M490" s="260" t="s">
        <v>22</v>
      </c>
      <c r="N490" s="261" t="s">
        <v>47</v>
      </c>
      <c r="O490" s="43"/>
      <c r="P490" s="212">
        <f>O490*H490</f>
        <v>0</v>
      </c>
      <c r="Q490" s="212">
        <v>1.9199999999999998E-2</v>
      </c>
      <c r="R490" s="212">
        <f>Q490*H490</f>
        <v>0.29836799999999997</v>
      </c>
      <c r="S490" s="212">
        <v>0</v>
      </c>
      <c r="T490" s="213">
        <f>S490*H490</f>
        <v>0</v>
      </c>
      <c r="AR490" s="25" t="s">
        <v>377</v>
      </c>
      <c r="AT490" s="25" t="s">
        <v>606</v>
      </c>
      <c r="AU490" s="25" t="s">
        <v>85</v>
      </c>
      <c r="AY490" s="25" t="s">
        <v>166</v>
      </c>
      <c r="BE490" s="214">
        <f>IF(N490="základní",J490,0)</f>
        <v>0</v>
      </c>
      <c r="BF490" s="214">
        <f>IF(N490="snížená",J490,0)</f>
        <v>0</v>
      </c>
      <c r="BG490" s="214">
        <f>IF(N490="zákl. přenesená",J490,0)</f>
        <v>0</v>
      </c>
      <c r="BH490" s="214">
        <f>IF(N490="sníž. přenesená",J490,0)</f>
        <v>0</v>
      </c>
      <c r="BI490" s="214">
        <f>IF(N490="nulová",J490,0)</f>
        <v>0</v>
      </c>
      <c r="BJ490" s="25" t="s">
        <v>83</v>
      </c>
      <c r="BK490" s="214">
        <f>ROUND(I490*H490,2)</f>
        <v>0</v>
      </c>
      <c r="BL490" s="25" t="s">
        <v>273</v>
      </c>
      <c r="BM490" s="25" t="s">
        <v>1006</v>
      </c>
    </row>
    <row r="491" spans="2:65" s="13" customFormat="1">
      <c r="B491" s="226"/>
      <c r="C491" s="227"/>
      <c r="D491" s="217" t="s">
        <v>176</v>
      </c>
      <c r="E491" s="228" t="s">
        <v>22</v>
      </c>
      <c r="F491" s="229" t="s">
        <v>1007</v>
      </c>
      <c r="G491" s="227"/>
      <c r="H491" s="230">
        <v>15.54</v>
      </c>
      <c r="I491" s="231"/>
      <c r="J491" s="227"/>
      <c r="K491" s="227"/>
      <c r="L491" s="232"/>
      <c r="M491" s="233"/>
      <c r="N491" s="234"/>
      <c r="O491" s="234"/>
      <c r="P491" s="234"/>
      <c r="Q491" s="234"/>
      <c r="R491" s="234"/>
      <c r="S491" s="234"/>
      <c r="T491" s="235"/>
      <c r="AT491" s="236" t="s">
        <v>176</v>
      </c>
      <c r="AU491" s="236" t="s">
        <v>85</v>
      </c>
      <c r="AV491" s="13" t="s">
        <v>85</v>
      </c>
      <c r="AW491" s="13" t="s">
        <v>39</v>
      </c>
      <c r="AX491" s="13" t="s">
        <v>83</v>
      </c>
      <c r="AY491" s="236" t="s">
        <v>166</v>
      </c>
    </row>
    <row r="492" spans="2:65" s="1" customFormat="1" ht="38.25" customHeight="1">
      <c r="B492" s="42"/>
      <c r="C492" s="204" t="s">
        <v>1008</v>
      </c>
      <c r="D492" s="204" t="s">
        <v>169</v>
      </c>
      <c r="E492" s="205" t="s">
        <v>1009</v>
      </c>
      <c r="F492" s="206" t="s">
        <v>1010</v>
      </c>
      <c r="G492" s="207" t="s">
        <v>224</v>
      </c>
      <c r="H492" s="208">
        <v>0.36</v>
      </c>
      <c r="I492" s="209"/>
      <c r="J492" s="208">
        <f>ROUND(I492*H492,2)</f>
        <v>0</v>
      </c>
      <c r="K492" s="206" t="s">
        <v>173</v>
      </c>
      <c r="L492" s="62"/>
      <c r="M492" s="210" t="s">
        <v>22</v>
      </c>
      <c r="N492" s="211" t="s">
        <v>47</v>
      </c>
      <c r="O492" s="43"/>
      <c r="P492" s="212">
        <f>O492*H492</f>
        <v>0</v>
      </c>
      <c r="Q492" s="212">
        <v>0</v>
      </c>
      <c r="R492" s="212">
        <f>Q492*H492</f>
        <v>0</v>
      </c>
      <c r="S492" s="212">
        <v>0</v>
      </c>
      <c r="T492" s="213">
        <f>S492*H492</f>
        <v>0</v>
      </c>
      <c r="AR492" s="25" t="s">
        <v>273</v>
      </c>
      <c r="AT492" s="25" t="s">
        <v>169</v>
      </c>
      <c r="AU492" s="25" t="s">
        <v>85</v>
      </c>
      <c r="AY492" s="25" t="s">
        <v>166</v>
      </c>
      <c r="BE492" s="214">
        <f>IF(N492="základní",J492,0)</f>
        <v>0</v>
      </c>
      <c r="BF492" s="214">
        <f>IF(N492="snížená",J492,0)</f>
        <v>0</v>
      </c>
      <c r="BG492" s="214">
        <f>IF(N492="zákl. přenesená",J492,0)</f>
        <v>0</v>
      </c>
      <c r="BH492" s="214">
        <f>IF(N492="sníž. přenesená",J492,0)</f>
        <v>0</v>
      </c>
      <c r="BI492" s="214">
        <f>IF(N492="nulová",J492,0)</f>
        <v>0</v>
      </c>
      <c r="BJ492" s="25" t="s">
        <v>83</v>
      </c>
      <c r="BK492" s="214">
        <f>ROUND(I492*H492,2)</f>
        <v>0</v>
      </c>
      <c r="BL492" s="25" t="s">
        <v>273</v>
      </c>
      <c r="BM492" s="25" t="s">
        <v>1011</v>
      </c>
    </row>
    <row r="493" spans="2:65" s="1" customFormat="1" ht="148.5" hidden="1">
      <c r="B493" s="42"/>
      <c r="C493" s="64"/>
      <c r="D493" s="217" t="s">
        <v>193</v>
      </c>
      <c r="E493" s="64"/>
      <c r="F493" s="237" t="s">
        <v>1012</v>
      </c>
      <c r="G493" s="64"/>
      <c r="H493" s="64"/>
      <c r="I493" s="173"/>
      <c r="J493" s="64"/>
      <c r="K493" s="64"/>
      <c r="L493" s="62"/>
      <c r="M493" s="238"/>
      <c r="N493" s="43"/>
      <c r="O493" s="43"/>
      <c r="P493" s="43"/>
      <c r="Q493" s="43"/>
      <c r="R493" s="43"/>
      <c r="S493" s="43"/>
      <c r="T493" s="79"/>
      <c r="AT493" s="25" t="s">
        <v>193</v>
      </c>
      <c r="AU493" s="25" t="s">
        <v>85</v>
      </c>
    </row>
    <row r="494" spans="2:65" s="11" customFormat="1" ht="29.85" customHeight="1">
      <c r="B494" s="188"/>
      <c r="C494" s="189"/>
      <c r="D494" s="190" t="s">
        <v>75</v>
      </c>
      <c r="E494" s="202" t="s">
        <v>399</v>
      </c>
      <c r="F494" s="202" t="s">
        <v>400</v>
      </c>
      <c r="G494" s="189"/>
      <c r="H494" s="189"/>
      <c r="I494" s="192"/>
      <c r="J494" s="203">
        <f>BK494</f>
        <v>0</v>
      </c>
      <c r="K494" s="189"/>
      <c r="L494" s="194"/>
      <c r="M494" s="195"/>
      <c r="N494" s="196"/>
      <c r="O494" s="196"/>
      <c r="P494" s="197">
        <f>SUM(P495:P500)</f>
        <v>0</v>
      </c>
      <c r="Q494" s="196"/>
      <c r="R494" s="197">
        <f>SUM(R495:R500)</f>
        <v>0.11780599999999999</v>
      </c>
      <c r="S494" s="196"/>
      <c r="T494" s="198">
        <f>SUM(T495:T500)</f>
        <v>0</v>
      </c>
      <c r="AR494" s="199" t="s">
        <v>85</v>
      </c>
      <c r="AT494" s="200" t="s">
        <v>75</v>
      </c>
      <c r="AU494" s="200" t="s">
        <v>83</v>
      </c>
      <c r="AY494" s="199" t="s">
        <v>166</v>
      </c>
      <c r="BK494" s="201">
        <f>SUM(BK495:BK500)</f>
        <v>0</v>
      </c>
    </row>
    <row r="495" spans="2:65" s="1" customFormat="1" ht="25.5" customHeight="1">
      <c r="B495" s="42"/>
      <c r="C495" s="204" t="s">
        <v>1013</v>
      </c>
      <c r="D495" s="204" t="s">
        <v>169</v>
      </c>
      <c r="E495" s="205" t="s">
        <v>1014</v>
      </c>
      <c r="F495" s="206" t="s">
        <v>1015</v>
      </c>
      <c r="G495" s="207" t="s">
        <v>172</v>
      </c>
      <c r="H495" s="208">
        <v>7.42</v>
      </c>
      <c r="I495" s="209"/>
      <c r="J495" s="208">
        <f>ROUND(I495*H495,2)</f>
        <v>0</v>
      </c>
      <c r="K495" s="206" t="s">
        <v>173</v>
      </c>
      <c r="L495" s="62"/>
      <c r="M495" s="210" t="s">
        <v>22</v>
      </c>
      <c r="N495" s="211" t="s">
        <v>47</v>
      </c>
      <c r="O495" s="43"/>
      <c r="P495" s="212">
        <f>O495*H495</f>
        <v>0</v>
      </c>
      <c r="Q495" s="212">
        <v>2.8999999999999998E-3</v>
      </c>
      <c r="R495" s="212">
        <f>Q495*H495</f>
        <v>2.1517999999999999E-2</v>
      </c>
      <c r="S495" s="212">
        <v>0</v>
      </c>
      <c r="T495" s="213">
        <f>S495*H495</f>
        <v>0</v>
      </c>
      <c r="AR495" s="25" t="s">
        <v>273</v>
      </c>
      <c r="AT495" s="25" t="s">
        <v>169</v>
      </c>
      <c r="AU495" s="25" t="s">
        <v>85</v>
      </c>
      <c r="AY495" s="25" t="s">
        <v>166</v>
      </c>
      <c r="BE495" s="214">
        <f>IF(N495="základní",J495,0)</f>
        <v>0</v>
      </c>
      <c r="BF495" s="214">
        <f>IF(N495="snížená",J495,0)</f>
        <v>0</v>
      </c>
      <c r="BG495" s="214">
        <f>IF(N495="zákl. přenesená",J495,0)</f>
        <v>0</v>
      </c>
      <c r="BH495" s="214">
        <f>IF(N495="sníž. přenesená",J495,0)</f>
        <v>0</v>
      </c>
      <c r="BI495" s="214">
        <f>IF(N495="nulová",J495,0)</f>
        <v>0</v>
      </c>
      <c r="BJ495" s="25" t="s">
        <v>83</v>
      </c>
      <c r="BK495" s="214">
        <f>ROUND(I495*H495,2)</f>
        <v>0</v>
      </c>
      <c r="BL495" s="25" t="s">
        <v>273</v>
      </c>
      <c r="BM495" s="25" t="s">
        <v>1016</v>
      </c>
    </row>
    <row r="496" spans="2:65" s="13" customFormat="1">
      <c r="B496" s="226"/>
      <c r="C496" s="227"/>
      <c r="D496" s="217" t="s">
        <v>176</v>
      </c>
      <c r="E496" s="228" t="s">
        <v>22</v>
      </c>
      <c r="F496" s="229" t="s">
        <v>1017</v>
      </c>
      <c r="G496" s="227"/>
      <c r="H496" s="230">
        <v>7.42</v>
      </c>
      <c r="I496" s="231"/>
      <c r="J496" s="227"/>
      <c r="K496" s="227"/>
      <c r="L496" s="232"/>
      <c r="M496" s="233"/>
      <c r="N496" s="234"/>
      <c r="O496" s="234"/>
      <c r="P496" s="234"/>
      <c r="Q496" s="234"/>
      <c r="R496" s="234"/>
      <c r="S496" s="234"/>
      <c r="T496" s="235"/>
      <c r="AT496" s="236" t="s">
        <v>176</v>
      </c>
      <c r="AU496" s="236" t="s">
        <v>85</v>
      </c>
      <c r="AV496" s="13" t="s">
        <v>85</v>
      </c>
      <c r="AW496" s="13" t="s">
        <v>39</v>
      </c>
      <c r="AX496" s="13" t="s">
        <v>83</v>
      </c>
      <c r="AY496" s="236" t="s">
        <v>166</v>
      </c>
    </row>
    <row r="497" spans="2:65" s="1" customFormat="1" ht="16.5" customHeight="1">
      <c r="B497" s="42"/>
      <c r="C497" s="253" t="s">
        <v>1018</v>
      </c>
      <c r="D497" s="253" t="s">
        <v>606</v>
      </c>
      <c r="E497" s="254" t="s">
        <v>1019</v>
      </c>
      <c r="F497" s="255" t="s">
        <v>1020</v>
      </c>
      <c r="G497" s="256" t="s">
        <v>172</v>
      </c>
      <c r="H497" s="257">
        <v>8.16</v>
      </c>
      <c r="I497" s="258"/>
      <c r="J497" s="257">
        <f>ROUND(I497*H497,2)</f>
        <v>0</v>
      </c>
      <c r="K497" s="255" t="s">
        <v>173</v>
      </c>
      <c r="L497" s="259"/>
      <c r="M497" s="260" t="s">
        <v>22</v>
      </c>
      <c r="N497" s="261" t="s">
        <v>47</v>
      </c>
      <c r="O497" s="43"/>
      <c r="P497" s="212">
        <f>O497*H497</f>
        <v>0</v>
      </c>
      <c r="Q497" s="212">
        <v>1.18E-2</v>
      </c>
      <c r="R497" s="212">
        <f>Q497*H497</f>
        <v>9.6287999999999999E-2</v>
      </c>
      <c r="S497" s="212">
        <v>0</v>
      </c>
      <c r="T497" s="213">
        <f>S497*H497</f>
        <v>0</v>
      </c>
      <c r="AR497" s="25" t="s">
        <v>377</v>
      </c>
      <c r="AT497" s="25" t="s">
        <v>606</v>
      </c>
      <c r="AU497" s="25" t="s">
        <v>85</v>
      </c>
      <c r="AY497" s="25" t="s">
        <v>166</v>
      </c>
      <c r="BE497" s="214">
        <f>IF(N497="základní",J497,0)</f>
        <v>0</v>
      </c>
      <c r="BF497" s="214">
        <f>IF(N497="snížená",J497,0)</f>
        <v>0</v>
      </c>
      <c r="BG497" s="214">
        <f>IF(N497="zákl. přenesená",J497,0)</f>
        <v>0</v>
      </c>
      <c r="BH497" s="214">
        <f>IF(N497="sníž. přenesená",J497,0)</f>
        <v>0</v>
      </c>
      <c r="BI497" s="214">
        <f>IF(N497="nulová",J497,0)</f>
        <v>0</v>
      </c>
      <c r="BJ497" s="25" t="s">
        <v>83</v>
      </c>
      <c r="BK497" s="214">
        <f>ROUND(I497*H497,2)</f>
        <v>0</v>
      </c>
      <c r="BL497" s="25" t="s">
        <v>273</v>
      </c>
      <c r="BM497" s="25" t="s">
        <v>1021</v>
      </c>
    </row>
    <row r="498" spans="2:65" s="13" customFormat="1">
      <c r="B498" s="226"/>
      <c r="C498" s="227"/>
      <c r="D498" s="217" t="s">
        <v>176</v>
      </c>
      <c r="E498" s="228" t="s">
        <v>22</v>
      </c>
      <c r="F498" s="229" t="s">
        <v>1022</v>
      </c>
      <c r="G498" s="227"/>
      <c r="H498" s="230">
        <v>8.16</v>
      </c>
      <c r="I498" s="231"/>
      <c r="J498" s="227"/>
      <c r="K498" s="227"/>
      <c r="L498" s="232"/>
      <c r="M498" s="233"/>
      <c r="N498" s="234"/>
      <c r="O498" s="234"/>
      <c r="P498" s="234"/>
      <c r="Q498" s="234"/>
      <c r="R498" s="234"/>
      <c r="S498" s="234"/>
      <c r="T498" s="235"/>
      <c r="AT498" s="236" t="s">
        <v>176</v>
      </c>
      <c r="AU498" s="236" t="s">
        <v>85</v>
      </c>
      <c r="AV498" s="13" t="s">
        <v>85</v>
      </c>
      <c r="AW498" s="13" t="s">
        <v>39</v>
      </c>
      <c r="AX498" s="13" t="s">
        <v>83</v>
      </c>
      <c r="AY498" s="236" t="s">
        <v>166</v>
      </c>
    </row>
    <row r="499" spans="2:65" s="1" customFormat="1" ht="38.25" customHeight="1">
      <c r="B499" s="42"/>
      <c r="C499" s="204" t="s">
        <v>1023</v>
      </c>
      <c r="D499" s="204" t="s">
        <v>169</v>
      </c>
      <c r="E499" s="205" t="s">
        <v>1024</v>
      </c>
      <c r="F499" s="206" t="s">
        <v>1025</v>
      </c>
      <c r="G499" s="207" t="s">
        <v>224</v>
      </c>
      <c r="H499" s="208">
        <v>0.12</v>
      </c>
      <c r="I499" s="209"/>
      <c r="J499" s="208">
        <f>ROUND(I499*H499,2)</f>
        <v>0</v>
      </c>
      <c r="K499" s="206" t="s">
        <v>173</v>
      </c>
      <c r="L499" s="62"/>
      <c r="M499" s="210" t="s">
        <v>22</v>
      </c>
      <c r="N499" s="211" t="s">
        <v>47</v>
      </c>
      <c r="O499" s="43"/>
      <c r="P499" s="212">
        <f>O499*H499</f>
        <v>0</v>
      </c>
      <c r="Q499" s="212">
        <v>0</v>
      </c>
      <c r="R499" s="212">
        <f>Q499*H499</f>
        <v>0</v>
      </c>
      <c r="S499" s="212">
        <v>0</v>
      </c>
      <c r="T499" s="213">
        <f>S499*H499</f>
        <v>0</v>
      </c>
      <c r="AR499" s="25" t="s">
        <v>273</v>
      </c>
      <c r="AT499" s="25" t="s">
        <v>169</v>
      </c>
      <c r="AU499" s="25" t="s">
        <v>85</v>
      </c>
      <c r="AY499" s="25" t="s">
        <v>166</v>
      </c>
      <c r="BE499" s="214">
        <f>IF(N499="základní",J499,0)</f>
        <v>0</v>
      </c>
      <c r="BF499" s="214">
        <f>IF(N499="snížená",J499,0)</f>
        <v>0</v>
      </c>
      <c r="BG499" s="214">
        <f>IF(N499="zákl. přenesená",J499,0)</f>
        <v>0</v>
      </c>
      <c r="BH499" s="214">
        <f>IF(N499="sníž. přenesená",J499,0)</f>
        <v>0</v>
      </c>
      <c r="BI499" s="214">
        <f>IF(N499="nulová",J499,0)</f>
        <v>0</v>
      </c>
      <c r="BJ499" s="25" t="s">
        <v>83</v>
      </c>
      <c r="BK499" s="214">
        <f>ROUND(I499*H499,2)</f>
        <v>0</v>
      </c>
      <c r="BL499" s="25" t="s">
        <v>273</v>
      </c>
      <c r="BM499" s="25" t="s">
        <v>1026</v>
      </c>
    </row>
    <row r="500" spans="2:65" s="1" customFormat="1" ht="148.5" hidden="1">
      <c r="B500" s="42"/>
      <c r="C500" s="64"/>
      <c r="D500" s="217" t="s">
        <v>193</v>
      </c>
      <c r="E500" s="64"/>
      <c r="F500" s="237" t="s">
        <v>1012</v>
      </c>
      <c r="G500" s="64"/>
      <c r="H500" s="64"/>
      <c r="I500" s="173"/>
      <c r="J500" s="64"/>
      <c r="K500" s="64"/>
      <c r="L500" s="62"/>
      <c r="M500" s="238"/>
      <c r="N500" s="43"/>
      <c r="O500" s="43"/>
      <c r="P500" s="43"/>
      <c r="Q500" s="43"/>
      <c r="R500" s="43"/>
      <c r="S500" s="43"/>
      <c r="T500" s="79"/>
      <c r="AT500" s="25" t="s">
        <v>193</v>
      </c>
      <c r="AU500" s="25" t="s">
        <v>85</v>
      </c>
    </row>
    <row r="501" spans="2:65" s="11" customFormat="1" ht="29.85" customHeight="1">
      <c r="B501" s="188"/>
      <c r="C501" s="189"/>
      <c r="D501" s="190" t="s">
        <v>75</v>
      </c>
      <c r="E501" s="202" t="s">
        <v>1027</v>
      </c>
      <c r="F501" s="202" t="s">
        <v>1028</v>
      </c>
      <c r="G501" s="189"/>
      <c r="H501" s="189"/>
      <c r="I501" s="192"/>
      <c r="J501" s="203">
        <f>BK501</f>
        <v>0</v>
      </c>
      <c r="K501" s="189"/>
      <c r="L501" s="194"/>
      <c r="M501" s="195"/>
      <c r="N501" s="196"/>
      <c r="O501" s="196"/>
      <c r="P501" s="197">
        <f>SUM(P502:P520)</f>
        <v>0</v>
      </c>
      <c r="Q501" s="196"/>
      <c r="R501" s="197">
        <f>SUM(R502:R520)</f>
        <v>0.13972060000000003</v>
      </c>
      <c r="S501" s="196"/>
      <c r="T501" s="198">
        <f>SUM(T502:T520)</f>
        <v>0</v>
      </c>
      <c r="AR501" s="199" t="s">
        <v>85</v>
      </c>
      <c r="AT501" s="200" t="s">
        <v>75</v>
      </c>
      <c r="AU501" s="200" t="s">
        <v>83</v>
      </c>
      <c r="AY501" s="199" t="s">
        <v>166</v>
      </c>
      <c r="BK501" s="201">
        <f>SUM(BK502:BK520)</f>
        <v>0</v>
      </c>
    </row>
    <row r="502" spans="2:65" s="1" customFormat="1" ht="25.5" customHeight="1">
      <c r="B502" s="42"/>
      <c r="C502" s="204" t="s">
        <v>1029</v>
      </c>
      <c r="D502" s="204" t="s">
        <v>169</v>
      </c>
      <c r="E502" s="205" t="s">
        <v>1030</v>
      </c>
      <c r="F502" s="206" t="s">
        <v>1031</v>
      </c>
      <c r="G502" s="207" t="s">
        <v>172</v>
      </c>
      <c r="H502" s="208">
        <v>374.42</v>
      </c>
      <c r="I502" s="209"/>
      <c r="J502" s="208">
        <f>ROUND(I502*H502,2)</f>
        <v>0</v>
      </c>
      <c r="K502" s="206" t="s">
        <v>173</v>
      </c>
      <c r="L502" s="62"/>
      <c r="M502" s="210" t="s">
        <v>22</v>
      </c>
      <c r="N502" s="211" t="s">
        <v>47</v>
      </c>
      <c r="O502" s="43"/>
      <c r="P502" s="212">
        <f>O502*H502</f>
        <v>0</v>
      </c>
      <c r="Q502" s="212">
        <v>2.2000000000000001E-4</v>
      </c>
      <c r="R502" s="212">
        <f>Q502*H502</f>
        <v>8.2372400000000012E-2</v>
      </c>
      <c r="S502" s="212">
        <v>0</v>
      </c>
      <c r="T502" s="213">
        <f>S502*H502</f>
        <v>0</v>
      </c>
      <c r="AR502" s="25" t="s">
        <v>273</v>
      </c>
      <c r="AT502" s="25" t="s">
        <v>169</v>
      </c>
      <c r="AU502" s="25" t="s">
        <v>85</v>
      </c>
      <c r="AY502" s="25" t="s">
        <v>166</v>
      </c>
      <c r="BE502" s="214">
        <f>IF(N502="základní",J502,0)</f>
        <v>0</v>
      </c>
      <c r="BF502" s="214">
        <f>IF(N502="snížená",J502,0)</f>
        <v>0</v>
      </c>
      <c r="BG502" s="214">
        <f>IF(N502="zákl. přenesená",J502,0)</f>
        <v>0</v>
      </c>
      <c r="BH502" s="214">
        <f>IF(N502="sníž. přenesená",J502,0)</f>
        <v>0</v>
      </c>
      <c r="BI502" s="214">
        <f>IF(N502="nulová",J502,0)</f>
        <v>0</v>
      </c>
      <c r="BJ502" s="25" t="s">
        <v>83</v>
      </c>
      <c r="BK502" s="214">
        <f>ROUND(I502*H502,2)</f>
        <v>0</v>
      </c>
      <c r="BL502" s="25" t="s">
        <v>273</v>
      </c>
      <c r="BM502" s="25" t="s">
        <v>1032</v>
      </c>
    </row>
    <row r="503" spans="2:65" s="1" customFormat="1" ht="108" hidden="1">
      <c r="B503" s="42"/>
      <c r="C503" s="64"/>
      <c r="D503" s="217" t="s">
        <v>193</v>
      </c>
      <c r="E503" s="64"/>
      <c r="F503" s="237" t="s">
        <v>1033</v>
      </c>
      <c r="G503" s="64"/>
      <c r="H503" s="64"/>
      <c r="I503" s="173"/>
      <c r="J503" s="64"/>
      <c r="K503" s="64"/>
      <c r="L503" s="62"/>
      <c r="M503" s="238"/>
      <c r="N503" s="43"/>
      <c r="O503" s="43"/>
      <c r="P503" s="43"/>
      <c r="Q503" s="43"/>
      <c r="R503" s="43"/>
      <c r="S503" s="43"/>
      <c r="T503" s="79"/>
      <c r="AT503" s="25" t="s">
        <v>193</v>
      </c>
      <c r="AU503" s="25" t="s">
        <v>85</v>
      </c>
    </row>
    <row r="504" spans="2:65" s="12" customFormat="1">
      <c r="B504" s="215"/>
      <c r="C504" s="216"/>
      <c r="D504" s="217" t="s">
        <v>176</v>
      </c>
      <c r="E504" s="218" t="s">
        <v>22</v>
      </c>
      <c r="F504" s="219" t="s">
        <v>636</v>
      </c>
      <c r="G504" s="216"/>
      <c r="H504" s="218" t="s">
        <v>22</v>
      </c>
      <c r="I504" s="220"/>
      <c r="J504" s="216"/>
      <c r="K504" s="216"/>
      <c r="L504" s="221"/>
      <c r="M504" s="222"/>
      <c r="N504" s="223"/>
      <c r="O504" s="223"/>
      <c r="P504" s="223"/>
      <c r="Q504" s="223"/>
      <c r="R504" s="223"/>
      <c r="S504" s="223"/>
      <c r="T504" s="224"/>
      <c r="AT504" s="225" t="s">
        <v>176</v>
      </c>
      <c r="AU504" s="225" t="s">
        <v>85</v>
      </c>
      <c r="AV504" s="12" t="s">
        <v>83</v>
      </c>
      <c r="AW504" s="12" t="s">
        <v>39</v>
      </c>
      <c r="AX504" s="12" t="s">
        <v>76</v>
      </c>
      <c r="AY504" s="225" t="s">
        <v>166</v>
      </c>
    </row>
    <row r="505" spans="2:65" s="13" customFormat="1">
      <c r="B505" s="226"/>
      <c r="C505" s="227"/>
      <c r="D505" s="217" t="s">
        <v>176</v>
      </c>
      <c r="E505" s="228" t="s">
        <v>22</v>
      </c>
      <c r="F505" s="229" t="s">
        <v>1034</v>
      </c>
      <c r="G505" s="227"/>
      <c r="H505" s="230">
        <v>164.04</v>
      </c>
      <c r="I505" s="231"/>
      <c r="J505" s="227"/>
      <c r="K505" s="227"/>
      <c r="L505" s="232"/>
      <c r="M505" s="233"/>
      <c r="N505" s="234"/>
      <c r="O505" s="234"/>
      <c r="P505" s="234"/>
      <c r="Q505" s="234"/>
      <c r="R505" s="234"/>
      <c r="S505" s="234"/>
      <c r="T505" s="235"/>
      <c r="AT505" s="236" t="s">
        <v>176</v>
      </c>
      <c r="AU505" s="236" t="s">
        <v>85</v>
      </c>
      <c r="AV505" s="13" t="s">
        <v>85</v>
      </c>
      <c r="AW505" s="13" t="s">
        <v>39</v>
      </c>
      <c r="AX505" s="13" t="s">
        <v>76</v>
      </c>
      <c r="AY505" s="236" t="s">
        <v>166</v>
      </c>
    </row>
    <row r="506" spans="2:65" s="13" customFormat="1">
      <c r="B506" s="226"/>
      <c r="C506" s="227"/>
      <c r="D506" s="217" t="s">
        <v>176</v>
      </c>
      <c r="E506" s="228" t="s">
        <v>22</v>
      </c>
      <c r="F506" s="229" t="s">
        <v>1035</v>
      </c>
      <c r="G506" s="227"/>
      <c r="H506" s="230">
        <v>7.44</v>
      </c>
      <c r="I506" s="231"/>
      <c r="J506" s="227"/>
      <c r="K506" s="227"/>
      <c r="L506" s="232"/>
      <c r="M506" s="233"/>
      <c r="N506" s="234"/>
      <c r="O506" s="234"/>
      <c r="P506" s="234"/>
      <c r="Q506" s="234"/>
      <c r="R506" s="234"/>
      <c r="S506" s="234"/>
      <c r="T506" s="235"/>
      <c r="AT506" s="236" t="s">
        <v>176</v>
      </c>
      <c r="AU506" s="236" t="s">
        <v>85</v>
      </c>
      <c r="AV506" s="13" t="s">
        <v>85</v>
      </c>
      <c r="AW506" s="13" t="s">
        <v>39</v>
      </c>
      <c r="AX506" s="13" t="s">
        <v>76</v>
      </c>
      <c r="AY506" s="236" t="s">
        <v>166</v>
      </c>
    </row>
    <row r="507" spans="2:65" s="13" customFormat="1">
      <c r="B507" s="226"/>
      <c r="C507" s="227"/>
      <c r="D507" s="217" t="s">
        <v>176</v>
      </c>
      <c r="E507" s="228" t="s">
        <v>22</v>
      </c>
      <c r="F507" s="229" t="s">
        <v>1036</v>
      </c>
      <c r="G507" s="227"/>
      <c r="H507" s="230">
        <v>16.13</v>
      </c>
      <c r="I507" s="231"/>
      <c r="J507" s="227"/>
      <c r="K507" s="227"/>
      <c r="L507" s="232"/>
      <c r="M507" s="233"/>
      <c r="N507" s="234"/>
      <c r="O507" s="234"/>
      <c r="P507" s="234"/>
      <c r="Q507" s="234"/>
      <c r="R507" s="234"/>
      <c r="S507" s="234"/>
      <c r="T507" s="235"/>
      <c r="AT507" s="236" t="s">
        <v>176</v>
      </c>
      <c r="AU507" s="236" t="s">
        <v>85</v>
      </c>
      <c r="AV507" s="13" t="s">
        <v>85</v>
      </c>
      <c r="AW507" s="13" t="s">
        <v>39</v>
      </c>
      <c r="AX507" s="13" t="s">
        <v>76</v>
      </c>
      <c r="AY507" s="236" t="s">
        <v>166</v>
      </c>
    </row>
    <row r="508" spans="2:65" s="13" customFormat="1">
      <c r="B508" s="226"/>
      <c r="C508" s="227"/>
      <c r="D508" s="217" t="s">
        <v>176</v>
      </c>
      <c r="E508" s="228" t="s">
        <v>22</v>
      </c>
      <c r="F508" s="229" t="s">
        <v>1037</v>
      </c>
      <c r="G508" s="227"/>
      <c r="H508" s="230">
        <v>5.73</v>
      </c>
      <c r="I508" s="231"/>
      <c r="J508" s="227"/>
      <c r="K508" s="227"/>
      <c r="L508" s="232"/>
      <c r="M508" s="233"/>
      <c r="N508" s="234"/>
      <c r="O508" s="234"/>
      <c r="P508" s="234"/>
      <c r="Q508" s="234"/>
      <c r="R508" s="234"/>
      <c r="S508" s="234"/>
      <c r="T508" s="235"/>
      <c r="AT508" s="236" t="s">
        <v>176</v>
      </c>
      <c r="AU508" s="236" t="s">
        <v>85</v>
      </c>
      <c r="AV508" s="13" t="s">
        <v>85</v>
      </c>
      <c r="AW508" s="13" t="s">
        <v>39</v>
      </c>
      <c r="AX508" s="13" t="s">
        <v>76</v>
      </c>
      <c r="AY508" s="236" t="s">
        <v>166</v>
      </c>
    </row>
    <row r="509" spans="2:65" s="13" customFormat="1">
      <c r="B509" s="226"/>
      <c r="C509" s="227"/>
      <c r="D509" s="217" t="s">
        <v>176</v>
      </c>
      <c r="E509" s="228" t="s">
        <v>22</v>
      </c>
      <c r="F509" s="229" t="s">
        <v>1038</v>
      </c>
      <c r="G509" s="227"/>
      <c r="H509" s="230">
        <v>17.809999999999999</v>
      </c>
      <c r="I509" s="231"/>
      <c r="J509" s="227"/>
      <c r="K509" s="227"/>
      <c r="L509" s="232"/>
      <c r="M509" s="233"/>
      <c r="N509" s="234"/>
      <c r="O509" s="234"/>
      <c r="P509" s="234"/>
      <c r="Q509" s="234"/>
      <c r="R509" s="234"/>
      <c r="S509" s="234"/>
      <c r="T509" s="235"/>
      <c r="AT509" s="236" t="s">
        <v>176</v>
      </c>
      <c r="AU509" s="236" t="s">
        <v>85</v>
      </c>
      <c r="AV509" s="13" t="s">
        <v>85</v>
      </c>
      <c r="AW509" s="13" t="s">
        <v>39</v>
      </c>
      <c r="AX509" s="13" t="s">
        <v>76</v>
      </c>
      <c r="AY509" s="236" t="s">
        <v>166</v>
      </c>
    </row>
    <row r="510" spans="2:65" s="13" customFormat="1">
      <c r="B510" s="226"/>
      <c r="C510" s="227"/>
      <c r="D510" s="217" t="s">
        <v>176</v>
      </c>
      <c r="E510" s="228" t="s">
        <v>22</v>
      </c>
      <c r="F510" s="229" t="s">
        <v>1039</v>
      </c>
      <c r="G510" s="227"/>
      <c r="H510" s="230">
        <v>13.31</v>
      </c>
      <c r="I510" s="231"/>
      <c r="J510" s="227"/>
      <c r="K510" s="227"/>
      <c r="L510" s="232"/>
      <c r="M510" s="233"/>
      <c r="N510" s="234"/>
      <c r="O510" s="234"/>
      <c r="P510" s="234"/>
      <c r="Q510" s="234"/>
      <c r="R510" s="234"/>
      <c r="S510" s="234"/>
      <c r="T510" s="235"/>
      <c r="AT510" s="236" t="s">
        <v>176</v>
      </c>
      <c r="AU510" s="236" t="s">
        <v>85</v>
      </c>
      <c r="AV510" s="13" t="s">
        <v>85</v>
      </c>
      <c r="AW510" s="13" t="s">
        <v>39</v>
      </c>
      <c r="AX510" s="13" t="s">
        <v>76</v>
      </c>
      <c r="AY510" s="236" t="s">
        <v>166</v>
      </c>
    </row>
    <row r="511" spans="2:65" s="13" customFormat="1">
      <c r="B511" s="226"/>
      <c r="C511" s="227"/>
      <c r="D511" s="217" t="s">
        <v>176</v>
      </c>
      <c r="E511" s="228" t="s">
        <v>22</v>
      </c>
      <c r="F511" s="229" t="s">
        <v>1040</v>
      </c>
      <c r="G511" s="227"/>
      <c r="H511" s="230">
        <v>99.2</v>
      </c>
      <c r="I511" s="231"/>
      <c r="J511" s="227"/>
      <c r="K511" s="227"/>
      <c r="L511" s="232"/>
      <c r="M511" s="233"/>
      <c r="N511" s="234"/>
      <c r="O511" s="234"/>
      <c r="P511" s="234"/>
      <c r="Q511" s="234"/>
      <c r="R511" s="234"/>
      <c r="S511" s="234"/>
      <c r="T511" s="235"/>
      <c r="AT511" s="236" t="s">
        <v>176</v>
      </c>
      <c r="AU511" s="236" t="s">
        <v>85</v>
      </c>
      <c r="AV511" s="13" t="s">
        <v>85</v>
      </c>
      <c r="AW511" s="13" t="s">
        <v>39</v>
      </c>
      <c r="AX511" s="13" t="s">
        <v>76</v>
      </c>
      <c r="AY511" s="236" t="s">
        <v>166</v>
      </c>
    </row>
    <row r="512" spans="2:65" s="13" customFormat="1">
      <c r="B512" s="226"/>
      <c r="C512" s="227"/>
      <c r="D512" s="217" t="s">
        <v>176</v>
      </c>
      <c r="E512" s="228" t="s">
        <v>22</v>
      </c>
      <c r="F512" s="229" t="s">
        <v>1041</v>
      </c>
      <c r="G512" s="227"/>
      <c r="H512" s="230">
        <v>9.5399999999999991</v>
      </c>
      <c r="I512" s="231"/>
      <c r="J512" s="227"/>
      <c r="K512" s="227"/>
      <c r="L512" s="232"/>
      <c r="M512" s="233"/>
      <c r="N512" s="234"/>
      <c r="O512" s="234"/>
      <c r="P512" s="234"/>
      <c r="Q512" s="234"/>
      <c r="R512" s="234"/>
      <c r="S512" s="234"/>
      <c r="T512" s="235"/>
      <c r="AT512" s="236" t="s">
        <v>176</v>
      </c>
      <c r="AU512" s="236" t="s">
        <v>85</v>
      </c>
      <c r="AV512" s="13" t="s">
        <v>85</v>
      </c>
      <c r="AW512" s="13" t="s">
        <v>39</v>
      </c>
      <c r="AX512" s="13" t="s">
        <v>76</v>
      </c>
      <c r="AY512" s="236" t="s">
        <v>166</v>
      </c>
    </row>
    <row r="513" spans="2:65" s="13" customFormat="1">
      <c r="B513" s="226"/>
      <c r="C513" s="227"/>
      <c r="D513" s="217" t="s">
        <v>176</v>
      </c>
      <c r="E513" s="228" t="s">
        <v>22</v>
      </c>
      <c r="F513" s="229" t="s">
        <v>1042</v>
      </c>
      <c r="G513" s="227"/>
      <c r="H513" s="230">
        <v>41.22</v>
      </c>
      <c r="I513" s="231"/>
      <c r="J513" s="227"/>
      <c r="K513" s="227"/>
      <c r="L513" s="232"/>
      <c r="M513" s="233"/>
      <c r="N513" s="234"/>
      <c r="O513" s="234"/>
      <c r="P513" s="234"/>
      <c r="Q513" s="234"/>
      <c r="R513" s="234"/>
      <c r="S513" s="234"/>
      <c r="T513" s="235"/>
      <c r="AT513" s="236" t="s">
        <v>176</v>
      </c>
      <c r="AU513" s="236" t="s">
        <v>85</v>
      </c>
      <c r="AV513" s="13" t="s">
        <v>85</v>
      </c>
      <c r="AW513" s="13" t="s">
        <v>39</v>
      </c>
      <c r="AX513" s="13" t="s">
        <v>76</v>
      </c>
      <c r="AY513" s="236" t="s">
        <v>166</v>
      </c>
    </row>
    <row r="514" spans="2:65" s="14" customFormat="1">
      <c r="B514" s="239"/>
      <c r="C514" s="240"/>
      <c r="D514" s="217" t="s">
        <v>176</v>
      </c>
      <c r="E514" s="241" t="s">
        <v>22</v>
      </c>
      <c r="F514" s="242" t="s">
        <v>214</v>
      </c>
      <c r="G514" s="240"/>
      <c r="H514" s="243">
        <v>374.42</v>
      </c>
      <c r="I514" s="244"/>
      <c r="J514" s="240"/>
      <c r="K514" s="240"/>
      <c r="L514" s="245"/>
      <c r="M514" s="246"/>
      <c r="N514" s="247"/>
      <c r="O514" s="247"/>
      <c r="P514" s="247"/>
      <c r="Q514" s="247"/>
      <c r="R514" s="247"/>
      <c r="S514" s="247"/>
      <c r="T514" s="248"/>
      <c r="AT514" s="249" t="s">
        <v>176</v>
      </c>
      <c r="AU514" s="249" t="s">
        <v>85</v>
      </c>
      <c r="AV514" s="14" t="s">
        <v>174</v>
      </c>
      <c r="AW514" s="14" t="s">
        <v>39</v>
      </c>
      <c r="AX514" s="14" t="s">
        <v>83</v>
      </c>
      <c r="AY514" s="249" t="s">
        <v>166</v>
      </c>
    </row>
    <row r="515" spans="2:65" s="1" customFormat="1" ht="16.5" customHeight="1">
      <c r="B515" s="42"/>
      <c r="C515" s="204" t="s">
        <v>1043</v>
      </c>
      <c r="D515" s="204" t="s">
        <v>169</v>
      </c>
      <c r="E515" s="205" t="s">
        <v>1044</v>
      </c>
      <c r="F515" s="206" t="s">
        <v>1045</v>
      </c>
      <c r="G515" s="207" t="s">
        <v>172</v>
      </c>
      <c r="H515" s="208">
        <v>124.67</v>
      </c>
      <c r="I515" s="209"/>
      <c r="J515" s="208">
        <f>ROUND(I515*H515,2)</f>
        <v>0</v>
      </c>
      <c r="K515" s="206" t="s">
        <v>173</v>
      </c>
      <c r="L515" s="62"/>
      <c r="M515" s="210" t="s">
        <v>22</v>
      </c>
      <c r="N515" s="211" t="s">
        <v>47</v>
      </c>
      <c r="O515" s="43"/>
      <c r="P515" s="212">
        <f>O515*H515</f>
        <v>0</v>
      </c>
      <c r="Q515" s="212">
        <v>0</v>
      </c>
      <c r="R515" s="212">
        <f>Q515*H515</f>
        <v>0</v>
      </c>
      <c r="S515" s="212">
        <v>0</v>
      </c>
      <c r="T515" s="213">
        <f>S515*H515</f>
        <v>0</v>
      </c>
      <c r="AR515" s="25" t="s">
        <v>273</v>
      </c>
      <c r="AT515" s="25" t="s">
        <v>169</v>
      </c>
      <c r="AU515" s="25" t="s">
        <v>85</v>
      </c>
      <c r="AY515" s="25" t="s">
        <v>166</v>
      </c>
      <c r="BE515" s="214">
        <f>IF(N515="základní",J515,0)</f>
        <v>0</v>
      </c>
      <c r="BF515" s="214">
        <f>IF(N515="snížená",J515,0)</f>
        <v>0</v>
      </c>
      <c r="BG515" s="214">
        <f>IF(N515="zákl. přenesená",J515,0)</f>
        <v>0</v>
      </c>
      <c r="BH515" s="214">
        <f>IF(N515="sníž. přenesená",J515,0)</f>
        <v>0</v>
      </c>
      <c r="BI515" s="214">
        <f>IF(N515="nulová",J515,0)</f>
        <v>0</v>
      </c>
      <c r="BJ515" s="25" t="s">
        <v>83</v>
      </c>
      <c r="BK515" s="214">
        <f>ROUND(I515*H515,2)</f>
        <v>0</v>
      </c>
      <c r="BL515" s="25" t="s">
        <v>273</v>
      </c>
      <c r="BM515" s="25" t="s">
        <v>1046</v>
      </c>
    </row>
    <row r="516" spans="2:65" s="13" customFormat="1">
      <c r="B516" s="226"/>
      <c r="C516" s="227"/>
      <c r="D516" s="217" t="s">
        <v>176</v>
      </c>
      <c r="E516" s="228" t="s">
        <v>22</v>
      </c>
      <c r="F516" s="229" t="s">
        <v>1047</v>
      </c>
      <c r="G516" s="227"/>
      <c r="H516" s="230">
        <v>124.67</v>
      </c>
      <c r="I516" s="231"/>
      <c r="J516" s="227"/>
      <c r="K516" s="227"/>
      <c r="L516" s="232"/>
      <c r="M516" s="233"/>
      <c r="N516" s="234"/>
      <c r="O516" s="234"/>
      <c r="P516" s="234"/>
      <c r="Q516" s="234"/>
      <c r="R516" s="234"/>
      <c r="S516" s="234"/>
      <c r="T516" s="235"/>
      <c r="AT516" s="236" t="s">
        <v>176</v>
      </c>
      <c r="AU516" s="236" t="s">
        <v>85</v>
      </c>
      <c r="AV516" s="13" t="s">
        <v>85</v>
      </c>
      <c r="AW516" s="13" t="s">
        <v>39</v>
      </c>
      <c r="AX516" s="13" t="s">
        <v>83</v>
      </c>
      <c r="AY516" s="236" t="s">
        <v>166</v>
      </c>
    </row>
    <row r="517" spans="2:65" s="1" customFormat="1" ht="25.5" customHeight="1">
      <c r="B517" s="42"/>
      <c r="C517" s="204" t="s">
        <v>1048</v>
      </c>
      <c r="D517" s="204" t="s">
        <v>169</v>
      </c>
      <c r="E517" s="205" t="s">
        <v>1049</v>
      </c>
      <c r="F517" s="206" t="s">
        <v>1050</v>
      </c>
      <c r="G517" s="207" t="s">
        <v>172</v>
      </c>
      <c r="H517" s="208">
        <v>124.67</v>
      </c>
      <c r="I517" s="209"/>
      <c r="J517" s="208">
        <f>ROUND(I517*H517,2)</f>
        <v>0</v>
      </c>
      <c r="K517" s="206" t="s">
        <v>173</v>
      </c>
      <c r="L517" s="62"/>
      <c r="M517" s="210" t="s">
        <v>22</v>
      </c>
      <c r="N517" s="211" t="s">
        <v>47</v>
      </c>
      <c r="O517" s="43"/>
      <c r="P517" s="212">
        <f>O517*H517</f>
        <v>0</v>
      </c>
      <c r="Q517" s="212">
        <v>1E-4</v>
      </c>
      <c r="R517" s="212">
        <f>Q517*H517</f>
        <v>1.2467000000000001E-2</v>
      </c>
      <c r="S517" s="212">
        <v>0</v>
      </c>
      <c r="T517" s="213">
        <f>S517*H517</f>
        <v>0</v>
      </c>
      <c r="AR517" s="25" t="s">
        <v>273</v>
      </c>
      <c r="AT517" s="25" t="s">
        <v>169</v>
      </c>
      <c r="AU517" s="25" t="s">
        <v>85</v>
      </c>
      <c r="AY517" s="25" t="s">
        <v>166</v>
      </c>
      <c r="BE517" s="214">
        <f>IF(N517="základní",J517,0)</f>
        <v>0</v>
      </c>
      <c r="BF517" s="214">
        <f>IF(N517="snížená",J517,0)</f>
        <v>0</v>
      </c>
      <c r="BG517" s="214">
        <f>IF(N517="zákl. přenesená",J517,0)</f>
        <v>0</v>
      </c>
      <c r="BH517" s="214">
        <f>IF(N517="sníž. přenesená",J517,0)</f>
        <v>0</v>
      </c>
      <c r="BI517" s="214">
        <f>IF(N517="nulová",J517,0)</f>
        <v>0</v>
      </c>
      <c r="BJ517" s="25" t="s">
        <v>83</v>
      </c>
      <c r="BK517" s="214">
        <f>ROUND(I517*H517,2)</f>
        <v>0</v>
      </c>
      <c r="BL517" s="25" t="s">
        <v>273</v>
      </c>
      <c r="BM517" s="25" t="s">
        <v>1051</v>
      </c>
    </row>
    <row r="518" spans="2:65" s="13" customFormat="1">
      <c r="B518" s="226"/>
      <c r="C518" s="227"/>
      <c r="D518" s="217" t="s">
        <v>176</v>
      </c>
      <c r="E518" s="228" t="s">
        <v>22</v>
      </c>
      <c r="F518" s="229" t="s">
        <v>1047</v>
      </c>
      <c r="G518" s="227"/>
      <c r="H518" s="230">
        <v>124.67</v>
      </c>
      <c r="I518" s="231"/>
      <c r="J518" s="227"/>
      <c r="K518" s="227"/>
      <c r="L518" s="232"/>
      <c r="M518" s="233"/>
      <c r="N518" s="234"/>
      <c r="O518" s="234"/>
      <c r="P518" s="234"/>
      <c r="Q518" s="234"/>
      <c r="R518" s="234"/>
      <c r="S518" s="234"/>
      <c r="T518" s="235"/>
      <c r="AT518" s="236" t="s">
        <v>176</v>
      </c>
      <c r="AU518" s="236" t="s">
        <v>85</v>
      </c>
      <c r="AV518" s="13" t="s">
        <v>85</v>
      </c>
      <c r="AW518" s="13" t="s">
        <v>39</v>
      </c>
      <c r="AX518" s="13" t="s">
        <v>83</v>
      </c>
      <c r="AY518" s="236" t="s">
        <v>166</v>
      </c>
    </row>
    <row r="519" spans="2:65" s="1" customFormat="1" ht="25.5" customHeight="1">
      <c r="B519" s="42"/>
      <c r="C519" s="204" t="s">
        <v>1052</v>
      </c>
      <c r="D519" s="204" t="s">
        <v>169</v>
      </c>
      <c r="E519" s="205" t="s">
        <v>1053</v>
      </c>
      <c r="F519" s="206" t="s">
        <v>1054</v>
      </c>
      <c r="G519" s="207" t="s">
        <v>172</v>
      </c>
      <c r="H519" s="208">
        <v>124.67</v>
      </c>
      <c r="I519" s="209"/>
      <c r="J519" s="208">
        <f>ROUND(I519*H519,2)</f>
        <v>0</v>
      </c>
      <c r="K519" s="206" t="s">
        <v>173</v>
      </c>
      <c r="L519" s="62"/>
      <c r="M519" s="210" t="s">
        <v>22</v>
      </c>
      <c r="N519" s="211" t="s">
        <v>47</v>
      </c>
      <c r="O519" s="43"/>
      <c r="P519" s="212">
        <f>O519*H519</f>
        <v>0</v>
      </c>
      <c r="Q519" s="212">
        <v>3.6000000000000002E-4</v>
      </c>
      <c r="R519" s="212">
        <f>Q519*H519</f>
        <v>4.4881200000000003E-2</v>
      </c>
      <c r="S519" s="212">
        <v>0</v>
      </c>
      <c r="T519" s="213">
        <f>S519*H519</f>
        <v>0</v>
      </c>
      <c r="AR519" s="25" t="s">
        <v>273</v>
      </c>
      <c r="AT519" s="25" t="s">
        <v>169</v>
      </c>
      <c r="AU519" s="25" t="s">
        <v>85</v>
      </c>
      <c r="AY519" s="25" t="s">
        <v>166</v>
      </c>
      <c r="BE519" s="214">
        <f>IF(N519="základní",J519,0)</f>
        <v>0</v>
      </c>
      <c r="BF519" s="214">
        <f>IF(N519="snížená",J519,0)</f>
        <v>0</v>
      </c>
      <c r="BG519" s="214">
        <f>IF(N519="zákl. přenesená",J519,0)</f>
        <v>0</v>
      </c>
      <c r="BH519" s="214">
        <f>IF(N519="sníž. přenesená",J519,0)</f>
        <v>0</v>
      </c>
      <c r="BI519" s="214">
        <f>IF(N519="nulová",J519,0)</f>
        <v>0</v>
      </c>
      <c r="BJ519" s="25" t="s">
        <v>83</v>
      </c>
      <c r="BK519" s="214">
        <f>ROUND(I519*H519,2)</f>
        <v>0</v>
      </c>
      <c r="BL519" s="25" t="s">
        <v>273</v>
      </c>
      <c r="BM519" s="25" t="s">
        <v>1055</v>
      </c>
    </row>
    <row r="520" spans="2:65" s="13" customFormat="1">
      <c r="B520" s="226"/>
      <c r="C520" s="227"/>
      <c r="D520" s="217" t="s">
        <v>176</v>
      </c>
      <c r="E520" s="228" t="s">
        <v>22</v>
      </c>
      <c r="F520" s="229" t="s">
        <v>1047</v>
      </c>
      <c r="G520" s="227"/>
      <c r="H520" s="230">
        <v>124.67</v>
      </c>
      <c r="I520" s="231"/>
      <c r="J520" s="227"/>
      <c r="K520" s="227"/>
      <c r="L520" s="232"/>
      <c r="M520" s="233"/>
      <c r="N520" s="234"/>
      <c r="O520" s="234"/>
      <c r="P520" s="234"/>
      <c r="Q520" s="234"/>
      <c r="R520" s="234"/>
      <c r="S520" s="234"/>
      <c r="T520" s="235"/>
      <c r="AT520" s="236" t="s">
        <v>176</v>
      </c>
      <c r="AU520" s="236" t="s">
        <v>85</v>
      </c>
      <c r="AV520" s="13" t="s">
        <v>85</v>
      </c>
      <c r="AW520" s="13" t="s">
        <v>39</v>
      </c>
      <c r="AX520" s="13" t="s">
        <v>83</v>
      </c>
      <c r="AY520" s="236" t="s">
        <v>166</v>
      </c>
    </row>
    <row r="521" spans="2:65" s="11" customFormat="1" ht="29.85" customHeight="1">
      <c r="B521" s="188"/>
      <c r="C521" s="189"/>
      <c r="D521" s="190" t="s">
        <v>75</v>
      </c>
      <c r="E521" s="202" t="s">
        <v>1056</v>
      </c>
      <c r="F521" s="202" t="s">
        <v>1057</v>
      </c>
      <c r="G521" s="189"/>
      <c r="H521" s="189"/>
      <c r="I521" s="192"/>
      <c r="J521" s="203">
        <f>BK521</f>
        <v>0</v>
      </c>
      <c r="K521" s="189"/>
      <c r="L521" s="194"/>
      <c r="M521" s="195"/>
      <c r="N521" s="196"/>
      <c r="O521" s="196"/>
      <c r="P521" s="197">
        <f>SUM(P522:P535)</f>
        <v>0</v>
      </c>
      <c r="Q521" s="196"/>
      <c r="R521" s="197">
        <f>SUM(R522:R535)</f>
        <v>4.8777299999999996E-2</v>
      </c>
      <c r="S521" s="196"/>
      <c r="T521" s="198">
        <f>SUM(T522:T535)</f>
        <v>0</v>
      </c>
      <c r="AR521" s="199" t="s">
        <v>85</v>
      </c>
      <c r="AT521" s="200" t="s">
        <v>75</v>
      </c>
      <c r="AU521" s="200" t="s">
        <v>83</v>
      </c>
      <c r="AY521" s="199" t="s">
        <v>166</v>
      </c>
      <c r="BK521" s="201">
        <f>SUM(BK522:BK535)</f>
        <v>0</v>
      </c>
    </row>
    <row r="522" spans="2:65" s="1" customFormat="1" ht="16.5" customHeight="1">
      <c r="B522" s="42"/>
      <c r="C522" s="204" t="s">
        <v>1058</v>
      </c>
      <c r="D522" s="204" t="s">
        <v>169</v>
      </c>
      <c r="E522" s="205" t="s">
        <v>1059</v>
      </c>
      <c r="F522" s="206" t="s">
        <v>1060</v>
      </c>
      <c r="G522" s="207" t="s">
        <v>172</v>
      </c>
      <c r="H522" s="208">
        <v>137.54</v>
      </c>
      <c r="I522" s="209"/>
      <c r="J522" s="208">
        <f>ROUND(I522*H522,2)</f>
        <v>0</v>
      </c>
      <c r="K522" s="206" t="s">
        <v>22</v>
      </c>
      <c r="L522" s="62"/>
      <c r="M522" s="210" t="s">
        <v>22</v>
      </c>
      <c r="N522" s="211" t="s">
        <v>47</v>
      </c>
      <c r="O522" s="43"/>
      <c r="P522" s="212">
        <f>O522*H522</f>
        <v>0</v>
      </c>
      <c r="Q522" s="212">
        <v>0</v>
      </c>
      <c r="R522" s="212">
        <f>Q522*H522</f>
        <v>0</v>
      </c>
      <c r="S522" s="212">
        <v>0</v>
      </c>
      <c r="T522" s="213">
        <f>S522*H522</f>
        <v>0</v>
      </c>
      <c r="AR522" s="25" t="s">
        <v>273</v>
      </c>
      <c r="AT522" s="25" t="s">
        <v>169</v>
      </c>
      <c r="AU522" s="25" t="s">
        <v>85</v>
      </c>
      <c r="AY522" s="25" t="s">
        <v>166</v>
      </c>
      <c r="BE522" s="214">
        <f>IF(N522="základní",J522,0)</f>
        <v>0</v>
      </c>
      <c r="BF522" s="214">
        <f>IF(N522="snížená",J522,0)</f>
        <v>0</v>
      </c>
      <c r="BG522" s="214">
        <f>IF(N522="zákl. přenesená",J522,0)</f>
        <v>0</v>
      </c>
      <c r="BH522" s="214">
        <f>IF(N522="sníž. přenesená",J522,0)</f>
        <v>0</v>
      </c>
      <c r="BI522" s="214">
        <f>IF(N522="nulová",J522,0)</f>
        <v>0</v>
      </c>
      <c r="BJ522" s="25" t="s">
        <v>83</v>
      </c>
      <c r="BK522" s="214">
        <f>ROUND(I522*H522,2)</f>
        <v>0</v>
      </c>
      <c r="BL522" s="25" t="s">
        <v>273</v>
      </c>
      <c r="BM522" s="25" t="s">
        <v>1061</v>
      </c>
    </row>
    <row r="523" spans="2:65" s="13" customFormat="1">
      <c r="B523" s="226"/>
      <c r="C523" s="227"/>
      <c r="D523" s="217" t="s">
        <v>176</v>
      </c>
      <c r="E523" s="228" t="s">
        <v>22</v>
      </c>
      <c r="F523" s="229" t="s">
        <v>1062</v>
      </c>
      <c r="G523" s="227"/>
      <c r="H523" s="230">
        <v>147.81</v>
      </c>
      <c r="I523" s="231"/>
      <c r="J523" s="227"/>
      <c r="K523" s="227"/>
      <c r="L523" s="232"/>
      <c r="M523" s="233"/>
      <c r="N523" s="234"/>
      <c r="O523" s="234"/>
      <c r="P523" s="234"/>
      <c r="Q523" s="234"/>
      <c r="R523" s="234"/>
      <c r="S523" s="234"/>
      <c r="T523" s="235"/>
      <c r="AT523" s="236" t="s">
        <v>176</v>
      </c>
      <c r="AU523" s="236" t="s">
        <v>85</v>
      </c>
      <c r="AV523" s="13" t="s">
        <v>85</v>
      </c>
      <c r="AW523" s="13" t="s">
        <v>39</v>
      </c>
      <c r="AX523" s="13" t="s">
        <v>76</v>
      </c>
      <c r="AY523" s="236" t="s">
        <v>166</v>
      </c>
    </row>
    <row r="524" spans="2:65" s="13" customFormat="1">
      <c r="B524" s="226"/>
      <c r="C524" s="227"/>
      <c r="D524" s="217" t="s">
        <v>176</v>
      </c>
      <c r="E524" s="228" t="s">
        <v>22</v>
      </c>
      <c r="F524" s="229" t="s">
        <v>1063</v>
      </c>
      <c r="G524" s="227"/>
      <c r="H524" s="230">
        <v>-10.27</v>
      </c>
      <c r="I524" s="231"/>
      <c r="J524" s="227"/>
      <c r="K524" s="227"/>
      <c r="L524" s="232"/>
      <c r="M524" s="233"/>
      <c r="N524" s="234"/>
      <c r="O524" s="234"/>
      <c r="P524" s="234"/>
      <c r="Q524" s="234"/>
      <c r="R524" s="234"/>
      <c r="S524" s="234"/>
      <c r="T524" s="235"/>
      <c r="AT524" s="236" t="s">
        <v>176</v>
      </c>
      <c r="AU524" s="236" t="s">
        <v>85</v>
      </c>
      <c r="AV524" s="13" t="s">
        <v>85</v>
      </c>
      <c r="AW524" s="13" t="s">
        <v>39</v>
      </c>
      <c r="AX524" s="13" t="s">
        <v>76</v>
      </c>
      <c r="AY524" s="236" t="s">
        <v>166</v>
      </c>
    </row>
    <row r="525" spans="2:65" s="14" customFormat="1">
      <c r="B525" s="239"/>
      <c r="C525" s="240"/>
      <c r="D525" s="217" t="s">
        <v>176</v>
      </c>
      <c r="E525" s="241" t="s">
        <v>22</v>
      </c>
      <c r="F525" s="242" t="s">
        <v>214</v>
      </c>
      <c r="G525" s="240"/>
      <c r="H525" s="243">
        <v>137.54</v>
      </c>
      <c r="I525" s="244"/>
      <c r="J525" s="240"/>
      <c r="K525" s="240"/>
      <c r="L525" s="245"/>
      <c r="M525" s="246"/>
      <c r="N525" s="247"/>
      <c r="O525" s="247"/>
      <c r="P525" s="247"/>
      <c r="Q525" s="247"/>
      <c r="R525" s="247"/>
      <c r="S525" s="247"/>
      <c r="T525" s="248"/>
      <c r="AT525" s="249" t="s">
        <v>176</v>
      </c>
      <c r="AU525" s="249" t="s">
        <v>85</v>
      </c>
      <c r="AV525" s="14" t="s">
        <v>174</v>
      </c>
      <c r="AW525" s="14" t="s">
        <v>39</v>
      </c>
      <c r="AX525" s="14" t="s">
        <v>83</v>
      </c>
      <c r="AY525" s="249" t="s">
        <v>166</v>
      </c>
    </row>
    <row r="526" spans="2:65" s="1" customFormat="1" ht="25.5" customHeight="1">
      <c r="B526" s="42"/>
      <c r="C526" s="204" t="s">
        <v>1064</v>
      </c>
      <c r="D526" s="204" t="s">
        <v>169</v>
      </c>
      <c r="E526" s="205" t="s">
        <v>1065</v>
      </c>
      <c r="F526" s="206" t="s">
        <v>1066</v>
      </c>
      <c r="G526" s="207" t="s">
        <v>172</v>
      </c>
      <c r="H526" s="208">
        <v>147.81</v>
      </c>
      <c r="I526" s="209"/>
      <c r="J526" s="208">
        <f>ROUND(I526*H526,2)</f>
        <v>0</v>
      </c>
      <c r="K526" s="206" t="s">
        <v>173</v>
      </c>
      <c r="L526" s="62"/>
      <c r="M526" s="210" t="s">
        <v>22</v>
      </c>
      <c r="N526" s="211" t="s">
        <v>47</v>
      </c>
      <c r="O526" s="43"/>
      <c r="P526" s="212">
        <f>O526*H526</f>
        <v>0</v>
      </c>
      <c r="Q526" s="212">
        <v>2.0000000000000001E-4</v>
      </c>
      <c r="R526" s="212">
        <f>Q526*H526</f>
        <v>2.9562000000000001E-2</v>
      </c>
      <c r="S526" s="212">
        <v>0</v>
      </c>
      <c r="T526" s="213">
        <f>S526*H526</f>
        <v>0</v>
      </c>
      <c r="AR526" s="25" t="s">
        <v>273</v>
      </c>
      <c r="AT526" s="25" t="s">
        <v>169</v>
      </c>
      <c r="AU526" s="25" t="s">
        <v>85</v>
      </c>
      <c r="AY526" s="25" t="s">
        <v>166</v>
      </c>
      <c r="BE526" s="214">
        <f>IF(N526="základní",J526,0)</f>
        <v>0</v>
      </c>
      <c r="BF526" s="214">
        <f>IF(N526="snížená",J526,0)</f>
        <v>0</v>
      </c>
      <c r="BG526" s="214">
        <f>IF(N526="zákl. přenesená",J526,0)</f>
        <v>0</v>
      </c>
      <c r="BH526" s="214">
        <f>IF(N526="sníž. přenesená",J526,0)</f>
        <v>0</v>
      </c>
      <c r="BI526" s="214">
        <f>IF(N526="nulová",J526,0)</f>
        <v>0</v>
      </c>
      <c r="BJ526" s="25" t="s">
        <v>83</v>
      </c>
      <c r="BK526" s="214">
        <f>ROUND(I526*H526,2)</f>
        <v>0</v>
      </c>
      <c r="BL526" s="25" t="s">
        <v>273</v>
      </c>
      <c r="BM526" s="25" t="s">
        <v>1067</v>
      </c>
    </row>
    <row r="527" spans="2:65" s="12" customFormat="1">
      <c r="B527" s="215"/>
      <c r="C527" s="216"/>
      <c r="D527" s="217" t="s">
        <v>176</v>
      </c>
      <c r="E527" s="218" t="s">
        <v>22</v>
      </c>
      <c r="F527" s="219" t="s">
        <v>1068</v>
      </c>
      <c r="G527" s="216"/>
      <c r="H527" s="218" t="s">
        <v>22</v>
      </c>
      <c r="I527" s="220"/>
      <c r="J527" s="216"/>
      <c r="K527" s="216"/>
      <c r="L527" s="221"/>
      <c r="M527" s="222"/>
      <c r="N527" s="223"/>
      <c r="O527" s="223"/>
      <c r="P527" s="223"/>
      <c r="Q527" s="223"/>
      <c r="R527" s="223"/>
      <c r="S527" s="223"/>
      <c r="T527" s="224"/>
      <c r="AT527" s="225" t="s">
        <v>176</v>
      </c>
      <c r="AU527" s="225" t="s">
        <v>85</v>
      </c>
      <c r="AV527" s="12" t="s">
        <v>83</v>
      </c>
      <c r="AW527" s="12" t="s">
        <v>39</v>
      </c>
      <c r="AX527" s="12" t="s">
        <v>76</v>
      </c>
      <c r="AY527" s="225" t="s">
        <v>166</v>
      </c>
    </row>
    <row r="528" spans="2:65" s="13" customFormat="1">
      <c r="B528" s="226"/>
      <c r="C528" s="227"/>
      <c r="D528" s="217" t="s">
        <v>176</v>
      </c>
      <c r="E528" s="228" t="s">
        <v>22</v>
      </c>
      <c r="F528" s="229" t="s">
        <v>1069</v>
      </c>
      <c r="G528" s="227"/>
      <c r="H528" s="230">
        <v>36.729999999999997</v>
      </c>
      <c r="I528" s="231"/>
      <c r="J528" s="227"/>
      <c r="K528" s="227"/>
      <c r="L528" s="232"/>
      <c r="M528" s="233"/>
      <c r="N528" s="234"/>
      <c r="O528" s="234"/>
      <c r="P528" s="234"/>
      <c r="Q528" s="234"/>
      <c r="R528" s="234"/>
      <c r="S528" s="234"/>
      <c r="T528" s="235"/>
      <c r="AT528" s="236" t="s">
        <v>176</v>
      </c>
      <c r="AU528" s="236" t="s">
        <v>85</v>
      </c>
      <c r="AV528" s="13" t="s">
        <v>85</v>
      </c>
      <c r="AW528" s="13" t="s">
        <v>39</v>
      </c>
      <c r="AX528" s="13" t="s">
        <v>76</v>
      </c>
      <c r="AY528" s="236" t="s">
        <v>166</v>
      </c>
    </row>
    <row r="529" spans="2:65" s="13" customFormat="1">
      <c r="B529" s="226"/>
      <c r="C529" s="227"/>
      <c r="D529" s="217" t="s">
        <v>176</v>
      </c>
      <c r="E529" s="228" t="s">
        <v>22</v>
      </c>
      <c r="F529" s="229" t="s">
        <v>1070</v>
      </c>
      <c r="G529" s="227"/>
      <c r="H529" s="230">
        <v>92.54</v>
      </c>
      <c r="I529" s="231"/>
      <c r="J529" s="227"/>
      <c r="K529" s="227"/>
      <c r="L529" s="232"/>
      <c r="M529" s="233"/>
      <c r="N529" s="234"/>
      <c r="O529" s="234"/>
      <c r="P529" s="234"/>
      <c r="Q529" s="234"/>
      <c r="R529" s="234"/>
      <c r="S529" s="234"/>
      <c r="T529" s="235"/>
      <c r="AT529" s="236" t="s">
        <v>176</v>
      </c>
      <c r="AU529" s="236" t="s">
        <v>85</v>
      </c>
      <c r="AV529" s="13" t="s">
        <v>85</v>
      </c>
      <c r="AW529" s="13" t="s">
        <v>39</v>
      </c>
      <c r="AX529" s="13" t="s">
        <v>76</v>
      </c>
      <c r="AY529" s="236" t="s">
        <v>166</v>
      </c>
    </row>
    <row r="530" spans="2:65" s="13" customFormat="1">
      <c r="B530" s="226"/>
      <c r="C530" s="227"/>
      <c r="D530" s="217" t="s">
        <v>176</v>
      </c>
      <c r="E530" s="228" t="s">
        <v>22</v>
      </c>
      <c r="F530" s="229" t="s">
        <v>1071</v>
      </c>
      <c r="G530" s="227"/>
      <c r="H530" s="230">
        <v>-11.31</v>
      </c>
      <c r="I530" s="231"/>
      <c r="J530" s="227"/>
      <c r="K530" s="227"/>
      <c r="L530" s="232"/>
      <c r="M530" s="233"/>
      <c r="N530" s="234"/>
      <c r="O530" s="234"/>
      <c r="P530" s="234"/>
      <c r="Q530" s="234"/>
      <c r="R530" s="234"/>
      <c r="S530" s="234"/>
      <c r="T530" s="235"/>
      <c r="AT530" s="236" t="s">
        <v>176</v>
      </c>
      <c r="AU530" s="236" t="s">
        <v>85</v>
      </c>
      <c r="AV530" s="13" t="s">
        <v>85</v>
      </c>
      <c r="AW530" s="13" t="s">
        <v>39</v>
      </c>
      <c r="AX530" s="13" t="s">
        <v>76</v>
      </c>
      <c r="AY530" s="236" t="s">
        <v>166</v>
      </c>
    </row>
    <row r="531" spans="2:65" s="13" customFormat="1">
      <c r="B531" s="226"/>
      <c r="C531" s="227"/>
      <c r="D531" s="217" t="s">
        <v>176</v>
      </c>
      <c r="E531" s="228" t="s">
        <v>22</v>
      </c>
      <c r="F531" s="229" t="s">
        <v>1072</v>
      </c>
      <c r="G531" s="227"/>
      <c r="H531" s="230">
        <v>5.53</v>
      </c>
      <c r="I531" s="231"/>
      <c r="J531" s="227"/>
      <c r="K531" s="227"/>
      <c r="L531" s="232"/>
      <c r="M531" s="233"/>
      <c r="N531" s="234"/>
      <c r="O531" s="234"/>
      <c r="P531" s="234"/>
      <c r="Q531" s="234"/>
      <c r="R531" s="234"/>
      <c r="S531" s="234"/>
      <c r="T531" s="235"/>
      <c r="AT531" s="236" t="s">
        <v>176</v>
      </c>
      <c r="AU531" s="236" t="s">
        <v>85</v>
      </c>
      <c r="AV531" s="13" t="s">
        <v>85</v>
      </c>
      <c r="AW531" s="13" t="s">
        <v>39</v>
      </c>
      <c r="AX531" s="13" t="s">
        <v>76</v>
      </c>
      <c r="AY531" s="236" t="s">
        <v>166</v>
      </c>
    </row>
    <row r="532" spans="2:65" s="13" customFormat="1">
      <c r="B532" s="226"/>
      <c r="C532" s="227"/>
      <c r="D532" s="217" t="s">
        <v>176</v>
      </c>
      <c r="E532" s="228" t="s">
        <v>22</v>
      </c>
      <c r="F532" s="229" t="s">
        <v>1073</v>
      </c>
      <c r="G532" s="227"/>
      <c r="H532" s="230">
        <v>24.32</v>
      </c>
      <c r="I532" s="231"/>
      <c r="J532" s="227"/>
      <c r="K532" s="227"/>
      <c r="L532" s="232"/>
      <c r="M532" s="233"/>
      <c r="N532" s="234"/>
      <c r="O532" s="234"/>
      <c r="P532" s="234"/>
      <c r="Q532" s="234"/>
      <c r="R532" s="234"/>
      <c r="S532" s="234"/>
      <c r="T532" s="235"/>
      <c r="AT532" s="236" t="s">
        <v>176</v>
      </c>
      <c r="AU532" s="236" t="s">
        <v>85</v>
      </c>
      <c r="AV532" s="13" t="s">
        <v>85</v>
      </c>
      <c r="AW532" s="13" t="s">
        <v>39</v>
      </c>
      <c r="AX532" s="13" t="s">
        <v>76</v>
      </c>
      <c r="AY532" s="236" t="s">
        <v>166</v>
      </c>
    </row>
    <row r="533" spans="2:65" s="14" customFormat="1">
      <c r="B533" s="239"/>
      <c r="C533" s="240"/>
      <c r="D533" s="217" t="s">
        <v>176</v>
      </c>
      <c r="E533" s="241" t="s">
        <v>22</v>
      </c>
      <c r="F533" s="242" t="s">
        <v>214</v>
      </c>
      <c r="G533" s="240"/>
      <c r="H533" s="243">
        <v>147.81</v>
      </c>
      <c r="I533" s="244"/>
      <c r="J533" s="240"/>
      <c r="K533" s="240"/>
      <c r="L533" s="245"/>
      <c r="M533" s="246"/>
      <c r="N533" s="247"/>
      <c r="O533" s="247"/>
      <c r="P533" s="247"/>
      <c r="Q533" s="247"/>
      <c r="R533" s="247"/>
      <c r="S533" s="247"/>
      <c r="T533" s="248"/>
      <c r="AT533" s="249" t="s">
        <v>176</v>
      </c>
      <c r="AU533" s="249" t="s">
        <v>85</v>
      </c>
      <c r="AV533" s="14" t="s">
        <v>174</v>
      </c>
      <c r="AW533" s="14" t="s">
        <v>39</v>
      </c>
      <c r="AX533" s="14" t="s">
        <v>83</v>
      </c>
      <c r="AY533" s="249" t="s">
        <v>166</v>
      </c>
    </row>
    <row r="534" spans="2:65" s="1" customFormat="1" ht="25.5" customHeight="1">
      <c r="B534" s="42"/>
      <c r="C534" s="204" t="s">
        <v>1074</v>
      </c>
      <c r="D534" s="204" t="s">
        <v>169</v>
      </c>
      <c r="E534" s="205" t="s">
        <v>1075</v>
      </c>
      <c r="F534" s="206" t="s">
        <v>1076</v>
      </c>
      <c r="G534" s="207" t="s">
        <v>172</v>
      </c>
      <c r="H534" s="208">
        <v>147.81</v>
      </c>
      <c r="I534" s="209"/>
      <c r="J534" s="208">
        <f>ROUND(I534*H534,2)</f>
        <v>0</v>
      </c>
      <c r="K534" s="206" t="s">
        <v>173</v>
      </c>
      <c r="L534" s="62"/>
      <c r="M534" s="210" t="s">
        <v>22</v>
      </c>
      <c r="N534" s="211" t="s">
        <v>47</v>
      </c>
      <c r="O534" s="43"/>
      <c r="P534" s="212">
        <f>O534*H534</f>
        <v>0</v>
      </c>
      <c r="Q534" s="212">
        <v>1.2999999999999999E-4</v>
      </c>
      <c r="R534" s="212">
        <f>Q534*H534</f>
        <v>1.9215299999999998E-2</v>
      </c>
      <c r="S534" s="212">
        <v>0</v>
      </c>
      <c r="T534" s="213">
        <f>S534*H534</f>
        <v>0</v>
      </c>
      <c r="AR534" s="25" t="s">
        <v>273</v>
      </c>
      <c r="AT534" s="25" t="s">
        <v>169</v>
      </c>
      <c r="AU534" s="25" t="s">
        <v>85</v>
      </c>
      <c r="AY534" s="25" t="s">
        <v>166</v>
      </c>
      <c r="BE534" s="214">
        <f>IF(N534="základní",J534,0)</f>
        <v>0</v>
      </c>
      <c r="BF534" s="214">
        <f>IF(N534="snížená",J534,0)</f>
        <v>0</v>
      </c>
      <c r="BG534" s="214">
        <f>IF(N534="zákl. přenesená",J534,0)</f>
        <v>0</v>
      </c>
      <c r="BH534" s="214">
        <f>IF(N534="sníž. přenesená",J534,0)</f>
        <v>0</v>
      </c>
      <c r="BI534" s="214">
        <f>IF(N534="nulová",J534,0)</f>
        <v>0</v>
      </c>
      <c r="BJ534" s="25" t="s">
        <v>83</v>
      </c>
      <c r="BK534" s="214">
        <f>ROUND(I534*H534,2)</f>
        <v>0</v>
      </c>
      <c r="BL534" s="25" t="s">
        <v>273</v>
      </c>
      <c r="BM534" s="25" t="s">
        <v>1077</v>
      </c>
    </row>
    <row r="535" spans="2:65" s="13" customFormat="1">
      <c r="B535" s="226"/>
      <c r="C535" s="227"/>
      <c r="D535" s="217" t="s">
        <v>176</v>
      </c>
      <c r="E535" s="228" t="s">
        <v>22</v>
      </c>
      <c r="F535" s="229" t="s">
        <v>1062</v>
      </c>
      <c r="G535" s="227"/>
      <c r="H535" s="230">
        <v>147.81</v>
      </c>
      <c r="I535" s="231"/>
      <c r="J535" s="227"/>
      <c r="K535" s="227"/>
      <c r="L535" s="232"/>
      <c r="M535" s="250"/>
      <c r="N535" s="251"/>
      <c r="O535" s="251"/>
      <c r="P535" s="251"/>
      <c r="Q535" s="251"/>
      <c r="R535" s="251"/>
      <c r="S535" s="251"/>
      <c r="T535" s="252"/>
      <c r="AT535" s="236" t="s">
        <v>176</v>
      </c>
      <c r="AU535" s="236" t="s">
        <v>85</v>
      </c>
      <c r="AV535" s="13" t="s">
        <v>85</v>
      </c>
      <c r="AW535" s="13" t="s">
        <v>39</v>
      </c>
      <c r="AX535" s="13" t="s">
        <v>83</v>
      </c>
      <c r="AY535" s="236" t="s">
        <v>166</v>
      </c>
    </row>
    <row r="536" spans="2:65" s="1" customFormat="1" ht="6.95" customHeight="1">
      <c r="B536" s="57"/>
      <c r="C536" s="58"/>
      <c r="D536" s="58"/>
      <c r="E536" s="58"/>
      <c r="F536" s="58"/>
      <c r="G536" s="58"/>
      <c r="H536" s="58"/>
      <c r="I536" s="149"/>
      <c r="J536" s="58"/>
      <c r="K536" s="58"/>
      <c r="L536" s="62"/>
    </row>
  </sheetData>
  <sheetProtection algorithmName="SHA-512" hashValue="a3qHkNgbEO16w0b0X9iQPd8mOg+kfjqsrP3J93USXR1Co4qHdTL2J0pPTGjABKdwM27sXIMsMvDWoyEqabrTzA==" saltValue="ZWv0CFzRuNYwMUZwDtMqVpb9MlzJwDPuNtxl2IDVz4x8Qbk+s0aY3jn06VS7K/KZZsDkmbWerKpwtr1+IEdr/g==" spinCount="100000" sheet="1" objects="1" scenarios="1" formatColumns="0" formatRows="0" autoFilter="0"/>
  <autoFilter ref="C99:K535" xr:uid="{00000000-0009-0000-0000-000002000000}">
    <filterColumn colId="1">
      <filters blank="1">
        <filter val="D"/>
        <filter val="K"/>
        <filter val="M"/>
        <filter val="VV"/>
      </filters>
    </filterColumn>
  </autoFilter>
  <mergeCells count="13">
    <mergeCell ref="E92:H92"/>
    <mergeCell ref="G1:H1"/>
    <mergeCell ref="L2:V2"/>
    <mergeCell ref="E49:H49"/>
    <mergeCell ref="E51:H51"/>
    <mergeCell ref="J55:J56"/>
    <mergeCell ref="E88:H88"/>
    <mergeCell ref="E90:H90"/>
    <mergeCell ref="E7:H7"/>
    <mergeCell ref="E9:H9"/>
    <mergeCell ref="E11:H11"/>
    <mergeCell ref="E26:H26"/>
    <mergeCell ref="E47:H47"/>
  </mergeCells>
  <hyperlinks>
    <hyperlink ref="F1:G1" location="C2" display="1) Krycí list soupisu" xr:uid="{00000000-0004-0000-0200-000000000000}"/>
    <hyperlink ref="G1:H1" location="C58" display="2) Rekapitulace" xr:uid="{00000000-0004-0000-0200-000001000000}"/>
    <hyperlink ref="J1" location="C99" display="3) Soupis prací" xr:uid="{00000000-0004-0000-0200-000002000000}"/>
    <hyperlink ref="L1:V1" location="'Rekapitulace stavby'!C2" display="Rekapitulace stavby" xr:uid="{00000000-0004-0000-02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R179"/>
  <sheetViews>
    <sheetView showGridLines="0" workbookViewId="0">
      <pane ySplit="1" topLeftCell="A43"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123</v>
      </c>
      <c r="G1" s="405" t="s">
        <v>124</v>
      </c>
      <c r="H1" s="405"/>
      <c r="I1" s="125"/>
      <c r="J1" s="124" t="s">
        <v>125</v>
      </c>
      <c r="K1" s="123" t="s">
        <v>126</v>
      </c>
      <c r="L1" s="124" t="s">
        <v>127</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396"/>
      <c r="M2" s="396"/>
      <c r="N2" s="396"/>
      <c r="O2" s="396"/>
      <c r="P2" s="396"/>
      <c r="Q2" s="396"/>
      <c r="R2" s="396"/>
      <c r="S2" s="396"/>
      <c r="T2" s="396"/>
      <c r="U2" s="396"/>
      <c r="V2" s="396"/>
      <c r="AT2" s="25" t="s">
        <v>96</v>
      </c>
    </row>
    <row r="3" spans="1:70" ht="6.95" customHeight="1">
      <c r="B3" s="26"/>
      <c r="C3" s="27"/>
      <c r="D3" s="27"/>
      <c r="E3" s="27"/>
      <c r="F3" s="27"/>
      <c r="G3" s="27"/>
      <c r="H3" s="27"/>
      <c r="I3" s="126"/>
      <c r="J3" s="27"/>
      <c r="K3" s="28"/>
      <c r="AT3" s="25" t="s">
        <v>85</v>
      </c>
    </row>
    <row r="4" spans="1:70" ht="36.950000000000003" customHeight="1">
      <c r="B4" s="29"/>
      <c r="C4" s="30"/>
      <c r="D4" s="31" t="s">
        <v>128</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17</v>
      </c>
      <c r="E6" s="30"/>
      <c r="F6" s="30"/>
      <c r="G6" s="30"/>
      <c r="H6" s="30"/>
      <c r="I6" s="127"/>
      <c r="J6" s="30"/>
      <c r="K6" s="32"/>
    </row>
    <row r="7" spans="1:70" ht="16.5" customHeight="1">
      <c r="B7" s="29"/>
      <c r="C7" s="30"/>
      <c r="D7" s="30"/>
      <c r="E7" s="406" t="str">
        <f>'Rekapitulace stavby'!K6</f>
        <v>Intenzifikace ČOV Karlštejn</v>
      </c>
      <c r="F7" s="412"/>
      <c r="G7" s="412"/>
      <c r="H7" s="412"/>
      <c r="I7" s="127"/>
      <c r="J7" s="30"/>
      <c r="K7" s="32"/>
    </row>
    <row r="8" spans="1:70" ht="15">
      <c r="B8" s="29"/>
      <c r="C8" s="30"/>
      <c r="D8" s="38" t="s">
        <v>129</v>
      </c>
      <c r="E8" s="30"/>
      <c r="F8" s="30"/>
      <c r="G8" s="30"/>
      <c r="H8" s="30"/>
      <c r="I8" s="127"/>
      <c r="J8" s="30"/>
      <c r="K8" s="32"/>
    </row>
    <row r="9" spans="1:70" s="1" customFormat="1" ht="16.5" customHeight="1">
      <c r="B9" s="42"/>
      <c r="C9" s="43"/>
      <c r="D9" s="43"/>
      <c r="E9" s="406" t="s">
        <v>130</v>
      </c>
      <c r="F9" s="407"/>
      <c r="G9" s="407"/>
      <c r="H9" s="407"/>
      <c r="I9" s="128"/>
      <c r="J9" s="43"/>
      <c r="K9" s="46"/>
    </row>
    <row r="10" spans="1:70" s="1" customFormat="1" ht="15">
      <c r="B10" s="42"/>
      <c r="C10" s="43"/>
      <c r="D10" s="38" t="s">
        <v>131</v>
      </c>
      <c r="E10" s="43"/>
      <c r="F10" s="43"/>
      <c r="G10" s="43"/>
      <c r="H10" s="43"/>
      <c r="I10" s="128"/>
      <c r="J10" s="43"/>
      <c r="K10" s="46"/>
    </row>
    <row r="11" spans="1:70" s="1" customFormat="1" ht="36.950000000000003" customHeight="1">
      <c r="B11" s="42"/>
      <c r="C11" s="43"/>
      <c r="D11" s="43"/>
      <c r="E11" s="408" t="s">
        <v>1078</v>
      </c>
      <c r="F11" s="407"/>
      <c r="G11" s="407"/>
      <c r="H11" s="407"/>
      <c r="I11" s="128"/>
      <c r="J11" s="43"/>
      <c r="K11" s="46"/>
    </row>
    <row r="12" spans="1:70" s="1" customFormat="1">
      <c r="B12" s="42"/>
      <c r="C12" s="43"/>
      <c r="D12" s="43"/>
      <c r="E12" s="43"/>
      <c r="F12" s="43"/>
      <c r="G12" s="43"/>
      <c r="H12" s="43"/>
      <c r="I12" s="128"/>
      <c r="J12" s="43"/>
      <c r="K12" s="46"/>
    </row>
    <row r="13" spans="1:70" s="1" customFormat="1" ht="14.45" customHeight="1">
      <c r="B13" s="42"/>
      <c r="C13" s="43"/>
      <c r="D13" s="38" t="s">
        <v>19</v>
      </c>
      <c r="E13" s="43"/>
      <c r="F13" s="36" t="s">
        <v>22</v>
      </c>
      <c r="G13" s="43"/>
      <c r="H13" s="43"/>
      <c r="I13" s="129" t="s">
        <v>21</v>
      </c>
      <c r="J13" s="36" t="s">
        <v>22</v>
      </c>
      <c r="K13" s="46"/>
    </row>
    <row r="14" spans="1:70" s="1" customFormat="1" ht="14.45" customHeight="1">
      <c r="B14" s="42"/>
      <c r="C14" s="43"/>
      <c r="D14" s="38" t="s">
        <v>23</v>
      </c>
      <c r="E14" s="43"/>
      <c r="F14" s="36" t="s">
        <v>1079</v>
      </c>
      <c r="G14" s="43"/>
      <c r="H14" s="43"/>
      <c r="I14" s="129" t="s">
        <v>25</v>
      </c>
      <c r="J14" s="130" t="str">
        <f>'Rekapitulace stavby'!AN8</f>
        <v>13. 11. 2018</v>
      </c>
      <c r="K14" s="46"/>
    </row>
    <row r="15" spans="1:70" s="1" customFormat="1" ht="10.9" customHeight="1">
      <c r="B15" s="42"/>
      <c r="C15" s="43"/>
      <c r="D15" s="43"/>
      <c r="E15" s="43"/>
      <c r="F15" s="43"/>
      <c r="G15" s="43"/>
      <c r="H15" s="43"/>
      <c r="I15" s="128"/>
      <c r="J15" s="43"/>
      <c r="K15" s="46"/>
    </row>
    <row r="16" spans="1:70" s="1" customFormat="1" ht="14.45" customHeight="1">
      <c r="B16" s="42"/>
      <c r="C16" s="43"/>
      <c r="D16" s="38" t="s">
        <v>27</v>
      </c>
      <c r="E16" s="43"/>
      <c r="F16" s="43"/>
      <c r="G16" s="43"/>
      <c r="H16" s="43"/>
      <c r="I16" s="129" t="s">
        <v>28</v>
      </c>
      <c r="J16" s="36" t="s">
        <v>29</v>
      </c>
      <c r="K16" s="46"/>
    </row>
    <row r="17" spans="2:11" s="1" customFormat="1" ht="18" customHeight="1">
      <c r="B17" s="42"/>
      <c r="C17" s="43"/>
      <c r="D17" s="43"/>
      <c r="E17" s="36" t="s">
        <v>30</v>
      </c>
      <c r="F17" s="43"/>
      <c r="G17" s="43"/>
      <c r="H17" s="43"/>
      <c r="I17" s="129" t="s">
        <v>31</v>
      </c>
      <c r="J17" s="36" t="s">
        <v>32</v>
      </c>
      <c r="K17" s="46"/>
    </row>
    <row r="18" spans="2:11" s="1" customFormat="1" ht="6.95" customHeight="1">
      <c r="B18" s="42"/>
      <c r="C18" s="43"/>
      <c r="D18" s="43"/>
      <c r="E18" s="43"/>
      <c r="F18" s="43"/>
      <c r="G18" s="43"/>
      <c r="H18" s="43"/>
      <c r="I18" s="128"/>
      <c r="J18" s="43"/>
      <c r="K18" s="46"/>
    </row>
    <row r="19" spans="2:11" s="1" customFormat="1" ht="14.45" customHeight="1">
      <c r="B19" s="42"/>
      <c r="C19" s="43"/>
      <c r="D19" s="38" t="s">
        <v>33</v>
      </c>
      <c r="E19" s="43"/>
      <c r="F19" s="43"/>
      <c r="G19" s="43"/>
      <c r="H19" s="43"/>
      <c r="I19" s="129" t="s">
        <v>28</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31</v>
      </c>
      <c r="J20" s="36" t="str">
        <f>IF('Rekapitulace stavby'!AN14="Vyplň údaj","",IF('Rekapitulace stavby'!AN14="","",'Rekapitulace stavby'!AN14))</f>
        <v/>
      </c>
      <c r="K20" s="46"/>
    </row>
    <row r="21" spans="2:11" s="1" customFormat="1" ht="6.95" customHeight="1">
      <c r="B21" s="42"/>
      <c r="C21" s="43"/>
      <c r="D21" s="43"/>
      <c r="E21" s="43"/>
      <c r="F21" s="43"/>
      <c r="G21" s="43"/>
      <c r="H21" s="43"/>
      <c r="I21" s="128"/>
      <c r="J21" s="43"/>
      <c r="K21" s="46"/>
    </row>
    <row r="22" spans="2:11" s="1" customFormat="1" ht="14.45" customHeight="1">
      <c r="B22" s="42"/>
      <c r="C22" s="43"/>
      <c r="D22" s="38" t="s">
        <v>35</v>
      </c>
      <c r="E22" s="43"/>
      <c r="F22" s="43"/>
      <c r="G22" s="43"/>
      <c r="H22" s="43"/>
      <c r="I22" s="129" t="s">
        <v>28</v>
      </c>
      <c r="J22" s="36" t="s">
        <v>36</v>
      </c>
      <c r="K22" s="46"/>
    </row>
    <row r="23" spans="2:11" s="1" customFormat="1" ht="18" customHeight="1">
      <c r="B23" s="42"/>
      <c r="C23" s="43"/>
      <c r="D23" s="43"/>
      <c r="E23" s="36" t="s">
        <v>37</v>
      </c>
      <c r="F23" s="43"/>
      <c r="G23" s="43"/>
      <c r="H23" s="43"/>
      <c r="I23" s="129" t="s">
        <v>31</v>
      </c>
      <c r="J23" s="36" t="s">
        <v>38</v>
      </c>
      <c r="K23" s="46"/>
    </row>
    <row r="24" spans="2:11" s="1" customFormat="1" ht="6.95" customHeight="1">
      <c r="B24" s="42"/>
      <c r="C24" s="43"/>
      <c r="D24" s="43"/>
      <c r="E24" s="43"/>
      <c r="F24" s="43"/>
      <c r="G24" s="43"/>
      <c r="H24" s="43"/>
      <c r="I24" s="128"/>
      <c r="J24" s="43"/>
      <c r="K24" s="46"/>
    </row>
    <row r="25" spans="2:11" s="1" customFormat="1" ht="14.45" customHeight="1">
      <c r="B25" s="42"/>
      <c r="C25" s="43"/>
      <c r="D25" s="38" t="s">
        <v>40</v>
      </c>
      <c r="E25" s="43"/>
      <c r="F25" s="43"/>
      <c r="G25" s="43"/>
      <c r="H25" s="43"/>
      <c r="I25" s="128"/>
      <c r="J25" s="43"/>
      <c r="K25" s="46"/>
    </row>
    <row r="26" spans="2:11" s="7" customFormat="1" ht="57" customHeight="1">
      <c r="B26" s="131"/>
      <c r="C26" s="132"/>
      <c r="D26" s="132"/>
      <c r="E26" s="400" t="s">
        <v>1080</v>
      </c>
      <c r="F26" s="400"/>
      <c r="G26" s="400"/>
      <c r="H26" s="400"/>
      <c r="I26" s="133"/>
      <c r="J26" s="132"/>
      <c r="K26" s="134"/>
    </row>
    <row r="27" spans="2:11" s="1" customFormat="1" ht="6.95" customHeight="1">
      <c r="B27" s="42"/>
      <c r="C27" s="43"/>
      <c r="D27" s="43"/>
      <c r="E27" s="43"/>
      <c r="F27" s="43"/>
      <c r="G27" s="43"/>
      <c r="H27" s="43"/>
      <c r="I27" s="128"/>
      <c r="J27" s="43"/>
      <c r="K27" s="46"/>
    </row>
    <row r="28" spans="2:11" s="1" customFormat="1" ht="6.95" customHeight="1">
      <c r="B28" s="42"/>
      <c r="C28" s="43"/>
      <c r="D28" s="86"/>
      <c r="E28" s="86"/>
      <c r="F28" s="86"/>
      <c r="G28" s="86"/>
      <c r="H28" s="86"/>
      <c r="I28" s="135"/>
      <c r="J28" s="86"/>
      <c r="K28" s="136"/>
    </row>
    <row r="29" spans="2:11" s="1" customFormat="1" ht="25.35" customHeight="1">
      <c r="B29" s="42"/>
      <c r="C29" s="43"/>
      <c r="D29" s="137" t="s">
        <v>42</v>
      </c>
      <c r="E29" s="43"/>
      <c r="F29" s="43"/>
      <c r="G29" s="43"/>
      <c r="H29" s="43"/>
      <c r="I29" s="128"/>
      <c r="J29" s="138">
        <f>ROUND(J87,2)</f>
        <v>0</v>
      </c>
      <c r="K29" s="46"/>
    </row>
    <row r="30" spans="2:11" s="1" customFormat="1" ht="6.95" customHeight="1">
      <c r="B30" s="42"/>
      <c r="C30" s="43"/>
      <c r="D30" s="86"/>
      <c r="E30" s="86"/>
      <c r="F30" s="86"/>
      <c r="G30" s="86"/>
      <c r="H30" s="86"/>
      <c r="I30" s="135"/>
      <c r="J30" s="86"/>
      <c r="K30" s="136"/>
    </row>
    <row r="31" spans="2:11" s="1" customFormat="1" ht="14.45" customHeight="1">
      <c r="B31" s="42"/>
      <c r="C31" s="43"/>
      <c r="D31" s="43"/>
      <c r="E31" s="43"/>
      <c r="F31" s="47" t="s">
        <v>44</v>
      </c>
      <c r="G31" s="43"/>
      <c r="H31" s="43"/>
      <c r="I31" s="139" t="s">
        <v>43</v>
      </c>
      <c r="J31" s="47" t="s">
        <v>45</v>
      </c>
      <c r="K31" s="46"/>
    </row>
    <row r="32" spans="2:11" s="1" customFormat="1" ht="14.45" customHeight="1">
      <c r="B32" s="42"/>
      <c r="C32" s="43"/>
      <c r="D32" s="50" t="s">
        <v>46</v>
      </c>
      <c r="E32" s="50" t="s">
        <v>47</v>
      </c>
      <c r="F32" s="140">
        <f>ROUND(SUM(BE87:BE178), 2)</f>
        <v>0</v>
      </c>
      <c r="G32" s="43"/>
      <c r="H32" s="43"/>
      <c r="I32" s="141">
        <v>0.21</v>
      </c>
      <c r="J32" s="140">
        <f>ROUND(ROUND((SUM(BE87:BE178)), 2)*I32, 2)</f>
        <v>0</v>
      </c>
      <c r="K32" s="46"/>
    </row>
    <row r="33" spans="2:11" s="1" customFormat="1" ht="14.45" customHeight="1">
      <c r="B33" s="42"/>
      <c r="C33" s="43"/>
      <c r="D33" s="43"/>
      <c r="E33" s="50" t="s">
        <v>48</v>
      </c>
      <c r="F33" s="140">
        <f>ROUND(SUM(BF87:BF178), 2)</f>
        <v>0</v>
      </c>
      <c r="G33" s="43"/>
      <c r="H33" s="43"/>
      <c r="I33" s="141">
        <v>0.15</v>
      </c>
      <c r="J33" s="140">
        <f>ROUND(ROUND((SUM(BF87:BF178)), 2)*I33, 2)</f>
        <v>0</v>
      </c>
      <c r="K33" s="46"/>
    </row>
    <row r="34" spans="2:11" s="1" customFormat="1" ht="14.45" hidden="1" customHeight="1">
      <c r="B34" s="42"/>
      <c r="C34" s="43"/>
      <c r="D34" s="43"/>
      <c r="E34" s="50" t="s">
        <v>49</v>
      </c>
      <c r="F34" s="140">
        <f>ROUND(SUM(BG87:BG178), 2)</f>
        <v>0</v>
      </c>
      <c r="G34" s="43"/>
      <c r="H34" s="43"/>
      <c r="I34" s="141">
        <v>0.21</v>
      </c>
      <c r="J34" s="140">
        <v>0</v>
      </c>
      <c r="K34" s="46"/>
    </row>
    <row r="35" spans="2:11" s="1" customFormat="1" ht="14.45" hidden="1" customHeight="1">
      <c r="B35" s="42"/>
      <c r="C35" s="43"/>
      <c r="D35" s="43"/>
      <c r="E35" s="50" t="s">
        <v>50</v>
      </c>
      <c r="F35" s="140">
        <f>ROUND(SUM(BH87:BH178), 2)</f>
        <v>0</v>
      </c>
      <c r="G35" s="43"/>
      <c r="H35" s="43"/>
      <c r="I35" s="141">
        <v>0.15</v>
      </c>
      <c r="J35" s="140">
        <v>0</v>
      </c>
      <c r="K35" s="46"/>
    </row>
    <row r="36" spans="2:11" s="1" customFormat="1" ht="14.45" hidden="1" customHeight="1">
      <c r="B36" s="42"/>
      <c r="C36" s="43"/>
      <c r="D36" s="43"/>
      <c r="E36" s="50" t="s">
        <v>51</v>
      </c>
      <c r="F36" s="140">
        <f>ROUND(SUM(BI87:BI178), 2)</f>
        <v>0</v>
      </c>
      <c r="G36" s="43"/>
      <c r="H36" s="43"/>
      <c r="I36" s="141">
        <v>0</v>
      </c>
      <c r="J36" s="140">
        <v>0</v>
      </c>
      <c r="K36" s="46"/>
    </row>
    <row r="37" spans="2:11" s="1" customFormat="1" ht="6.95" customHeight="1">
      <c r="B37" s="42"/>
      <c r="C37" s="43"/>
      <c r="D37" s="43"/>
      <c r="E37" s="43"/>
      <c r="F37" s="43"/>
      <c r="G37" s="43"/>
      <c r="H37" s="43"/>
      <c r="I37" s="128"/>
      <c r="J37" s="43"/>
      <c r="K37" s="46"/>
    </row>
    <row r="38" spans="2:11" s="1" customFormat="1" ht="25.35" customHeight="1">
      <c r="B38" s="42"/>
      <c r="C38" s="142"/>
      <c r="D38" s="143" t="s">
        <v>52</v>
      </c>
      <c r="E38" s="80"/>
      <c r="F38" s="80"/>
      <c r="G38" s="144" t="s">
        <v>53</v>
      </c>
      <c r="H38" s="145" t="s">
        <v>54</v>
      </c>
      <c r="I38" s="146"/>
      <c r="J38" s="147">
        <f>SUM(J29:J36)</f>
        <v>0</v>
      </c>
      <c r="K38" s="148"/>
    </row>
    <row r="39" spans="2:11" s="1" customFormat="1" ht="14.45" customHeight="1">
      <c r="B39" s="57"/>
      <c r="C39" s="58"/>
      <c r="D39" s="58"/>
      <c r="E39" s="58"/>
      <c r="F39" s="58"/>
      <c r="G39" s="58"/>
      <c r="H39" s="58"/>
      <c r="I39" s="149"/>
      <c r="J39" s="58"/>
      <c r="K39" s="59"/>
    </row>
    <row r="43" spans="2:11" s="1" customFormat="1" ht="6.95" customHeight="1">
      <c r="B43" s="150"/>
      <c r="C43" s="151"/>
      <c r="D43" s="151"/>
      <c r="E43" s="151"/>
      <c r="F43" s="151"/>
      <c r="G43" s="151"/>
      <c r="H43" s="151"/>
      <c r="I43" s="152"/>
      <c r="J43" s="151"/>
      <c r="K43" s="153"/>
    </row>
    <row r="44" spans="2:11" s="1" customFormat="1" ht="36.950000000000003" customHeight="1">
      <c r="B44" s="42"/>
      <c r="C44" s="31" t="s">
        <v>133</v>
      </c>
      <c r="D44" s="43"/>
      <c r="E44" s="43"/>
      <c r="F44" s="43"/>
      <c r="G44" s="43"/>
      <c r="H44" s="43"/>
      <c r="I44" s="128"/>
      <c r="J44" s="43"/>
      <c r="K44" s="46"/>
    </row>
    <row r="45" spans="2:11" s="1" customFormat="1" ht="6.95" customHeight="1">
      <c r="B45" s="42"/>
      <c r="C45" s="43"/>
      <c r="D45" s="43"/>
      <c r="E45" s="43"/>
      <c r="F45" s="43"/>
      <c r="G45" s="43"/>
      <c r="H45" s="43"/>
      <c r="I45" s="128"/>
      <c r="J45" s="43"/>
      <c r="K45" s="46"/>
    </row>
    <row r="46" spans="2:11" s="1" customFormat="1" ht="14.45" customHeight="1">
      <c r="B46" s="42"/>
      <c r="C46" s="38" t="s">
        <v>17</v>
      </c>
      <c r="D46" s="43"/>
      <c r="E46" s="43"/>
      <c r="F46" s="43"/>
      <c r="G46" s="43"/>
      <c r="H46" s="43"/>
      <c r="I46" s="128"/>
      <c r="J46" s="43"/>
      <c r="K46" s="46"/>
    </row>
    <row r="47" spans="2:11" s="1" customFormat="1" ht="16.5" customHeight="1">
      <c r="B47" s="42"/>
      <c r="C47" s="43"/>
      <c r="D47" s="43"/>
      <c r="E47" s="406" t="str">
        <f>E7</f>
        <v>Intenzifikace ČOV Karlštejn</v>
      </c>
      <c r="F47" s="412"/>
      <c r="G47" s="412"/>
      <c r="H47" s="412"/>
      <c r="I47" s="128"/>
      <c r="J47" s="43"/>
      <c r="K47" s="46"/>
    </row>
    <row r="48" spans="2:11" ht="15">
      <c r="B48" s="29"/>
      <c r="C48" s="38" t="s">
        <v>129</v>
      </c>
      <c r="D48" s="30"/>
      <c r="E48" s="30"/>
      <c r="F48" s="30"/>
      <c r="G48" s="30"/>
      <c r="H48" s="30"/>
      <c r="I48" s="127"/>
      <c r="J48" s="30"/>
      <c r="K48" s="32"/>
    </row>
    <row r="49" spans="2:47" s="1" customFormat="1" ht="16.5" customHeight="1">
      <c r="B49" s="42"/>
      <c r="C49" s="43"/>
      <c r="D49" s="43"/>
      <c r="E49" s="406" t="s">
        <v>130</v>
      </c>
      <c r="F49" s="407"/>
      <c r="G49" s="407"/>
      <c r="H49" s="407"/>
      <c r="I49" s="128"/>
      <c r="J49" s="43"/>
      <c r="K49" s="46"/>
    </row>
    <row r="50" spans="2:47" s="1" customFormat="1" ht="14.45" customHeight="1">
      <c r="B50" s="42"/>
      <c r="C50" s="38" t="s">
        <v>131</v>
      </c>
      <c r="D50" s="43"/>
      <c r="E50" s="43"/>
      <c r="F50" s="43"/>
      <c r="G50" s="43"/>
      <c r="H50" s="43"/>
      <c r="I50" s="128"/>
      <c r="J50" s="43"/>
      <c r="K50" s="46"/>
    </row>
    <row r="51" spans="2:47" s="1" customFormat="1" ht="17.25" customHeight="1">
      <c r="B51" s="42"/>
      <c r="C51" s="43"/>
      <c r="D51" s="43"/>
      <c r="E51" s="408" t="str">
        <f>E11</f>
        <v>SO 01.3 - Vzduchotechnika</v>
      </c>
      <c r="F51" s="407"/>
      <c r="G51" s="407"/>
      <c r="H51" s="407"/>
      <c r="I51" s="128"/>
      <c r="J51" s="43"/>
      <c r="K51" s="46"/>
    </row>
    <row r="52" spans="2:47" s="1" customFormat="1" ht="6.95" customHeight="1">
      <c r="B52" s="42"/>
      <c r="C52" s="43"/>
      <c r="D52" s="43"/>
      <c r="E52" s="43"/>
      <c r="F52" s="43"/>
      <c r="G52" s="43"/>
      <c r="H52" s="43"/>
      <c r="I52" s="128"/>
      <c r="J52" s="43"/>
      <c r="K52" s="46"/>
    </row>
    <row r="53" spans="2:47" s="1" customFormat="1" ht="18" customHeight="1">
      <c r="B53" s="42"/>
      <c r="C53" s="38" t="s">
        <v>23</v>
      </c>
      <c r="D53" s="43"/>
      <c r="E53" s="43"/>
      <c r="F53" s="36" t="str">
        <f>F14</f>
        <v xml:space="preserve"> </v>
      </c>
      <c r="G53" s="43"/>
      <c r="H53" s="43"/>
      <c r="I53" s="129" t="s">
        <v>25</v>
      </c>
      <c r="J53" s="130" t="str">
        <f>IF(J14="","",J14)</f>
        <v>13. 11. 2018</v>
      </c>
      <c r="K53" s="46"/>
    </row>
    <row r="54" spans="2:47" s="1" customFormat="1" ht="6.95" customHeight="1">
      <c r="B54" s="42"/>
      <c r="C54" s="43"/>
      <c r="D54" s="43"/>
      <c r="E54" s="43"/>
      <c r="F54" s="43"/>
      <c r="G54" s="43"/>
      <c r="H54" s="43"/>
      <c r="I54" s="128"/>
      <c r="J54" s="43"/>
      <c r="K54" s="46"/>
    </row>
    <row r="55" spans="2:47" s="1" customFormat="1" ht="15">
      <c r="B55" s="42"/>
      <c r="C55" s="38" t="s">
        <v>27</v>
      </c>
      <c r="D55" s="43"/>
      <c r="E55" s="43"/>
      <c r="F55" s="36" t="str">
        <f>E17</f>
        <v>Městys Karlštejn</v>
      </c>
      <c r="G55" s="43"/>
      <c r="H55" s="43"/>
      <c r="I55" s="129" t="s">
        <v>35</v>
      </c>
      <c r="J55" s="400" t="str">
        <f>E23</f>
        <v>Vodohospodářský podnik a.s.</v>
      </c>
      <c r="K55" s="46"/>
    </row>
    <row r="56" spans="2:47" s="1" customFormat="1" ht="14.45" customHeight="1">
      <c r="B56" s="42"/>
      <c r="C56" s="38" t="s">
        <v>33</v>
      </c>
      <c r="D56" s="43"/>
      <c r="E56" s="43"/>
      <c r="F56" s="36" t="str">
        <f>IF(E20="","",E20)</f>
        <v/>
      </c>
      <c r="G56" s="43"/>
      <c r="H56" s="43"/>
      <c r="I56" s="128"/>
      <c r="J56" s="409"/>
      <c r="K56" s="46"/>
    </row>
    <row r="57" spans="2:47" s="1" customFormat="1" ht="10.35" customHeight="1">
      <c r="B57" s="42"/>
      <c r="C57" s="43"/>
      <c r="D57" s="43"/>
      <c r="E57" s="43"/>
      <c r="F57" s="43"/>
      <c r="G57" s="43"/>
      <c r="H57" s="43"/>
      <c r="I57" s="128"/>
      <c r="J57" s="43"/>
      <c r="K57" s="46"/>
    </row>
    <row r="58" spans="2:47" s="1" customFormat="1" ht="29.25" customHeight="1">
      <c r="B58" s="42"/>
      <c r="C58" s="154" t="s">
        <v>134</v>
      </c>
      <c r="D58" s="142"/>
      <c r="E58" s="142"/>
      <c r="F58" s="142"/>
      <c r="G58" s="142"/>
      <c r="H58" s="142"/>
      <c r="I58" s="155"/>
      <c r="J58" s="156" t="s">
        <v>135</v>
      </c>
      <c r="K58" s="157"/>
    </row>
    <row r="59" spans="2:47" s="1" customFormat="1" ht="10.35" customHeight="1">
      <c r="B59" s="42"/>
      <c r="C59" s="43"/>
      <c r="D59" s="43"/>
      <c r="E59" s="43"/>
      <c r="F59" s="43"/>
      <c r="G59" s="43"/>
      <c r="H59" s="43"/>
      <c r="I59" s="128"/>
      <c r="J59" s="43"/>
      <c r="K59" s="46"/>
    </row>
    <row r="60" spans="2:47" s="1" customFormat="1" ht="29.25" customHeight="1">
      <c r="B60" s="42"/>
      <c r="C60" s="158" t="s">
        <v>136</v>
      </c>
      <c r="D60" s="43"/>
      <c r="E60" s="43"/>
      <c r="F60" s="43"/>
      <c r="G60" s="43"/>
      <c r="H60" s="43"/>
      <c r="I60" s="128"/>
      <c r="J60" s="138">
        <f>J87</f>
        <v>0</v>
      </c>
      <c r="K60" s="46"/>
      <c r="AU60" s="25" t="s">
        <v>137</v>
      </c>
    </row>
    <row r="61" spans="2:47" s="8" customFormat="1" ht="24.95" customHeight="1">
      <c r="B61" s="159"/>
      <c r="C61" s="160"/>
      <c r="D61" s="161" t="s">
        <v>1081</v>
      </c>
      <c r="E61" s="162"/>
      <c r="F61" s="162"/>
      <c r="G61" s="162"/>
      <c r="H61" s="162"/>
      <c r="I61" s="163"/>
      <c r="J61" s="164">
        <f>J88</f>
        <v>0</v>
      </c>
      <c r="K61" s="165"/>
    </row>
    <row r="62" spans="2:47" s="8" customFormat="1" ht="24.95" customHeight="1">
      <c r="B62" s="159"/>
      <c r="C62" s="160"/>
      <c r="D62" s="161" t="s">
        <v>1082</v>
      </c>
      <c r="E62" s="162"/>
      <c r="F62" s="162"/>
      <c r="G62" s="162"/>
      <c r="H62" s="162"/>
      <c r="I62" s="163"/>
      <c r="J62" s="164">
        <f>J125</f>
        <v>0</v>
      </c>
      <c r="K62" s="165"/>
    </row>
    <row r="63" spans="2:47" s="8" customFormat="1" ht="24.95" customHeight="1">
      <c r="B63" s="159"/>
      <c r="C63" s="160"/>
      <c r="D63" s="161" t="s">
        <v>1083</v>
      </c>
      <c r="E63" s="162"/>
      <c r="F63" s="162"/>
      <c r="G63" s="162"/>
      <c r="H63" s="162"/>
      <c r="I63" s="163"/>
      <c r="J63" s="164">
        <f>J135</f>
        <v>0</v>
      </c>
      <c r="K63" s="165"/>
    </row>
    <row r="64" spans="2:47" s="8" customFormat="1" ht="24.95" customHeight="1">
      <c r="B64" s="159"/>
      <c r="C64" s="160"/>
      <c r="D64" s="161" t="s">
        <v>1084</v>
      </c>
      <c r="E64" s="162"/>
      <c r="F64" s="162"/>
      <c r="G64" s="162"/>
      <c r="H64" s="162"/>
      <c r="I64" s="163"/>
      <c r="J64" s="164">
        <f>J157</f>
        <v>0</v>
      </c>
      <c r="K64" s="165"/>
    </row>
    <row r="65" spans="2:12" s="8" customFormat="1" ht="24.95" customHeight="1">
      <c r="B65" s="159"/>
      <c r="C65" s="160"/>
      <c r="D65" s="161" t="s">
        <v>1085</v>
      </c>
      <c r="E65" s="162"/>
      <c r="F65" s="162"/>
      <c r="G65" s="162"/>
      <c r="H65" s="162"/>
      <c r="I65" s="163"/>
      <c r="J65" s="164">
        <f>J176</f>
        <v>0</v>
      </c>
      <c r="K65" s="165"/>
    </row>
    <row r="66" spans="2:12" s="1" customFormat="1" ht="21.75" customHeight="1">
      <c r="B66" s="42"/>
      <c r="C66" s="43"/>
      <c r="D66" s="43"/>
      <c r="E66" s="43"/>
      <c r="F66" s="43"/>
      <c r="G66" s="43"/>
      <c r="H66" s="43"/>
      <c r="I66" s="128"/>
      <c r="J66" s="43"/>
      <c r="K66" s="46"/>
    </row>
    <row r="67" spans="2:12" s="1" customFormat="1" ht="6.95" customHeight="1">
      <c r="B67" s="57"/>
      <c r="C67" s="58"/>
      <c r="D67" s="58"/>
      <c r="E67" s="58"/>
      <c r="F67" s="58"/>
      <c r="G67" s="58"/>
      <c r="H67" s="58"/>
      <c r="I67" s="149"/>
      <c r="J67" s="58"/>
      <c r="K67" s="59"/>
    </row>
    <row r="71" spans="2:12" s="1" customFormat="1" ht="6.95" customHeight="1">
      <c r="B71" s="60"/>
      <c r="C71" s="61"/>
      <c r="D71" s="61"/>
      <c r="E71" s="61"/>
      <c r="F71" s="61"/>
      <c r="G71" s="61"/>
      <c r="H71" s="61"/>
      <c r="I71" s="152"/>
      <c r="J71" s="61"/>
      <c r="K71" s="61"/>
      <c r="L71" s="62"/>
    </row>
    <row r="72" spans="2:12" s="1" customFormat="1" ht="36.950000000000003" customHeight="1">
      <c r="B72" s="42"/>
      <c r="C72" s="63" t="s">
        <v>150</v>
      </c>
      <c r="D72" s="64"/>
      <c r="E72" s="64"/>
      <c r="F72" s="64"/>
      <c r="G72" s="64"/>
      <c r="H72" s="64"/>
      <c r="I72" s="173"/>
      <c r="J72" s="64"/>
      <c r="K72" s="64"/>
      <c r="L72" s="62"/>
    </row>
    <row r="73" spans="2:12" s="1" customFormat="1" ht="6.95" customHeight="1">
      <c r="B73" s="42"/>
      <c r="C73" s="64"/>
      <c r="D73" s="64"/>
      <c r="E73" s="64"/>
      <c r="F73" s="64"/>
      <c r="G73" s="64"/>
      <c r="H73" s="64"/>
      <c r="I73" s="173"/>
      <c r="J73" s="64"/>
      <c r="K73" s="64"/>
      <c r="L73" s="62"/>
    </row>
    <row r="74" spans="2:12" s="1" customFormat="1" ht="14.45" customHeight="1">
      <c r="B74" s="42"/>
      <c r="C74" s="66" t="s">
        <v>17</v>
      </c>
      <c r="D74" s="64"/>
      <c r="E74" s="64"/>
      <c r="F74" s="64"/>
      <c r="G74" s="64"/>
      <c r="H74" s="64"/>
      <c r="I74" s="173"/>
      <c r="J74" s="64"/>
      <c r="K74" s="64"/>
      <c r="L74" s="62"/>
    </row>
    <row r="75" spans="2:12" s="1" customFormat="1" ht="16.5" customHeight="1">
      <c r="B75" s="42"/>
      <c r="C75" s="64"/>
      <c r="D75" s="64"/>
      <c r="E75" s="410" t="str">
        <f>E7</f>
        <v>Intenzifikace ČOV Karlštejn</v>
      </c>
      <c r="F75" s="411"/>
      <c r="G75" s="411"/>
      <c r="H75" s="411"/>
      <c r="I75" s="173"/>
      <c r="J75" s="64"/>
      <c r="K75" s="64"/>
      <c r="L75" s="62"/>
    </row>
    <row r="76" spans="2:12" ht="15">
      <c r="B76" s="29"/>
      <c r="C76" s="66" t="s">
        <v>129</v>
      </c>
      <c r="D76" s="174"/>
      <c r="E76" s="174"/>
      <c r="F76" s="174"/>
      <c r="G76" s="174"/>
      <c r="H76" s="174"/>
      <c r="J76" s="174"/>
      <c r="K76" s="174"/>
      <c r="L76" s="175"/>
    </row>
    <row r="77" spans="2:12" s="1" customFormat="1" ht="16.5" customHeight="1">
      <c r="B77" s="42"/>
      <c r="C77" s="64"/>
      <c r="D77" s="64"/>
      <c r="E77" s="410" t="s">
        <v>130</v>
      </c>
      <c r="F77" s="404"/>
      <c r="G77" s="404"/>
      <c r="H77" s="404"/>
      <c r="I77" s="173"/>
      <c r="J77" s="64"/>
      <c r="K77" s="64"/>
      <c r="L77" s="62"/>
    </row>
    <row r="78" spans="2:12" s="1" customFormat="1" ht="14.45" customHeight="1">
      <c r="B78" s="42"/>
      <c r="C78" s="66" t="s">
        <v>131</v>
      </c>
      <c r="D78" s="64"/>
      <c r="E78" s="64"/>
      <c r="F78" s="64"/>
      <c r="G78" s="64"/>
      <c r="H78" s="64"/>
      <c r="I78" s="173"/>
      <c r="J78" s="64"/>
      <c r="K78" s="64"/>
      <c r="L78" s="62"/>
    </row>
    <row r="79" spans="2:12" s="1" customFormat="1" ht="17.25" customHeight="1">
      <c r="B79" s="42"/>
      <c r="C79" s="64"/>
      <c r="D79" s="64"/>
      <c r="E79" s="377" t="str">
        <f>E11</f>
        <v>SO 01.3 - Vzduchotechnika</v>
      </c>
      <c r="F79" s="404"/>
      <c r="G79" s="404"/>
      <c r="H79" s="404"/>
      <c r="I79" s="173"/>
      <c r="J79" s="64"/>
      <c r="K79" s="64"/>
      <c r="L79" s="62"/>
    </row>
    <row r="80" spans="2:12" s="1" customFormat="1" ht="6.95" customHeight="1">
      <c r="B80" s="42"/>
      <c r="C80" s="64"/>
      <c r="D80" s="64"/>
      <c r="E80" s="64"/>
      <c r="F80" s="64"/>
      <c r="G80" s="64"/>
      <c r="H80" s="64"/>
      <c r="I80" s="173"/>
      <c r="J80" s="64"/>
      <c r="K80" s="64"/>
      <c r="L80" s="62"/>
    </row>
    <row r="81" spans="2:65" s="1" customFormat="1" ht="18" customHeight="1">
      <c r="B81" s="42"/>
      <c r="C81" s="66" t="s">
        <v>23</v>
      </c>
      <c r="D81" s="64"/>
      <c r="E81" s="64"/>
      <c r="F81" s="176" t="str">
        <f>F14</f>
        <v xml:space="preserve"> </v>
      </c>
      <c r="G81" s="64"/>
      <c r="H81" s="64"/>
      <c r="I81" s="177" t="s">
        <v>25</v>
      </c>
      <c r="J81" s="74" t="str">
        <f>IF(J14="","",J14)</f>
        <v>13. 11. 2018</v>
      </c>
      <c r="K81" s="64"/>
      <c r="L81" s="62"/>
    </row>
    <row r="82" spans="2:65" s="1" customFormat="1" ht="6.95" customHeight="1">
      <c r="B82" s="42"/>
      <c r="C82" s="64"/>
      <c r="D82" s="64"/>
      <c r="E82" s="64"/>
      <c r="F82" s="64"/>
      <c r="G82" s="64"/>
      <c r="H82" s="64"/>
      <c r="I82" s="173"/>
      <c r="J82" s="64"/>
      <c r="K82" s="64"/>
      <c r="L82" s="62"/>
    </row>
    <row r="83" spans="2:65" s="1" customFormat="1" ht="15">
      <c r="B83" s="42"/>
      <c r="C83" s="66" t="s">
        <v>27</v>
      </c>
      <c r="D83" s="64"/>
      <c r="E83" s="64"/>
      <c r="F83" s="176" t="str">
        <f>E17</f>
        <v>Městys Karlštejn</v>
      </c>
      <c r="G83" s="64"/>
      <c r="H83" s="64"/>
      <c r="I83" s="177" t="s">
        <v>35</v>
      </c>
      <c r="J83" s="176" t="str">
        <f>E23</f>
        <v>Vodohospodářský podnik a.s.</v>
      </c>
      <c r="K83" s="64"/>
      <c r="L83" s="62"/>
    </row>
    <row r="84" spans="2:65" s="1" customFormat="1" ht="14.45" customHeight="1">
      <c r="B84" s="42"/>
      <c r="C84" s="66" t="s">
        <v>33</v>
      </c>
      <c r="D84" s="64"/>
      <c r="E84" s="64"/>
      <c r="F84" s="176" t="str">
        <f>IF(E20="","",E20)</f>
        <v/>
      </c>
      <c r="G84" s="64"/>
      <c r="H84" s="64"/>
      <c r="I84" s="173"/>
      <c r="J84" s="64"/>
      <c r="K84" s="64"/>
      <c r="L84" s="62"/>
    </row>
    <row r="85" spans="2:65" s="1" customFormat="1" ht="10.35" customHeight="1">
      <c r="B85" s="42"/>
      <c r="C85" s="64"/>
      <c r="D85" s="64"/>
      <c r="E85" s="64"/>
      <c r="F85" s="64"/>
      <c r="G85" s="64"/>
      <c r="H85" s="64"/>
      <c r="I85" s="173"/>
      <c r="J85" s="64"/>
      <c r="K85" s="64"/>
      <c r="L85" s="62"/>
    </row>
    <row r="86" spans="2:65" s="10" customFormat="1" ht="29.25" customHeight="1">
      <c r="B86" s="178"/>
      <c r="C86" s="179" t="s">
        <v>151</v>
      </c>
      <c r="D86" s="180" t="s">
        <v>61</v>
      </c>
      <c r="E86" s="180" t="s">
        <v>57</v>
      </c>
      <c r="F86" s="180" t="s">
        <v>152</v>
      </c>
      <c r="G86" s="180" t="s">
        <v>153</v>
      </c>
      <c r="H86" s="180" t="s">
        <v>154</v>
      </c>
      <c r="I86" s="181" t="s">
        <v>155</v>
      </c>
      <c r="J86" s="180" t="s">
        <v>135</v>
      </c>
      <c r="K86" s="182" t="s">
        <v>156</v>
      </c>
      <c r="L86" s="183"/>
      <c r="M86" s="82" t="s">
        <v>157</v>
      </c>
      <c r="N86" s="83" t="s">
        <v>46</v>
      </c>
      <c r="O86" s="83" t="s">
        <v>158</v>
      </c>
      <c r="P86" s="83" t="s">
        <v>159</v>
      </c>
      <c r="Q86" s="83" t="s">
        <v>160</v>
      </c>
      <c r="R86" s="83" t="s">
        <v>161</v>
      </c>
      <c r="S86" s="83" t="s">
        <v>162</v>
      </c>
      <c r="T86" s="84" t="s">
        <v>163</v>
      </c>
    </row>
    <row r="87" spans="2:65" s="1" customFormat="1" ht="29.25" customHeight="1">
      <c r="B87" s="42"/>
      <c r="C87" s="88" t="s">
        <v>136</v>
      </c>
      <c r="D87" s="64"/>
      <c r="E87" s="64"/>
      <c r="F87" s="64"/>
      <c r="G87" s="64"/>
      <c r="H87" s="64"/>
      <c r="I87" s="173"/>
      <c r="J87" s="184">
        <f>BK87</f>
        <v>0</v>
      </c>
      <c r="K87" s="64"/>
      <c r="L87" s="62"/>
      <c r="M87" s="85"/>
      <c r="N87" s="86"/>
      <c r="O87" s="86"/>
      <c r="P87" s="185">
        <f>P88+P125+P135+P157+P176</f>
        <v>0</v>
      </c>
      <c r="Q87" s="86"/>
      <c r="R87" s="185">
        <f>R88+R125+R135+R157+R176</f>
        <v>0</v>
      </c>
      <c r="S87" s="86"/>
      <c r="T87" s="186">
        <f>T88+T125+T135+T157+T176</f>
        <v>0</v>
      </c>
      <c r="AT87" s="25" t="s">
        <v>75</v>
      </c>
      <c r="AU87" s="25" t="s">
        <v>137</v>
      </c>
      <c r="BK87" s="187">
        <f>BK88+BK125+BK135+BK157+BK176</f>
        <v>0</v>
      </c>
    </row>
    <row r="88" spans="2:65" s="11" customFormat="1" ht="37.35" customHeight="1">
      <c r="B88" s="188"/>
      <c r="C88" s="189"/>
      <c r="D88" s="190" t="s">
        <v>75</v>
      </c>
      <c r="E88" s="191" t="s">
        <v>1086</v>
      </c>
      <c r="F88" s="191" t="s">
        <v>1087</v>
      </c>
      <c r="G88" s="189"/>
      <c r="H88" s="189"/>
      <c r="I88" s="192"/>
      <c r="J88" s="193">
        <f>BK88</f>
        <v>0</v>
      </c>
      <c r="K88" s="189"/>
      <c r="L88" s="194"/>
      <c r="M88" s="195"/>
      <c r="N88" s="196"/>
      <c r="O88" s="196"/>
      <c r="P88" s="197">
        <f>SUM(P89:P124)</f>
        <v>0</v>
      </c>
      <c r="Q88" s="196"/>
      <c r="R88" s="197">
        <f>SUM(R89:R124)</f>
        <v>0</v>
      </c>
      <c r="S88" s="196"/>
      <c r="T88" s="198">
        <f>SUM(T89:T124)</f>
        <v>0</v>
      </c>
      <c r="AR88" s="199" t="s">
        <v>83</v>
      </c>
      <c r="AT88" s="200" t="s">
        <v>75</v>
      </c>
      <c r="AU88" s="200" t="s">
        <v>76</v>
      </c>
      <c r="AY88" s="199" t="s">
        <v>166</v>
      </c>
      <c r="BK88" s="201">
        <f>SUM(BK89:BK124)</f>
        <v>0</v>
      </c>
    </row>
    <row r="89" spans="2:65" s="1" customFormat="1" ht="76.5" customHeight="1">
      <c r="B89" s="42"/>
      <c r="C89" s="253" t="s">
        <v>83</v>
      </c>
      <c r="D89" s="253" t="s">
        <v>606</v>
      </c>
      <c r="E89" s="254" t="s">
        <v>1088</v>
      </c>
      <c r="F89" s="255" t="s">
        <v>1089</v>
      </c>
      <c r="G89" s="256" t="s">
        <v>1090</v>
      </c>
      <c r="H89" s="257">
        <v>1</v>
      </c>
      <c r="I89" s="258"/>
      <c r="J89" s="257">
        <f>ROUND(I89*H89,2)</f>
        <v>0</v>
      </c>
      <c r="K89" s="255" t="s">
        <v>22</v>
      </c>
      <c r="L89" s="259"/>
      <c r="M89" s="260" t="s">
        <v>22</v>
      </c>
      <c r="N89" s="261" t="s">
        <v>47</v>
      </c>
      <c r="O89" s="43"/>
      <c r="P89" s="212">
        <f>O89*H89</f>
        <v>0</v>
      </c>
      <c r="Q89" s="212">
        <v>0</v>
      </c>
      <c r="R89" s="212">
        <f>Q89*H89</f>
        <v>0</v>
      </c>
      <c r="S89" s="212">
        <v>0</v>
      </c>
      <c r="T89" s="213">
        <f>S89*H89</f>
        <v>0</v>
      </c>
      <c r="AR89" s="25" t="s">
        <v>215</v>
      </c>
      <c r="AT89" s="25" t="s">
        <v>606</v>
      </c>
      <c r="AU89" s="25" t="s">
        <v>83</v>
      </c>
      <c r="AY89" s="25" t="s">
        <v>166</v>
      </c>
      <c r="BE89" s="214">
        <f>IF(N89="základní",J89,0)</f>
        <v>0</v>
      </c>
      <c r="BF89" s="214">
        <f>IF(N89="snížená",J89,0)</f>
        <v>0</v>
      </c>
      <c r="BG89" s="214">
        <f>IF(N89="zákl. přenesená",J89,0)</f>
        <v>0</v>
      </c>
      <c r="BH89" s="214">
        <f>IF(N89="sníž. přenesená",J89,0)</f>
        <v>0</v>
      </c>
      <c r="BI89" s="214">
        <f>IF(N89="nulová",J89,0)</f>
        <v>0</v>
      </c>
      <c r="BJ89" s="25" t="s">
        <v>83</v>
      </c>
      <c r="BK89" s="214">
        <f>ROUND(I89*H89,2)</f>
        <v>0</v>
      </c>
      <c r="BL89" s="25" t="s">
        <v>174</v>
      </c>
      <c r="BM89" s="25" t="s">
        <v>85</v>
      </c>
    </row>
    <row r="90" spans="2:65" s="1" customFormat="1" ht="16.5" customHeight="1">
      <c r="B90" s="42"/>
      <c r="C90" s="204" t="s">
        <v>85</v>
      </c>
      <c r="D90" s="204" t="s">
        <v>169</v>
      </c>
      <c r="E90" s="205" t="s">
        <v>1091</v>
      </c>
      <c r="F90" s="206" t="s">
        <v>1092</v>
      </c>
      <c r="G90" s="207" t="s">
        <v>1090</v>
      </c>
      <c r="H90" s="208">
        <v>1</v>
      </c>
      <c r="I90" s="209"/>
      <c r="J90" s="208">
        <f>ROUND(I90*H90,2)</f>
        <v>0</v>
      </c>
      <c r="K90" s="206" t="s">
        <v>22</v>
      </c>
      <c r="L90" s="62"/>
      <c r="M90" s="210" t="s">
        <v>22</v>
      </c>
      <c r="N90" s="211" t="s">
        <v>47</v>
      </c>
      <c r="O90" s="43"/>
      <c r="P90" s="212">
        <f>O90*H90</f>
        <v>0</v>
      </c>
      <c r="Q90" s="212">
        <v>0</v>
      </c>
      <c r="R90" s="212">
        <f>Q90*H90</f>
        <v>0</v>
      </c>
      <c r="S90" s="212">
        <v>0</v>
      </c>
      <c r="T90" s="213">
        <f>S90*H90</f>
        <v>0</v>
      </c>
      <c r="AR90" s="25" t="s">
        <v>174</v>
      </c>
      <c r="AT90" s="25" t="s">
        <v>169</v>
      </c>
      <c r="AU90" s="25" t="s">
        <v>83</v>
      </c>
      <c r="AY90" s="25" t="s">
        <v>166</v>
      </c>
      <c r="BE90" s="214">
        <f>IF(N90="základní",J90,0)</f>
        <v>0</v>
      </c>
      <c r="BF90" s="214">
        <f>IF(N90="snížená",J90,0)</f>
        <v>0</v>
      </c>
      <c r="BG90" s="214">
        <f>IF(N90="zákl. přenesená",J90,0)</f>
        <v>0</v>
      </c>
      <c r="BH90" s="214">
        <f>IF(N90="sníž. přenesená",J90,0)</f>
        <v>0</v>
      </c>
      <c r="BI90" s="214">
        <f>IF(N90="nulová",J90,0)</f>
        <v>0</v>
      </c>
      <c r="BJ90" s="25" t="s">
        <v>83</v>
      </c>
      <c r="BK90" s="214">
        <f>ROUND(I90*H90,2)</f>
        <v>0</v>
      </c>
      <c r="BL90" s="25" t="s">
        <v>174</v>
      </c>
      <c r="BM90" s="25" t="s">
        <v>174</v>
      </c>
    </row>
    <row r="91" spans="2:65" s="13" customFormat="1">
      <c r="B91" s="226"/>
      <c r="C91" s="227"/>
      <c r="D91" s="217" t="s">
        <v>176</v>
      </c>
      <c r="E91" s="228" t="s">
        <v>22</v>
      </c>
      <c r="F91" s="229" t="s">
        <v>1093</v>
      </c>
      <c r="G91" s="227"/>
      <c r="H91" s="230">
        <v>1</v>
      </c>
      <c r="I91" s="231"/>
      <c r="J91" s="227"/>
      <c r="K91" s="227"/>
      <c r="L91" s="232"/>
      <c r="M91" s="233"/>
      <c r="N91" s="234"/>
      <c r="O91" s="234"/>
      <c r="P91" s="234"/>
      <c r="Q91" s="234"/>
      <c r="R91" s="234"/>
      <c r="S91" s="234"/>
      <c r="T91" s="235"/>
      <c r="AT91" s="236" t="s">
        <v>176</v>
      </c>
      <c r="AU91" s="236" t="s">
        <v>83</v>
      </c>
      <c r="AV91" s="13" t="s">
        <v>85</v>
      </c>
      <c r="AW91" s="13" t="s">
        <v>39</v>
      </c>
      <c r="AX91" s="13" t="s">
        <v>83</v>
      </c>
      <c r="AY91" s="236" t="s">
        <v>166</v>
      </c>
    </row>
    <row r="92" spans="2:65" s="1" customFormat="1" ht="25.5" customHeight="1">
      <c r="B92" s="42"/>
      <c r="C92" s="253" t="s">
        <v>183</v>
      </c>
      <c r="D92" s="253" t="s">
        <v>606</v>
      </c>
      <c r="E92" s="254" t="s">
        <v>1094</v>
      </c>
      <c r="F92" s="255" t="s">
        <v>1095</v>
      </c>
      <c r="G92" s="256" t="s">
        <v>1090</v>
      </c>
      <c r="H92" s="257">
        <v>2</v>
      </c>
      <c r="I92" s="258"/>
      <c r="J92" s="257">
        <f>ROUND(I92*H92,2)</f>
        <v>0</v>
      </c>
      <c r="K92" s="255" t="s">
        <v>22</v>
      </c>
      <c r="L92" s="259"/>
      <c r="M92" s="260" t="s">
        <v>22</v>
      </c>
      <c r="N92" s="261" t="s">
        <v>47</v>
      </c>
      <c r="O92" s="43"/>
      <c r="P92" s="212">
        <f>O92*H92</f>
        <v>0</v>
      </c>
      <c r="Q92" s="212">
        <v>0</v>
      </c>
      <c r="R92" s="212">
        <f>Q92*H92</f>
        <v>0</v>
      </c>
      <c r="S92" s="212">
        <v>0</v>
      </c>
      <c r="T92" s="213">
        <f>S92*H92</f>
        <v>0</v>
      </c>
      <c r="AR92" s="25" t="s">
        <v>215</v>
      </c>
      <c r="AT92" s="25" t="s">
        <v>606</v>
      </c>
      <c r="AU92" s="25" t="s">
        <v>83</v>
      </c>
      <c r="AY92" s="25" t="s">
        <v>166</v>
      </c>
      <c r="BE92" s="214">
        <f>IF(N92="základní",J92,0)</f>
        <v>0</v>
      </c>
      <c r="BF92" s="214">
        <f>IF(N92="snížená",J92,0)</f>
        <v>0</v>
      </c>
      <c r="BG92" s="214">
        <f>IF(N92="zákl. přenesená",J92,0)</f>
        <v>0</v>
      </c>
      <c r="BH92" s="214">
        <f>IF(N92="sníž. přenesená",J92,0)</f>
        <v>0</v>
      </c>
      <c r="BI92" s="214">
        <f>IF(N92="nulová",J92,0)</f>
        <v>0</v>
      </c>
      <c r="BJ92" s="25" t="s">
        <v>83</v>
      </c>
      <c r="BK92" s="214">
        <f>ROUND(I92*H92,2)</f>
        <v>0</v>
      </c>
      <c r="BL92" s="25" t="s">
        <v>174</v>
      </c>
      <c r="BM92" s="25" t="s">
        <v>202</v>
      </c>
    </row>
    <row r="93" spans="2:65" s="1" customFormat="1" ht="16.5" customHeight="1">
      <c r="B93" s="42"/>
      <c r="C93" s="204" t="s">
        <v>174</v>
      </c>
      <c r="D93" s="204" t="s">
        <v>169</v>
      </c>
      <c r="E93" s="205" t="s">
        <v>1096</v>
      </c>
      <c r="F93" s="206" t="s">
        <v>1097</v>
      </c>
      <c r="G93" s="207" t="s">
        <v>1090</v>
      </c>
      <c r="H93" s="208">
        <v>2</v>
      </c>
      <c r="I93" s="209"/>
      <c r="J93" s="208">
        <f>ROUND(I93*H93,2)</f>
        <v>0</v>
      </c>
      <c r="K93" s="206" t="s">
        <v>22</v>
      </c>
      <c r="L93" s="62"/>
      <c r="M93" s="210" t="s">
        <v>22</v>
      </c>
      <c r="N93" s="211" t="s">
        <v>47</v>
      </c>
      <c r="O93" s="43"/>
      <c r="P93" s="212">
        <f>O93*H93</f>
        <v>0</v>
      </c>
      <c r="Q93" s="212">
        <v>0</v>
      </c>
      <c r="R93" s="212">
        <f>Q93*H93</f>
        <v>0</v>
      </c>
      <c r="S93" s="212">
        <v>0</v>
      </c>
      <c r="T93" s="213">
        <f>S93*H93</f>
        <v>0</v>
      </c>
      <c r="AR93" s="25" t="s">
        <v>174</v>
      </c>
      <c r="AT93" s="25" t="s">
        <v>169</v>
      </c>
      <c r="AU93" s="25" t="s">
        <v>83</v>
      </c>
      <c r="AY93" s="25" t="s">
        <v>166</v>
      </c>
      <c r="BE93" s="214">
        <f>IF(N93="základní",J93,0)</f>
        <v>0</v>
      </c>
      <c r="BF93" s="214">
        <f>IF(N93="snížená",J93,0)</f>
        <v>0</v>
      </c>
      <c r="BG93" s="214">
        <f>IF(N93="zákl. přenesená",J93,0)</f>
        <v>0</v>
      </c>
      <c r="BH93" s="214">
        <f>IF(N93="sníž. přenesená",J93,0)</f>
        <v>0</v>
      </c>
      <c r="BI93" s="214">
        <f>IF(N93="nulová",J93,0)</f>
        <v>0</v>
      </c>
      <c r="BJ93" s="25" t="s">
        <v>83</v>
      </c>
      <c r="BK93" s="214">
        <f>ROUND(I93*H93,2)</f>
        <v>0</v>
      </c>
      <c r="BL93" s="25" t="s">
        <v>174</v>
      </c>
      <c r="BM93" s="25" t="s">
        <v>215</v>
      </c>
    </row>
    <row r="94" spans="2:65" s="13" customFormat="1">
      <c r="B94" s="226"/>
      <c r="C94" s="227"/>
      <c r="D94" s="217" t="s">
        <v>176</v>
      </c>
      <c r="E94" s="228" t="s">
        <v>22</v>
      </c>
      <c r="F94" s="229" t="s">
        <v>1098</v>
      </c>
      <c r="G94" s="227"/>
      <c r="H94" s="230">
        <v>2</v>
      </c>
      <c r="I94" s="231"/>
      <c r="J94" s="227"/>
      <c r="K94" s="227"/>
      <c r="L94" s="232"/>
      <c r="M94" s="233"/>
      <c r="N94" s="234"/>
      <c r="O94" s="234"/>
      <c r="P94" s="234"/>
      <c r="Q94" s="234"/>
      <c r="R94" s="234"/>
      <c r="S94" s="234"/>
      <c r="T94" s="235"/>
      <c r="AT94" s="236" t="s">
        <v>176</v>
      </c>
      <c r="AU94" s="236" t="s">
        <v>83</v>
      </c>
      <c r="AV94" s="13" t="s">
        <v>85</v>
      </c>
      <c r="AW94" s="13" t="s">
        <v>39</v>
      </c>
      <c r="AX94" s="13" t="s">
        <v>83</v>
      </c>
      <c r="AY94" s="236" t="s">
        <v>166</v>
      </c>
    </row>
    <row r="95" spans="2:65" s="1" customFormat="1" ht="16.5" customHeight="1">
      <c r="B95" s="42"/>
      <c r="C95" s="253" t="s">
        <v>197</v>
      </c>
      <c r="D95" s="253" t="s">
        <v>606</v>
      </c>
      <c r="E95" s="254" t="s">
        <v>1099</v>
      </c>
      <c r="F95" s="255" t="s">
        <v>1100</v>
      </c>
      <c r="G95" s="256" t="s">
        <v>1090</v>
      </c>
      <c r="H95" s="257">
        <v>1</v>
      </c>
      <c r="I95" s="258"/>
      <c r="J95" s="257">
        <f>ROUND(I95*H95,2)</f>
        <v>0</v>
      </c>
      <c r="K95" s="255" t="s">
        <v>22</v>
      </c>
      <c r="L95" s="259"/>
      <c r="M95" s="260" t="s">
        <v>22</v>
      </c>
      <c r="N95" s="261" t="s">
        <v>47</v>
      </c>
      <c r="O95" s="43"/>
      <c r="P95" s="212">
        <f>O95*H95</f>
        <v>0</v>
      </c>
      <c r="Q95" s="212">
        <v>0</v>
      </c>
      <c r="R95" s="212">
        <f>Q95*H95</f>
        <v>0</v>
      </c>
      <c r="S95" s="212">
        <v>0</v>
      </c>
      <c r="T95" s="213">
        <f>S95*H95</f>
        <v>0</v>
      </c>
      <c r="AR95" s="25" t="s">
        <v>215</v>
      </c>
      <c r="AT95" s="25" t="s">
        <v>606</v>
      </c>
      <c r="AU95" s="25" t="s">
        <v>83</v>
      </c>
      <c r="AY95" s="25" t="s">
        <v>166</v>
      </c>
      <c r="BE95" s="214">
        <f>IF(N95="základní",J95,0)</f>
        <v>0</v>
      </c>
      <c r="BF95" s="214">
        <f>IF(N95="snížená",J95,0)</f>
        <v>0</v>
      </c>
      <c r="BG95" s="214">
        <f>IF(N95="zákl. přenesená",J95,0)</f>
        <v>0</v>
      </c>
      <c r="BH95" s="214">
        <f>IF(N95="sníž. přenesená",J95,0)</f>
        <v>0</v>
      </c>
      <c r="BI95" s="214">
        <f>IF(N95="nulová",J95,0)</f>
        <v>0</v>
      </c>
      <c r="BJ95" s="25" t="s">
        <v>83</v>
      </c>
      <c r="BK95" s="214">
        <f>ROUND(I95*H95,2)</f>
        <v>0</v>
      </c>
      <c r="BL95" s="25" t="s">
        <v>174</v>
      </c>
      <c r="BM95" s="25" t="s">
        <v>239</v>
      </c>
    </row>
    <row r="96" spans="2:65" s="1" customFormat="1" ht="16.5" customHeight="1">
      <c r="B96" s="42"/>
      <c r="C96" s="204" t="s">
        <v>202</v>
      </c>
      <c r="D96" s="204" t="s">
        <v>169</v>
      </c>
      <c r="E96" s="205" t="s">
        <v>1101</v>
      </c>
      <c r="F96" s="206" t="s">
        <v>1102</v>
      </c>
      <c r="G96" s="207" t="s">
        <v>1090</v>
      </c>
      <c r="H96" s="208">
        <v>1</v>
      </c>
      <c r="I96" s="209"/>
      <c r="J96" s="208">
        <f>ROUND(I96*H96,2)</f>
        <v>0</v>
      </c>
      <c r="K96" s="206" t="s">
        <v>22</v>
      </c>
      <c r="L96" s="62"/>
      <c r="M96" s="210" t="s">
        <v>22</v>
      </c>
      <c r="N96" s="211" t="s">
        <v>47</v>
      </c>
      <c r="O96" s="43"/>
      <c r="P96" s="212">
        <f>O96*H96</f>
        <v>0</v>
      </c>
      <c r="Q96" s="212">
        <v>0</v>
      </c>
      <c r="R96" s="212">
        <f>Q96*H96</f>
        <v>0</v>
      </c>
      <c r="S96" s="212">
        <v>0</v>
      </c>
      <c r="T96" s="213">
        <f>S96*H96</f>
        <v>0</v>
      </c>
      <c r="AR96" s="25" t="s">
        <v>174</v>
      </c>
      <c r="AT96" s="25" t="s">
        <v>169</v>
      </c>
      <c r="AU96" s="25" t="s">
        <v>83</v>
      </c>
      <c r="AY96" s="25" t="s">
        <v>166</v>
      </c>
      <c r="BE96" s="214">
        <f>IF(N96="základní",J96,0)</f>
        <v>0</v>
      </c>
      <c r="BF96" s="214">
        <f>IF(N96="snížená",J96,0)</f>
        <v>0</v>
      </c>
      <c r="BG96" s="214">
        <f>IF(N96="zákl. přenesená",J96,0)</f>
        <v>0</v>
      </c>
      <c r="BH96" s="214">
        <f>IF(N96="sníž. přenesená",J96,0)</f>
        <v>0</v>
      </c>
      <c r="BI96" s="214">
        <f>IF(N96="nulová",J96,0)</f>
        <v>0</v>
      </c>
      <c r="BJ96" s="25" t="s">
        <v>83</v>
      </c>
      <c r="BK96" s="214">
        <f>ROUND(I96*H96,2)</f>
        <v>0</v>
      </c>
      <c r="BL96" s="25" t="s">
        <v>174</v>
      </c>
      <c r="BM96" s="25" t="s">
        <v>251</v>
      </c>
    </row>
    <row r="97" spans="2:65" s="13" customFormat="1">
      <c r="B97" s="226"/>
      <c r="C97" s="227"/>
      <c r="D97" s="217" t="s">
        <v>176</v>
      </c>
      <c r="E97" s="228" t="s">
        <v>22</v>
      </c>
      <c r="F97" s="229" t="s">
        <v>1093</v>
      </c>
      <c r="G97" s="227"/>
      <c r="H97" s="230">
        <v>1</v>
      </c>
      <c r="I97" s="231"/>
      <c r="J97" s="227"/>
      <c r="K97" s="227"/>
      <c r="L97" s="232"/>
      <c r="M97" s="233"/>
      <c r="N97" s="234"/>
      <c r="O97" s="234"/>
      <c r="P97" s="234"/>
      <c r="Q97" s="234"/>
      <c r="R97" s="234"/>
      <c r="S97" s="234"/>
      <c r="T97" s="235"/>
      <c r="AT97" s="236" t="s">
        <v>176</v>
      </c>
      <c r="AU97" s="236" t="s">
        <v>83</v>
      </c>
      <c r="AV97" s="13" t="s">
        <v>85</v>
      </c>
      <c r="AW97" s="13" t="s">
        <v>39</v>
      </c>
      <c r="AX97" s="13" t="s">
        <v>83</v>
      </c>
      <c r="AY97" s="236" t="s">
        <v>166</v>
      </c>
    </row>
    <row r="98" spans="2:65" s="1" customFormat="1" ht="51" customHeight="1">
      <c r="B98" s="42"/>
      <c r="C98" s="253" t="s">
        <v>207</v>
      </c>
      <c r="D98" s="253" t="s">
        <v>606</v>
      </c>
      <c r="E98" s="254" t="s">
        <v>1103</v>
      </c>
      <c r="F98" s="255" t="s">
        <v>1104</v>
      </c>
      <c r="G98" s="256" t="s">
        <v>1090</v>
      </c>
      <c r="H98" s="257">
        <v>1</v>
      </c>
      <c r="I98" s="258"/>
      <c r="J98" s="257">
        <f>ROUND(I98*H98,2)</f>
        <v>0</v>
      </c>
      <c r="K98" s="255" t="s">
        <v>22</v>
      </c>
      <c r="L98" s="259"/>
      <c r="M98" s="260" t="s">
        <v>22</v>
      </c>
      <c r="N98" s="261" t="s">
        <v>47</v>
      </c>
      <c r="O98" s="43"/>
      <c r="P98" s="212">
        <f>O98*H98</f>
        <v>0</v>
      </c>
      <c r="Q98" s="212">
        <v>0</v>
      </c>
      <c r="R98" s="212">
        <f>Q98*H98</f>
        <v>0</v>
      </c>
      <c r="S98" s="212">
        <v>0</v>
      </c>
      <c r="T98" s="213">
        <f>S98*H98</f>
        <v>0</v>
      </c>
      <c r="AR98" s="25" t="s">
        <v>215</v>
      </c>
      <c r="AT98" s="25" t="s">
        <v>606</v>
      </c>
      <c r="AU98" s="25" t="s">
        <v>83</v>
      </c>
      <c r="AY98" s="25" t="s">
        <v>166</v>
      </c>
      <c r="BE98" s="214">
        <f>IF(N98="základní",J98,0)</f>
        <v>0</v>
      </c>
      <c r="BF98" s="214">
        <f>IF(N98="snížená",J98,0)</f>
        <v>0</v>
      </c>
      <c r="BG98" s="214">
        <f>IF(N98="zákl. přenesená",J98,0)</f>
        <v>0</v>
      </c>
      <c r="BH98" s="214">
        <f>IF(N98="sníž. přenesená",J98,0)</f>
        <v>0</v>
      </c>
      <c r="BI98" s="214">
        <f>IF(N98="nulová",J98,0)</f>
        <v>0</v>
      </c>
      <c r="BJ98" s="25" t="s">
        <v>83</v>
      </c>
      <c r="BK98" s="214">
        <f>ROUND(I98*H98,2)</f>
        <v>0</v>
      </c>
      <c r="BL98" s="25" t="s">
        <v>174</v>
      </c>
      <c r="BM98" s="25" t="s">
        <v>261</v>
      </c>
    </row>
    <row r="99" spans="2:65" s="1" customFormat="1" ht="16.5" customHeight="1">
      <c r="B99" s="42"/>
      <c r="C99" s="204" t="s">
        <v>215</v>
      </c>
      <c r="D99" s="204" t="s">
        <v>169</v>
      </c>
      <c r="E99" s="205" t="s">
        <v>1105</v>
      </c>
      <c r="F99" s="206" t="s">
        <v>1106</v>
      </c>
      <c r="G99" s="207" t="s">
        <v>1090</v>
      </c>
      <c r="H99" s="208">
        <v>1</v>
      </c>
      <c r="I99" s="209"/>
      <c r="J99" s="208">
        <f>ROUND(I99*H99,2)</f>
        <v>0</v>
      </c>
      <c r="K99" s="206" t="s">
        <v>22</v>
      </c>
      <c r="L99" s="62"/>
      <c r="M99" s="210" t="s">
        <v>22</v>
      </c>
      <c r="N99" s="211" t="s">
        <v>47</v>
      </c>
      <c r="O99" s="43"/>
      <c r="P99" s="212">
        <f>O99*H99</f>
        <v>0</v>
      </c>
      <c r="Q99" s="212">
        <v>0</v>
      </c>
      <c r="R99" s="212">
        <f>Q99*H99</f>
        <v>0</v>
      </c>
      <c r="S99" s="212">
        <v>0</v>
      </c>
      <c r="T99" s="213">
        <f>S99*H99</f>
        <v>0</v>
      </c>
      <c r="AR99" s="25" t="s">
        <v>174</v>
      </c>
      <c r="AT99" s="25" t="s">
        <v>169</v>
      </c>
      <c r="AU99" s="25" t="s">
        <v>83</v>
      </c>
      <c r="AY99" s="25" t="s">
        <v>166</v>
      </c>
      <c r="BE99" s="214">
        <f>IF(N99="základní",J99,0)</f>
        <v>0</v>
      </c>
      <c r="BF99" s="214">
        <f>IF(N99="snížená",J99,0)</f>
        <v>0</v>
      </c>
      <c r="BG99" s="214">
        <f>IF(N99="zákl. přenesená",J99,0)</f>
        <v>0</v>
      </c>
      <c r="BH99" s="214">
        <f>IF(N99="sníž. přenesená",J99,0)</f>
        <v>0</v>
      </c>
      <c r="BI99" s="214">
        <f>IF(N99="nulová",J99,0)</f>
        <v>0</v>
      </c>
      <c r="BJ99" s="25" t="s">
        <v>83</v>
      </c>
      <c r="BK99" s="214">
        <f>ROUND(I99*H99,2)</f>
        <v>0</v>
      </c>
      <c r="BL99" s="25" t="s">
        <v>174</v>
      </c>
      <c r="BM99" s="25" t="s">
        <v>273</v>
      </c>
    </row>
    <row r="100" spans="2:65" s="13" customFormat="1">
      <c r="B100" s="226"/>
      <c r="C100" s="227"/>
      <c r="D100" s="217" t="s">
        <v>176</v>
      </c>
      <c r="E100" s="228" t="s">
        <v>22</v>
      </c>
      <c r="F100" s="229" t="s">
        <v>1107</v>
      </c>
      <c r="G100" s="227"/>
      <c r="H100" s="230">
        <v>1</v>
      </c>
      <c r="I100" s="231"/>
      <c r="J100" s="227"/>
      <c r="K100" s="227"/>
      <c r="L100" s="232"/>
      <c r="M100" s="233"/>
      <c r="N100" s="234"/>
      <c r="O100" s="234"/>
      <c r="P100" s="234"/>
      <c r="Q100" s="234"/>
      <c r="R100" s="234"/>
      <c r="S100" s="234"/>
      <c r="T100" s="235"/>
      <c r="AT100" s="236" t="s">
        <v>176</v>
      </c>
      <c r="AU100" s="236" t="s">
        <v>83</v>
      </c>
      <c r="AV100" s="13" t="s">
        <v>85</v>
      </c>
      <c r="AW100" s="13" t="s">
        <v>39</v>
      </c>
      <c r="AX100" s="13" t="s">
        <v>83</v>
      </c>
      <c r="AY100" s="236" t="s">
        <v>166</v>
      </c>
    </row>
    <row r="101" spans="2:65" s="1" customFormat="1" ht="25.5" customHeight="1">
      <c r="B101" s="42"/>
      <c r="C101" s="253" t="s">
        <v>167</v>
      </c>
      <c r="D101" s="253" t="s">
        <v>606</v>
      </c>
      <c r="E101" s="254" t="s">
        <v>1108</v>
      </c>
      <c r="F101" s="255" t="s">
        <v>1109</v>
      </c>
      <c r="G101" s="256" t="s">
        <v>1090</v>
      </c>
      <c r="H101" s="257">
        <v>1</v>
      </c>
      <c r="I101" s="258"/>
      <c r="J101" s="257">
        <f>ROUND(I101*H101,2)</f>
        <v>0</v>
      </c>
      <c r="K101" s="255" t="s">
        <v>22</v>
      </c>
      <c r="L101" s="259"/>
      <c r="M101" s="260" t="s">
        <v>22</v>
      </c>
      <c r="N101" s="261" t="s">
        <v>47</v>
      </c>
      <c r="O101" s="43"/>
      <c r="P101" s="212">
        <f>O101*H101</f>
        <v>0</v>
      </c>
      <c r="Q101" s="212">
        <v>0</v>
      </c>
      <c r="R101" s="212">
        <f>Q101*H101</f>
        <v>0</v>
      </c>
      <c r="S101" s="212">
        <v>0</v>
      </c>
      <c r="T101" s="213">
        <f>S101*H101</f>
        <v>0</v>
      </c>
      <c r="AR101" s="25" t="s">
        <v>215</v>
      </c>
      <c r="AT101" s="25" t="s">
        <v>606</v>
      </c>
      <c r="AU101" s="25" t="s">
        <v>83</v>
      </c>
      <c r="AY101" s="25" t="s">
        <v>166</v>
      </c>
      <c r="BE101" s="214">
        <f>IF(N101="základní",J101,0)</f>
        <v>0</v>
      </c>
      <c r="BF101" s="214">
        <f>IF(N101="snížená",J101,0)</f>
        <v>0</v>
      </c>
      <c r="BG101" s="214">
        <f>IF(N101="zákl. přenesená",J101,0)</f>
        <v>0</v>
      </c>
      <c r="BH101" s="214">
        <f>IF(N101="sníž. přenesená",J101,0)</f>
        <v>0</v>
      </c>
      <c r="BI101" s="214">
        <f>IF(N101="nulová",J101,0)</f>
        <v>0</v>
      </c>
      <c r="BJ101" s="25" t="s">
        <v>83</v>
      </c>
      <c r="BK101" s="214">
        <f>ROUND(I101*H101,2)</f>
        <v>0</v>
      </c>
      <c r="BL101" s="25" t="s">
        <v>174</v>
      </c>
      <c r="BM101" s="25" t="s">
        <v>286</v>
      </c>
    </row>
    <row r="102" spans="2:65" s="1" customFormat="1" ht="16.5" customHeight="1">
      <c r="B102" s="42"/>
      <c r="C102" s="204" t="s">
        <v>239</v>
      </c>
      <c r="D102" s="204" t="s">
        <v>169</v>
      </c>
      <c r="E102" s="205" t="s">
        <v>1110</v>
      </c>
      <c r="F102" s="206" t="s">
        <v>1111</v>
      </c>
      <c r="G102" s="207" t="s">
        <v>1090</v>
      </c>
      <c r="H102" s="208">
        <v>1</v>
      </c>
      <c r="I102" s="209"/>
      <c r="J102" s="208">
        <f>ROUND(I102*H102,2)</f>
        <v>0</v>
      </c>
      <c r="K102" s="206" t="s">
        <v>22</v>
      </c>
      <c r="L102" s="62"/>
      <c r="M102" s="210" t="s">
        <v>22</v>
      </c>
      <c r="N102" s="211" t="s">
        <v>47</v>
      </c>
      <c r="O102" s="43"/>
      <c r="P102" s="212">
        <f>O102*H102</f>
        <v>0</v>
      </c>
      <c r="Q102" s="212">
        <v>0</v>
      </c>
      <c r="R102" s="212">
        <f>Q102*H102</f>
        <v>0</v>
      </c>
      <c r="S102" s="212">
        <v>0</v>
      </c>
      <c r="T102" s="213">
        <f>S102*H102</f>
        <v>0</v>
      </c>
      <c r="AR102" s="25" t="s">
        <v>174</v>
      </c>
      <c r="AT102" s="25" t="s">
        <v>169</v>
      </c>
      <c r="AU102" s="25" t="s">
        <v>83</v>
      </c>
      <c r="AY102" s="25" t="s">
        <v>166</v>
      </c>
      <c r="BE102" s="214">
        <f>IF(N102="základní",J102,0)</f>
        <v>0</v>
      </c>
      <c r="BF102" s="214">
        <f>IF(N102="snížená",J102,0)</f>
        <v>0</v>
      </c>
      <c r="BG102" s="214">
        <f>IF(N102="zákl. přenesená",J102,0)</f>
        <v>0</v>
      </c>
      <c r="BH102" s="214">
        <f>IF(N102="sníž. přenesená",J102,0)</f>
        <v>0</v>
      </c>
      <c r="BI102" s="214">
        <f>IF(N102="nulová",J102,0)</f>
        <v>0</v>
      </c>
      <c r="BJ102" s="25" t="s">
        <v>83</v>
      </c>
      <c r="BK102" s="214">
        <f>ROUND(I102*H102,2)</f>
        <v>0</v>
      </c>
      <c r="BL102" s="25" t="s">
        <v>174</v>
      </c>
      <c r="BM102" s="25" t="s">
        <v>303</v>
      </c>
    </row>
    <row r="103" spans="2:65" s="13" customFormat="1">
      <c r="B103" s="226"/>
      <c r="C103" s="227"/>
      <c r="D103" s="217" t="s">
        <v>176</v>
      </c>
      <c r="E103" s="228" t="s">
        <v>22</v>
      </c>
      <c r="F103" s="229" t="s">
        <v>1112</v>
      </c>
      <c r="G103" s="227"/>
      <c r="H103" s="230">
        <v>1</v>
      </c>
      <c r="I103" s="231"/>
      <c r="J103" s="227"/>
      <c r="K103" s="227"/>
      <c r="L103" s="232"/>
      <c r="M103" s="233"/>
      <c r="N103" s="234"/>
      <c r="O103" s="234"/>
      <c r="P103" s="234"/>
      <c r="Q103" s="234"/>
      <c r="R103" s="234"/>
      <c r="S103" s="234"/>
      <c r="T103" s="235"/>
      <c r="AT103" s="236" t="s">
        <v>176</v>
      </c>
      <c r="AU103" s="236" t="s">
        <v>83</v>
      </c>
      <c r="AV103" s="13" t="s">
        <v>85</v>
      </c>
      <c r="AW103" s="13" t="s">
        <v>39</v>
      </c>
      <c r="AX103" s="13" t="s">
        <v>83</v>
      </c>
      <c r="AY103" s="236" t="s">
        <v>166</v>
      </c>
    </row>
    <row r="104" spans="2:65" s="1" customFormat="1" ht="16.5" customHeight="1">
      <c r="B104" s="42"/>
      <c r="C104" s="253" t="s">
        <v>245</v>
      </c>
      <c r="D104" s="253" t="s">
        <v>606</v>
      </c>
      <c r="E104" s="254" t="s">
        <v>1113</v>
      </c>
      <c r="F104" s="255" t="s">
        <v>1114</v>
      </c>
      <c r="G104" s="256" t="s">
        <v>1090</v>
      </c>
      <c r="H104" s="257">
        <v>1</v>
      </c>
      <c r="I104" s="258"/>
      <c r="J104" s="257">
        <f>ROUND(I104*H104,2)</f>
        <v>0</v>
      </c>
      <c r="K104" s="255" t="s">
        <v>22</v>
      </c>
      <c r="L104" s="259"/>
      <c r="M104" s="260" t="s">
        <v>22</v>
      </c>
      <c r="N104" s="261" t="s">
        <v>47</v>
      </c>
      <c r="O104" s="43"/>
      <c r="P104" s="212">
        <f>O104*H104</f>
        <v>0</v>
      </c>
      <c r="Q104" s="212">
        <v>0</v>
      </c>
      <c r="R104" s="212">
        <f>Q104*H104</f>
        <v>0</v>
      </c>
      <c r="S104" s="212">
        <v>0</v>
      </c>
      <c r="T104" s="213">
        <f>S104*H104</f>
        <v>0</v>
      </c>
      <c r="AR104" s="25" t="s">
        <v>215</v>
      </c>
      <c r="AT104" s="25" t="s">
        <v>606</v>
      </c>
      <c r="AU104" s="25" t="s">
        <v>83</v>
      </c>
      <c r="AY104" s="25" t="s">
        <v>166</v>
      </c>
      <c r="BE104" s="214">
        <f>IF(N104="základní",J104,0)</f>
        <v>0</v>
      </c>
      <c r="BF104" s="214">
        <f>IF(N104="snížená",J104,0)</f>
        <v>0</v>
      </c>
      <c r="BG104" s="214">
        <f>IF(N104="zákl. přenesená",J104,0)</f>
        <v>0</v>
      </c>
      <c r="BH104" s="214">
        <f>IF(N104="sníž. přenesená",J104,0)</f>
        <v>0</v>
      </c>
      <c r="BI104" s="214">
        <f>IF(N104="nulová",J104,0)</f>
        <v>0</v>
      </c>
      <c r="BJ104" s="25" t="s">
        <v>83</v>
      </c>
      <c r="BK104" s="214">
        <f>ROUND(I104*H104,2)</f>
        <v>0</v>
      </c>
      <c r="BL104" s="25" t="s">
        <v>174</v>
      </c>
      <c r="BM104" s="25" t="s">
        <v>315</v>
      </c>
    </row>
    <row r="105" spans="2:65" s="1" customFormat="1" ht="16.5" customHeight="1">
      <c r="B105" s="42"/>
      <c r="C105" s="204" t="s">
        <v>251</v>
      </c>
      <c r="D105" s="204" t="s">
        <v>169</v>
      </c>
      <c r="E105" s="205" t="s">
        <v>1115</v>
      </c>
      <c r="F105" s="206" t="s">
        <v>1116</v>
      </c>
      <c r="G105" s="207" t="s">
        <v>1090</v>
      </c>
      <c r="H105" s="208">
        <v>1</v>
      </c>
      <c r="I105" s="209"/>
      <c r="J105" s="208">
        <f>ROUND(I105*H105,2)</f>
        <v>0</v>
      </c>
      <c r="K105" s="206" t="s">
        <v>22</v>
      </c>
      <c r="L105" s="62"/>
      <c r="M105" s="210" t="s">
        <v>22</v>
      </c>
      <c r="N105" s="211" t="s">
        <v>47</v>
      </c>
      <c r="O105" s="43"/>
      <c r="P105" s="212">
        <f>O105*H105</f>
        <v>0</v>
      </c>
      <c r="Q105" s="212">
        <v>0</v>
      </c>
      <c r="R105" s="212">
        <f>Q105*H105</f>
        <v>0</v>
      </c>
      <c r="S105" s="212">
        <v>0</v>
      </c>
      <c r="T105" s="213">
        <f>S105*H105</f>
        <v>0</v>
      </c>
      <c r="AR105" s="25" t="s">
        <v>174</v>
      </c>
      <c r="AT105" s="25" t="s">
        <v>169</v>
      </c>
      <c r="AU105" s="25" t="s">
        <v>83</v>
      </c>
      <c r="AY105" s="25" t="s">
        <v>166</v>
      </c>
      <c r="BE105" s="214">
        <f>IF(N105="základní",J105,0)</f>
        <v>0</v>
      </c>
      <c r="BF105" s="214">
        <f>IF(N105="snížená",J105,0)</f>
        <v>0</v>
      </c>
      <c r="BG105" s="214">
        <f>IF(N105="zákl. přenesená",J105,0)</f>
        <v>0</v>
      </c>
      <c r="BH105" s="214">
        <f>IF(N105="sníž. přenesená",J105,0)</f>
        <v>0</v>
      </c>
      <c r="BI105" s="214">
        <f>IF(N105="nulová",J105,0)</f>
        <v>0</v>
      </c>
      <c r="BJ105" s="25" t="s">
        <v>83</v>
      </c>
      <c r="BK105" s="214">
        <f>ROUND(I105*H105,2)</f>
        <v>0</v>
      </c>
      <c r="BL105" s="25" t="s">
        <v>174</v>
      </c>
      <c r="BM105" s="25" t="s">
        <v>328</v>
      </c>
    </row>
    <row r="106" spans="2:65" s="13" customFormat="1">
      <c r="B106" s="226"/>
      <c r="C106" s="227"/>
      <c r="D106" s="217" t="s">
        <v>176</v>
      </c>
      <c r="E106" s="228" t="s">
        <v>22</v>
      </c>
      <c r="F106" s="229" t="s">
        <v>1117</v>
      </c>
      <c r="G106" s="227"/>
      <c r="H106" s="230">
        <v>1</v>
      </c>
      <c r="I106" s="231"/>
      <c r="J106" s="227"/>
      <c r="K106" s="227"/>
      <c r="L106" s="232"/>
      <c r="M106" s="233"/>
      <c r="N106" s="234"/>
      <c r="O106" s="234"/>
      <c r="P106" s="234"/>
      <c r="Q106" s="234"/>
      <c r="R106" s="234"/>
      <c r="S106" s="234"/>
      <c r="T106" s="235"/>
      <c r="AT106" s="236" t="s">
        <v>176</v>
      </c>
      <c r="AU106" s="236" t="s">
        <v>83</v>
      </c>
      <c r="AV106" s="13" t="s">
        <v>85</v>
      </c>
      <c r="AW106" s="13" t="s">
        <v>39</v>
      </c>
      <c r="AX106" s="13" t="s">
        <v>83</v>
      </c>
      <c r="AY106" s="236" t="s">
        <v>166</v>
      </c>
    </row>
    <row r="107" spans="2:65" s="1" customFormat="1" ht="51" customHeight="1">
      <c r="B107" s="42"/>
      <c r="C107" s="253" t="s">
        <v>256</v>
      </c>
      <c r="D107" s="253" t="s">
        <v>606</v>
      </c>
      <c r="E107" s="254" t="s">
        <v>1118</v>
      </c>
      <c r="F107" s="255" t="s">
        <v>1119</v>
      </c>
      <c r="G107" s="256" t="s">
        <v>1090</v>
      </c>
      <c r="H107" s="257">
        <v>3</v>
      </c>
      <c r="I107" s="258"/>
      <c r="J107" s="257">
        <f>ROUND(I107*H107,2)</f>
        <v>0</v>
      </c>
      <c r="K107" s="255" t="s">
        <v>22</v>
      </c>
      <c r="L107" s="259"/>
      <c r="M107" s="260" t="s">
        <v>22</v>
      </c>
      <c r="N107" s="261" t="s">
        <v>47</v>
      </c>
      <c r="O107" s="43"/>
      <c r="P107" s="212">
        <f>O107*H107</f>
        <v>0</v>
      </c>
      <c r="Q107" s="212">
        <v>0</v>
      </c>
      <c r="R107" s="212">
        <f>Q107*H107</f>
        <v>0</v>
      </c>
      <c r="S107" s="212">
        <v>0</v>
      </c>
      <c r="T107" s="213">
        <f>S107*H107</f>
        <v>0</v>
      </c>
      <c r="AR107" s="25" t="s">
        <v>215</v>
      </c>
      <c r="AT107" s="25" t="s">
        <v>606</v>
      </c>
      <c r="AU107" s="25" t="s">
        <v>83</v>
      </c>
      <c r="AY107" s="25" t="s">
        <v>166</v>
      </c>
      <c r="BE107" s="214">
        <f>IF(N107="základní",J107,0)</f>
        <v>0</v>
      </c>
      <c r="BF107" s="214">
        <f>IF(N107="snížená",J107,0)</f>
        <v>0</v>
      </c>
      <c r="BG107" s="214">
        <f>IF(N107="zákl. přenesená",J107,0)</f>
        <v>0</v>
      </c>
      <c r="BH107" s="214">
        <f>IF(N107="sníž. přenesená",J107,0)</f>
        <v>0</v>
      </c>
      <c r="BI107" s="214">
        <f>IF(N107="nulová",J107,0)</f>
        <v>0</v>
      </c>
      <c r="BJ107" s="25" t="s">
        <v>83</v>
      </c>
      <c r="BK107" s="214">
        <f>ROUND(I107*H107,2)</f>
        <v>0</v>
      </c>
      <c r="BL107" s="25" t="s">
        <v>174</v>
      </c>
      <c r="BM107" s="25" t="s">
        <v>342</v>
      </c>
    </row>
    <row r="108" spans="2:65" s="1" customFormat="1" ht="16.5" customHeight="1">
      <c r="B108" s="42"/>
      <c r="C108" s="204" t="s">
        <v>261</v>
      </c>
      <c r="D108" s="204" t="s">
        <v>169</v>
      </c>
      <c r="E108" s="205" t="s">
        <v>1120</v>
      </c>
      <c r="F108" s="206" t="s">
        <v>1121</v>
      </c>
      <c r="G108" s="207" t="s">
        <v>1090</v>
      </c>
      <c r="H108" s="208">
        <v>2</v>
      </c>
      <c r="I108" s="209"/>
      <c r="J108" s="208">
        <f>ROUND(I108*H108,2)</f>
        <v>0</v>
      </c>
      <c r="K108" s="206" t="s">
        <v>22</v>
      </c>
      <c r="L108" s="62"/>
      <c r="M108" s="210" t="s">
        <v>22</v>
      </c>
      <c r="N108" s="211" t="s">
        <v>47</v>
      </c>
      <c r="O108" s="43"/>
      <c r="P108" s="212">
        <f>O108*H108</f>
        <v>0</v>
      </c>
      <c r="Q108" s="212">
        <v>0</v>
      </c>
      <c r="R108" s="212">
        <f>Q108*H108</f>
        <v>0</v>
      </c>
      <c r="S108" s="212">
        <v>0</v>
      </c>
      <c r="T108" s="213">
        <f>S108*H108</f>
        <v>0</v>
      </c>
      <c r="AR108" s="25" t="s">
        <v>174</v>
      </c>
      <c r="AT108" s="25" t="s">
        <v>169</v>
      </c>
      <c r="AU108" s="25" t="s">
        <v>83</v>
      </c>
      <c r="AY108" s="25" t="s">
        <v>166</v>
      </c>
      <c r="BE108" s="214">
        <f>IF(N108="základní",J108,0)</f>
        <v>0</v>
      </c>
      <c r="BF108" s="214">
        <f>IF(N108="snížená",J108,0)</f>
        <v>0</v>
      </c>
      <c r="BG108" s="214">
        <f>IF(N108="zákl. přenesená",J108,0)</f>
        <v>0</v>
      </c>
      <c r="BH108" s="214">
        <f>IF(N108="sníž. přenesená",J108,0)</f>
        <v>0</v>
      </c>
      <c r="BI108" s="214">
        <f>IF(N108="nulová",J108,0)</f>
        <v>0</v>
      </c>
      <c r="BJ108" s="25" t="s">
        <v>83</v>
      </c>
      <c r="BK108" s="214">
        <f>ROUND(I108*H108,2)</f>
        <v>0</v>
      </c>
      <c r="BL108" s="25" t="s">
        <v>174</v>
      </c>
      <c r="BM108" s="25" t="s">
        <v>352</v>
      </c>
    </row>
    <row r="109" spans="2:65" s="13" customFormat="1">
      <c r="B109" s="226"/>
      <c r="C109" s="227"/>
      <c r="D109" s="217" t="s">
        <v>176</v>
      </c>
      <c r="E109" s="228" t="s">
        <v>22</v>
      </c>
      <c r="F109" s="229" t="s">
        <v>1122</v>
      </c>
      <c r="G109" s="227"/>
      <c r="H109" s="230">
        <v>2</v>
      </c>
      <c r="I109" s="231"/>
      <c r="J109" s="227"/>
      <c r="K109" s="227"/>
      <c r="L109" s="232"/>
      <c r="M109" s="233"/>
      <c r="N109" s="234"/>
      <c r="O109" s="234"/>
      <c r="P109" s="234"/>
      <c r="Q109" s="234"/>
      <c r="R109" s="234"/>
      <c r="S109" s="234"/>
      <c r="T109" s="235"/>
      <c r="AT109" s="236" t="s">
        <v>176</v>
      </c>
      <c r="AU109" s="236" t="s">
        <v>83</v>
      </c>
      <c r="AV109" s="13" t="s">
        <v>85</v>
      </c>
      <c r="AW109" s="13" t="s">
        <v>39</v>
      </c>
      <c r="AX109" s="13" t="s">
        <v>83</v>
      </c>
      <c r="AY109" s="236" t="s">
        <v>166</v>
      </c>
    </row>
    <row r="110" spans="2:65" s="1" customFormat="1" ht="16.5" customHeight="1">
      <c r="B110" s="42"/>
      <c r="C110" s="253" t="s">
        <v>10</v>
      </c>
      <c r="D110" s="253" t="s">
        <v>606</v>
      </c>
      <c r="E110" s="254" t="s">
        <v>1123</v>
      </c>
      <c r="F110" s="255" t="s">
        <v>1124</v>
      </c>
      <c r="G110" s="256" t="s">
        <v>289</v>
      </c>
      <c r="H110" s="257">
        <v>3</v>
      </c>
      <c r="I110" s="258"/>
      <c r="J110" s="257">
        <f>ROUND(I110*H110,2)</f>
        <v>0</v>
      </c>
      <c r="K110" s="255" t="s">
        <v>22</v>
      </c>
      <c r="L110" s="259"/>
      <c r="M110" s="260" t="s">
        <v>22</v>
      </c>
      <c r="N110" s="261" t="s">
        <v>47</v>
      </c>
      <c r="O110" s="43"/>
      <c r="P110" s="212">
        <f>O110*H110</f>
        <v>0</v>
      </c>
      <c r="Q110" s="212">
        <v>0</v>
      </c>
      <c r="R110" s="212">
        <f>Q110*H110</f>
        <v>0</v>
      </c>
      <c r="S110" s="212">
        <v>0</v>
      </c>
      <c r="T110" s="213">
        <f>S110*H110</f>
        <v>0</v>
      </c>
      <c r="AR110" s="25" t="s">
        <v>215</v>
      </c>
      <c r="AT110" s="25" t="s">
        <v>606</v>
      </c>
      <c r="AU110" s="25" t="s">
        <v>83</v>
      </c>
      <c r="AY110" s="25" t="s">
        <v>166</v>
      </c>
      <c r="BE110" s="214">
        <f>IF(N110="základní",J110,0)</f>
        <v>0</v>
      </c>
      <c r="BF110" s="214">
        <f>IF(N110="snížená",J110,0)</f>
        <v>0</v>
      </c>
      <c r="BG110" s="214">
        <f>IF(N110="zákl. přenesená",J110,0)</f>
        <v>0</v>
      </c>
      <c r="BH110" s="214">
        <f>IF(N110="sníž. přenesená",J110,0)</f>
        <v>0</v>
      </c>
      <c r="BI110" s="214">
        <f>IF(N110="nulová",J110,0)</f>
        <v>0</v>
      </c>
      <c r="BJ110" s="25" t="s">
        <v>83</v>
      </c>
      <c r="BK110" s="214">
        <f>ROUND(I110*H110,2)</f>
        <v>0</v>
      </c>
      <c r="BL110" s="25" t="s">
        <v>174</v>
      </c>
      <c r="BM110" s="25" t="s">
        <v>366</v>
      </c>
    </row>
    <row r="111" spans="2:65" s="1" customFormat="1" ht="16.5" customHeight="1">
      <c r="B111" s="42"/>
      <c r="C111" s="204" t="s">
        <v>273</v>
      </c>
      <c r="D111" s="204" t="s">
        <v>169</v>
      </c>
      <c r="E111" s="205" t="s">
        <v>1125</v>
      </c>
      <c r="F111" s="206" t="s">
        <v>1126</v>
      </c>
      <c r="G111" s="207" t="s">
        <v>289</v>
      </c>
      <c r="H111" s="208">
        <v>3</v>
      </c>
      <c r="I111" s="209"/>
      <c r="J111" s="208">
        <f>ROUND(I111*H111,2)</f>
        <v>0</v>
      </c>
      <c r="K111" s="206" t="s">
        <v>22</v>
      </c>
      <c r="L111" s="62"/>
      <c r="M111" s="210" t="s">
        <v>22</v>
      </c>
      <c r="N111" s="211" t="s">
        <v>47</v>
      </c>
      <c r="O111" s="43"/>
      <c r="P111" s="212">
        <f>O111*H111</f>
        <v>0</v>
      </c>
      <c r="Q111" s="212">
        <v>0</v>
      </c>
      <c r="R111" s="212">
        <f>Q111*H111</f>
        <v>0</v>
      </c>
      <c r="S111" s="212">
        <v>0</v>
      </c>
      <c r="T111" s="213">
        <f>S111*H111</f>
        <v>0</v>
      </c>
      <c r="AR111" s="25" t="s">
        <v>174</v>
      </c>
      <c r="AT111" s="25" t="s">
        <v>169</v>
      </c>
      <c r="AU111" s="25" t="s">
        <v>83</v>
      </c>
      <c r="AY111" s="25" t="s">
        <v>166</v>
      </c>
      <c r="BE111" s="214">
        <f>IF(N111="základní",J111,0)</f>
        <v>0</v>
      </c>
      <c r="BF111" s="214">
        <f>IF(N111="snížená",J111,0)</f>
        <v>0</v>
      </c>
      <c r="BG111" s="214">
        <f>IF(N111="zákl. přenesená",J111,0)</f>
        <v>0</v>
      </c>
      <c r="BH111" s="214">
        <f>IF(N111="sníž. přenesená",J111,0)</f>
        <v>0</v>
      </c>
      <c r="BI111" s="214">
        <f>IF(N111="nulová",J111,0)</f>
        <v>0</v>
      </c>
      <c r="BJ111" s="25" t="s">
        <v>83</v>
      </c>
      <c r="BK111" s="214">
        <f>ROUND(I111*H111,2)</f>
        <v>0</v>
      </c>
      <c r="BL111" s="25" t="s">
        <v>174</v>
      </c>
      <c r="BM111" s="25" t="s">
        <v>377</v>
      </c>
    </row>
    <row r="112" spans="2:65" s="13" customFormat="1">
      <c r="B112" s="226"/>
      <c r="C112" s="227"/>
      <c r="D112" s="217" t="s">
        <v>176</v>
      </c>
      <c r="E112" s="228" t="s">
        <v>22</v>
      </c>
      <c r="F112" s="229" t="s">
        <v>1127</v>
      </c>
      <c r="G112" s="227"/>
      <c r="H112" s="230">
        <v>3</v>
      </c>
      <c r="I112" s="231"/>
      <c r="J112" s="227"/>
      <c r="K112" s="227"/>
      <c r="L112" s="232"/>
      <c r="M112" s="233"/>
      <c r="N112" s="234"/>
      <c r="O112" s="234"/>
      <c r="P112" s="234"/>
      <c r="Q112" s="234"/>
      <c r="R112" s="234"/>
      <c r="S112" s="234"/>
      <c r="T112" s="235"/>
      <c r="AT112" s="236" t="s">
        <v>176</v>
      </c>
      <c r="AU112" s="236" t="s">
        <v>83</v>
      </c>
      <c r="AV112" s="13" t="s">
        <v>85</v>
      </c>
      <c r="AW112" s="13" t="s">
        <v>39</v>
      </c>
      <c r="AX112" s="13" t="s">
        <v>83</v>
      </c>
      <c r="AY112" s="236" t="s">
        <v>166</v>
      </c>
    </row>
    <row r="113" spans="2:65" s="1" customFormat="1" ht="16.5" customHeight="1">
      <c r="B113" s="42"/>
      <c r="C113" s="253" t="s">
        <v>279</v>
      </c>
      <c r="D113" s="253" t="s">
        <v>606</v>
      </c>
      <c r="E113" s="254" t="s">
        <v>1128</v>
      </c>
      <c r="F113" s="255" t="s">
        <v>1129</v>
      </c>
      <c r="G113" s="256" t="s">
        <v>172</v>
      </c>
      <c r="H113" s="257">
        <v>5</v>
      </c>
      <c r="I113" s="258"/>
      <c r="J113" s="257">
        <f>ROUND(I113*H113,2)</f>
        <v>0</v>
      </c>
      <c r="K113" s="255" t="s">
        <v>22</v>
      </c>
      <c r="L113" s="259"/>
      <c r="M113" s="260" t="s">
        <v>22</v>
      </c>
      <c r="N113" s="261" t="s">
        <v>47</v>
      </c>
      <c r="O113" s="43"/>
      <c r="P113" s="212">
        <f>O113*H113</f>
        <v>0</v>
      </c>
      <c r="Q113" s="212">
        <v>0</v>
      </c>
      <c r="R113" s="212">
        <f>Q113*H113</f>
        <v>0</v>
      </c>
      <c r="S113" s="212">
        <v>0</v>
      </c>
      <c r="T113" s="213">
        <f>S113*H113</f>
        <v>0</v>
      </c>
      <c r="AR113" s="25" t="s">
        <v>215</v>
      </c>
      <c r="AT113" s="25" t="s">
        <v>606</v>
      </c>
      <c r="AU113" s="25" t="s">
        <v>83</v>
      </c>
      <c r="AY113" s="25" t="s">
        <v>166</v>
      </c>
      <c r="BE113" s="214">
        <f>IF(N113="základní",J113,0)</f>
        <v>0</v>
      </c>
      <c r="BF113" s="214">
        <f>IF(N113="snížená",J113,0)</f>
        <v>0</v>
      </c>
      <c r="BG113" s="214">
        <f>IF(N113="zákl. přenesená",J113,0)</f>
        <v>0</v>
      </c>
      <c r="BH113" s="214">
        <f>IF(N113="sníž. přenesená",J113,0)</f>
        <v>0</v>
      </c>
      <c r="BI113" s="214">
        <f>IF(N113="nulová",J113,0)</f>
        <v>0</v>
      </c>
      <c r="BJ113" s="25" t="s">
        <v>83</v>
      </c>
      <c r="BK113" s="214">
        <f>ROUND(I113*H113,2)</f>
        <v>0</v>
      </c>
      <c r="BL113" s="25" t="s">
        <v>174</v>
      </c>
      <c r="BM113" s="25" t="s">
        <v>394</v>
      </c>
    </row>
    <row r="114" spans="2:65" s="1" customFormat="1" ht="16.5" customHeight="1">
      <c r="B114" s="42"/>
      <c r="C114" s="204" t="s">
        <v>286</v>
      </c>
      <c r="D114" s="204" t="s">
        <v>169</v>
      </c>
      <c r="E114" s="205" t="s">
        <v>1130</v>
      </c>
      <c r="F114" s="206" t="s">
        <v>1131</v>
      </c>
      <c r="G114" s="207" t="s">
        <v>172</v>
      </c>
      <c r="H114" s="208">
        <v>5</v>
      </c>
      <c r="I114" s="209"/>
      <c r="J114" s="208">
        <f>ROUND(I114*H114,2)</f>
        <v>0</v>
      </c>
      <c r="K114" s="206" t="s">
        <v>22</v>
      </c>
      <c r="L114" s="62"/>
      <c r="M114" s="210" t="s">
        <v>22</v>
      </c>
      <c r="N114" s="211" t="s">
        <v>47</v>
      </c>
      <c r="O114" s="43"/>
      <c r="P114" s="212">
        <f>O114*H114</f>
        <v>0</v>
      </c>
      <c r="Q114" s="212">
        <v>0</v>
      </c>
      <c r="R114" s="212">
        <f>Q114*H114</f>
        <v>0</v>
      </c>
      <c r="S114" s="212">
        <v>0</v>
      </c>
      <c r="T114" s="213">
        <f>S114*H114</f>
        <v>0</v>
      </c>
      <c r="AR114" s="25" t="s">
        <v>174</v>
      </c>
      <c r="AT114" s="25" t="s">
        <v>169</v>
      </c>
      <c r="AU114" s="25" t="s">
        <v>83</v>
      </c>
      <c r="AY114" s="25" t="s">
        <v>166</v>
      </c>
      <c r="BE114" s="214">
        <f>IF(N114="základní",J114,0)</f>
        <v>0</v>
      </c>
      <c r="BF114" s="214">
        <f>IF(N114="snížená",J114,0)</f>
        <v>0</v>
      </c>
      <c r="BG114" s="214">
        <f>IF(N114="zákl. přenesená",J114,0)</f>
        <v>0</v>
      </c>
      <c r="BH114" s="214">
        <f>IF(N114="sníž. přenesená",J114,0)</f>
        <v>0</v>
      </c>
      <c r="BI114" s="214">
        <f>IF(N114="nulová",J114,0)</f>
        <v>0</v>
      </c>
      <c r="BJ114" s="25" t="s">
        <v>83</v>
      </c>
      <c r="BK114" s="214">
        <f>ROUND(I114*H114,2)</f>
        <v>0</v>
      </c>
      <c r="BL114" s="25" t="s">
        <v>174</v>
      </c>
      <c r="BM114" s="25" t="s">
        <v>591</v>
      </c>
    </row>
    <row r="115" spans="2:65" s="13" customFormat="1">
      <c r="B115" s="226"/>
      <c r="C115" s="227"/>
      <c r="D115" s="217" t="s">
        <v>176</v>
      </c>
      <c r="E115" s="228" t="s">
        <v>22</v>
      </c>
      <c r="F115" s="229" t="s">
        <v>1132</v>
      </c>
      <c r="G115" s="227"/>
      <c r="H115" s="230">
        <v>5</v>
      </c>
      <c r="I115" s="231"/>
      <c r="J115" s="227"/>
      <c r="K115" s="227"/>
      <c r="L115" s="232"/>
      <c r="M115" s="233"/>
      <c r="N115" s="234"/>
      <c r="O115" s="234"/>
      <c r="P115" s="234"/>
      <c r="Q115" s="234"/>
      <c r="R115" s="234"/>
      <c r="S115" s="234"/>
      <c r="T115" s="235"/>
      <c r="AT115" s="236" t="s">
        <v>176</v>
      </c>
      <c r="AU115" s="236" t="s">
        <v>83</v>
      </c>
      <c r="AV115" s="13" t="s">
        <v>85</v>
      </c>
      <c r="AW115" s="13" t="s">
        <v>39</v>
      </c>
      <c r="AX115" s="13" t="s">
        <v>83</v>
      </c>
      <c r="AY115" s="236" t="s">
        <v>166</v>
      </c>
    </row>
    <row r="116" spans="2:65" s="1" customFormat="1" ht="16.5" customHeight="1">
      <c r="B116" s="42"/>
      <c r="C116" s="253" t="s">
        <v>295</v>
      </c>
      <c r="D116" s="253" t="s">
        <v>606</v>
      </c>
      <c r="E116" s="254" t="s">
        <v>1133</v>
      </c>
      <c r="F116" s="255" t="s">
        <v>1134</v>
      </c>
      <c r="G116" s="256" t="s">
        <v>172</v>
      </c>
      <c r="H116" s="257">
        <v>5</v>
      </c>
      <c r="I116" s="258"/>
      <c r="J116" s="257">
        <f>ROUND(I116*H116,2)</f>
        <v>0</v>
      </c>
      <c r="K116" s="255" t="s">
        <v>22</v>
      </c>
      <c r="L116" s="259"/>
      <c r="M116" s="260" t="s">
        <v>22</v>
      </c>
      <c r="N116" s="261" t="s">
        <v>47</v>
      </c>
      <c r="O116" s="43"/>
      <c r="P116" s="212">
        <f>O116*H116</f>
        <v>0</v>
      </c>
      <c r="Q116" s="212">
        <v>0</v>
      </c>
      <c r="R116" s="212">
        <f>Q116*H116</f>
        <v>0</v>
      </c>
      <c r="S116" s="212">
        <v>0</v>
      </c>
      <c r="T116" s="213">
        <f>S116*H116</f>
        <v>0</v>
      </c>
      <c r="AR116" s="25" t="s">
        <v>215</v>
      </c>
      <c r="AT116" s="25" t="s">
        <v>606</v>
      </c>
      <c r="AU116" s="25" t="s">
        <v>83</v>
      </c>
      <c r="AY116" s="25" t="s">
        <v>166</v>
      </c>
      <c r="BE116" s="214">
        <f>IF(N116="základní",J116,0)</f>
        <v>0</v>
      </c>
      <c r="BF116" s="214">
        <f>IF(N116="snížená",J116,0)</f>
        <v>0</v>
      </c>
      <c r="BG116" s="214">
        <f>IF(N116="zákl. přenesená",J116,0)</f>
        <v>0</v>
      </c>
      <c r="BH116" s="214">
        <f>IF(N116="sníž. přenesená",J116,0)</f>
        <v>0</v>
      </c>
      <c r="BI116" s="214">
        <f>IF(N116="nulová",J116,0)</f>
        <v>0</v>
      </c>
      <c r="BJ116" s="25" t="s">
        <v>83</v>
      </c>
      <c r="BK116" s="214">
        <f>ROUND(I116*H116,2)</f>
        <v>0</v>
      </c>
      <c r="BL116" s="25" t="s">
        <v>174</v>
      </c>
      <c r="BM116" s="25" t="s">
        <v>605</v>
      </c>
    </row>
    <row r="117" spans="2:65" s="1" customFormat="1" ht="16.5" customHeight="1">
      <c r="B117" s="42"/>
      <c r="C117" s="204" t="s">
        <v>303</v>
      </c>
      <c r="D117" s="204" t="s">
        <v>169</v>
      </c>
      <c r="E117" s="205" t="s">
        <v>1135</v>
      </c>
      <c r="F117" s="206" t="s">
        <v>1136</v>
      </c>
      <c r="G117" s="207" t="s">
        <v>172</v>
      </c>
      <c r="H117" s="208">
        <v>5</v>
      </c>
      <c r="I117" s="209"/>
      <c r="J117" s="208">
        <f>ROUND(I117*H117,2)</f>
        <v>0</v>
      </c>
      <c r="K117" s="206" t="s">
        <v>22</v>
      </c>
      <c r="L117" s="62"/>
      <c r="M117" s="210" t="s">
        <v>22</v>
      </c>
      <c r="N117" s="211" t="s">
        <v>47</v>
      </c>
      <c r="O117" s="43"/>
      <c r="P117" s="212">
        <f>O117*H117</f>
        <v>0</v>
      </c>
      <c r="Q117" s="212">
        <v>0</v>
      </c>
      <c r="R117" s="212">
        <f>Q117*H117</f>
        <v>0</v>
      </c>
      <c r="S117" s="212">
        <v>0</v>
      </c>
      <c r="T117" s="213">
        <f>S117*H117</f>
        <v>0</v>
      </c>
      <c r="AR117" s="25" t="s">
        <v>174</v>
      </c>
      <c r="AT117" s="25" t="s">
        <v>169</v>
      </c>
      <c r="AU117" s="25" t="s">
        <v>83</v>
      </c>
      <c r="AY117" s="25" t="s">
        <v>166</v>
      </c>
      <c r="BE117" s="214">
        <f>IF(N117="základní",J117,0)</f>
        <v>0</v>
      </c>
      <c r="BF117" s="214">
        <f>IF(N117="snížená",J117,0)</f>
        <v>0</v>
      </c>
      <c r="BG117" s="214">
        <f>IF(N117="zákl. přenesená",J117,0)</f>
        <v>0</v>
      </c>
      <c r="BH117" s="214">
        <f>IF(N117="sníž. přenesená",J117,0)</f>
        <v>0</v>
      </c>
      <c r="BI117" s="214">
        <f>IF(N117="nulová",J117,0)</f>
        <v>0</v>
      </c>
      <c r="BJ117" s="25" t="s">
        <v>83</v>
      </c>
      <c r="BK117" s="214">
        <f>ROUND(I117*H117,2)</f>
        <v>0</v>
      </c>
      <c r="BL117" s="25" t="s">
        <v>174</v>
      </c>
      <c r="BM117" s="25" t="s">
        <v>616</v>
      </c>
    </row>
    <row r="118" spans="2:65" s="13" customFormat="1">
      <c r="B118" s="226"/>
      <c r="C118" s="227"/>
      <c r="D118" s="217" t="s">
        <v>176</v>
      </c>
      <c r="E118" s="228" t="s">
        <v>22</v>
      </c>
      <c r="F118" s="229" t="s">
        <v>1132</v>
      </c>
      <c r="G118" s="227"/>
      <c r="H118" s="230">
        <v>5</v>
      </c>
      <c r="I118" s="231"/>
      <c r="J118" s="227"/>
      <c r="K118" s="227"/>
      <c r="L118" s="232"/>
      <c r="M118" s="233"/>
      <c r="N118" s="234"/>
      <c r="O118" s="234"/>
      <c r="P118" s="234"/>
      <c r="Q118" s="234"/>
      <c r="R118" s="234"/>
      <c r="S118" s="234"/>
      <c r="T118" s="235"/>
      <c r="AT118" s="236" t="s">
        <v>176</v>
      </c>
      <c r="AU118" s="236" t="s">
        <v>83</v>
      </c>
      <c r="AV118" s="13" t="s">
        <v>85</v>
      </c>
      <c r="AW118" s="13" t="s">
        <v>39</v>
      </c>
      <c r="AX118" s="13" t="s">
        <v>83</v>
      </c>
      <c r="AY118" s="236" t="s">
        <v>166</v>
      </c>
    </row>
    <row r="119" spans="2:65" s="1" customFormat="1" ht="16.5" customHeight="1">
      <c r="B119" s="42"/>
      <c r="C119" s="253" t="s">
        <v>9</v>
      </c>
      <c r="D119" s="253" t="s">
        <v>606</v>
      </c>
      <c r="E119" s="254" t="s">
        <v>1137</v>
      </c>
      <c r="F119" s="255" t="s">
        <v>1138</v>
      </c>
      <c r="G119" s="256" t="s">
        <v>172</v>
      </c>
      <c r="H119" s="257">
        <v>15</v>
      </c>
      <c r="I119" s="258"/>
      <c r="J119" s="257">
        <f>ROUND(I119*H119,2)</f>
        <v>0</v>
      </c>
      <c r="K119" s="255" t="s">
        <v>22</v>
      </c>
      <c r="L119" s="259"/>
      <c r="M119" s="260" t="s">
        <v>22</v>
      </c>
      <c r="N119" s="261" t="s">
        <v>47</v>
      </c>
      <c r="O119" s="43"/>
      <c r="P119" s="212">
        <f>O119*H119</f>
        <v>0</v>
      </c>
      <c r="Q119" s="212">
        <v>0</v>
      </c>
      <c r="R119" s="212">
        <f>Q119*H119</f>
        <v>0</v>
      </c>
      <c r="S119" s="212">
        <v>0</v>
      </c>
      <c r="T119" s="213">
        <f>S119*H119</f>
        <v>0</v>
      </c>
      <c r="AR119" s="25" t="s">
        <v>215</v>
      </c>
      <c r="AT119" s="25" t="s">
        <v>606</v>
      </c>
      <c r="AU119" s="25" t="s">
        <v>83</v>
      </c>
      <c r="AY119" s="25" t="s">
        <v>166</v>
      </c>
      <c r="BE119" s="214">
        <f>IF(N119="základní",J119,0)</f>
        <v>0</v>
      </c>
      <c r="BF119" s="214">
        <f>IF(N119="snížená",J119,0)</f>
        <v>0</v>
      </c>
      <c r="BG119" s="214">
        <f>IF(N119="zákl. přenesená",J119,0)</f>
        <v>0</v>
      </c>
      <c r="BH119" s="214">
        <f>IF(N119="sníž. přenesená",J119,0)</f>
        <v>0</v>
      </c>
      <c r="BI119" s="214">
        <f>IF(N119="nulová",J119,0)</f>
        <v>0</v>
      </c>
      <c r="BJ119" s="25" t="s">
        <v>83</v>
      </c>
      <c r="BK119" s="214">
        <f>ROUND(I119*H119,2)</f>
        <v>0</v>
      </c>
      <c r="BL119" s="25" t="s">
        <v>174</v>
      </c>
      <c r="BM119" s="25" t="s">
        <v>626</v>
      </c>
    </row>
    <row r="120" spans="2:65" s="1" customFormat="1" ht="16.5" customHeight="1">
      <c r="B120" s="42"/>
      <c r="C120" s="204" t="s">
        <v>315</v>
      </c>
      <c r="D120" s="204" t="s">
        <v>169</v>
      </c>
      <c r="E120" s="205" t="s">
        <v>1139</v>
      </c>
      <c r="F120" s="206" t="s">
        <v>1140</v>
      </c>
      <c r="G120" s="207" t="s">
        <v>172</v>
      </c>
      <c r="H120" s="208">
        <v>15</v>
      </c>
      <c r="I120" s="209"/>
      <c r="J120" s="208">
        <f>ROUND(I120*H120,2)</f>
        <v>0</v>
      </c>
      <c r="K120" s="206" t="s">
        <v>22</v>
      </c>
      <c r="L120" s="62"/>
      <c r="M120" s="210" t="s">
        <v>22</v>
      </c>
      <c r="N120" s="211" t="s">
        <v>47</v>
      </c>
      <c r="O120" s="43"/>
      <c r="P120" s="212">
        <f>O120*H120</f>
        <v>0</v>
      </c>
      <c r="Q120" s="212">
        <v>0</v>
      </c>
      <c r="R120" s="212">
        <f>Q120*H120</f>
        <v>0</v>
      </c>
      <c r="S120" s="212">
        <v>0</v>
      </c>
      <c r="T120" s="213">
        <f>S120*H120</f>
        <v>0</v>
      </c>
      <c r="AR120" s="25" t="s">
        <v>174</v>
      </c>
      <c r="AT120" s="25" t="s">
        <v>169</v>
      </c>
      <c r="AU120" s="25" t="s">
        <v>83</v>
      </c>
      <c r="AY120" s="25" t="s">
        <v>166</v>
      </c>
      <c r="BE120" s="214">
        <f>IF(N120="základní",J120,0)</f>
        <v>0</v>
      </c>
      <c r="BF120" s="214">
        <f>IF(N120="snížená",J120,0)</f>
        <v>0</v>
      </c>
      <c r="BG120" s="214">
        <f>IF(N120="zákl. přenesená",J120,0)</f>
        <v>0</v>
      </c>
      <c r="BH120" s="214">
        <f>IF(N120="sníž. přenesená",J120,0)</f>
        <v>0</v>
      </c>
      <c r="BI120" s="214">
        <f>IF(N120="nulová",J120,0)</f>
        <v>0</v>
      </c>
      <c r="BJ120" s="25" t="s">
        <v>83</v>
      </c>
      <c r="BK120" s="214">
        <f>ROUND(I120*H120,2)</f>
        <v>0</v>
      </c>
      <c r="BL120" s="25" t="s">
        <v>174</v>
      </c>
      <c r="BM120" s="25" t="s">
        <v>638</v>
      </c>
    </row>
    <row r="121" spans="2:65" s="13" customFormat="1">
      <c r="B121" s="226"/>
      <c r="C121" s="227"/>
      <c r="D121" s="217" t="s">
        <v>176</v>
      </c>
      <c r="E121" s="228" t="s">
        <v>22</v>
      </c>
      <c r="F121" s="229" t="s">
        <v>1141</v>
      </c>
      <c r="G121" s="227"/>
      <c r="H121" s="230">
        <v>15</v>
      </c>
      <c r="I121" s="231"/>
      <c r="J121" s="227"/>
      <c r="K121" s="227"/>
      <c r="L121" s="232"/>
      <c r="M121" s="233"/>
      <c r="N121" s="234"/>
      <c r="O121" s="234"/>
      <c r="P121" s="234"/>
      <c r="Q121" s="234"/>
      <c r="R121" s="234"/>
      <c r="S121" s="234"/>
      <c r="T121" s="235"/>
      <c r="AT121" s="236" t="s">
        <v>176</v>
      </c>
      <c r="AU121" s="236" t="s">
        <v>83</v>
      </c>
      <c r="AV121" s="13" t="s">
        <v>85</v>
      </c>
      <c r="AW121" s="13" t="s">
        <v>39</v>
      </c>
      <c r="AX121" s="13" t="s">
        <v>83</v>
      </c>
      <c r="AY121" s="236" t="s">
        <v>166</v>
      </c>
    </row>
    <row r="122" spans="2:65" s="1" customFormat="1" ht="16.5" customHeight="1">
      <c r="B122" s="42"/>
      <c r="C122" s="253" t="s">
        <v>321</v>
      </c>
      <c r="D122" s="253" t="s">
        <v>606</v>
      </c>
      <c r="E122" s="254" t="s">
        <v>1142</v>
      </c>
      <c r="F122" s="255" t="s">
        <v>1143</v>
      </c>
      <c r="G122" s="256" t="s">
        <v>172</v>
      </c>
      <c r="H122" s="257">
        <v>25</v>
      </c>
      <c r="I122" s="258"/>
      <c r="J122" s="257">
        <f>ROUND(I122*H122,2)</f>
        <v>0</v>
      </c>
      <c r="K122" s="255" t="s">
        <v>22</v>
      </c>
      <c r="L122" s="259"/>
      <c r="M122" s="260" t="s">
        <v>22</v>
      </c>
      <c r="N122" s="261" t="s">
        <v>47</v>
      </c>
      <c r="O122" s="43"/>
      <c r="P122" s="212">
        <f>O122*H122</f>
        <v>0</v>
      </c>
      <c r="Q122" s="212">
        <v>0</v>
      </c>
      <c r="R122" s="212">
        <f>Q122*H122</f>
        <v>0</v>
      </c>
      <c r="S122" s="212">
        <v>0</v>
      </c>
      <c r="T122" s="213">
        <f>S122*H122</f>
        <v>0</v>
      </c>
      <c r="AR122" s="25" t="s">
        <v>215</v>
      </c>
      <c r="AT122" s="25" t="s">
        <v>606</v>
      </c>
      <c r="AU122" s="25" t="s">
        <v>83</v>
      </c>
      <c r="AY122" s="25" t="s">
        <v>166</v>
      </c>
      <c r="BE122" s="214">
        <f>IF(N122="základní",J122,0)</f>
        <v>0</v>
      </c>
      <c r="BF122" s="214">
        <f>IF(N122="snížená",J122,0)</f>
        <v>0</v>
      </c>
      <c r="BG122" s="214">
        <f>IF(N122="zákl. přenesená",J122,0)</f>
        <v>0</v>
      </c>
      <c r="BH122" s="214">
        <f>IF(N122="sníž. přenesená",J122,0)</f>
        <v>0</v>
      </c>
      <c r="BI122" s="214">
        <f>IF(N122="nulová",J122,0)</f>
        <v>0</v>
      </c>
      <c r="BJ122" s="25" t="s">
        <v>83</v>
      </c>
      <c r="BK122" s="214">
        <f>ROUND(I122*H122,2)</f>
        <v>0</v>
      </c>
      <c r="BL122" s="25" t="s">
        <v>174</v>
      </c>
      <c r="BM122" s="25" t="s">
        <v>652</v>
      </c>
    </row>
    <row r="123" spans="2:65" s="1" customFormat="1" ht="16.5" customHeight="1">
      <c r="B123" s="42"/>
      <c r="C123" s="204" t="s">
        <v>328</v>
      </c>
      <c r="D123" s="204" t="s">
        <v>169</v>
      </c>
      <c r="E123" s="205" t="s">
        <v>1144</v>
      </c>
      <c r="F123" s="206" t="s">
        <v>1145</v>
      </c>
      <c r="G123" s="207" t="s">
        <v>289</v>
      </c>
      <c r="H123" s="208">
        <v>25</v>
      </c>
      <c r="I123" s="209"/>
      <c r="J123" s="208">
        <f>ROUND(I123*H123,2)</f>
        <v>0</v>
      </c>
      <c r="K123" s="206" t="s">
        <v>22</v>
      </c>
      <c r="L123" s="62"/>
      <c r="M123" s="210" t="s">
        <v>22</v>
      </c>
      <c r="N123" s="211" t="s">
        <v>47</v>
      </c>
      <c r="O123" s="43"/>
      <c r="P123" s="212">
        <f>O123*H123</f>
        <v>0</v>
      </c>
      <c r="Q123" s="212">
        <v>0</v>
      </c>
      <c r="R123" s="212">
        <f>Q123*H123</f>
        <v>0</v>
      </c>
      <c r="S123" s="212">
        <v>0</v>
      </c>
      <c r="T123" s="213">
        <f>S123*H123</f>
        <v>0</v>
      </c>
      <c r="AR123" s="25" t="s">
        <v>174</v>
      </c>
      <c r="AT123" s="25" t="s">
        <v>169</v>
      </c>
      <c r="AU123" s="25" t="s">
        <v>83</v>
      </c>
      <c r="AY123" s="25" t="s">
        <v>166</v>
      </c>
      <c r="BE123" s="214">
        <f>IF(N123="základní",J123,0)</f>
        <v>0</v>
      </c>
      <c r="BF123" s="214">
        <f>IF(N123="snížená",J123,0)</f>
        <v>0</v>
      </c>
      <c r="BG123" s="214">
        <f>IF(N123="zákl. přenesená",J123,0)</f>
        <v>0</v>
      </c>
      <c r="BH123" s="214">
        <f>IF(N123="sníž. přenesená",J123,0)</f>
        <v>0</v>
      </c>
      <c r="BI123" s="214">
        <f>IF(N123="nulová",J123,0)</f>
        <v>0</v>
      </c>
      <c r="BJ123" s="25" t="s">
        <v>83</v>
      </c>
      <c r="BK123" s="214">
        <f>ROUND(I123*H123,2)</f>
        <v>0</v>
      </c>
      <c r="BL123" s="25" t="s">
        <v>174</v>
      </c>
      <c r="BM123" s="25" t="s">
        <v>668</v>
      </c>
    </row>
    <row r="124" spans="2:65" s="13" customFormat="1">
      <c r="B124" s="226"/>
      <c r="C124" s="227"/>
      <c r="D124" s="217" t="s">
        <v>176</v>
      </c>
      <c r="E124" s="228" t="s">
        <v>22</v>
      </c>
      <c r="F124" s="229" t="s">
        <v>1146</v>
      </c>
      <c r="G124" s="227"/>
      <c r="H124" s="230">
        <v>25</v>
      </c>
      <c r="I124" s="231"/>
      <c r="J124" s="227"/>
      <c r="K124" s="227"/>
      <c r="L124" s="232"/>
      <c r="M124" s="233"/>
      <c r="N124" s="234"/>
      <c r="O124" s="234"/>
      <c r="P124" s="234"/>
      <c r="Q124" s="234"/>
      <c r="R124" s="234"/>
      <c r="S124" s="234"/>
      <c r="T124" s="235"/>
      <c r="AT124" s="236" t="s">
        <v>176</v>
      </c>
      <c r="AU124" s="236" t="s">
        <v>83</v>
      </c>
      <c r="AV124" s="13" t="s">
        <v>85</v>
      </c>
      <c r="AW124" s="13" t="s">
        <v>39</v>
      </c>
      <c r="AX124" s="13" t="s">
        <v>83</v>
      </c>
      <c r="AY124" s="236" t="s">
        <v>166</v>
      </c>
    </row>
    <row r="125" spans="2:65" s="11" customFormat="1" ht="37.35" customHeight="1">
      <c r="B125" s="188"/>
      <c r="C125" s="189"/>
      <c r="D125" s="190" t="s">
        <v>75</v>
      </c>
      <c r="E125" s="191" t="s">
        <v>1147</v>
      </c>
      <c r="F125" s="191" t="s">
        <v>1148</v>
      </c>
      <c r="G125" s="189"/>
      <c r="H125" s="189"/>
      <c r="I125" s="192"/>
      <c r="J125" s="193">
        <f>BK125</f>
        <v>0</v>
      </c>
      <c r="K125" s="189"/>
      <c r="L125" s="194"/>
      <c r="M125" s="195"/>
      <c r="N125" s="196"/>
      <c r="O125" s="196"/>
      <c r="P125" s="197">
        <f>SUM(P126:P134)</f>
        <v>0</v>
      </c>
      <c r="Q125" s="196"/>
      <c r="R125" s="197">
        <f>SUM(R126:R134)</f>
        <v>0</v>
      </c>
      <c r="S125" s="196"/>
      <c r="T125" s="198">
        <f>SUM(T126:T134)</f>
        <v>0</v>
      </c>
      <c r="AR125" s="199" t="s">
        <v>83</v>
      </c>
      <c r="AT125" s="200" t="s">
        <v>75</v>
      </c>
      <c r="AU125" s="200" t="s">
        <v>76</v>
      </c>
      <c r="AY125" s="199" t="s">
        <v>166</v>
      </c>
      <c r="BK125" s="201">
        <f>SUM(BK126:BK134)</f>
        <v>0</v>
      </c>
    </row>
    <row r="126" spans="2:65" s="1" customFormat="1" ht="76.5" customHeight="1">
      <c r="B126" s="42"/>
      <c r="C126" s="253" t="s">
        <v>337</v>
      </c>
      <c r="D126" s="253" t="s">
        <v>606</v>
      </c>
      <c r="E126" s="254" t="s">
        <v>1149</v>
      </c>
      <c r="F126" s="255" t="s">
        <v>1150</v>
      </c>
      <c r="G126" s="256" t="s">
        <v>1090</v>
      </c>
      <c r="H126" s="257">
        <v>1</v>
      </c>
      <c r="I126" s="258"/>
      <c r="J126" s="257">
        <f>ROUND(I126*H126,2)</f>
        <v>0</v>
      </c>
      <c r="K126" s="255" t="s">
        <v>22</v>
      </c>
      <c r="L126" s="259"/>
      <c r="M126" s="260" t="s">
        <v>22</v>
      </c>
      <c r="N126" s="261" t="s">
        <v>47</v>
      </c>
      <c r="O126" s="43"/>
      <c r="P126" s="212">
        <f>O126*H126</f>
        <v>0</v>
      </c>
      <c r="Q126" s="212">
        <v>0</v>
      </c>
      <c r="R126" s="212">
        <f>Q126*H126</f>
        <v>0</v>
      </c>
      <c r="S126" s="212">
        <v>0</v>
      </c>
      <c r="T126" s="213">
        <f>S126*H126</f>
        <v>0</v>
      </c>
      <c r="AR126" s="25" t="s">
        <v>215</v>
      </c>
      <c r="AT126" s="25" t="s">
        <v>606</v>
      </c>
      <c r="AU126" s="25" t="s">
        <v>83</v>
      </c>
      <c r="AY126" s="25" t="s">
        <v>166</v>
      </c>
      <c r="BE126" s="214">
        <f>IF(N126="základní",J126,0)</f>
        <v>0</v>
      </c>
      <c r="BF126" s="214">
        <f>IF(N126="snížená",J126,0)</f>
        <v>0</v>
      </c>
      <c r="BG126" s="214">
        <f>IF(N126="zákl. přenesená",J126,0)</f>
        <v>0</v>
      </c>
      <c r="BH126" s="214">
        <f>IF(N126="sníž. přenesená",J126,0)</f>
        <v>0</v>
      </c>
      <c r="BI126" s="214">
        <f>IF(N126="nulová",J126,0)</f>
        <v>0</v>
      </c>
      <c r="BJ126" s="25" t="s">
        <v>83</v>
      </c>
      <c r="BK126" s="214">
        <f>ROUND(I126*H126,2)</f>
        <v>0</v>
      </c>
      <c r="BL126" s="25" t="s">
        <v>174</v>
      </c>
      <c r="BM126" s="25" t="s">
        <v>682</v>
      </c>
    </row>
    <row r="127" spans="2:65" s="1" customFormat="1" ht="16.5" customHeight="1">
      <c r="B127" s="42"/>
      <c r="C127" s="204" t="s">
        <v>342</v>
      </c>
      <c r="D127" s="204" t="s">
        <v>169</v>
      </c>
      <c r="E127" s="205" t="s">
        <v>1091</v>
      </c>
      <c r="F127" s="206" t="s">
        <v>1092</v>
      </c>
      <c r="G127" s="207" t="s">
        <v>1090</v>
      </c>
      <c r="H127" s="208">
        <v>1</v>
      </c>
      <c r="I127" s="209"/>
      <c r="J127" s="208">
        <f>ROUND(I127*H127,2)</f>
        <v>0</v>
      </c>
      <c r="K127" s="206" t="s">
        <v>22</v>
      </c>
      <c r="L127" s="62"/>
      <c r="M127" s="210" t="s">
        <v>22</v>
      </c>
      <c r="N127" s="211" t="s">
        <v>47</v>
      </c>
      <c r="O127" s="43"/>
      <c r="P127" s="212">
        <f>O127*H127</f>
        <v>0</v>
      </c>
      <c r="Q127" s="212">
        <v>0</v>
      </c>
      <c r="R127" s="212">
        <f>Q127*H127</f>
        <v>0</v>
      </c>
      <c r="S127" s="212">
        <v>0</v>
      </c>
      <c r="T127" s="213">
        <f>S127*H127</f>
        <v>0</v>
      </c>
      <c r="AR127" s="25" t="s">
        <v>174</v>
      </c>
      <c r="AT127" s="25" t="s">
        <v>169</v>
      </c>
      <c r="AU127" s="25" t="s">
        <v>83</v>
      </c>
      <c r="AY127" s="25" t="s">
        <v>166</v>
      </c>
      <c r="BE127" s="214">
        <f>IF(N127="základní",J127,0)</f>
        <v>0</v>
      </c>
      <c r="BF127" s="214">
        <f>IF(N127="snížená",J127,0)</f>
        <v>0</v>
      </c>
      <c r="BG127" s="214">
        <f>IF(N127="zákl. přenesená",J127,0)</f>
        <v>0</v>
      </c>
      <c r="BH127" s="214">
        <f>IF(N127="sníž. přenesená",J127,0)</f>
        <v>0</v>
      </c>
      <c r="BI127" s="214">
        <f>IF(N127="nulová",J127,0)</f>
        <v>0</v>
      </c>
      <c r="BJ127" s="25" t="s">
        <v>83</v>
      </c>
      <c r="BK127" s="214">
        <f>ROUND(I127*H127,2)</f>
        <v>0</v>
      </c>
      <c r="BL127" s="25" t="s">
        <v>174</v>
      </c>
      <c r="BM127" s="25" t="s">
        <v>693</v>
      </c>
    </row>
    <row r="128" spans="2:65" s="13" customFormat="1">
      <c r="B128" s="226"/>
      <c r="C128" s="227"/>
      <c r="D128" s="217" t="s">
        <v>176</v>
      </c>
      <c r="E128" s="228" t="s">
        <v>22</v>
      </c>
      <c r="F128" s="229" t="s">
        <v>1151</v>
      </c>
      <c r="G128" s="227"/>
      <c r="H128" s="230">
        <v>1</v>
      </c>
      <c r="I128" s="231"/>
      <c r="J128" s="227"/>
      <c r="K128" s="227"/>
      <c r="L128" s="232"/>
      <c r="M128" s="233"/>
      <c r="N128" s="234"/>
      <c r="O128" s="234"/>
      <c r="P128" s="234"/>
      <c r="Q128" s="234"/>
      <c r="R128" s="234"/>
      <c r="S128" s="234"/>
      <c r="T128" s="235"/>
      <c r="AT128" s="236" t="s">
        <v>176</v>
      </c>
      <c r="AU128" s="236" t="s">
        <v>83</v>
      </c>
      <c r="AV128" s="13" t="s">
        <v>85</v>
      </c>
      <c r="AW128" s="13" t="s">
        <v>39</v>
      </c>
      <c r="AX128" s="13" t="s">
        <v>83</v>
      </c>
      <c r="AY128" s="236" t="s">
        <v>166</v>
      </c>
    </row>
    <row r="129" spans="2:65" s="1" customFormat="1" ht="16.5" customHeight="1">
      <c r="B129" s="42"/>
      <c r="C129" s="253" t="s">
        <v>347</v>
      </c>
      <c r="D129" s="253" t="s">
        <v>606</v>
      </c>
      <c r="E129" s="254" t="s">
        <v>1152</v>
      </c>
      <c r="F129" s="255" t="s">
        <v>1153</v>
      </c>
      <c r="G129" s="256" t="s">
        <v>1090</v>
      </c>
      <c r="H129" s="257">
        <v>1</v>
      </c>
      <c r="I129" s="258"/>
      <c r="J129" s="257">
        <f>ROUND(I129*H129,2)</f>
        <v>0</v>
      </c>
      <c r="K129" s="255" t="s">
        <v>22</v>
      </c>
      <c r="L129" s="259"/>
      <c r="M129" s="260" t="s">
        <v>22</v>
      </c>
      <c r="N129" s="261" t="s">
        <v>47</v>
      </c>
      <c r="O129" s="43"/>
      <c r="P129" s="212">
        <f>O129*H129</f>
        <v>0</v>
      </c>
      <c r="Q129" s="212">
        <v>0</v>
      </c>
      <c r="R129" s="212">
        <f>Q129*H129</f>
        <v>0</v>
      </c>
      <c r="S129" s="212">
        <v>0</v>
      </c>
      <c r="T129" s="213">
        <f>S129*H129</f>
        <v>0</v>
      </c>
      <c r="AR129" s="25" t="s">
        <v>215</v>
      </c>
      <c r="AT129" s="25" t="s">
        <v>606</v>
      </c>
      <c r="AU129" s="25" t="s">
        <v>83</v>
      </c>
      <c r="AY129" s="25" t="s">
        <v>166</v>
      </c>
      <c r="BE129" s="214">
        <f>IF(N129="základní",J129,0)</f>
        <v>0</v>
      </c>
      <c r="BF129" s="214">
        <f>IF(N129="snížená",J129,0)</f>
        <v>0</v>
      </c>
      <c r="BG129" s="214">
        <f>IF(N129="zákl. přenesená",J129,0)</f>
        <v>0</v>
      </c>
      <c r="BH129" s="214">
        <f>IF(N129="sníž. přenesená",J129,0)</f>
        <v>0</v>
      </c>
      <c r="BI129" s="214">
        <f>IF(N129="nulová",J129,0)</f>
        <v>0</v>
      </c>
      <c r="BJ129" s="25" t="s">
        <v>83</v>
      </c>
      <c r="BK129" s="214">
        <f>ROUND(I129*H129,2)</f>
        <v>0</v>
      </c>
      <c r="BL129" s="25" t="s">
        <v>174</v>
      </c>
      <c r="BM129" s="25" t="s">
        <v>716</v>
      </c>
    </row>
    <row r="130" spans="2:65" s="1" customFormat="1" ht="16.5" customHeight="1">
      <c r="B130" s="42"/>
      <c r="C130" s="204" t="s">
        <v>352</v>
      </c>
      <c r="D130" s="204" t="s">
        <v>169</v>
      </c>
      <c r="E130" s="205" t="s">
        <v>1154</v>
      </c>
      <c r="F130" s="206" t="s">
        <v>1155</v>
      </c>
      <c r="G130" s="207" t="s">
        <v>1090</v>
      </c>
      <c r="H130" s="208">
        <v>1</v>
      </c>
      <c r="I130" s="209"/>
      <c r="J130" s="208">
        <f>ROUND(I130*H130,2)</f>
        <v>0</v>
      </c>
      <c r="K130" s="206" t="s">
        <v>22</v>
      </c>
      <c r="L130" s="62"/>
      <c r="M130" s="210" t="s">
        <v>22</v>
      </c>
      <c r="N130" s="211" t="s">
        <v>47</v>
      </c>
      <c r="O130" s="43"/>
      <c r="P130" s="212">
        <f>O130*H130</f>
        <v>0</v>
      </c>
      <c r="Q130" s="212">
        <v>0</v>
      </c>
      <c r="R130" s="212">
        <f>Q130*H130</f>
        <v>0</v>
      </c>
      <c r="S130" s="212">
        <v>0</v>
      </c>
      <c r="T130" s="213">
        <f>S130*H130</f>
        <v>0</v>
      </c>
      <c r="AR130" s="25" t="s">
        <v>174</v>
      </c>
      <c r="AT130" s="25" t="s">
        <v>169</v>
      </c>
      <c r="AU130" s="25" t="s">
        <v>83</v>
      </c>
      <c r="AY130" s="25" t="s">
        <v>166</v>
      </c>
      <c r="BE130" s="214">
        <f>IF(N130="základní",J130,0)</f>
        <v>0</v>
      </c>
      <c r="BF130" s="214">
        <f>IF(N130="snížená",J130,0)</f>
        <v>0</v>
      </c>
      <c r="BG130" s="214">
        <f>IF(N130="zákl. přenesená",J130,0)</f>
        <v>0</v>
      </c>
      <c r="BH130" s="214">
        <f>IF(N130="sníž. přenesená",J130,0)</f>
        <v>0</v>
      </c>
      <c r="BI130" s="214">
        <f>IF(N130="nulová",J130,0)</f>
        <v>0</v>
      </c>
      <c r="BJ130" s="25" t="s">
        <v>83</v>
      </c>
      <c r="BK130" s="214">
        <f>ROUND(I130*H130,2)</f>
        <v>0</v>
      </c>
      <c r="BL130" s="25" t="s">
        <v>174</v>
      </c>
      <c r="BM130" s="25" t="s">
        <v>729</v>
      </c>
    </row>
    <row r="131" spans="2:65" s="13" customFormat="1">
      <c r="B131" s="226"/>
      <c r="C131" s="227"/>
      <c r="D131" s="217" t="s">
        <v>176</v>
      </c>
      <c r="E131" s="228" t="s">
        <v>22</v>
      </c>
      <c r="F131" s="229" t="s">
        <v>1156</v>
      </c>
      <c r="G131" s="227"/>
      <c r="H131" s="230">
        <v>1</v>
      </c>
      <c r="I131" s="231"/>
      <c r="J131" s="227"/>
      <c r="K131" s="227"/>
      <c r="L131" s="232"/>
      <c r="M131" s="233"/>
      <c r="N131" s="234"/>
      <c r="O131" s="234"/>
      <c r="P131" s="234"/>
      <c r="Q131" s="234"/>
      <c r="R131" s="234"/>
      <c r="S131" s="234"/>
      <c r="T131" s="235"/>
      <c r="AT131" s="236" t="s">
        <v>176</v>
      </c>
      <c r="AU131" s="236" t="s">
        <v>83</v>
      </c>
      <c r="AV131" s="13" t="s">
        <v>85</v>
      </c>
      <c r="AW131" s="13" t="s">
        <v>39</v>
      </c>
      <c r="AX131" s="13" t="s">
        <v>83</v>
      </c>
      <c r="AY131" s="236" t="s">
        <v>166</v>
      </c>
    </row>
    <row r="132" spans="2:65" s="1" customFormat="1" ht="16.5" customHeight="1">
      <c r="B132" s="42"/>
      <c r="C132" s="253" t="s">
        <v>359</v>
      </c>
      <c r="D132" s="253" t="s">
        <v>606</v>
      </c>
      <c r="E132" s="254" t="s">
        <v>1157</v>
      </c>
      <c r="F132" s="255" t="s">
        <v>1158</v>
      </c>
      <c r="G132" s="256" t="s">
        <v>289</v>
      </c>
      <c r="H132" s="257">
        <v>0.5</v>
      </c>
      <c r="I132" s="258"/>
      <c r="J132" s="257">
        <f>ROUND(I132*H132,2)</f>
        <v>0</v>
      </c>
      <c r="K132" s="255" t="s">
        <v>22</v>
      </c>
      <c r="L132" s="259"/>
      <c r="M132" s="260" t="s">
        <v>22</v>
      </c>
      <c r="N132" s="261" t="s">
        <v>47</v>
      </c>
      <c r="O132" s="43"/>
      <c r="P132" s="212">
        <f>O132*H132</f>
        <v>0</v>
      </c>
      <c r="Q132" s="212">
        <v>0</v>
      </c>
      <c r="R132" s="212">
        <f>Q132*H132</f>
        <v>0</v>
      </c>
      <c r="S132" s="212">
        <v>0</v>
      </c>
      <c r="T132" s="213">
        <f>S132*H132</f>
        <v>0</v>
      </c>
      <c r="AR132" s="25" t="s">
        <v>215</v>
      </c>
      <c r="AT132" s="25" t="s">
        <v>606</v>
      </c>
      <c r="AU132" s="25" t="s">
        <v>83</v>
      </c>
      <c r="AY132" s="25" t="s">
        <v>166</v>
      </c>
      <c r="BE132" s="214">
        <f>IF(N132="základní",J132,0)</f>
        <v>0</v>
      </c>
      <c r="BF132" s="214">
        <f>IF(N132="snížená",J132,0)</f>
        <v>0</v>
      </c>
      <c r="BG132" s="214">
        <f>IF(N132="zákl. přenesená",J132,0)</f>
        <v>0</v>
      </c>
      <c r="BH132" s="214">
        <f>IF(N132="sníž. přenesená",J132,0)</f>
        <v>0</v>
      </c>
      <c r="BI132" s="214">
        <f>IF(N132="nulová",J132,0)</f>
        <v>0</v>
      </c>
      <c r="BJ132" s="25" t="s">
        <v>83</v>
      </c>
      <c r="BK132" s="214">
        <f>ROUND(I132*H132,2)</f>
        <v>0</v>
      </c>
      <c r="BL132" s="25" t="s">
        <v>174</v>
      </c>
      <c r="BM132" s="25" t="s">
        <v>740</v>
      </c>
    </row>
    <row r="133" spans="2:65" s="1" customFormat="1" ht="16.5" customHeight="1">
      <c r="B133" s="42"/>
      <c r="C133" s="204" t="s">
        <v>366</v>
      </c>
      <c r="D133" s="204" t="s">
        <v>169</v>
      </c>
      <c r="E133" s="205" t="s">
        <v>1159</v>
      </c>
      <c r="F133" s="206" t="s">
        <v>1160</v>
      </c>
      <c r="G133" s="207" t="s">
        <v>289</v>
      </c>
      <c r="H133" s="208">
        <v>0.5</v>
      </c>
      <c r="I133" s="209"/>
      <c r="J133" s="208">
        <f>ROUND(I133*H133,2)</f>
        <v>0</v>
      </c>
      <c r="K133" s="206" t="s">
        <v>22</v>
      </c>
      <c r="L133" s="62"/>
      <c r="M133" s="210" t="s">
        <v>22</v>
      </c>
      <c r="N133" s="211" t="s">
        <v>47</v>
      </c>
      <c r="O133" s="43"/>
      <c r="P133" s="212">
        <f>O133*H133</f>
        <v>0</v>
      </c>
      <c r="Q133" s="212">
        <v>0</v>
      </c>
      <c r="R133" s="212">
        <f>Q133*H133</f>
        <v>0</v>
      </c>
      <c r="S133" s="212">
        <v>0</v>
      </c>
      <c r="T133" s="213">
        <f>S133*H133</f>
        <v>0</v>
      </c>
      <c r="AR133" s="25" t="s">
        <v>174</v>
      </c>
      <c r="AT133" s="25" t="s">
        <v>169</v>
      </c>
      <c r="AU133" s="25" t="s">
        <v>83</v>
      </c>
      <c r="AY133" s="25" t="s">
        <v>166</v>
      </c>
      <c r="BE133" s="214">
        <f>IF(N133="základní",J133,0)</f>
        <v>0</v>
      </c>
      <c r="BF133" s="214">
        <f>IF(N133="snížená",J133,0)</f>
        <v>0</v>
      </c>
      <c r="BG133" s="214">
        <f>IF(N133="zákl. přenesená",J133,0)</f>
        <v>0</v>
      </c>
      <c r="BH133" s="214">
        <f>IF(N133="sníž. přenesená",J133,0)</f>
        <v>0</v>
      </c>
      <c r="BI133" s="214">
        <f>IF(N133="nulová",J133,0)</f>
        <v>0</v>
      </c>
      <c r="BJ133" s="25" t="s">
        <v>83</v>
      </c>
      <c r="BK133" s="214">
        <f>ROUND(I133*H133,2)</f>
        <v>0</v>
      </c>
      <c r="BL133" s="25" t="s">
        <v>174</v>
      </c>
      <c r="BM133" s="25" t="s">
        <v>750</v>
      </c>
    </row>
    <row r="134" spans="2:65" s="13" customFormat="1">
      <c r="B134" s="226"/>
      <c r="C134" s="227"/>
      <c r="D134" s="217" t="s">
        <v>176</v>
      </c>
      <c r="E134" s="228" t="s">
        <v>22</v>
      </c>
      <c r="F134" s="229" t="s">
        <v>1161</v>
      </c>
      <c r="G134" s="227"/>
      <c r="H134" s="230">
        <v>0.5</v>
      </c>
      <c r="I134" s="231"/>
      <c r="J134" s="227"/>
      <c r="K134" s="227"/>
      <c r="L134" s="232"/>
      <c r="M134" s="233"/>
      <c r="N134" s="234"/>
      <c r="O134" s="234"/>
      <c r="P134" s="234"/>
      <c r="Q134" s="234"/>
      <c r="R134" s="234"/>
      <c r="S134" s="234"/>
      <c r="T134" s="235"/>
      <c r="AT134" s="236" t="s">
        <v>176</v>
      </c>
      <c r="AU134" s="236" t="s">
        <v>83</v>
      </c>
      <c r="AV134" s="13" t="s">
        <v>85</v>
      </c>
      <c r="AW134" s="13" t="s">
        <v>39</v>
      </c>
      <c r="AX134" s="13" t="s">
        <v>83</v>
      </c>
      <c r="AY134" s="236" t="s">
        <v>166</v>
      </c>
    </row>
    <row r="135" spans="2:65" s="11" customFormat="1" ht="37.35" customHeight="1">
      <c r="B135" s="188"/>
      <c r="C135" s="189"/>
      <c r="D135" s="190" t="s">
        <v>75</v>
      </c>
      <c r="E135" s="191" t="s">
        <v>1162</v>
      </c>
      <c r="F135" s="191" t="s">
        <v>1163</v>
      </c>
      <c r="G135" s="189"/>
      <c r="H135" s="189"/>
      <c r="I135" s="192"/>
      <c r="J135" s="193">
        <f>BK135</f>
        <v>0</v>
      </c>
      <c r="K135" s="189"/>
      <c r="L135" s="194"/>
      <c r="M135" s="195"/>
      <c r="N135" s="196"/>
      <c r="O135" s="196"/>
      <c r="P135" s="197">
        <f>SUM(P136:P156)</f>
        <v>0</v>
      </c>
      <c r="Q135" s="196"/>
      <c r="R135" s="197">
        <f>SUM(R136:R156)</f>
        <v>0</v>
      </c>
      <c r="S135" s="196"/>
      <c r="T135" s="198">
        <f>SUM(T136:T156)</f>
        <v>0</v>
      </c>
      <c r="AR135" s="199" t="s">
        <v>83</v>
      </c>
      <c r="AT135" s="200" t="s">
        <v>75</v>
      </c>
      <c r="AU135" s="200" t="s">
        <v>76</v>
      </c>
      <c r="AY135" s="199" t="s">
        <v>166</v>
      </c>
      <c r="BK135" s="201">
        <f>SUM(BK136:BK156)</f>
        <v>0</v>
      </c>
    </row>
    <row r="136" spans="2:65" s="1" customFormat="1" ht="76.5" customHeight="1">
      <c r="B136" s="42"/>
      <c r="C136" s="253" t="s">
        <v>372</v>
      </c>
      <c r="D136" s="253" t="s">
        <v>606</v>
      </c>
      <c r="E136" s="254" t="s">
        <v>1164</v>
      </c>
      <c r="F136" s="255" t="s">
        <v>1165</v>
      </c>
      <c r="G136" s="256" t="s">
        <v>1090</v>
      </c>
      <c r="H136" s="257">
        <v>1</v>
      </c>
      <c r="I136" s="258"/>
      <c r="J136" s="257">
        <f>ROUND(I136*H136,2)</f>
        <v>0</v>
      </c>
      <c r="K136" s="255" t="s">
        <v>22</v>
      </c>
      <c r="L136" s="259"/>
      <c r="M136" s="260" t="s">
        <v>22</v>
      </c>
      <c r="N136" s="261" t="s">
        <v>47</v>
      </c>
      <c r="O136" s="43"/>
      <c r="P136" s="212">
        <f>O136*H136</f>
        <v>0</v>
      </c>
      <c r="Q136" s="212">
        <v>0</v>
      </c>
      <c r="R136" s="212">
        <f>Q136*H136</f>
        <v>0</v>
      </c>
      <c r="S136" s="212">
        <v>0</v>
      </c>
      <c r="T136" s="213">
        <f>S136*H136</f>
        <v>0</v>
      </c>
      <c r="AR136" s="25" t="s">
        <v>215</v>
      </c>
      <c r="AT136" s="25" t="s">
        <v>606</v>
      </c>
      <c r="AU136" s="25" t="s">
        <v>83</v>
      </c>
      <c r="AY136" s="25" t="s">
        <v>166</v>
      </c>
      <c r="BE136" s="214">
        <f>IF(N136="základní",J136,0)</f>
        <v>0</v>
      </c>
      <c r="BF136" s="214">
        <f>IF(N136="snížená",J136,0)</f>
        <v>0</v>
      </c>
      <c r="BG136" s="214">
        <f>IF(N136="zákl. přenesená",J136,0)</f>
        <v>0</v>
      </c>
      <c r="BH136" s="214">
        <f>IF(N136="sníž. přenesená",J136,0)</f>
        <v>0</v>
      </c>
      <c r="BI136" s="214">
        <f>IF(N136="nulová",J136,0)</f>
        <v>0</v>
      </c>
      <c r="BJ136" s="25" t="s">
        <v>83</v>
      </c>
      <c r="BK136" s="214">
        <f>ROUND(I136*H136,2)</f>
        <v>0</v>
      </c>
      <c r="BL136" s="25" t="s">
        <v>174</v>
      </c>
      <c r="BM136" s="25" t="s">
        <v>761</v>
      </c>
    </row>
    <row r="137" spans="2:65" s="1" customFormat="1" ht="16.5" customHeight="1">
      <c r="B137" s="42"/>
      <c r="C137" s="204" t="s">
        <v>377</v>
      </c>
      <c r="D137" s="204" t="s">
        <v>169</v>
      </c>
      <c r="E137" s="205" t="s">
        <v>1091</v>
      </c>
      <c r="F137" s="206" t="s">
        <v>1092</v>
      </c>
      <c r="G137" s="207" t="s">
        <v>1090</v>
      </c>
      <c r="H137" s="208">
        <v>1</v>
      </c>
      <c r="I137" s="209"/>
      <c r="J137" s="208">
        <f>ROUND(I137*H137,2)</f>
        <v>0</v>
      </c>
      <c r="K137" s="206" t="s">
        <v>22</v>
      </c>
      <c r="L137" s="62"/>
      <c r="M137" s="210" t="s">
        <v>22</v>
      </c>
      <c r="N137" s="211" t="s">
        <v>47</v>
      </c>
      <c r="O137" s="43"/>
      <c r="P137" s="212">
        <f>O137*H137</f>
        <v>0</v>
      </c>
      <c r="Q137" s="212">
        <v>0</v>
      </c>
      <c r="R137" s="212">
        <f>Q137*H137</f>
        <v>0</v>
      </c>
      <c r="S137" s="212">
        <v>0</v>
      </c>
      <c r="T137" s="213">
        <f>S137*H137</f>
        <v>0</v>
      </c>
      <c r="AR137" s="25" t="s">
        <v>174</v>
      </c>
      <c r="AT137" s="25" t="s">
        <v>169</v>
      </c>
      <c r="AU137" s="25" t="s">
        <v>83</v>
      </c>
      <c r="AY137" s="25" t="s">
        <v>166</v>
      </c>
      <c r="BE137" s="214">
        <f>IF(N137="základní",J137,0)</f>
        <v>0</v>
      </c>
      <c r="BF137" s="214">
        <f>IF(N137="snížená",J137,0)</f>
        <v>0</v>
      </c>
      <c r="BG137" s="214">
        <f>IF(N137="zákl. přenesená",J137,0)</f>
        <v>0</v>
      </c>
      <c r="BH137" s="214">
        <f>IF(N137="sníž. přenesená",J137,0)</f>
        <v>0</v>
      </c>
      <c r="BI137" s="214">
        <f>IF(N137="nulová",J137,0)</f>
        <v>0</v>
      </c>
      <c r="BJ137" s="25" t="s">
        <v>83</v>
      </c>
      <c r="BK137" s="214">
        <f>ROUND(I137*H137,2)</f>
        <v>0</v>
      </c>
      <c r="BL137" s="25" t="s">
        <v>174</v>
      </c>
      <c r="BM137" s="25" t="s">
        <v>773</v>
      </c>
    </row>
    <row r="138" spans="2:65" s="13" customFormat="1">
      <c r="B138" s="226"/>
      <c r="C138" s="227"/>
      <c r="D138" s="217" t="s">
        <v>176</v>
      </c>
      <c r="E138" s="228" t="s">
        <v>22</v>
      </c>
      <c r="F138" s="229" t="s">
        <v>1166</v>
      </c>
      <c r="G138" s="227"/>
      <c r="H138" s="230">
        <v>1</v>
      </c>
      <c r="I138" s="231"/>
      <c r="J138" s="227"/>
      <c r="K138" s="227"/>
      <c r="L138" s="232"/>
      <c r="M138" s="233"/>
      <c r="N138" s="234"/>
      <c r="O138" s="234"/>
      <c r="P138" s="234"/>
      <c r="Q138" s="234"/>
      <c r="R138" s="234"/>
      <c r="S138" s="234"/>
      <c r="T138" s="235"/>
      <c r="AT138" s="236" t="s">
        <v>176</v>
      </c>
      <c r="AU138" s="236" t="s">
        <v>83</v>
      </c>
      <c r="AV138" s="13" t="s">
        <v>85</v>
      </c>
      <c r="AW138" s="13" t="s">
        <v>39</v>
      </c>
      <c r="AX138" s="13" t="s">
        <v>83</v>
      </c>
      <c r="AY138" s="236" t="s">
        <v>166</v>
      </c>
    </row>
    <row r="139" spans="2:65" s="1" customFormat="1" ht="38.25" customHeight="1">
      <c r="B139" s="42"/>
      <c r="C139" s="253" t="s">
        <v>386</v>
      </c>
      <c r="D139" s="253" t="s">
        <v>606</v>
      </c>
      <c r="E139" s="254" t="s">
        <v>1167</v>
      </c>
      <c r="F139" s="255" t="s">
        <v>1168</v>
      </c>
      <c r="G139" s="256" t="s">
        <v>1090</v>
      </c>
      <c r="H139" s="257">
        <v>2</v>
      </c>
      <c r="I139" s="258"/>
      <c r="J139" s="257">
        <f>ROUND(I139*H139,2)</f>
        <v>0</v>
      </c>
      <c r="K139" s="255" t="s">
        <v>22</v>
      </c>
      <c r="L139" s="259"/>
      <c r="M139" s="260" t="s">
        <v>22</v>
      </c>
      <c r="N139" s="261" t="s">
        <v>47</v>
      </c>
      <c r="O139" s="43"/>
      <c r="P139" s="212">
        <f>O139*H139</f>
        <v>0</v>
      </c>
      <c r="Q139" s="212">
        <v>0</v>
      </c>
      <c r="R139" s="212">
        <f>Q139*H139</f>
        <v>0</v>
      </c>
      <c r="S139" s="212">
        <v>0</v>
      </c>
      <c r="T139" s="213">
        <f>S139*H139</f>
        <v>0</v>
      </c>
      <c r="AR139" s="25" t="s">
        <v>215</v>
      </c>
      <c r="AT139" s="25" t="s">
        <v>606</v>
      </c>
      <c r="AU139" s="25" t="s">
        <v>83</v>
      </c>
      <c r="AY139" s="25" t="s">
        <v>166</v>
      </c>
      <c r="BE139" s="214">
        <f>IF(N139="základní",J139,0)</f>
        <v>0</v>
      </c>
      <c r="BF139" s="214">
        <f>IF(N139="snížená",J139,0)</f>
        <v>0</v>
      </c>
      <c r="BG139" s="214">
        <f>IF(N139="zákl. přenesená",J139,0)</f>
        <v>0</v>
      </c>
      <c r="BH139" s="214">
        <f>IF(N139="sníž. přenesená",J139,0)</f>
        <v>0</v>
      </c>
      <c r="BI139" s="214">
        <f>IF(N139="nulová",J139,0)</f>
        <v>0</v>
      </c>
      <c r="BJ139" s="25" t="s">
        <v>83</v>
      </c>
      <c r="BK139" s="214">
        <f>ROUND(I139*H139,2)</f>
        <v>0</v>
      </c>
      <c r="BL139" s="25" t="s">
        <v>174</v>
      </c>
      <c r="BM139" s="25" t="s">
        <v>783</v>
      </c>
    </row>
    <row r="140" spans="2:65" s="1" customFormat="1" ht="16.5" customHeight="1">
      <c r="B140" s="42"/>
      <c r="C140" s="204" t="s">
        <v>394</v>
      </c>
      <c r="D140" s="204" t="s">
        <v>169</v>
      </c>
      <c r="E140" s="205" t="s">
        <v>1096</v>
      </c>
      <c r="F140" s="206" t="s">
        <v>1097</v>
      </c>
      <c r="G140" s="207" t="s">
        <v>1090</v>
      </c>
      <c r="H140" s="208">
        <v>2</v>
      </c>
      <c r="I140" s="209"/>
      <c r="J140" s="208">
        <f>ROUND(I140*H140,2)</f>
        <v>0</v>
      </c>
      <c r="K140" s="206" t="s">
        <v>22</v>
      </c>
      <c r="L140" s="62"/>
      <c r="M140" s="210" t="s">
        <v>22</v>
      </c>
      <c r="N140" s="211" t="s">
        <v>47</v>
      </c>
      <c r="O140" s="43"/>
      <c r="P140" s="212">
        <f>O140*H140</f>
        <v>0</v>
      </c>
      <c r="Q140" s="212">
        <v>0</v>
      </c>
      <c r="R140" s="212">
        <f>Q140*H140</f>
        <v>0</v>
      </c>
      <c r="S140" s="212">
        <v>0</v>
      </c>
      <c r="T140" s="213">
        <f>S140*H140</f>
        <v>0</v>
      </c>
      <c r="AR140" s="25" t="s">
        <v>174</v>
      </c>
      <c r="AT140" s="25" t="s">
        <v>169</v>
      </c>
      <c r="AU140" s="25" t="s">
        <v>83</v>
      </c>
      <c r="AY140" s="25" t="s">
        <v>166</v>
      </c>
      <c r="BE140" s="214">
        <f>IF(N140="základní",J140,0)</f>
        <v>0</v>
      </c>
      <c r="BF140" s="214">
        <f>IF(N140="snížená",J140,0)</f>
        <v>0</v>
      </c>
      <c r="BG140" s="214">
        <f>IF(N140="zákl. přenesená",J140,0)</f>
        <v>0</v>
      </c>
      <c r="BH140" s="214">
        <f>IF(N140="sníž. přenesená",J140,0)</f>
        <v>0</v>
      </c>
      <c r="BI140" s="214">
        <f>IF(N140="nulová",J140,0)</f>
        <v>0</v>
      </c>
      <c r="BJ140" s="25" t="s">
        <v>83</v>
      </c>
      <c r="BK140" s="214">
        <f>ROUND(I140*H140,2)</f>
        <v>0</v>
      </c>
      <c r="BL140" s="25" t="s">
        <v>174</v>
      </c>
      <c r="BM140" s="25" t="s">
        <v>792</v>
      </c>
    </row>
    <row r="141" spans="2:65" s="13" customFormat="1">
      <c r="B141" s="226"/>
      <c r="C141" s="227"/>
      <c r="D141" s="217" t="s">
        <v>176</v>
      </c>
      <c r="E141" s="228" t="s">
        <v>22</v>
      </c>
      <c r="F141" s="229" t="s">
        <v>1169</v>
      </c>
      <c r="G141" s="227"/>
      <c r="H141" s="230">
        <v>2</v>
      </c>
      <c r="I141" s="231"/>
      <c r="J141" s="227"/>
      <c r="K141" s="227"/>
      <c r="L141" s="232"/>
      <c r="M141" s="233"/>
      <c r="N141" s="234"/>
      <c r="O141" s="234"/>
      <c r="P141" s="234"/>
      <c r="Q141" s="234"/>
      <c r="R141" s="234"/>
      <c r="S141" s="234"/>
      <c r="T141" s="235"/>
      <c r="AT141" s="236" t="s">
        <v>176</v>
      </c>
      <c r="AU141" s="236" t="s">
        <v>83</v>
      </c>
      <c r="AV141" s="13" t="s">
        <v>85</v>
      </c>
      <c r="AW141" s="13" t="s">
        <v>39</v>
      </c>
      <c r="AX141" s="13" t="s">
        <v>83</v>
      </c>
      <c r="AY141" s="236" t="s">
        <v>166</v>
      </c>
    </row>
    <row r="142" spans="2:65" s="1" customFormat="1" ht="16.5" customHeight="1">
      <c r="B142" s="42"/>
      <c r="C142" s="253" t="s">
        <v>401</v>
      </c>
      <c r="D142" s="253" t="s">
        <v>606</v>
      </c>
      <c r="E142" s="254" t="s">
        <v>1170</v>
      </c>
      <c r="F142" s="255" t="s">
        <v>1171</v>
      </c>
      <c r="G142" s="256" t="s">
        <v>1090</v>
      </c>
      <c r="H142" s="257">
        <v>2</v>
      </c>
      <c r="I142" s="258"/>
      <c r="J142" s="257">
        <f>ROUND(I142*H142,2)</f>
        <v>0</v>
      </c>
      <c r="K142" s="255" t="s">
        <v>22</v>
      </c>
      <c r="L142" s="259"/>
      <c r="M142" s="260" t="s">
        <v>22</v>
      </c>
      <c r="N142" s="261" t="s">
        <v>47</v>
      </c>
      <c r="O142" s="43"/>
      <c r="P142" s="212">
        <f>O142*H142</f>
        <v>0</v>
      </c>
      <c r="Q142" s="212">
        <v>0</v>
      </c>
      <c r="R142" s="212">
        <f>Q142*H142</f>
        <v>0</v>
      </c>
      <c r="S142" s="212">
        <v>0</v>
      </c>
      <c r="T142" s="213">
        <f>S142*H142</f>
        <v>0</v>
      </c>
      <c r="AR142" s="25" t="s">
        <v>215</v>
      </c>
      <c r="AT142" s="25" t="s">
        <v>606</v>
      </c>
      <c r="AU142" s="25" t="s">
        <v>83</v>
      </c>
      <c r="AY142" s="25" t="s">
        <v>166</v>
      </c>
      <c r="BE142" s="214">
        <f>IF(N142="základní",J142,0)</f>
        <v>0</v>
      </c>
      <c r="BF142" s="214">
        <f>IF(N142="snížená",J142,0)</f>
        <v>0</v>
      </c>
      <c r="BG142" s="214">
        <f>IF(N142="zákl. přenesená",J142,0)</f>
        <v>0</v>
      </c>
      <c r="BH142" s="214">
        <f>IF(N142="sníž. přenesená",J142,0)</f>
        <v>0</v>
      </c>
      <c r="BI142" s="214">
        <f>IF(N142="nulová",J142,0)</f>
        <v>0</v>
      </c>
      <c r="BJ142" s="25" t="s">
        <v>83</v>
      </c>
      <c r="BK142" s="214">
        <f>ROUND(I142*H142,2)</f>
        <v>0</v>
      </c>
      <c r="BL142" s="25" t="s">
        <v>174</v>
      </c>
      <c r="BM142" s="25" t="s">
        <v>802</v>
      </c>
    </row>
    <row r="143" spans="2:65" s="1" customFormat="1" ht="16.5" customHeight="1">
      <c r="B143" s="42"/>
      <c r="C143" s="204" t="s">
        <v>591</v>
      </c>
      <c r="D143" s="204" t="s">
        <v>169</v>
      </c>
      <c r="E143" s="205" t="s">
        <v>1154</v>
      </c>
      <c r="F143" s="206" t="s">
        <v>1155</v>
      </c>
      <c r="G143" s="207" t="s">
        <v>1090</v>
      </c>
      <c r="H143" s="208">
        <v>2</v>
      </c>
      <c r="I143" s="209"/>
      <c r="J143" s="208">
        <f>ROUND(I143*H143,2)</f>
        <v>0</v>
      </c>
      <c r="K143" s="206" t="s">
        <v>22</v>
      </c>
      <c r="L143" s="62"/>
      <c r="M143" s="210" t="s">
        <v>22</v>
      </c>
      <c r="N143" s="211" t="s">
        <v>47</v>
      </c>
      <c r="O143" s="43"/>
      <c r="P143" s="212">
        <f>O143*H143</f>
        <v>0</v>
      </c>
      <c r="Q143" s="212">
        <v>0</v>
      </c>
      <c r="R143" s="212">
        <f>Q143*H143</f>
        <v>0</v>
      </c>
      <c r="S143" s="212">
        <v>0</v>
      </c>
      <c r="T143" s="213">
        <f>S143*H143</f>
        <v>0</v>
      </c>
      <c r="AR143" s="25" t="s">
        <v>174</v>
      </c>
      <c r="AT143" s="25" t="s">
        <v>169</v>
      </c>
      <c r="AU143" s="25" t="s">
        <v>83</v>
      </c>
      <c r="AY143" s="25" t="s">
        <v>166</v>
      </c>
      <c r="BE143" s="214">
        <f>IF(N143="základní",J143,0)</f>
        <v>0</v>
      </c>
      <c r="BF143" s="214">
        <f>IF(N143="snížená",J143,0)</f>
        <v>0</v>
      </c>
      <c r="BG143" s="214">
        <f>IF(N143="zákl. přenesená",J143,0)</f>
        <v>0</v>
      </c>
      <c r="BH143" s="214">
        <f>IF(N143="sníž. přenesená",J143,0)</f>
        <v>0</v>
      </c>
      <c r="BI143" s="214">
        <f>IF(N143="nulová",J143,0)</f>
        <v>0</v>
      </c>
      <c r="BJ143" s="25" t="s">
        <v>83</v>
      </c>
      <c r="BK143" s="214">
        <f>ROUND(I143*H143,2)</f>
        <v>0</v>
      </c>
      <c r="BL143" s="25" t="s">
        <v>174</v>
      </c>
      <c r="BM143" s="25" t="s">
        <v>814</v>
      </c>
    </row>
    <row r="144" spans="2:65" s="13" customFormat="1">
      <c r="B144" s="226"/>
      <c r="C144" s="227"/>
      <c r="D144" s="217" t="s">
        <v>176</v>
      </c>
      <c r="E144" s="228" t="s">
        <v>22</v>
      </c>
      <c r="F144" s="229" t="s">
        <v>1172</v>
      </c>
      <c r="G144" s="227"/>
      <c r="H144" s="230">
        <v>2</v>
      </c>
      <c r="I144" s="231"/>
      <c r="J144" s="227"/>
      <c r="K144" s="227"/>
      <c r="L144" s="232"/>
      <c r="M144" s="233"/>
      <c r="N144" s="234"/>
      <c r="O144" s="234"/>
      <c r="P144" s="234"/>
      <c r="Q144" s="234"/>
      <c r="R144" s="234"/>
      <c r="S144" s="234"/>
      <c r="T144" s="235"/>
      <c r="AT144" s="236" t="s">
        <v>176</v>
      </c>
      <c r="AU144" s="236" t="s">
        <v>83</v>
      </c>
      <c r="AV144" s="13" t="s">
        <v>85</v>
      </c>
      <c r="AW144" s="13" t="s">
        <v>39</v>
      </c>
      <c r="AX144" s="13" t="s">
        <v>83</v>
      </c>
      <c r="AY144" s="236" t="s">
        <v>166</v>
      </c>
    </row>
    <row r="145" spans="2:65" s="1" customFormat="1" ht="16.5" customHeight="1">
      <c r="B145" s="42"/>
      <c r="C145" s="253" t="s">
        <v>598</v>
      </c>
      <c r="D145" s="253" t="s">
        <v>606</v>
      </c>
      <c r="E145" s="254" t="s">
        <v>1173</v>
      </c>
      <c r="F145" s="255" t="s">
        <v>1174</v>
      </c>
      <c r="G145" s="256" t="s">
        <v>1090</v>
      </c>
      <c r="H145" s="257">
        <v>1</v>
      </c>
      <c r="I145" s="258"/>
      <c r="J145" s="257">
        <f>ROUND(I145*H145,2)</f>
        <v>0</v>
      </c>
      <c r="K145" s="255" t="s">
        <v>22</v>
      </c>
      <c r="L145" s="259"/>
      <c r="M145" s="260" t="s">
        <v>22</v>
      </c>
      <c r="N145" s="261" t="s">
        <v>47</v>
      </c>
      <c r="O145" s="43"/>
      <c r="P145" s="212">
        <f>O145*H145</f>
        <v>0</v>
      </c>
      <c r="Q145" s="212">
        <v>0</v>
      </c>
      <c r="R145" s="212">
        <f>Q145*H145</f>
        <v>0</v>
      </c>
      <c r="S145" s="212">
        <v>0</v>
      </c>
      <c r="T145" s="213">
        <f>S145*H145</f>
        <v>0</v>
      </c>
      <c r="AR145" s="25" t="s">
        <v>215</v>
      </c>
      <c r="AT145" s="25" t="s">
        <v>606</v>
      </c>
      <c r="AU145" s="25" t="s">
        <v>83</v>
      </c>
      <c r="AY145" s="25" t="s">
        <v>166</v>
      </c>
      <c r="BE145" s="214">
        <f>IF(N145="základní",J145,0)</f>
        <v>0</v>
      </c>
      <c r="BF145" s="214">
        <f>IF(N145="snížená",J145,0)</f>
        <v>0</v>
      </c>
      <c r="BG145" s="214">
        <f>IF(N145="zákl. přenesená",J145,0)</f>
        <v>0</v>
      </c>
      <c r="BH145" s="214">
        <f>IF(N145="sníž. přenesená",J145,0)</f>
        <v>0</v>
      </c>
      <c r="BI145" s="214">
        <f>IF(N145="nulová",J145,0)</f>
        <v>0</v>
      </c>
      <c r="BJ145" s="25" t="s">
        <v>83</v>
      </c>
      <c r="BK145" s="214">
        <f>ROUND(I145*H145,2)</f>
        <v>0</v>
      </c>
      <c r="BL145" s="25" t="s">
        <v>174</v>
      </c>
      <c r="BM145" s="25" t="s">
        <v>825</v>
      </c>
    </row>
    <row r="146" spans="2:65" s="1" customFormat="1" ht="16.5" customHeight="1">
      <c r="B146" s="42"/>
      <c r="C146" s="204" t="s">
        <v>605</v>
      </c>
      <c r="D146" s="204" t="s">
        <v>169</v>
      </c>
      <c r="E146" s="205" t="s">
        <v>1154</v>
      </c>
      <c r="F146" s="206" t="s">
        <v>1155</v>
      </c>
      <c r="G146" s="207" t="s">
        <v>1090</v>
      </c>
      <c r="H146" s="208">
        <v>1</v>
      </c>
      <c r="I146" s="209"/>
      <c r="J146" s="208">
        <f>ROUND(I146*H146,2)</f>
        <v>0</v>
      </c>
      <c r="K146" s="206" t="s">
        <v>22</v>
      </c>
      <c r="L146" s="62"/>
      <c r="M146" s="210" t="s">
        <v>22</v>
      </c>
      <c r="N146" s="211" t="s">
        <v>47</v>
      </c>
      <c r="O146" s="43"/>
      <c r="P146" s="212">
        <f>O146*H146</f>
        <v>0</v>
      </c>
      <c r="Q146" s="212">
        <v>0</v>
      </c>
      <c r="R146" s="212">
        <f>Q146*H146</f>
        <v>0</v>
      </c>
      <c r="S146" s="212">
        <v>0</v>
      </c>
      <c r="T146" s="213">
        <f>S146*H146</f>
        <v>0</v>
      </c>
      <c r="AR146" s="25" t="s">
        <v>174</v>
      </c>
      <c r="AT146" s="25" t="s">
        <v>169</v>
      </c>
      <c r="AU146" s="25" t="s">
        <v>83</v>
      </c>
      <c r="AY146" s="25" t="s">
        <v>166</v>
      </c>
      <c r="BE146" s="214">
        <f>IF(N146="základní",J146,0)</f>
        <v>0</v>
      </c>
      <c r="BF146" s="214">
        <f>IF(N146="snížená",J146,0)</f>
        <v>0</v>
      </c>
      <c r="BG146" s="214">
        <f>IF(N146="zákl. přenesená",J146,0)</f>
        <v>0</v>
      </c>
      <c r="BH146" s="214">
        <f>IF(N146="sníž. přenesená",J146,0)</f>
        <v>0</v>
      </c>
      <c r="BI146" s="214">
        <f>IF(N146="nulová",J146,0)</f>
        <v>0</v>
      </c>
      <c r="BJ146" s="25" t="s">
        <v>83</v>
      </c>
      <c r="BK146" s="214">
        <f>ROUND(I146*H146,2)</f>
        <v>0</v>
      </c>
      <c r="BL146" s="25" t="s">
        <v>174</v>
      </c>
      <c r="BM146" s="25" t="s">
        <v>834</v>
      </c>
    </row>
    <row r="147" spans="2:65" s="13" customFormat="1">
      <c r="B147" s="226"/>
      <c r="C147" s="227"/>
      <c r="D147" s="217" t="s">
        <v>176</v>
      </c>
      <c r="E147" s="228" t="s">
        <v>22</v>
      </c>
      <c r="F147" s="229" t="s">
        <v>1175</v>
      </c>
      <c r="G147" s="227"/>
      <c r="H147" s="230">
        <v>1</v>
      </c>
      <c r="I147" s="231"/>
      <c r="J147" s="227"/>
      <c r="K147" s="227"/>
      <c r="L147" s="232"/>
      <c r="M147" s="233"/>
      <c r="N147" s="234"/>
      <c r="O147" s="234"/>
      <c r="P147" s="234"/>
      <c r="Q147" s="234"/>
      <c r="R147" s="234"/>
      <c r="S147" s="234"/>
      <c r="T147" s="235"/>
      <c r="AT147" s="236" t="s">
        <v>176</v>
      </c>
      <c r="AU147" s="236" t="s">
        <v>83</v>
      </c>
      <c r="AV147" s="13" t="s">
        <v>85</v>
      </c>
      <c r="AW147" s="13" t="s">
        <v>39</v>
      </c>
      <c r="AX147" s="13" t="s">
        <v>83</v>
      </c>
      <c r="AY147" s="236" t="s">
        <v>166</v>
      </c>
    </row>
    <row r="148" spans="2:65" s="1" customFormat="1" ht="16.5" customHeight="1">
      <c r="B148" s="42"/>
      <c r="C148" s="253" t="s">
        <v>611</v>
      </c>
      <c r="D148" s="253" t="s">
        <v>606</v>
      </c>
      <c r="E148" s="254" t="s">
        <v>1176</v>
      </c>
      <c r="F148" s="255" t="s">
        <v>1177</v>
      </c>
      <c r="G148" s="256" t="s">
        <v>1090</v>
      </c>
      <c r="H148" s="257">
        <v>1</v>
      </c>
      <c r="I148" s="258"/>
      <c r="J148" s="257">
        <f>ROUND(I148*H148,2)</f>
        <v>0</v>
      </c>
      <c r="K148" s="255" t="s">
        <v>22</v>
      </c>
      <c r="L148" s="259"/>
      <c r="M148" s="260" t="s">
        <v>22</v>
      </c>
      <c r="N148" s="261" t="s">
        <v>47</v>
      </c>
      <c r="O148" s="43"/>
      <c r="P148" s="212">
        <f>O148*H148</f>
        <v>0</v>
      </c>
      <c r="Q148" s="212">
        <v>0</v>
      </c>
      <c r="R148" s="212">
        <f>Q148*H148</f>
        <v>0</v>
      </c>
      <c r="S148" s="212">
        <v>0</v>
      </c>
      <c r="T148" s="213">
        <f>S148*H148</f>
        <v>0</v>
      </c>
      <c r="AR148" s="25" t="s">
        <v>215</v>
      </c>
      <c r="AT148" s="25" t="s">
        <v>606</v>
      </c>
      <c r="AU148" s="25" t="s">
        <v>83</v>
      </c>
      <c r="AY148" s="25" t="s">
        <v>166</v>
      </c>
      <c r="BE148" s="214">
        <f>IF(N148="základní",J148,0)</f>
        <v>0</v>
      </c>
      <c r="BF148" s="214">
        <f>IF(N148="snížená",J148,0)</f>
        <v>0</v>
      </c>
      <c r="BG148" s="214">
        <f>IF(N148="zákl. přenesená",J148,0)</f>
        <v>0</v>
      </c>
      <c r="BH148" s="214">
        <f>IF(N148="sníž. přenesená",J148,0)</f>
        <v>0</v>
      </c>
      <c r="BI148" s="214">
        <f>IF(N148="nulová",J148,0)</f>
        <v>0</v>
      </c>
      <c r="BJ148" s="25" t="s">
        <v>83</v>
      </c>
      <c r="BK148" s="214">
        <f>ROUND(I148*H148,2)</f>
        <v>0</v>
      </c>
      <c r="BL148" s="25" t="s">
        <v>174</v>
      </c>
      <c r="BM148" s="25" t="s">
        <v>846</v>
      </c>
    </row>
    <row r="149" spans="2:65" s="1" customFormat="1" ht="16.5" customHeight="1">
      <c r="B149" s="42"/>
      <c r="C149" s="204" t="s">
        <v>616</v>
      </c>
      <c r="D149" s="204" t="s">
        <v>169</v>
      </c>
      <c r="E149" s="205" t="s">
        <v>1154</v>
      </c>
      <c r="F149" s="206" t="s">
        <v>1155</v>
      </c>
      <c r="G149" s="207" t="s">
        <v>1090</v>
      </c>
      <c r="H149" s="208">
        <v>1</v>
      </c>
      <c r="I149" s="209"/>
      <c r="J149" s="208">
        <f>ROUND(I149*H149,2)</f>
        <v>0</v>
      </c>
      <c r="K149" s="206" t="s">
        <v>22</v>
      </c>
      <c r="L149" s="62"/>
      <c r="M149" s="210" t="s">
        <v>22</v>
      </c>
      <c r="N149" s="211" t="s">
        <v>47</v>
      </c>
      <c r="O149" s="43"/>
      <c r="P149" s="212">
        <f>O149*H149</f>
        <v>0</v>
      </c>
      <c r="Q149" s="212">
        <v>0</v>
      </c>
      <c r="R149" s="212">
        <f>Q149*H149</f>
        <v>0</v>
      </c>
      <c r="S149" s="212">
        <v>0</v>
      </c>
      <c r="T149" s="213">
        <f>S149*H149</f>
        <v>0</v>
      </c>
      <c r="AR149" s="25" t="s">
        <v>174</v>
      </c>
      <c r="AT149" s="25" t="s">
        <v>169</v>
      </c>
      <c r="AU149" s="25" t="s">
        <v>83</v>
      </c>
      <c r="AY149" s="25" t="s">
        <v>166</v>
      </c>
      <c r="BE149" s="214">
        <f>IF(N149="základní",J149,0)</f>
        <v>0</v>
      </c>
      <c r="BF149" s="214">
        <f>IF(N149="snížená",J149,0)</f>
        <v>0</v>
      </c>
      <c r="BG149" s="214">
        <f>IF(N149="zákl. přenesená",J149,0)</f>
        <v>0</v>
      </c>
      <c r="BH149" s="214">
        <f>IF(N149="sníž. přenesená",J149,0)</f>
        <v>0</v>
      </c>
      <c r="BI149" s="214">
        <f>IF(N149="nulová",J149,0)</f>
        <v>0</v>
      </c>
      <c r="BJ149" s="25" t="s">
        <v>83</v>
      </c>
      <c r="BK149" s="214">
        <f>ROUND(I149*H149,2)</f>
        <v>0</v>
      </c>
      <c r="BL149" s="25" t="s">
        <v>174</v>
      </c>
      <c r="BM149" s="25" t="s">
        <v>856</v>
      </c>
    </row>
    <row r="150" spans="2:65" s="13" customFormat="1">
      <c r="B150" s="226"/>
      <c r="C150" s="227"/>
      <c r="D150" s="217" t="s">
        <v>176</v>
      </c>
      <c r="E150" s="228" t="s">
        <v>22</v>
      </c>
      <c r="F150" s="229" t="s">
        <v>1178</v>
      </c>
      <c r="G150" s="227"/>
      <c r="H150" s="230">
        <v>1</v>
      </c>
      <c r="I150" s="231"/>
      <c r="J150" s="227"/>
      <c r="K150" s="227"/>
      <c r="L150" s="232"/>
      <c r="M150" s="233"/>
      <c r="N150" s="234"/>
      <c r="O150" s="234"/>
      <c r="P150" s="234"/>
      <c r="Q150" s="234"/>
      <c r="R150" s="234"/>
      <c r="S150" s="234"/>
      <c r="T150" s="235"/>
      <c r="AT150" s="236" t="s">
        <v>176</v>
      </c>
      <c r="AU150" s="236" t="s">
        <v>83</v>
      </c>
      <c r="AV150" s="13" t="s">
        <v>85</v>
      </c>
      <c r="AW150" s="13" t="s">
        <v>39</v>
      </c>
      <c r="AX150" s="13" t="s">
        <v>83</v>
      </c>
      <c r="AY150" s="236" t="s">
        <v>166</v>
      </c>
    </row>
    <row r="151" spans="2:65" s="1" customFormat="1" ht="16.5" customHeight="1">
      <c r="B151" s="42"/>
      <c r="C151" s="253" t="s">
        <v>621</v>
      </c>
      <c r="D151" s="253" t="s">
        <v>606</v>
      </c>
      <c r="E151" s="254" t="s">
        <v>1157</v>
      </c>
      <c r="F151" s="255" t="s">
        <v>1158</v>
      </c>
      <c r="G151" s="256" t="s">
        <v>289</v>
      </c>
      <c r="H151" s="257">
        <v>1</v>
      </c>
      <c r="I151" s="258"/>
      <c r="J151" s="257">
        <f>ROUND(I151*H151,2)</f>
        <v>0</v>
      </c>
      <c r="K151" s="255" t="s">
        <v>22</v>
      </c>
      <c r="L151" s="259"/>
      <c r="M151" s="260" t="s">
        <v>22</v>
      </c>
      <c r="N151" s="261" t="s">
        <v>47</v>
      </c>
      <c r="O151" s="43"/>
      <c r="P151" s="212">
        <f>O151*H151</f>
        <v>0</v>
      </c>
      <c r="Q151" s="212">
        <v>0</v>
      </c>
      <c r="R151" s="212">
        <f>Q151*H151</f>
        <v>0</v>
      </c>
      <c r="S151" s="212">
        <v>0</v>
      </c>
      <c r="T151" s="213">
        <f>S151*H151</f>
        <v>0</v>
      </c>
      <c r="AR151" s="25" t="s">
        <v>215</v>
      </c>
      <c r="AT151" s="25" t="s">
        <v>606</v>
      </c>
      <c r="AU151" s="25" t="s">
        <v>83</v>
      </c>
      <c r="AY151" s="25" t="s">
        <v>166</v>
      </c>
      <c r="BE151" s="214">
        <f>IF(N151="základní",J151,0)</f>
        <v>0</v>
      </c>
      <c r="BF151" s="214">
        <f>IF(N151="snížená",J151,0)</f>
        <v>0</v>
      </c>
      <c r="BG151" s="214">
        <f>IF(N151="zákl. přenesená",J151,0)</f>
        <v>0</v>
      </c>
      <c r="BH151" s="214">
        <f>IF(N151="sníž. přenesená",J151,0)</f>
        <v>0</v>
      </c>
      <c r="BI151" s="214">
        <f>IF(N151="nulová",J151,0)</f>
        <v>0</v>
      </c>
      <c r="BJ151" s="25" t="s">
        <v>83</v>
      </c>
      <c r="BK151" s="214">
        <f>ROUND(I151*H151,2)</f>
        <v>0</v>
      </c>
      <c r="BL151" s="25" t="s">
        <v>174</v>
      </c>
      <c r="BM151" s="25" t="s">
        <v>868</v>
      </c>
    </row>
    <row r="152" spans="2:65" s="1" customFormat="1" ht="16.5" customHeight="1">
      <c r="B152" s="42"/>
      <c r="C152" s="204" t="s">
        <v>626</v>
      </c>
      <c r="D152" s="204" t="s">
        <v>169</v>
      </c>
      <c r="E152" s="205" t="s">
        <v>1159</v>
      </c>
      <c r="F152" s="206" t="s">
        <v>1160</v>
      </c>
      <c r="G152" s="207" t="s">
        <v>289</v>
      </c>
      <c r="H152" s="208">
        <v>1</v>
      </c>
      <c r="I152" s="209"/>
      <c r="J152" s="208">
        <f>ROUND(I152*H152,2)</f>
        <v>0</v>
      </c>
      <c r="K152" s="206" t="s">
        <v>22</v>
      </c>
      <c r="L152" s="62"/>
      <c r="M152" s="210" t="s">
        <v>22</v>
      </c>
      <c r="N152" s="211" t="s">
        <v>47</v>
      </c>
      <c r="O152" s="43"/>
      <c r="P152" s="212">
        <f>O152*H152</f>
        <v>0</v>
      </c>
      <c r="Q152" s="212">
        <v>0</v>
      </c>
      <c r="R152" s="212">
        <f>Q152*H152</f>
        <v>0</v>
      </c>
      <c r="S152" s="212">
        <v>0</v>
      </c>
      <c r="T152" s="213">
        <f>S152*H152</f>
        <v>0</v>
      </c>
      <c r="AR152" s="25" t="s">
        <v>174</v>
      </c>
      <c r="AT152" s="25" t="s">
        <v>169</v>
      </c>
      <c r="AU152" s="25" t="s">
        <v>83</v>
      </c>
      <c r="AY152" s="25" t="s">
        <v>166</v>
      </c>
      <c r="BE152" s="214">
        <f>IF(N152="základní",J152,0)</f>
        <v>0</v>
      </c>
      <c r="BF152" s="214">
        <f>IF(N152="snížená",J152,0)</f>
        <v>0</v>
      </c>
      <c r="BG152" s="214">
        <f>IF(N152="zákl. přenesená",J152,0)</f>
        <v>0</v>
      </c>
      <c r="BH152" s="214">
        <f>IF(N152="sníž. přenesená",J152,0)</f>
        <v>0</v>
      </c>
      <c r="BI152" s="214">
        <f>IF(N152="nulová",J152,0)</f>
        <v>0</v>
      </c>
      <c r="BJ152" s="25" t="s">
        <v>83</v>
      </c>
      <c r="BK152" s="214">
        <f>ROUND(I152*H152,2)</f>
        <v>0</v>
      </c>
      <c r="BL152" s="25" t="s">
        <v>174</v>
      </c>
      <c r="BM152" s="25" t="s">
        <v>880</v>
      </c>
    </row>
    <row r="153" spans="2:65" s="13" customFormat="1">
      <c r="B153" s="226"/>
      <c r="C153" s="227"/>
      <c r="D153" s="217" t="s">
        <v>176</v>
      </c>
      <c r="E153" s="228" t="s">
        <v>22</v>
      </c>
      <c r="F153" s="229" t="s">
        <v>1166</v>
      </c>
      <c r="G153" s="227"/>
      <c r="H153" s="230">
        <v>1</v>
      </c>
      <c r="I153" s="231"/>
      <c r="J153" s="227"/>
      <c r="K153" s="227"/>
      <c r="L153" s="232"/>
      <c r="M153" s="233"/>
      <c r="N153" s="234"/>
      <c r="O153" s="234"/>
      <c r="P153" s="234"/>
      <c r="Q153" s="234"/>
      <c r="R153" s="234"/>
      <c r="S153" s="234"/>
      <c r="T153" s="235"/>
      <c r="AT153" s="236" t="s">
        <v>176</v>
      </c>
      <c r="AU153" s="236" t="s">
        <v>83</v>
      </c>
      <c r="AV153" s="13" t="s">
        <v>85</v>
      </c>
      <c r="AW153" s="13" t="s">
        <v>39</v>
      </c>
      <c r="AX153" s="13" t="s">
        <v>83</v>
      </c>
      <c r="AY153" s="236" t="s">
        <v>166</v>
      </c>
    </row>
    <row r="154" spans="2:65" s="1" customFormat="1" ht="16.5" customHeight="1">
      <c r="B154" s="42"/>
      <c r="C154" s="253" t="s">
        <v>631</v>
      </c>
      <c r="D154" s="253" t="s">
        <v>606</v>
      </c>
      <c r="E154" s="254" t="s">
        <v>1142</v>
      </c>
      <c r="F154" s="255" t="s">
        <v>1143</v>
      </c>
      <c r="G154" s="256" t="s">
        <v>172</v>
      </c>
      <c r="H154" s="257">
        <v>1</v>
      </c>
      <c r="I154" s="258"/>
      <c r="J154" s="257">
        <f>ROUND(I154*H154,2)</f>
        <v>0</v>
      </c>
      <c r="K154" s="255" t="s">
        <v>22</v>
      </c>
      <c r="L154" s="259"/>
      <c r="M154" s="260" t="s">
        <v>22</v>
      </c>
      <c r="N154" s="261" t="s">
        <v>47</v>
      </c>
      <c r="O154" s="43"/>
      <c r="P154" s="212">
        <f>O154*H154</f>
        <v>0</v>
      </c>
      <c r="Q154" s="212">
        <v>0</v>
      </c>
      <c r="R154" s="212">
        <f>Q154*H154</f>
        <v>0</v>
      </c>
      <c r="S154" s="212">
        <v>0</v>
      </c>
      <c r="T154" s="213">
        <f>S154*H154</f>
        <v>0</v>
      </c>
      <c r="AR154" s="25" t="s">
        <v>215</v>
      </c>
      <c r="AT154" s="25" t="s">
        <v>606</v>
      </c>
      <c r="AU154" s="25" t="s">
        <v>83</v>
      </c>
      <c r="AY154" s="25" t="s">
        <v>166</v>
      </c>
      <c r="BE154" s="214">
        <f>IF(N154="základní",J154,0)</f>
        <v>0</v>
      </c>
      <c r="BF154" s="214">
        <f>IF(N154="snížená",J154,0)</f>
        <v>0</v>
      </c>
      <c r="BG154" s="214">
        <f>IF(N154="zákl. přenesená",J154,0)</f>
        <v>0</v>
      </c>
      <c r="BH154" s="214">
        <f>IF(N154="sníž. přenesená",J154,0)</f>
        <v>0</v>
      </c>
      <c r="BI154" s="214">
        <f>IF(N154="nulová",J154,0)</f>
        <v>0</v>
      </c>
      <c r="BJ154" s="25" t="s">
        <v>83</v>
      </c>
      <c r="BK154" s="214">
        <f>ROUND(I154*H154,2)</f>
        <v>0</v>
      </c>
      <c r="BL154" s="25" t="s">
        <v>174</v>
      </c>
      <c r="BM154" s="25" t="s">
        <v>890</v>
      </c>
    </row>
    <row r="155" spans="2:65" s="1" customFormat="1" ht="16.5" customHeight="1">
      <c r="B155" s="42"/>
      <c r="C155" s="204" t="s">
        <v>638</v>
      </c>
      <c r="D155" s="204" t="s">
        <v>169</v>
      </c>
      <c r="E155" s="205" t="s">
        <v>1144</v>
      </c>
      <c r="F155" s="206" t="s">
        <v>1145</v>
      </c>
      <c r="G155" s="207" t="s">
        <v>289</v>
      </c>
      <c r="H155" s="208">
        <v>1</v>
      </c>
      <c r="I155" s="209"/>
      <c r="J155" s="208">
        <f>ROUND(I155*H155,2)</f>
        <v>0</v>
      </c>
      <c r="K155" s="206" t="s">
        <v>22</v>
      </c>
      <c r="L155" s="62"/>
      <c r="M155" s="210" t="s">
        <v>22</v>
      </c>
      <c r="N155" s="211" t="s">
        <v>47</v>
      </c>
      <c r="O155" s="43"/>
      <c r="P155" s="212">
        <f>O155*H155</f>
        <v>0</v>
      </c>
      <c r="Q155" s="212">
        <v>0</v>
      </c>
      <c r="R155" s="212">
        <f>Q155*H155</f>
        <v>0</v>
      </c>
      <c r="S155" s="212">
        <v>0</v>
      </c>
      <c r="T155" s="213">
        <f>S155*H155</f>
        <v>0</v>
      </c>
      <c r="AR155" s="25" t="s">
        <v>174</v>
      </c>
      <c r="AT155" s="25" t="s">
        <v>169</v>
      </c>
      <c r="AU155" s="25" t="s">
        <v>83</v>
      </c>
      <c r="AY155" s="25" t="s">
        <v>166</v>
      </c>
      <c r="BE155" s="214">
        <f>IF(N155="základní",J155,0)</f>
        <v>0</v>
      </c>
      <c r="BF155" s="214">
        <f>IF(N155="snížená",J155,0)</f>
        <v>0</v>
      </c>
      <c r="BG155" s="214">
        <f>IF(N155="zákl. přenesená",J155,0)</f>
        <v>0</v>
      </c>
      <c r="BH155" s="214">
        <f>IF(N155="sníž. přenesená",J155,0)</f>
        <v>0</v>
      </c>
      <c r="BI155" s="214">
        <f>IF(N155="nulová",J155,0)</f>
        <v>0</v>
      </c>
      <c r="BJ155" s="25" t="s">
        <v>83</v>
      </c>
      <c r="BK155" s="214">
        <f>ROUND(I155*H155,2)</f>
        <v>0</v>
      </c>
      <c r="BL155" s="25" t="s">
        <v>174</v>
      </c>
      <c r="BM155" s="25" t="s">
        <v>901</v>
      </c>
    </row>
    <row r="156" spans="2:65" s="13" customFormat="1">
      <c r="B156" s="226"/>
      <c r="C156" s="227"/>
      <c r="D156" s="217" t="s">
        <v>176</v>
      </c>
      <c r="E156" s="228" t="s">
        <v>22</v>
      </c>
      <c r="F156" s="229" t="s">
        <v>1166</v>
      </c>
      <c r="G156" s="227"/>
      <c r="H156" s="230">
        <v>1</v>
      </c>
      <c r="I156" s="231"/>
      <c r="J156" s="227"/>
      <c r="K156" s="227"/>
      <c r="L156" s="232"/>
      <c r="M156" s="233"/>
      <c r="N156" s="234"/>
      <c r="O156" s="234"/>
      <c r="P156" s="234"/>
      <c r="Q156" s="234"/>
      <c r="R156" s="234"/>
      <c r="S156" s="234"/>
      <c r="T156" s="235"/>
      <c r="AT156" s="236" t="s">
        <v>176</v>
      </c>
      <c r="AU156" s="236" t="s">
        <v>83</v>
      </c>
      <c r="AV156" s="13" t="s">
        <v>85</v>
      </c>
      <c r="AW156" s="13" t="s">
        <v>39</v>
      </c>
      <c r="AX156" s="13" t="s">
        <v>83</v>
      </c>
      <c r="AY156" s="236" t="s">
        <v>166</v>
      </c>
    </row>
    <row r="157" spans="2:65" s="11" customFormat="1" ht="37.35" customHeight="1">
      <c r="B157" s="188"/>
      <c r="C157" s="189"/>
      <c r="D157" s="190" t="s">
        <v>75</v>
      </c>
      <c r="E157" s="191" t="s">
        <v>1179</v>
      </c>
      <c r="F157" s="191" t="s">
        <v>1180</v>
      </c>
      <c r="G157" s="189"/>
      <c r="H157" s="189"/>
      <c r="I157" s="192"/>
      <c r="J157" s="193">
        <f>BK157</f>
        <v>0</v>
      </c>
      <c r="K157" s="189"/>
      <c r="L157" s="194"/>
      <c r="M157" s="195"/>
      <c r="N157" s="196"/>
      <c r="O157" s="196"/>
      <c r="P157" s="197">
        <f>SUM(P158:P175)</f>
        <v>0</v>
      </c>
      <c r="Q157" s="196"/>
      <c r="R157" s="197">
        <f>SUM(R158:R175)</f>
        <v>0</v>
      </c>
      <c r="S157" s="196"/>
      <c r="T157" s="198">
        <f>SUM(T158:T175)</f>
        <v>0</v>
      </c>
      <c r="AR157" s="199" t="s">
        <v>83</v>
      </c>
      <c r="AT157" s="200" t="s">
        <v>75</v>
      </c>
      <c r="AU157" s="200" t="s">
        <v>76</v>
      </c>
      <c r="AY157" s="199" t="s">
        <v>166</v>
      </c>
      <c r="BK157" s="201">
        <f>SUM(BK158:BK175)</f>
        <v>0</v>
      </c>
    </row>
    <row r="158" spans="2:65" s="1" customFormat="1" ht="25.5" customHeight="1">
      <c r="B158" s="42"/>
      <c r="C158" s="253" t="s">
        <v>644</v>
      </c>
      <c r="D158" s="253" t="s">
        <v>606</v>
      </c>
      <c r="E158" s="254" t="s">
        <v>1181</v>
      </c>
      <c r="F158" s="255" t="s">
        <v>1182</v>
      </c>
      <c r="G158" s="256" t="s">
        <v>1090</v>
      </c>
      <c r="H158" s="257">
        <v>1</v>
      </c>
      <c r="I158" s="258"/>
      <c r="J158" s="257">
        <f>ROUND(I158*H158,2)</f>
        <v>0</v>
      </c>
      <c r="K158" s="255" t="s">
        <v>22</v>
      </c>
      <c r="L158" s="259"/>
      <c r="M158" s="260" t="s">
        <v>22</v>
      </c>
      <c r="N158" s="261" t="s">
        <v>47</v>
      </c>
      <c r="O158" s="43"/>
      <c r="P158" s="212">
        <f>O158*H158</f>
        <v>0</v>
      </c>
      <c r="Q158" s="212">
        <v>0</v>
      </c>
      <c r="R158" s="212">
        <f>Q158*H158</f>
        <v>0</v>
      </c>
      <c r="S158" s="212">
        <v>0</v>
      </c>
      <c r="T158" s="213">
        <f>S158*H158</f>
        <v>0</v>
      </c>
      <c r="AR158" s="25" t="s">
        <v>215</v>
      </c>
      <c r="AT158" s="25" t="s">
        <v>606</v>
      </c>
      <c r="AU158" s="25" t="s">
        <v>83</v>
      </c>
      <c r="AY158" s="25" t="s">
        <v>166</v>
      </c>
      <c r="BE158" s="214">
        <f>IF(N158="základní",J158,0)</f>
        <v>0</v>
      </c>
      <c r="BF158" s="214">
        <f>IF(N158="snížená",J158,0)</f>
        <v>0</v>
      </c>
      <c r="BG158" s="214">
        <f>IF(N158="zákl. přenesená",J158,0)</f>
        <v>0</v>
      </c>
      <c r="BH158" s="214">
        <f>IF(N158="sníž. přenesená",J158,0)</f>
        <v>0</v>
      </c>
      <c r="BI158" s="214">
        <f>IF(N158="nulová",J158,0)</f>
        <v>0</v>
      </c>
      <c r="BJ158" s="25" t="s">
        <v>83</v>
      </c>
      <c r="BK158" s="214">
        <f>ROUND(I158*H158,2)</f>
        <v>0</v>
      </c>
      <c r="BL158" s="25" t="s">
        <v>174</v>
      </c>
      <c r="BM158" s="25" t="s">
        <v>911</v>
      </c>
    </row>
    <row r="159" spans="2:65" s="1" customFormat="1" ht="16.5" customHeight="1">
      <c r="B159" s="42"/>
      <c r="C159" s="204" t="s">
        <v>652</v>
      </c>
      <c r="D159" s="204" t="s">
        <v>169</v>
      </c>
      <c r="E159" s="205" t="s">
        <v>1183</v>
      </c>
      <c r="F159" s="206" t="s">
        <v>1184</v>
      </c>
      <c r="G159" s="207" t="s">
        <v>1090</v>
      </c>
      <c r="H159" s="208">
        <v>1</v>
      </c>
      <c r="I159" s="209"/>
      <c r="J159" s="208">
        <f>ROUND(I159*H159,2)</f>
        <v>0</v>
      </c>
      <c r="K159" s="206" t="s">
        <v>22</v>
      </c>
      <c r="L159" s="62"/>
      <c r="M159" s="210" t="s">
        <v>22</v>
      </c>
      <c r="N159" s="211" t="s">
        <v>47</v>
      </c>
      <c r="O159" s="43"/>
      <c r="P159" s="212">
        <f>O159*H159</f>
        <v>0</v>
      </c>
      <c r="Q159" s="212">
        <v>0</v>
      </c>
      <c r="R159" s="212">
        <f>Q159*H159</f>
        <v>0</v>
      </c>
      <c r="S159" s="212">
        <v>0</v>
      </c>
      <c r="T159" s="213">
        <f>S159*H159</f>
        <v>0</v>
      </c>
      <c r="AR159" s="25" t="s">
        <v>174</v>
      </c>
      <c r="AT159" s="25" t="s">
        <v>169</v>
      </c>
      <c r="AU159" s="25" t="s">
        <v>83</v>
      </c>
      <c r="AY159" s="25" t="s">
        <v>166</v>
      </c>
      <c r="BE159" s="214">
        <f>IF(N159="základní",J159,0)</f>
        <v>0</v>
      </c>
      <c r="BF159" s="214">
        <f>IF(N159="snížená",J159,0)</f>
        <v>0</v>
      </c>
      <c r="BG159" s="214">
        <f>IF(N159="zákl. přenesená",J159,0)</f>
        <v>0</v>
      </c>
      <c r="BH159" s="214">
        <f>IF(N159="sníž. přenesená",J159,0)</f>
        <v>0</v>
      </c>
      <c r="BI159" s="214">
        <f>IF(N159="nulová",J159,0)</f>
        <v>0</v>
      </c>
      <c r="BJ159" s="25" t="s">
        <v>83</v>
      </c>
      <c r="BK159" s="214">
        <f>ROUND(I159*H159,2)</f>
        <v>0</v>
      </c>
      <c r="BL159" s="25" t="s">
        <v>174</v>
      </c>
      <c r="BM159" s="25" t="s">
        <v>922</v>
      </c>
    </row>
    <row r="160" spans="2:65" s="13" customFormat="1">
      <c r="B160" s="226"/>
      <c r="C160" s="227"/>
      <c r="D160" s="217" t="s">
        <v>176</v>
      </c>
      <c r="E160" s="228" t="s">
        <v>22</v>
      </c>
      <c r="F160" s="229" t="s">
        <v>1185</v>
      </c>
      <c r="G160" s="227"/>
      <c r="H160" s="230">
        <v>1</v>
      </c>
      <c r="I160" s="231"/>
      <c r="J160" s="227"/>
      <c r="K160" s="227"/>
      <c r="L160" s="232"/>
      <c r="M160" s="233"/>
      <c r="N160" s="234"/>
      <c r="O160" s="234"/>
      <c r="P160" s="234"/>
      <c r="Q160" s="234"/>
      <c r="R160" s="234"/>
      <c r="S160" s="234"/>
      <c r="T160" s="235"/>
      <c r="AT160" s="236" t="s">
        <v>176</v>
      </c>
      <c r="AU160" s="236" t="s">
        <v>83</v>
      </c>
      <c r="AV160" s="13" t="s">
        <v>85</v>
      </c>
      <c r="AW160" s="13" t="s">
        <v>39</v>
      </c>
      <c r="AX160" s="13" t="s">
        <v>83</v>
      </c>
      <c r="AY160" s="236" t="s">
        <v>166</v>
      </c>
    </row>
    <row r="161" spans="2:65" s="1" customFormat="1" ht="16.5" customHeight="1">
      <c r="B161" s="42"/>
      <c r="C161" s="253" t="s">
        <v>660</v>
      </c>
      <c r="D161" s="253" t="s">
        <v>606</v>
      </c>
      <c r="E161" s="254" t="s">
        <v>1186</v>
      </c>
      <c r="F161" s="255" t="s">
        <v>1187</v>
      </c>
      <c r="G161" s="256" t="s">
        <v>1090</v>
      </c>
      <c r="H161" s="257">
        <v>1</v>
      </c>
      <c r="I161" s="258"/>
      <c r="J161" s="257">
        <f>ROUND(I161*H161,2)</f>
        <v>0</v>
      </c>
      <c r="K161" s="255" t="s">
        <v>22</v>
      </c>
      <c r="L161" s="259"/>
      <c r="M161" s="260" t="s">
        <v>22</v>
      </c>
      <c r="N161" s="261" t="s">
        <v>47</v>
      </c>
      <c r="O161" s="43"/>
      <c r="P161" s="212">
        <f>O161*H161</f>
        <v>0</v>
      </c>
      <c r="Q161" s="212">
        <v>0</v>
      </c>
      <c r="R161" s="212">
        <f>Q161*H161</f>
        <v>0</v>
      </c>
      <c r="S161" s="212">
        <v>0</v>
      </c>
      <c r="T161" s="213">
        <f>S161*H161</f>
        <v>0</v>
      </c>
      <c r="AR161" s="25" t="s">
        <v>215</v>
      </c>
      <c r="AT161" s="25" t="s">
        <v>606</v>
      </c>
      <c r="AU161" s="25" t="s">
        <v>83</v>
      </c>
      <c r="AY161" s="25" t="s">
        <v>166</v>
      </c>
      <c r="BE161" s="214">
        <f>IF(N161="základní",J161,0)</f>
        <v>0</v>
      </c>
      <c r="BF161" s="214">
        <f>IF(N161="snížená",J161,0)</f>
        <v>0</v>
      </c>
      <c r="BG161" s="214">
        <f>IF(N161="zákl. přenesená",J161,0)</f>
        <v>0</v>
      </c>
      <c r="BH161" s="214">
        <f>IF(N161="sníž. přenesená",J161,0)</f>
        <v>0</v>
      </c>
      <c r="BI161" s="214">
        <f>IF(N161="nulová",J161,0)</f>
        <v>0</v>
      </c>
      <c r="BJ161" s="25" t="s">
        <v>83</v>
      </c>
      <c r="BK161" s="214">
        <f>ROUND(I161*H161,2)</f>
        <v>0</v>
      </c>
      <c r="BL161" s="25" t="s">
        <v>174</v>
      </c>
      <c r="BM161" s="25" t="s">
        <v>932</v>
      </c>
    </row>
    <row r="162" spans="2:65" s="1" customFormat="1" ht="16.5" customHeight="1">
      <c r="B162" s="42"/>
      <c r="C162" s="204" t="s">
        <v>668</v>
      </c>
      <c r="D162" s="204" t="s">
        <v>169</v>
      </c>
      <c r="E162" s="205" t="s">
        <v>1154</v>
      </c>
      <c r="F162" s="206" t="s">
        <v>1155</v>
      </c>
      <c r="G162" s="207" t="s">
        <v>1090</v>
      </c>
      <c r="H162" s="208">
        <v>1</v>
      </c>
      <c r="I162" s="209"/>
      <c r="J162" s="208">
        <f>ROUND(I162*H162,2)</f>
        <v>0</v>
      </c>
      <c r="K162" s="206" t="s">
        <v>22</v>
      </c>
      <c r="L162" s="62"/>
      <c r="M162" s="210" t="s">
        <v>22</v>
      </c>
      <c r="N162" s="211" t="s">
        <v>47</v>
      </c>
      <c r="O162" s="43"/>
      <c r="P162" s="212">
        <f>O162*H162</f>
        <v>0</v>
      </c>
      <c r="Q162" s="212">
        <v>0</v>
      </c>
      <c r="R162" s="212">
        <f>Q162*H162</f>
        <v>0</v>
      </c>
      <c r="S162" s="212">
        <v>0</v>
      </c>
      <c r="T162" s="213">
        <f>S162*H162</f>
        <v>0</v>
      </c>
      <c r="AR162" s="25" t="s">
        <v>174</v>
      </c>
      <c r="AT162" s="25" t="s">
        <v>169</v>
      </c>
      <c r="AU162" s="25" t="s">
        <v>83</v>
      </c>
      <c r="AY162" s="25" t="s">
        <v>166</v>
      </c>
      <c r="BE162" s="214">
        <f>IF(N162="základní",J162,0)</f>
        <v>0</v>
      </c>
      <c r="BF162" s="214">
        <f>IF(N162="snížená",J162,0)</f>
        <v>0</v>
      </c>
      <c r="BG162" s="214">
        <f>IF(N162="zákl. přenesená",J162,0)</f>
        <v>0</v>
      </c>
      <c r="BH162" s="214">
        <f>IF(N162="sníž. přenesená",J162,0)</f>
        <v>0</v>
      </c>
      <c r="BI162" s="214">
        <f>IF(N162="nulová",J162,0)</f>
        <v>0</v>
      </c>
      <c r="BJ162" s="25" t="s">
        <v>83</v>
      </c>
      <c r="BK162" s="214">
        <f>ROUND(I162*H162,2)</f>
        <v>0</v>
      </c>
      <c r="BL162" s="25" t="s">
        <v>174</v>
      </c>
      <c r="BM162" s="25" t="s">
        <v>944</v>
      </c>
    </row>
    <row r="163" spans="2:65" s="13" customFormat="1">
      <c r="B163" s="226"/>
      <c r="C163" s="227"/>
      <c r="D163" s="217" t="s">
        <v>176</v>
      </c>
      <c r="E163" s="228" t="s">
        <v>22</v>
      </c>
      <c r="F163" s="229" t="s">
        <v>1188</v>
      </c>
      <c r="G163" s="227"/>
      <c r="H163" s="230">
        <v>1</v>
      </c>
      <c r="I163" s="231"/>
      <c r="J163" s="227"/>
      <c r="K163" s="227"/>
      <c r="L163" s="232"/>
      <c r="M163" s="233"/>
      <c r="N163" s="234"/>
      <c r="O163" s="234"/>
      <c r="P163" s="234"/>
      <c r="Q163" s="234"/>
      <c r="R163" s="234"/>
      <c r="S163" s="234"/>
      <c r="T163" s="235"/>
      <c r="AT163" s="236" t="s">
        <v>176</v>
      </c>
      <c r="AU163" s="236" t="s">
        <v>83</v>
      </c>
      <c r="AV163" s="13" t="s">
        <v>85</v>
      </c>
      <c r="AW163" s="13" t="s">
        <v>39</v>
      </c>
      <c r="AX163" s="13" t="s">
        <v>83</v>
      </c>
      <c r="AY163" s="236" t="s">
        <v>166</v>
      </c>
    </row>
    <row r="164" spans="2:65" s="1" customFormat="1" ht="38.25" customHeight="1">
      <c r="B164" s="42"/>
      <c r="C164" s="253" t="s">
        <v>676</v>
      </c>
      <c r="D164" s="253" t="s">
        <v>606</v>
      </c>
      <c r="E164" s="254" t="s">
        <v>1189</v>
      </c>
      <c r="F164" s="255" t="s">
        <v>1190</v>
      </c>
      <c r="G164" s="256" t="s">
        <v>1090</v>
      </c>
      <c r="H164" s="257">
        <v>2</v>
      </c>
      <c r="I164" s="258"/>
      <c r="J164" s="257">
        <f>ROUND(I164*H164,2)</f>
        <v>0</v>
      </c>
      <c r="K164" s="255" t="s">
        <v>22</v>
      </c>
      <c r="L164" s="259"/>
      <c r="M164" s="260" t="s">
        <v>22</v>
      </c>
      <c r="N164" s="261" t="s">
        <v>47</v>
      </c>
      <c r="O164" s="43"/>
      <c r="P164" s="212">
        <f>O164*H164</f>
        <v>0</v>
      </c>
      <c r="Q164" s="212">
        <v>0</v>
      </c>
      <c r="R164" s="212">
        <f>Q164*H164</f>
        <v>0</v>
      </c>
      <c r="S164" s="212">
        <v>0</v>
      </c>
      <c r="T164" s="213">
        <f>S164*H164</f>
        <v>0</v>
      </c>
      <c r="AR164" s="25" t="s">
        <v>215</v>
      </c>
      <c r="AT164" s="25" t="s">
        <v>606</v>
      </c>
      <c r="AU164" s="25" t="s">
        <v>83</v>
      </c>
      <c r="AY164" s="25" t="s">
        <v>166</v>
      </c>
      <c r="BE164" s="214">
        <f>IF(N164="základní",J164,0)</f>
        <v>0</v>
      </c>
      <c r="BF164" s="214">
        <f>IF(N164="snížená",J164,0)</f>
        <v>0</v>
      </c>
      <c r="BG164" s="214">
        <f>IF(N164="zákl. přenesená",J164,0)</f>
        <v>0</v>
      </c>
      <c r="BH164" s="214">
        <f>IF(N164="sníž. přenesená",J164,0)</f>
        <v>0</v>
      </c>
      <c r="BI164" s="214">
        <f>IF(N164="nulová",J164,0)</f>
        <v>0</v>
      </c>
      <c r="BJ164" s="25" t="s">
        <v>83</v>
      </c>
      <c r="BK164" s="214">
        <f>ROUND(I164*H164,2)</f>
        <v>0</v>
      </c>
      <c r="BL164" s="25" t="s">
        <v>174</v>
      </c>
      <c r="BM164" s="25" t="s">
        <v>956</v>
      </c>
    </row>
    <row r="165" spans="2:65" s="1" customFormat="1" ht="16.5" customHeight="1">
      <c r="B165" s="42"/>
      <c r="C165" s="204" t="s">
        <v>682</v>
      </c>
      <c r="D165" s="204" t="s">
        <v>169</v>
      </c>
      <c r="E165" s="205" t="s">
        <v>1191</v>
      </c>
      <c r="F165" s="206" t="s">
        <v>1192</v>
      </c>
      <c r="G165" s="207" t="s">
        <v>1090</v>
      </c>
      <c r="H165" s="208">
        <v>2</v>
      </c>
      <c r="I165" s="209"/>
      <c r="J165" s="208">
        <f>ROUND(I165*H165,2)</f>
        <v>0</v>
      </c>
      <c r="K165" s="206" t="s">
        <v>22</v>
      </c>
      <c r="L165" s="62"/>
      <c r="M165" s="210" t="s">
        <v>22</v>
      </c>
      <c r="N165" s="211" t="s">
        <v>47</v>
      </c>
      <c r="O165" s="43"/>
      <c r="P165" s="212">
        <f>O165*H165</f>
        <v>0</v>
      </c>
      <c r="Q165" s="212">
        <v>0</v>
      </c>
      <c r="R165" s="212">
        <f>Q165*H165</f>
        <v>0</v>
      </c>
      <c r="S165" s="212">
        <v>0</v>
      </c>
      <c r="T165" s="213">
        <f>S165*H165</f>
        <v>0</v>
      </c>
      <c r="AR165" s="25" t="s">
        <v>174</v>
      </c>
      <c r="AT165" s="25" t="s">
        <v>169</v>
      </c>
      <c r="AU165" s="25" t="s">
        <v>83</v>
      </c>
      <c r="AY165" s="25" t="s">
        <v>166</v>
      </c>
      <c r="BE165" s="214">
        <f>IF(N165="základní",J165,0)</f>
        <v>0</v>
      </c>
      <c r="BF165" s="214">
        <f>IF(N165="snížená",J165,0)</f>
        <v>0</v>
      </c>
      <c r="BG165" s="214">
        <f>IF(N165="zákl. přenesená",J165,0)</f>
        <v>0</v>
      </c>
      <c r="BH165" s="214">
        <f>IF(N165="sníž. přenesená",J165,0)</f>
        <v>0</v>
      </c>
      <c r="BI165" s="214">
        <f>IF(N165="nulová",J165,0)</f>
        <v>0</v>
      </c>
      <c r="BJ165" s="25" t="s">
        <v>83</v>
      </c>
      <c r="BK165" s="214">
        <f>ROUND(I165*H165,2)</f>
        <v>0</v>
      </c>
      <c r="BL165" s="25" t="s">
        <v>174</v>
      </c>
      <c r="BM165" s="25" t="s">
        <v>968</v>
      </c>
    </row>
    <row r="166" spans="2:65" s="13" customFormat="1">
      <c r="B166" s="226"/>
      <c r="C166" s="227"/>
      <c r="D166" s="217" t="s">
        <v>176</v>
      </c>
      <c r="E166" s="228" t="s">
        <v>22</v>
      </c>
      <c r="F166" s="229" t="s">
        <v>1193</v>
      </c>
      <c r="G166" s="227"/>
      <c r="H166" s="230">
        <v>2</v>
      </c>
      <c r="I166" s="231"/>
      <c r="J166" s="227"/>
      <c r="K166" s="227"/>
      <c r="L166" s="232"/>
      <c r="M166" s="233"/>
      <c r="N166" s="234"/>
      <c r="O166" s="234"/>
      <c r="P166" s="234"/>
      <c r="Q166" s="234"/>
      <c r="R166" s="234"/>
      <c r="S166" s="234"/>
      <c r="T166" s="235"/>
      <c r="AT166" s="236" t="s">
        <v>176</v>
      </c>
      <c r="AU166" s="236" t="s">
        <v>83</v>
      </c>
      <c r="AV166" s="13" t="s">
        <v>85</v>
      </c>
      <c r="AW166" s="13" t="s">
        <v>39</v>
      </c>
      <c r="AX166" s="13" t="s">
        <v>83</v>
      </c>
      <c r="AY166" s="236" t="s">
        <v>166</v>
      </c>
    </row>
    <row r="167" spans="2:65" s="1" customFormat="1" ht="16.5" customHeight="1">
      <c r="B167" s="42"/>
      <c r="C167" s="253" t="s">
        <v>687</v>
      </c>
      <c r="D167" s="253" t="s">
        <v>606</v>
      </c>
      <c r="E167" s="254" t="s">
        <v>1194</v>
      </c>
      <c r="F167" s="255" t="s">
        <v>1195</v>
      </c>
      <c r="G167" s="256" t="s">
        <v>1090</v>
      </c>
      <c r="H167" s="257">
        <v>1</v>
      </c>
      <c r="I167" s="258"/>
      <c r="J167" s="257">
        <f>ROUND(I167*H167,2)</f>
        <v>0</v>
      </c>
      <c r="K167" s="255" t="s">
        <v>22</v>
      </c>
      <c r="L167" s="259"/>
      <c r="M167" s="260" t="s">
        <v>22</v>
      </c>
      <c r="N167" s="261" t="s">
        <v>47</v>
      </c>
      <c r="O167" s="43"/>
      <c r="P167" s="212">
        <f>O167*H167</f>
        <v>0</v>
      </c>
      <c r="Q167" s="212">
        <v>0</v>
      </c>
      <c r="R167" s="212">
        <f>Q167*H167</f>
        <v>0</v>
      </c>
      <c r="S167" s="212">
        <v>0</v>
      </c>
      <c r="T167" s="213">
        <f>S167*H167</f>
        <v>0</v>
      </c>
      <c r="AR167" s="25" t="s">
        <v>215</v>
      </c>
      <c r="AT167" s="25" t="s">
        <v>606</v>
      </c>
      <c r="AU167" s="25" t="s">
        <v>83</v>
      </c>
      <c r="AY167" s="25" t="s">
        <v>166</v>
      </c>
      <c r="BE167" s="214">
        <f>IF(N167="základní",J167,0)</f>
        <v>0</v>
      </c>
      <c r="BF167" s="214">
        <f>IF(N167="snížená",J167,0)</f>
        <v>0</v>
      </c>
      <c r="BG167" s="214">
        <f>IF(N167="zákl. přenesená",J167,0)</f>
        <v>0</v>
      </c>
      <c r="BH167" s="214">
        <f>IF(N167="sníž. přenesená",J167,0)</f>
        <v>0</v>
      </c>
      <c r="BI167" s="214">
        <f>IF(N167="nulová",J167,0)</f>
        <v>0</v>
      </c>
      <c r="BJ167" s="25" t="s">
        <v>83</v>
      </c>
      <c r="BK167" s="214">
        <f>ROUND(I167*H167,2)</f>
        <v>0</v>
      </c>
      <c r="BL167" s="25" t="s">
        <v>174</v>
      </c>
      <c r="BM167" s="25" t="s">
        <v>978</v>
      </c>
    </row>
    <row r="168" spans="2:65" s="1" customFormat="1" ht="16.5" customHeight="1">
      <c r="B168" s="42"/>
      <c r="C168" s="204" t="s">
        <v>693</v>
      </c>
      <c r="D168" s="204" t="s">
        <v>169</v>
      </c>
      <c r="E168" s="205" t="s">
        <v>1115</v>
      </c>
      <c r="F168" s="206" t="s">
        <v>1116</v>
      </c>
      <c r="G168" s="207" t="s">
        <v>1090</v>
      </c>
      <c r="H168" s="208">
        <v>1</v>
      </c>
      <c r="I168" s="209"/>
      <c r="J168" s="208">
        <f>ROUND(I168*H168,2)</f>
        <v>0</v>
      </c>
      <c r="K168" s="206" t="s">
        <v>22</v>
      </c>
      <c r="L168" s="62"/>
      <c r="M168" s="210" t="s">
        <v>22</v>
      </c>
      <c r="N168" s="211" t="s">
        <v>47</v>
      </c>
      <c r="O168" s="43"/>
      <c r="P168" s="212">
        <f>O168*H168</f>
        <v>0</v>
      </c>
      <c r="Q168" s="212">
        <v>0</v>
      </c>
      <c r="R168" s="212">
        <f>Q168*H168</f>
        <v>0</v>
      </c>
      <c r="S168" s="212">
        <v>0</v>
      </c>
      <c r="T168" s="213">
        <f>S168*H168</f>
        <v>0</v>
      </c>
      <c r="AR168" s="25" t="s">
        <v>174</v>
      </c>
      <c r="AT168" s="25" t="s">
        <v>169</v>
      </c>
      <c r="AU168" s="25" t="s">
        <v>83</v>
      </c>
      <c r="AY168" s="25" t="s">
        <v>166</v>
      </c>
      <c r="BE168" s="214">
        <f>IF(N168="základní",J168,0)</f>
        <v>0</v>
      </c>
      <c r="BF168" s="214">
        <f>IF(N168="snížená",J168,0)</f>
        <v>0</v>
      </c>
      <c r="BG168" s="214">
        <f>IF(N168="zákl. přenesená",J168,0)</f>
        <v>0</v>
      </c>
      <c r="BH168" s="214">
        <f>IF(N168="sníž. přenesená",J168,0)</f>
        <v>0</v>
      </c>
      <c r="BI168" s="214">
        <f>IF(N168="nulová",J168,0)</f>
        <v>0</v>
      </c>
      <c r="BJ168" s="25" t="s">
        <v>83</v>
      </c>
      <c r="BK168" s="214">
        <f>ROUND(I168*H168,2)</f>
        <v>0</v>
      </c>
      <c r="BL168" s="25" t="s">
        <v>174</v>
      </c>
      <c r="BM168" s="25" t="s">
        <v>988</v>
      </c>
    </row>
    <row r="169" spans="2:65" s="13" customFormat="1">
      <c r="B169" s="226"/>
      <c r="C169" s="227"/>
      <c r="D169" s="217" t="s">
        <v>176</v>
      </c>
      <c r="E169" s="228" t="s">
        <v>22</v>
      </c>
      <c r="F169" s="229" t="s">
        <v>1196</v>
      </c>
      <c r="G169" s="227"/>
      <c r="H169" s="230">
        <v>1</v>
      </c>
      <c r="I169" s="231"/>
      <c r="J169" s="227"/>
      <c r="K169" s="227"/>
      <c r="L169" s="232"/>
      <c r="M169" s="233"/>
      <c r="N169" s="234"/>
      <c r="O169" s="234"/>
      <c r="P169" s="234"/>
      <c r="Q169" s="234"/>
      <c r="R169" s="234"/>
      <c r="S169" s="234"/>
      <c r="T169" s="235"/>
      <c r="AT169" s="236" t="s">
        <v>176</v>
      </c>
      <c r="AU169" s="236" t="s">
        <v>83</v>
      </c>
      <c r="AV169" s="13" t="s">
        <v>85</v>
      </c>
      <c r="AW169" s="13" t="s">
        <v>39</v>
      </c>
      <c r="AX169" s="13" t="s">
        <v>83</v>
      </c>
      <c r="AY169" s="236" t="s">
        <v>166</v>
      </c>
    </row>
    <row r="170" spans="2:65" s="1" customFormat="1" ht="16.5" customHeight="1">
      <c r="B170" s="42"/>
      <c r="C170" s="253" t="s">
        <v>711</v>
      </c>
      <c r="D170" s="253" t="s">
        <v>606</v>
      </c>
      <c r="E170" s="254" t="s">
        <v>1197</v>
      </c>
      <c r="F170" s="255" t="s">
        <v>1198</v>
      </c>
      <c r="G170" s="256" t="s">
        <v>289</v>
      </c>
      <c r="H170" s="257">
        <v>5</v>
      </c>
      <c r="I170" s="258"/>
      <c r="J170" s="257">
        <f>ROUND(I170*H170,2)</f>
        <v>0</v>
      </c>
      <c r="K170" s="255" t="s">
        <v>22</v>
      </c>
      <c r="L170" s="259"/>
      <c r="M170" s="260" t="s">
        <v>22</v>
      </c>
      <c r="N170" s="261" t="s">
        <v>47</v>
      </c>
      <c r="O170" s="43"/>
      <c r="P170" s="212">
        <f>O170*H170</f>
        <v>0</v>
      </c>
      <c r="Q170" s="212">
        <v>0</v>
      </c>
      <c r="R170" s="212">
        <f>Q170*H170</f>
        <v>0</v>
      </c>
      <c r="S170" s="212">
        <v>0</v>
      </c>
      <c r="T170" s="213">
        <f>S170*H170</f>
        <v>0</v>
      </c>
      <c r="AR170" s="25" t="s">
        <v>215</v>
      </c>
      <c r="AT170" s="25" t="s">
        <v>606</v>
      </c>
      <c r="AU170" s="25" t="s">
        <v>83</v>
      </c>
      <c r="AY170" s="25" t="s">
        <v>166</v>
      </c>
      <c r="BE170" s="214">
        <f>IF(N170="základní",J170,0)</f>
        <v>0</v>
      </c>
      <c r="BF170" s="214">
        <f>IF(N170="snížená",J170,0)</f>
        <v>0</v>
      </c>
      <c r="BG170" s="214">
        <f>IF(N170="zákl. přenesená",J170,0)</f>
        <v>0</v>
      </c>
      <c r="BH170" s="214">
        <f>IF(N170="sníž. přenesená",J170,0)</f>
        <v>0</v>
      </c>
      <c r="BI170" s="214">
        <f>IF(N170="nulová",J170,0)</f>
        <v>0</v>
      </c>
      <c r="BJ170" s="25" t="s">
        <v>83</v>
      </c>
      <c r="BK170" s="214">
        <f>ROUND(I170*H170,2)</f>
        <v>0</v>
      </c>
      <c r="BL170" s="25" t="s">
        <v>174</v>
      </c>
      <c r="BM170" s="25" t="s">
        <v>998</v>
      </c>
    </row>
    <row r="171" spans="2:65" s="1" customFormat="1" ht="16.5" customHeight="1">
      <c r="B171" s="42"/>
      <c r="C171" s="204" t="s">
        <v>716</v>
      </c>
      <c r="D171" s="204" t="s">
        <v>169</v>
      </c>
      <c r="E171" s="205" t="s">
        <v>1199</v>
      </c>
      <c r="F171" s="206" t="s">
        <v>1200</v>
      </c>
      <c r="G171" s="207" t="s">
        <v>289</v>
      </c>
      <c r="H171" s="208">
        <v>5</v>
      </c>
      <c r="I171" s="209"/>
      <c r="J171" s="208">
        <f>ROUND(I171*H171,2)</f>
        <v>0</v>
      </c>
      <c r="K171" s="206" t="s">
        <v>22</v>
      </c>
      <c r="L171" s="62"/>
      <c r="M171" s="210" t="s">
        <v>22</v>
      </c>
      <c r="N171" s="211" t="s">
        <v>47</v>
      </c>
      <c r="O171" s="43"/>
      <c r="P171" s="212">
        <f>O171*H171</f>
        <v>0</v>
      </c>
      <c r="Q171" s="212">
        <v>0</v>
      </c>
      <c r="R171" s="212">
        <f>Q171*H171</f>
        <v>0</v>
      </c>
      <c r="S171" s="212">
        <v>0</v>
      </c>
      <c r="T171" s="213">
        <f>S171*H171</f>
        <v>0</v>
      </c>
      <c r="AR171" s="25" t="s">
        <v>174</v>
      </c>
      <c r="AT171" s="25" t="s">
        <v>169</v>
      </c>
      <c r="AU171" s="25" t="s">
        <v>83</v>
      </c>
      <c r="AY171" s="25" t="s">
        <v>166</v>
      </c>
      <c r="BE171" s="214">
        <f>IF(N171="základní",J171,0)</f>
        <v>0</v>
      </c>
      <c r="BF171" s="214">
        <f>IF(N171="snížená",J171,0)</f>
        <v>0</v>
      </c>
      <c r="BG171" s="214">
        <f>IF(N171="zákl. přenesená",J171,0)</f>
        <v>0</v>
      </c>
      <c r="BH171" s="214">
        <f>IF(N171="sníž. přenesená",J171,0)</f>
        <v>0</v>
      </c>
      <c r="BI171" s="214">
        <f>IF(N171="nulová",J171,0)</f>
        <v>0</v>
      </c>
      <c r="BJ171" s="25" t="s">
        <v>83</v>
      </c>
      <c r="BK171" s="214">
        <f>ROUND(I171*H171,2)</f>
        <v>0</v>
      </c>
      <c r="BL171" s="25" t="s">
        <v>174</v>
      </c>
      <c r="BM171" s="25" t="s">
        <v>1008</v>
      </c>
    </row>
    <row r="172" spans="2:65" s="13" customFormat="1">
      <c r="B172" s="226"/>
      <c r="C172" s="227"/>
      <c r="D172" s="217" t="s">
        <v>176</v>
      </c>
      <c r="E172" s="228" t="s">
        <v>22</v>
      </c>
      <c r="F172" s="229" t="s">
        <v>1201</v>
      </c>
      <c r="G172" s="227"/>
      <c r="H172" s="230">
        <v>5</v>
      </c>
      <c r="I172" s="231"/>
      <c r="J172" s="227"/>
      <c r="K172" s="227"/>
      <c r="L172" s="232"/>
      <c r="M172" s="233"/>
      <c r="N172" s="234"/>
      <c r="O172" s="234"/>
      <c r="P172" s="234"/>
      <c r="Q172" s="234"/>
      <c r="R172" s="234"/>
      <c r="S172" s="234"/>
      <c r="T172" s="235"/>
      <c r="AT172" s="236" t="s">
        <v>176</v>
      </c>
      <c r="AU172" s="236" t="s">
        <v>83</v>
      </c>
      <c r="AV172" s="13" t="s">
        <v>85</v>
      </c>
      <c r="AW172" s="13" t="s">
        <v>39</v>
      </c>
      <c r="AX172" s="13" t="s">
        <v>83</v>
      </c>
      <c r="AY172" s="236" t="s">
        <v>166</v>
      </c>
    </row>
    <row r="173" spans="2:65" s="1" customFormat="1" ht="16.5" customHeight="1">
      <c r="B173" s="42"/>
      <c r="C173" s="253" t="s">
        <v>723</v>
      </c>
      <c r="D173" s="253" t="s">
        <v>606</v>
      </c>
      <c r="E173" s="254" t="s">
        <v>1202</v>
      </c>
      <c r="F173" s="255" t="s">
        <v>1203</v>
      </c>
      <c r="G173" s="256" t="s">
        <v>172</v>
      </c>
      <c r="H173" s="257">
        <v>2</v>
      </c>
      <c r="I173" s="258"/>
      <c r="J173" s="257">
        <f>ROUND(I173*H173,2)</f>
        <v>0</v>
      </c>
      <c r="K173" s="255" t="s">
        <v>22</v>
      </c>
      <c r="L173" s="259"/>
      <c r="M173" s="260" t="s">
        <v>22</v>
      </c>
      <c r="N173" s="261" t="s">
        <v>47</v>
      </c>
      <c r="O173" s="43"/>
      <c r="P173" s="212">
        <f>O173*H173</f>
        <v>0</v>
      </c>
      <c r="Q173" s="212">
        <v>0</v>
      </c>
      <c r="R173" s="212">
        <f>Q173*H173</f>
        <v>0</v>
      </c>
      <c r="S173" s="212">
        <v>0</v>
      </c>
      <c r="T173" s="213">
        <f>S173*H173</f>
        <v>0</v>
      </c>
      <c r="AR173" s="25" t="s">
        <v>215</v>
      </c>
      <c r="AT173" s="25" t="s">
        <v>606</v>
      </c>
      <c r="AU173" s="25" t="s">
        <v>83</v>
      </c>
      <c r="AY173" s="25" t="s">
        <v>166</v>
      </c>
      <c r="BE173" s="214">
        <f>IF(N173="základní",J173,0)</f>
        <v>0</v>
      </c>
      <c r="BF173" s="214">
        <f>IF(N173="snížená",J173,0)</f>
        <v>0</v>
      </c>
      <c r="BG173" s="214">
        <f>IF(N173="zákl. přenesená",J173,0)</f>
        <v>0</v>
      </c>
      <c r="BH173" s="214">
        <f>IF(N173="sníž. přenesená",J173,0)</f>
        <v>0</v>
      </c>
      <c r="BI173" s="214">
        <f>IF(N173="nulová",J173,0)</f>
        <v>0</v>
      </c>
      <c r="BJ173" s="25" t="s">
        <v>83</v>
      </c>
      <c r="BK173" s="214">
        <f>ROUND(I173*H173,2)</f>
        <v>0</v>
      </c>
      <c r="BL173" s="25" t="s">
        <v>174</v>
      </c>
      <c r="BM173" s="25" t="s">
        <v>1018</v>
      </c>
    </row>
    <row r="174" spans="2:65" s="1" customFormat="1" ht="16.5" customHeight="1">
      <c r="B174" s="42"/>
      <c r="C174" s="204" t="s">
        <v>729</v>
      </c>
      <c r="D174" s="204" t="s">
        <v>169</v>
      </c>
      <c r="E174" s="205" t="s">
        <v>1135</v>
      </c>
      <c r="F174" s="206" t="s">
        <v>1136</v>
      </c>
      <c r="G174" s="207" t="s">
        <v>172</v>
      </c>
      <c r="H174" s="208">
        <v>2</v>
      </c>
      <c r="I174" s="209"/>
      <c r="J174" s="208">
        <f>ROUND(I174*H174,2)</f>
        <v>0</v>
      </c>
      <c r="K174" s="206" t="s">
        <v>22</v>
      </c>
      <c r="L174" s="62"/>
      <c r="M174" s="210" t="s">
        <v>22</v>
      </c>
      <c r="N174" s="211" t="s">
        <v>47</v>
      </c>
      <c r="O174" s="43"/>
      <c r="P174" s="212">
        <f>O174*H174</f>
        <v>0</v>
      </c>
      <c r="Q174" s="212">
        <v>0</v>
      </c>
      <c r="R174" s="212">
        <f>Q174*H174</f>
        <v>0</v>
      </c>
      <c r="S174" s="212">
        <v>0</v>
      </c>
      <c r="T174" s="213">
        <f>S174*H174</f>
        <v>0</v>
      </c>
      <c r="AR174" s="25" t="s">
        <v>174</v>
      </c>
      <c r="AT174" s="25" t="s">
        <v>169</v>
      </c>
      <c r="AU174" s="25" t="s">
        <v>83</v>
      </c>
      <c r="AY174" s="25" t="s">
        <v>166</v>
      </c>
      <c r="BE174" s="214">
        <f>IF(N174="základní",J174,0)</f>
        <v>0</v>
      </c>
      <c r="BF174" s="214">
        <f>IF(N174="snížená",J174,0)</f>
        <v>0</v>
      </c>
      <c r="BG174" s="214">
        <f>IF(N174="zákl. přenesená",J174,0)</f>
        <v>0</v>
      </c>
      <c r="BH174" s="214">
        <f>IF(N174="sníž. přenesená",J174,0)</f>
        <v>0</v>
      </c>
      <c r="BI174" s="214">
        <f>IF(N174="nulová",J174,0)</f>
        <v>0</v>
      </c>
      <c r="BJ174" s="25" t="s">
        <v>83</v>
      </c>
      <c r="BK174" s="214">
        <f>ROUND(I174*H174,2)</f>
        <v>0</v>
      </c>
      <c r="BL174" s="25" t="s">
        <v>174</v>
      </c>
      <c r="BM174" s="25" t="s">
        <v>1029</v>
      </c>
    </row>
    <row r="175" spans="2:65" s="13" customFormat="1">
      <c r="B175" s="226"/>
      <c r="C175" s="227"/>
      <c r="D175" s="217" t="s">
        <v>176</v>
      </c>
      <c r="E175" s="228" t="s">
        <v>22</v>
      </c>
      <c r="F175" s="229" t="s">
        <v>1204</v>
      </c>
      <c r="G175" s="227"/>
      <c r="H175" s="230">
        <v>2</v>
      </c>
      <c r="I175" s="231"/>
      <c r="J175" s="227"/>
      <c r="K175" s="227"/>
      <c r="L175" s="232"/>
      <c r="M175" s="233"/>
      <c r="N175" s="234"/>
      <c r="O175" s="234"/>
      <c r="P175" s="234"/>
      <c r="Q175" s="234"/>
      <c r="R175" s="234"/>
      <c r="S175" s="234"/>
      <c r="T175" s="235"/>
      <c r="AT175" s="236" t="s">
        <v>176</v>
      </c>
      <c r="AU175" s="236" t="s">
        <v>83</v>
      </c>
      <c r="AV175" s="13" t="s">
        <v>85</v>
      </c>
      <c r="AW175" s="13" t="s">
        <v>39</v>
      </c>
      <c r="AX175" s="13" t="s">
        <v>83</v>
      </c>
      <c r="AY175" s="236" t="s">
        <v>166</v>
      </c>
    </row>
    <row r="176" spans="2:65" s="11" customFormat="1" ht="37.35" customHeight="1">
      <c r="B176" s="188"/>
      <c r="C176" s="189"/>
      <c r="D176" s="190" t="s">
        <v>75</v>
      </c>
      <c r="E176" s="191" t="s">
        <v>1205</v>
      </c>
      <c r="F176" s="191" t="s">
        <v>1206</v>
      </c>
      <c r="G176" s="189"/>
      <c r="H176" s="189"/>
      <c r="I176" s="192"/>
      <c r="J176" s="193">
        <f>BK176</f>
        <v>0</v>
      </c>
      <c r="K176" s="189"/>
      <c r="L176" s="194"/>
      <c r="M176" s="195"/>
      <c r="N176" s="196"/>
      <c r="O176" s="196"/>
      <c r="P176" s="197">
        <f>SUM(P177:P178)</f>
        <v>0</v>
      </c>
      <c r="Q176" s="196"/>
      <c r="R176" s="197">
        <f>SUM(R177:R178)</f>
        <v>0</v>
      </c>
      <c r="S176" s="196"/>
      <c r="T176" s="198">
        <f>SUM(T177:T178)</f>
        <v>0</v>
      </c>
      <c r="AR176" s="199" t="s">
        <v>83</v>
      </c>
      <c r="AT176" s="200" t="s">
        <v>75</v>
      </c>
      <c r="AU176" s="200" t="s">
        <v>76</v>
      </c>
      <c r="AY176" s="199" t="s">
        <v>166</v>
      </c>
      <c r="BK176" s="201">
        <f>SUM(BK177:BK178)</f>
        <v>0</v>
      </c>
    </row>
    <row r="177" spans="2:65" s="1" customFormat="1" ht="16.5" customHeight="1">
      <c r="B177" s="42"/>
      <c r="C177" s="204" t="s">
        <v>735</v>
      </c>
      <c r="D177" s="204" t="s">
        <v>169</v>
      </c>
      <c r="E177" s="205" t="s">
        <v>1207</v>
      </c>
      <c r="F177" s="206" t="s">
        <v>1208</v>
      </c>
      <c r="G177" s="207" t="s">
        <v>380</v>
      </c>
      <c r="H177" s="208">
        <v>25</v>
      </c>
      <c r="I177" s="209"/>
      <c r="J177" s="208">
        <f>ROUND(I177*H177,2)</f>
        <v>0</v>
      </c>
      <c r="K177" s="206" t="s">
        <v>22</v>
      </c>
      <c r="L177" s="62"/>
      <c r="M177" s="210" t="s">
        <v>22</v>
      </c>
      <c r="N177" s="211" t="s">
        <v>47</v>
      </c>
      <c r="O177" s="43"/>
      <c r="P177" s="212">
        <f>O177*H177</f>
        <v>0</v>
      </c>
      <c r="Q177" s="212">
        <v>0</v>
      </c>
      <c r="R177" s="212">
        <f>Q177*H177</f>
        <v>0</v>
      </c>
      <c r="S177" s="212">
        <v>0</v>
      </c>
      <c r="T177" s="213">
        <f>S177*H177</f>
        <v>0</v>
      </c>
      <c r="AR177" s="25" t="s">
        <v>174</v>
      </c>
      <c r="AT177" s="25" t="s">
        <v>169</v>
      </c>
      <c r="AU177" s="25" t="s">
        <v>83</v>
      </c>
      <c r="AY177" s="25" t="s">
        <v>166</v>
      </c>
      <c r="BE177" s="214">
        <f>IF(N177="základní",J177,0)</f>
        <v>0</v>
      </c>
      <c r="BF177" s="214">
        <f>IF(N177="snížená",J177,0)</f>
        <v>0</v>
      </c>
      <c r="BG177" s="214">
        <f>IF(N177="zákl. přenesená",J177,0)</f>
        <v>0</v>
      </c>
      <c r="BH177" s="214">
        <f>IF(N177="sníž. přenesená",J177,0)</f>
        <v>0</v>
      </c>
      <c r="BI177" s="214">
        <f>IF(N177="nulová",J177,0)</f>
        <v>0</v>
      </c>
      <c r="BJ177" s="25" t="s">
        <v>83</v>
      </c>
      <c r="BK177" s="214">
        <f>ROUND(I177*H177,2)</f>
        <v>0</v>
      </c>
      <c r="BL177" s="25" t="s">
        <v>174</v>
      </c>
      <c r="BM177" s="25" t="s">
        <v>1048</v>
      </c>
    </row>
    <row r="178" spans="2:65" s="1" customFormat="1" ht="16.5" customHeight="1">
      <c r="B178" s="42"/>
      <c r="C178" s="204" t="s">
        <v>740</v>
      </c>
      <c r="D178" s="204" t="s">
        <v>169</v>
      </c>
      <c r="E178" s="205" t="s">
        <v>1209</v>
      </c>
      <c r="F178" s="206" t="s">
        <v>1210</v>
      </c>
      <c r="G178" s="207" t="s">
        <v>1211</v>
      </c>
      <c r="H178" s="208">
        <v>1</v>
      </c>
      <c r="I178" s="209"/>
      <c r="J178" s="208">
        <f>ROUND(I178*H178,2)</f>
        <v>0</v>
      </c>
      <c r="K178" s="206" t="s">
        <v>22</v>
      </c>
      <c r="L178" s="62"/>
      <c r="M178" s="210" t="s">
        <v>22</v>
      </c>
      <c r="N178" s="262" t="s">
        <v>47</v>
      </c>
      <c r="O178" s="263"/>
      <c r="P178" s="264">
        <f>O178*H178</f>
        <v>0</v>
      </c>
      <c r="Q178" s="264">
        <v>0</v>
      </c>
      <c r="R178" s="264">
        <f>Q178*H178</f>
        <v>0</v>
      </c>
      <c r="S178" s="264">
        <v>0</v>
      </c>
      <c r="T178" s="265">
        <f>S178*H178</f>
        <v>0</v>
      </c>
      <c r="AR178" s="25" t="s">
        <v>174</v>
      </c>
      <c r="AT178" s="25" t="s">
        <v>169</v>
      </c>
      <c r="AU178" s="25" t="s">
        <v>83</v>
      </c>
      <c r="AY178" s="25" t="s">
        <v>166</v>
      </c>
      <c r="BE178" s="214">
        <f>IF(N178="základní",J178,0)</f>
        <v>0</v>
      </c>
      <c r="BF178" s="214">
        <f>IF(N178="snížená",J178,0)</f>
        <v>0</v>
      </c>
      <c r="BG178" s="214">
        <f>IF(N178="zákl. přenesená",J178,0)</f>
        <v>0</v>
      </c>
      <c r="BH178" s="214">
        <f>IF(N178="sníž. přenesená",J178,0)</f>
        <v>0</v>
      </c>
      <c r="BI178" s="214">
        <f>IF(N178="nulová",J178,0)</f>
        <v>0</v>
      </c>
      <c r="BJ178" s="25" t="s">
        <v>83</v>
      </c>
      <c r="BK178" s="214">
        <f>ROUND(I178*H178,2)</f>
        <v>0</v>
      </c>
      <c r="BL178" s="25" t="s">
        <v>174</v>
      </c>
      <c r="BM178" s="25" t="s">
        <v>1212</v>
      </c>
    </row>
    <row r="179" spans="2:65" s="1" customFormat="1" ht="6.95" customHeight="1">
      <c r="B179" s="57"/>
      <c r="C179" s="58"/>
      <c r="D179" s="58"/>
      <c r="E179" s="58"/>
      <c r="F179" s="58"/>
      <c r="G179" s="58"/>
      <c r="H179" s="58"/>
      <c r="I179" s="149"/>
      <c r="J179" s="58"/>
      <c r="K179" s="58"/>
      <c r="L179" s="62"/>
    </row>
  </sheetData>
  <sheetProtection algorithmName="SHA-512" hashValue="WgXpPrnZzd2DcWyr0B1LzHy3WYDH4m/t0rTwFKSe8Q11UxMT0hap+D27UjV0dax53HkEzTGPz0jprXlHurmvVQ==" saltValue="7exfogzxMmu9U8Hmk0RbaUWiEDwRdwRSCw1BifpfOtXbnuFRvfBbd/Spe6wfh3U17aPPdmLxMf77MPUx2/8dRw==" spinCount="100000" sheet="1" objects="1" scenarios="1" formatColumns="0" formatRows="0" autoFilter="0"/>
  <autoFilter ref="C86:K178" xr:uid="{00000000-0009-0000-0000-000003000000}"/>
  <mergeCells count="13">
    <mergeCell ref="E79:H79"/>
    <mergeCell ref="G1:H1"/>
    <mergeCell ref="L2:V2"/>
    <mergeCell ref="E49:H49"/>
    <mergeCell ref="E51:H51"/>
    <mergeCell ref="J55:J56"/>
    <mergeCell ref="E75:H75"/>
    <mergeCell ref="E77:H77"/>
    <mergeCell ref="E7:H7"/>
    <mergeCell ref="E9:H9"/>
    <mergeCell ref="E11:H11"/>
    <mergeCell ref="E26:H26"/>
    <mergeCell ref="E47:H47"/>
  </mergeCells>
  <hyperlinks>
    <hyperlink ref="F1:G1" location="C2" display="1) Krycí list soupisu" xr:uid="{00000000-0004-0000-0300-000000000000}"/>
    <hyperlink ref="G1:H1" location="C58" display="2) Rekapitulace" xr:uid="{00000000-0004-0000-0300-000001000000}"/>
    <hyperlink ref="J1" location="C86" display="3) Soupis prací" xr:uid="{00000000-0004-0000-0300-000002000000}"/>
    <hyperlink ref="L1:V1" location="'Rekapitulace stavby'!C2" display="Rekapitulace stavby" xr:uid="{00000000-0004-0000-03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BR390"/>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123</v>
      </c>
      <c r="G1" s="405" t="s">
        <v>124</v>
      </c>
      <c r="H1" s="405"/>
      <c r="I1" s="125"/>
      <c r="J1" s="124" t="s">
        <v>125</v>
      </c>
      <c r="K1" s="123" t="s">
        <v>126</v>
      </c>
      <c r="L1" s="124" t="s">
        <v>127</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396"/>
      <c r="M2" s="396"/>
      <c r="N2" s="396"/>
      <c r="O2" s="396"/>
      <c r="P2" s="396"/>
      <c r="Q2" s="396"/>
      <c r="R2" s="396"/>
      <c r="S2" s="396"/>
      <c r="T2" s="396"/>
      <c r="U2" s="396"/>
      <c r="V2" s="396"/>
      <c r="AT2" s="25" t="s">
        <v>99</v>
      </c>
    </row>
    <row r="3" spans="1:70" ht="6.95" customHeight="1">
      <c r="B3" s="26"/>
      <c r="C3" s="27"/>
      <c r="D3" s="27"/>
      <c r="E3" s="27"/>
      <c r="F3" s="27"/>
      <c r="G3" s="27"/>
      <c r="H3" s="27"/>
      <c r="I3" s="126"/>
      <c r="J3" s="27"/>
      <c r="K3" s="28"/>
      <c r="AT3" s="25" t="s">
        <v>85</v>
      </c>
    </row>
    <row r="4" spans="1:70" ht="36.950000000000003" customHeight="1">
      <c r="B4" s="29"/>
      <c r="C4" s="30"/>
      <c r="D4" s="31" t="s">
        <v>128</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17</v>
      </c>
      <c r="E6" s="30"/>
      <c r="F6" s="30"/>
      <c r="G6" s="30"/>
      <c r="H6" s="30"/>
      <c r="I6" s="127"/>
      <c r="J6" s="30"/>
      <c r="K6" s="32"/>
    </row>
    <row r="7" spans="1:70" ht="16.5" customHeight="1">
      <c r="B7" s="29"/>
      <c r="C7" s="30"/>
      <c r="D7" s="30"/>
      <c r="E7" s="406" t="str">
        <f>'Rekapitulace stavby'!K6</f>
        <v>Intenzifikace ČOV Karlštejn</v>
      </c>
      <c r="F7" s="412"/>
      <c r="G7" s="412"/>
      <c r="H7" s="412"/>
      <c r="I7" s="127"/>
      <c r="J7" s="30"/>
      <c r="K7" s="32"/>
    </row>
    <row r="8" spans="1:70" s="1" customFormat="1" ht="15">
      <c r="B8" s="42"/>
      <c r="C8" s="43"/>
      <c r="D8" s="38" t="s">
        <v>129</v>
      </c>
      <c r="E8" s="43"/>
      <c r="F8" s="43"/>
      <c r="G8" s="43"/>
      <c r="H8" s="43"/>
      <c r="I8" s="128"/>
      <c r="J8" s="43"/>
      <c r="K8" s="46"/>
    </row>
    <row r="9" spans="1:70" s="1" customFormat="1" ht="36.950000000000003" customHeight="1">
      <c r="B9" s="42"/>
      <c r="C9" s="43"/>
      <c r="D9" s="43"/>
      <c r="E9" s="408" t="s">
        <v>1213</v>
      </c>
      <c r="F9" s="407"/>
      <c r="G9" s="407"/>
      <c r="H9" s="407"/>
      <c r="I9" s="128"/>
      <c r="J9" s="43"/>
      <c r="K9" s="46"/>
    </row>
    <row r="10" spans="1:70" s="1" customFormat="1">
      <c r="B10" s="42"/>
      <c r="C10" s="43"/>
      <c r="D10" s="43"/>
      <c r="E10" s="43"/>
      <c r="F10" s="43"/>
      <c r="G10" s="43"/>
      <c r="H10" s="43"/>
      <c r="I10" s="128"/>
      <c r="J10" s="43"/>
      <c r="K10" s="46"/>
    </row>
    <row r="11" spans="1:70" s="1" customFormat="1" ht="14.45" customHeight="1">
      <c r="B11" s="42"/>
      <c r="C11" s="43"/>
      <c r="D11" s="38" t="s">
        <v>19</v>
      </c>
      <c r="E11" s="43"/>
      <c r="F11" s="36" t="s">
        <v>20</v>
      </c>
      <c r="G11" s="43"/>
      <c r="H11" s="43"/>
      <c r="I11" s="129" t="s">
        <v>21</v>
      </c>
      <c r="J11" s="36" t="s">
        <v>22</v>
      </c>
      <c r="K11" s="46"/>
    </row>
    <row r="12" spans="1:70" s="1" customFormat="1" ht="14.45" customHeight="1">
      <c r="B12" s="42"/>
      <c r="C12" s="43"/>
      <c r="D12" s="38" t="s">
        <v>23</v>
      </c>
      <c r="E12" s="43"/>
      <c r="F12" s="36" t="s">
        <v>24</v>
      </c>
      <c r="G12" s="43"/>
      <c r="H12" s="43"/>
      <c r="I12" s="129" t="s">
        <v>25</v>
      </c>
      <c r="J12" s="130" t="str">
        <f>'Rekapitulace stavby'!AN8</f>
        <v>13. 11. 2018</v>
      </c>
      <c r="K12" s="46"/>
    </row>
    <row r="13" spans="1:70" s="1" customFormat="1" ht="10.9" customHeight="1">
      <c r="B13" s="42"/>
      <c r="C13" s="43"/>
      <c r="D13" s="43"/>
      <c r="E13" s="43"/>
      <c r="F13" s="43"/>
      <c r="G13" s="43"/>
      <c r="H13" s="43"/>
      <c r="I13" s="128"/>
      <c r="J13" s="43"/>
      <c r="K13" s="46"/>
    </row>
    <row r="14" spans="1:70" s="1" customFormat="1" ht="14.45" customHeight="1">
      <c r="B14" s="42"/>
      <c r="C14" s="43"/>
      <c r="D14" s="38" t="s">
        <v>27</v>
      </c>
      <c r="E14" s="43"/>
      <c r="F14" s="43"/>
      <c r="G14" s="43"/>
      <c r="H14" s="43"/>
      <c r="I14" s="129" t="s">
        <v>28</v>
      </c>
      <c r="J14" s="36" t="s">
        <v>29</v>
      </c>
      <c r="K14" s="46"/>
    </row>
    <row r="15" spans="1:70" s="1" customFormat="1" ht="18" customHeight="1">
      <c r="B15" s="42"/>
      <c r="C15" s="43"/>
      <c r="D15" s="43"/>
      <c r="E15" s="36" t="s">
        <v>30</v>
      </c>
      <c r="F15" s="43"/>
      <c r="G15" s="43"/>
      <c r="H15" s="43"/>
      <c r="I15" s="129" t="s">
        <v>31</v>
      </c>
      <c r="J15" s="36" t="s">
        <v>32</v>
      </c>
      <c r="K15" s="46"/>
    </row>
    <row r="16" spans="1:70" s="1" customFormat="1" ht="6.95" customHeight="1">
      <c r="B16" s="42"/>
      <c r="C16" s="43"/>
      <c r="D16" s="43"/>
      <c r="E16" s="43"/>
      <c r="F16" s="43"/>
      <c r="G16" s="43"/>
      <c r="H16" s="43"/>
      <c r="I16" s="128"/>
      <c r="J16" s="43"/>
      <c r="K16" s="46"/>
    </row>
    <row r="17" spans="2:11" s="1" customFormat="1" ht="14.45" customHeight="1">
      <c r="B17" s="42"/>
      <c r="C17" s="43"/>
      <c r="D17" s="38" t="s">
        <v>33</v>
      </c>
      <c r="E17" s="43"/>
      <c r="F17" s="43"/>
      <c r="G17" s="43"/>
      <c r="H17" s="43"/>
      <c r="I17" s="129" t="s">
        <v>28</v>
      </c>
      <c r="J17" s="36" t="str">
        <f>IF('Rekapitulace stavby'!AN13="Vyplň údaj","",IF('Rekapitulace stavby'!AN13="","",'Rekapitulace stavby'!AN13))</f>
        <v/>
      </c>
      <c r="K17" s="46"/>
    </row>
    <row r="18" spans="2:11" s="1" customFormat="1" ht="18" customHeight="1">
      <c r="B18" s="42"/>
      <c r="C18" s="43"/>
      <c r="D18" s="43"/>
      <c r="E18" s="36" t="str">
        <f>IF('Rekapitulace stavby'!E14="Vyplň údaj","",IF('Rekapitulace stavby'!E14="","",'Rekapitulace stavby'!E14))</f>
        <v/>
      </c>
      <c r="F18" s="43"/>
      <c r="G18" s="43"/>
      <c r="H18" s="43"/>
      <c r="I18" s="129" t="s">
        <v>31</v>
      </c>
      <c r="J18" s="36" t="str">
        <f>IF('Rekapitulace stavby'!AN14="Vyplň údaj","",IF('Rekapitulace stavby'!AN14="","",'Rekapitulace stavby'!AN14))</f>
        <v/>
      </c>
      <c r="K18" s="46"/>
    </row>
    <row r="19" spans="2:11" s="1" customFormat="1" ht="6.95" customHeight="1">
      <c r="B19" s="42"/>
      <c r="C19" s="43"/>
      <c r="D19" s="43"/>
      <c r="E19" s="43"/>
      <c r="F19" s="43"/>
      <c r="G19" s="43"/>
      <c r="H19" s="43"/>
      <c r="I19" s="128"/>
      <c r="J19" s="43"/>
      <c r="K19" s="46"/>
    </row>
    <row r="20" spans="2:11" s="1" customFormat="1" ht="14.45" customHeight="1">
      <c r="B20" s="42"/>
      <c r="C20" s="43"/>
      <c r="D20" s="38" t="s">
        <v>35</v>
      </c>
      <c r="E20" s="43"/>
      <c r="F20" s="43"/>
      <c r="G20" s="43"/>
      <c r="H20" s="43"/>
      <c r="I20" s="129" t="s">
        <v>28</v>
      </c>
      <c r="J20" s="36" t="s">
        <v>36</v>
      </c>
      <c r="K20" s="46"/>
    </row>
    <row r="21" spans="2:11" s="1" customFormat="1" ht="18" customHeight="1">
      <c r="B21" s="42"/>
      <c r="C21" s="43"/>
      <c r="D21" s="43"/>
      <c r="E21" s="36" t="s">
        <v>37</v>
      </c>
      <c r="F21" s="43"/>
      <c r="G21" s="43"/>
      <c r="H21" s="43"/>
      <c r="I21" s="129" t="s">
        <v>31</v>
      </c>
      <c r="J21" s="36" t="s">
        <v>38</v>
      </c>
      <c r="K21" s="46"/>
    </row>
    <row r="22" spans="2:11" s="1" customFormat="1" ht="6.95" customHeight="1">
      <c r="B22" s="42"/>
      <c r="C22" s="43"/>
      <c r="D22" s="43"/>
      <c r="E22" s="43"/>
      <c r="F22" s="43"/>
      <c r="G22" s="43"/>
      <c r="H22" s="43"/>
      <c r="I22" s="128"/>
      <c r="J22" s="43"/>
      <c r="K22" s="46"/>
    </row>
    <row r="23" spans="2:11" s="1" customFormat="1" ht="14.45" customHeight="1">
      <c r="B23" s="42"/>
      <c r="C23" s="43"/>
      <c r="D23" s="38" t="s">
        <v>40</v>
      </c>
      <c r="E23" s="43"/>
      <c r="F23" s="43"/>
      <c r="G23" s="43"/>
      <c r="H23" s="43"/>
      <c r="I23" s="128"/>
      <c r="J23" s="43"/>
      <c r="K23" s="46"/>
    </row>
    <row r="24" spans="2:11" s="7" customFormat="1" ht="16.5" customHeight="1">
      <c r="B24" s="131"/>
      <c r="C24" s="132"/>
      <c r="D24" s="132"/>
      <c r="E24" s="400" t="s">
        <v>22</v>
      </c>
      <c r="F24" s="400"/>
      <c r="G24" s="400"/>
      <c r="H24" s="400"/>
      <c r="I24" s="133"/>
      <c r="J24" s="132"/>
      <c r="K24" s="134"/>
    </row>
    <row r="25" spans="2:11" s="1" customFormat="1" ht="6.95" customHeight="1">
      <c r="B25" s="42"/>
      <c r="C25" s="43"/>
      <c r="D25" s="43"/>
      <c r="E25" s="43"/>
      <c r="F25" s="43"/>
      <c r="G25" s="43"/>
      <c r="H25" s="43"/>
      <c r="I25" s="128"/>
      <c r="J25" s="43"/>
      <c r="K25" s="46"/>
    </row>
    <row r="26" spans="2:11" s="1" customFormat="1" ht="6.95" customHeight="1">
      <c r="B26" s="42"/>
      <c r="C26" s="43"/>
      <c r="D26" s="86"/>
      <c r="E26" s="86"/>
      <c r="F26" s="86"/>
      <c r="G26" s="86"/>
      <c r="H26" s="86"/>
      <c r="I26" s="135"/>
      <c r="J26" s="86"/>
      <c r="K26" s="136"/>
    </row>
    <row r="27" spans="2:11" s="1" customFormat="1" ht="25.35" customHeight="1">
      <c r="B27" s="42"/>
      <c r="C27" s="43"/>
      <c r="D27" s="137" t="s">
        <v>42</v>
      </c>
      <c r="E27" s="43"/>
      <c r="F27" s="43"/>
      <c r="G27" s="43"/>
      <c r="H27" s="43"/>
      <c r="I27" s="128"/>
      <c r="J27" s="138">
        <f>ROUND(J86,2)</f>
        <v>0</v>
      </c>
      <c r="K27" s="46"/>
    </row>
    <row r="28" spans="2:11" s="1" customFormat="1" ht="6.95" customHeight="1">
      <c r="B28" s="42"/>
      <c r="C28" s="43"/>
      <c r="D28" s="86"/>
      <c r="E28" s="86"/>
      <c r="F28" s="86"/>
      <c r="G28" s="86"/>
      <c r="H28" s="86"/>
      <c r="I28" s="135"/>
      <c r="J28" s="86"/>
      <c r="K28" s="136"/>
    </row>
    <row r="29" spans="2:11" s="1" customFormat="1" ht="14.45" customHeight="1">
      <c r="B29" s="42"/>
      <c r="C29" s="43"/>
      <c r="D29" s="43"/>
      <c r="E29" s="43"/>
      <c r="F29" s="47" t="s">
        <v>44</v>
      </c>
      <c r="G29" s="43"/>
      <c r="H29" s="43"/>
      <c r="I29" s="139" t="s">
        <v>43</v>
      </c>
      <c r="J29" s="47" t="s">
        <v>45</v>
      </c>
      <c r="K29" s="46"/>
    </row>
    <row r="30" spans="2:11" s="1" customFormat="1" ht="14.45" customHeight="1">
      <c r="B30" s="42"/>
      <c r="C30" s="43"/>
      <c r="D30" s="50" t="s">
        <v>46</v>
      </c>
      <c r="E30" s="50" t="s">
        <v>47</v>
      </c>
      <c r="F30" s="140">
        <f>ROUND(SUM(BE86:BE389), 2)</f>
        <v>0</v>
      </c>
      <c r="G30" s="43"/>
      <c r="H30" s="43"/>
      <c r="I30" s="141">
        <v>0.21</v>
      </c>
      <c r="J30" s="140">
        <f>ROUND(ROUND((SUM(BE86:BE389)), 2)*I30, 2)</f>
        <v>0</v>
      </c>
      <c r="K30" s="46"/>
    </row>
    <row r="31" spans="2:11" s="1" customFormat="1" ht="14.45" customHeight="1">
      <c r="B31" s="42"/>
      <c r="C31" s="43"/>
      <c r="D31" s="43"/>
      <c r="E31" s="50" t="s">
        <v>48</v>
      </c>
      <c r="F31" s="140">
        <f>ROUND(SUM(BF86:BF389), 2)</f>
        <v>0</v>
      </c>
      <c r="G31" s="43"/>
      <c r="H31" s="43"/>
      <c r="I31" s="141">
        <v>0.15</v>
      </c>
      <c r="J31" s="140">
        <f>ROUND(ROUND((SUM(BF86:BF389)), 2)*I31, 2)</f>
        <v>0</v>
      </c>
      <c r="K31" s="46"/>
    </row>
    <row r="32" spans="2:11" s="1" customFormat="1" ht="14.45" hidden="1" customHeight="1">
      <c r="B32" s="42"/>
      <c r="C32" s="43"/>
      <c r="D32" s="43"/>
      <c r="E32" s="50" t="s">
        <v>49</v>
      </c>
      <c r="F32" s="140">
        <f>ROUND(SUM(BG86:BG389), 2)</f>
        <v>0</v>
      </c>
      <c r="G32" s="43"/>
      <c r="H32" s="43"/>
      <c r="I32" s="141">
        <v>0.21</v>
      </c>
      <c r="J32" s="140">
        <v>0</v>
      </c>
      <c r="K32" s="46"/>
    </row>
    <row r="33" spans="2:11" s="1" customFormat="1" ht="14.45" hidden="1" customHeight="1">
      <c r="B33" s="42"/>
      <c r="C33" s="43"/>
      <c r="D33" s="43"/>
      <c r="E33" s="50" t="s">
        <v>50</v>
      </c>
      <c r="F33" s="140">
        <f>ROUND(SUM(BH86:BH389), 2)</f>
        <v>0</v>
      </c>
      <c r="G33" s="43"/>
      <c r="H33" s="43"/>
      <c r="I33" s="141">
        <v>0.15</v>
      </c>
      <c r="J33" s="140">
        <v>0</v>
      </c>
      <c r="K33" s="46"/>
    </row>
    <row r="34" spans="2:11" s="1" customFormat="1" ht="14.45" hidden="1" customHeight="1">
      <c r="B34" s="42"/>
      <c r="C34" s="43"/>
      <c r="D34" s="43"/>
      <c r="E34" s="50" t="s">
        <v>51</v>
      </c>
      <c r="F34" s="140">
        <f>ROUND(SUM(BI86:BI389), 2)</f>
        <v>0</v>
      </c>
      <c r="G34" s="43"/>
      <c r="H34" s="43"/>
      <c r="I34" s="141">
        <v>0</v>
      </c>
      <c r="J34" s="140">
        <v>0</v>
      </c>
      <c r="K34" s="46"/>
    </row>
    <row r="35" spans="2:11" s="1" customFormat="1" ht="6.95" customHeight="1">
      <c r="B35" s="42"/>
      <c r="C35" s="43"/>
      <c r="D35" s="43"/>
      <c r="E35" s="43"/>
      <c r="F35" s="43"/>
      <c r="G35" s="43"/>
      <c r="H35" s="43"/>
      <c r="I35" s="128"/>
      <c r="J35" s="43"/>
      <c r="K35" s="46"/>
    </row>
    <row r="36" spans="2:11" s="1" customFormat="1" ht="25.35" customHeight="1">
      <c r="B36" s="42"/>
      <c r="C36" s="142"/>
      <c r="D36" s="143" t="s">
        <v>52</v>
      </c>
      <c r="E36" s="80"/>
      <c r="F36" s="80"/>
      <c r="G36" s="144" t="s">
        <v>53</v>
      </c>
      <c r="H36" s="145" t="s">
        <v>54</v>
      </c>
      <c r="I36" s="146"/>
      <c r="J36" s="147">
        <f>SUM(J27:J34)</f>
        <v>0</v>
      </c>
      <c r="K36" s="148"/>
    </row>
    <row r="37" spans="2:11" s="1" customFormat="1" ht="14.45" customHeight="1">
      <c r="B37" s="57"/>
      <c r="C37" s="58"/>
      <c r="D37" s="58"/>
      <c r="E37" s="58"/>
      <c r="F37" s="58"/>
      <c r="G37" s="58"/>
      <c r="H37" s="58"/>
      <c r="I37" s="149"/>
      <c r="J37" s="58"/>
      <c r="K37" s="59"/>
    </row>
    <row r="41" spans="2:11" s="1" customFormat="1" ht="6.95" customHeight="1">
      <c r="B41" s="150"/>
      <c r="C41" s="151"/>
      <c r="D41" s="151"/>
      <c r="E41" s="151"/>
      <c r="F41" s="151"/>
      <c r="G41" s="151"/>
      <c r="H41" s="151"/>
      <c r="I41" s="152"/>
      <c r="J41" s="151"/>
      <c r="K41" s="153"/>
    </row>
    <row r="42" spans="2:11" s="1" customFormat="1" ht="36.950000000000003" customHeight="1">
      <c r="B42" s="42"/>
      <c r="C42" s="31" t="s">
        <v>133</v>
      </c>
      <c r="D42" s="43"/>
      <c r="E42" s="43"/>
      <c r="F42" s="43"/>
      <c r="G42" s="43"/>
      <c r="H42" s="43"/>
      <c r="I42" s="128"/>
      <c r="J42" s="43"/>
      <c r="K42" s="46"/>
    </row>
    <row r="43" spans="2:11" s="1" customFormat="1" ht="6.95" customHeight="1">
      <c r="B43" s="42"/>
      <c r="C43" s="43"/>
      <c r="D43" s="43"/>
      <c r="E43" s="43"/>
      <c r="F43" s="43"/>
      <c r="G43" s="43"/>
      <c r="H43" s="43"/>
      <c r="I43" s="128"/>
      <c r="J43" s="43"/>
      <c r="K43" s="46"/>
    </row>
    <row r="44" spans="2:11" s="1" customFormat="1" ht="14.45" customHeight="1">
      <c r="B44" s="42"/>
      <c r="C44" s="38" t="s">
        <v>17</v>
      </c>
      <c r="D44" s="43"/>
      <c r="E44" s="43"/>
      <c r="F44" s="43"/>
      <c r="G44" s="43"/>
      <c r="H44" s="43"/>
      <c r="I44" s="128"/>
      <c r="J44" s="43"/>
      <c r="K44" s="46"/>
    </row>
    <row r="45" spans="2:11" s="1" customFormat="1" ht="16.5" customHeight="1">
      <c r="B45" s="42"/>
      <c r="C45" s="43"/>
      <c r="D45" s="43"/>
      <c r="E45" s="406" t="str">
        <f>E7</f>
        <v>Intenzifikace ČOV Karlštejn</v>
      </c>
      <c r="F45" s="412"/>
      <c r="G45" s="412"/>
      <c r="H45" s="412"/>
      <c r="I45" s="128"/>
      <c r="J45" s="43"/>
      <c r="K45" s="46"/>
    </row>
    <row r="46" spans="2:11" s="1" customFormat="1" ht="14.45" customHeight="1">
      <c r="B46" s="42"/>
      <c r="C46" s="38" t="s">
        <v>129</v>
      </c>
      <c r="D46" s="43"/>
      <c r="E46" s="43"/>
      <c r="F46" s="43"/>
      <c r="G46" s="43"/>
      <c r="H46" s="43"/>
      <c r="I46" s="128"/>
      <c r="J46" s="43"/>
      <c r="K46" s="46"/>
    </row>
    <row r="47" spans="2:11" s="1" customFormat="1" ht="17.25" customHeight="1">
      <c r="B47" s="42"/>
      <c r="C47" s="43"/>
      <c r="D47" s="43"/>
      <c r="E47" s="408" t="str">
        <f>E9</f>
        <v>SO 02 - Dosazovací nádrž a ČS kalu</v>
      </c>
      <c r="F47" s="407"/>
      <c r="G47" s="407"/>
      <c r="H47" s="407"/>
      <c r="I47" s="128"/>
      <c r="J47" s="43"/>
      <c r="K47" s="46"/>
    </row>
    <row r="48" spans="2:11" s="1" customFormat="1" ht="6.95" customHeight="1">
      <c r="B48" s="42"/>
      <c r="C48" s="43"/>
      <c r="D48" s="43"/>
      <c r="E48" s="43"/>
      <c r="F48" s="43"/>
      <c r="G48" s="43"/>
      <c r="H48" s="43"/>
      <c r="I48" s="128"/>
      <c r="J48" s="43"/>
      <c r="K48" s="46"/>
    </row>
    <row r="49" spans="2:47" s="1" customFormat="1" ht="18" customHeight="1">
      <c r="B49" s="42"/>
      <c r="C49" s="38" t="s">
        <v>23</v>
      </c>
      <c r="D49" s="43"/>
      <c r="E49" s="43"/>
      <c r="F49" s="36" t="str">
        <f>F12</f>
        <v>Karlštejn</v>
      </c>
      <c r="G49" s="43"/>
      <c r="H49" s="43"/>
      <c r="I49" s="129" t="s">
        <v>25</v>
      </c>
      <c r="J49" s="130" t="str">
        <f>IF(J12="","",J12)</f>
        <v>13. 11. 2018</v>
      </c>
      <c r="K49" s="46"/>
    </row>
    <row r="50" spans="2:47" s="1" customFormat="1" ht="6.95" customHeight="1">
      <c r="B50" s="42"/>
      <c r="C50" s="43"/>
      <c r="D50" s="43"/>
      <c r="E50" s="43"/>
      <c r="F50" s="43"/>
      <c r="G50" s="43"/>
      <c r="H50" s="43"/>
      <c r="I50" s="128"/>
      <c r="J50" s="43"/>
      <c r="K50" s="46"/>
    </row>
    <row r="51" spans="2:47" s="1" customFormat="1" ht="15">
      <c r="B51" s="42"/>
      <c r="C51" s="38" t="s">
        <v>27</v>
      </c>
      <c r="D51" s="43"/>
      <c r="E51" s="43"/>
      <c r="F51" s="36" t="str">
        <f>E15</f>
        <v>Městys Karlštejn</v>
      </c>
      <c r="G51" s="43"/>
      <c r="H51" s="43"/>
      <c r="I51" s="129" t="s">
        <v>35</v>
      </c>
      <c r="J51" s="400" t="str">
        <f>E21</f>
        <v>Vodohospodářský podnik a.s.</v>
      </c>
      <c r="K51" s="46"/>
    </row>
    <row r="52" spans="2:47" s="1" customFormat="1" ht="14.45" customHeight="1">
      <c r="B52" s="42"/>
      <c r="C52" s="38" t="s">
        <v>33</v>
      </c>
      <c r="D52" s="43"/>
      <c r="E52" s="43"/>
      <c r="F52" s="36" t="str">
        <f>IF(E18="","",E18)</f>
        <v/>
      </c>
      <c r="G52" s="43"/>
      <c r="H52" s="43"/>
      <c r="I52" s="128"/>
      <c r="J52" s="409"/>
      <c r="K52" s="46"/>
    </row>
    <row r="53" spans="2:47" s="1" customFormat="1" ht="10.35" customHeight="1">
      <c r="B53" s="42"/>
      <c r="C53" s="43"/>
      <c r="D53" s="43"/>
      <c r="E53" s="43"/>
      <c r="F53" s="43"/>
      <c r="G53" s="43"/>
      <c r="H53" s="43"/>
      <c r="I53" s="128"/>
      <c r="J53" s="43"/>
      <c r="K53" s="46"/>
    </row>
    <row r="54" spans="2:47" s="1" customFormat="1" ht="29.25" customHeight="1">
      <c r="B54" s="42"/>
      <c r="C54" s="154" t="s">
        <v>134</v>
      </c>
      <c r="D54" s="142"/>
      <c r="E54" s="142"/>
      <c r="F54" s="142"/>
      <c r="G54" s="142"/>
      <c r="H54" s="142"/>
      <c r="I54" s="155"/>
      <c r="J54" s="156" t="s">
        <v>135</v>
      </c>
      <c r="K54" s="157"/>
    </row>
    <row r="55" spans="2:47" s="1" customFormat="1" ht="10.35" customHeight="1">
      <c r="B55" s="42"/>
      <c r="C55" s="43"/>
      <c r="D55" s="43"/>
      <c r="E55" s="43"/>
      <c r="F55" s="43"/>
      <c r="G55" s="43"/>
      <c r="H55" s="43"/>
      <c r="I55" s="128"/>
      <c r="J55" s="43"/>
      <c r="K55" s="46"/>
    </row>
    <row r="56" spans="2:47" s="1" customFormat="1" ht="29.25" customHeight="1">
      <c r="B56" s="42"/>
      <c r="C56" s="158" t="s">
        <v>136</v>
      </c>
      <c r="D56" s="43"/>
      <c r="E56" s="43"/>
      <c r="F56" s="43"/>
      <c r="G56" s="43"/>
      <c r="H56" s="43"/>
      <c r="I56" s="128"/>
      <c r="J56" s="138">
        <f>J86</f>
        <v>0</v>
      </c>
      <c r="K56" s="46"/>
      <c r="AU56" s="25" t="s">
        <v>137</v>
      </c>
    </row>
    <row r="57" spans="2:47" s="8" customFormat="1" ht="24.95" customHeight="1">
      <c r="B57" s="159"/>
      <c r="C57" s="160"/>
      <c r="D57" s="161" t="s">
        <v>138</v>
      </c>
      <c r="E57" s="162"/>
      <c r="F57" s="162"/>
      <c r="G57" s="162"/>
      <c r="H57" s="162"/>
      <c r="I57" s="163"/>
      <c r="J57" s="164">
        <f>J87</f>
        <v>0</v>
      </c>
      <c r="K57" s="165"/>
    </row>
    <row r="58" spans="2:47" s="9" customFormat="1" ht="19.899999999999999" customHeight="1">
      <c r="B58" s="166"/>
      <c r="C58" s="167"/>
      <c r="D58" s="168" t="s">
        <v>407</v>
      </c>
      <c r="E58" s="169"/>
      <c r="F58" s="169"/>
      <c r="G58" s="169"/>
      <c r="H58" s="169"/>
      <c r="I58" s="170"/>
      <c r="J58" s="171">
        <f>J88</f>
        <v>0</v>
      </c>
      <c r="K58" s="172"/>
    </row>
    <row r="59" spans="2:47" s="9" customFormat="1" ht="19.899999999999999" customHeight="1">
      <c r="B59" s="166"/>
      <c r="C59" s="167"/>
      <c r="D59" s="168" t="s">
        <v>1214</v>
      </c>
      <c r="E59" s="169"/>
      <c r="F59" s="169"/>
      <c r="G59" s="169"/>
      <c r="H59" s="169"/>
      <c r="I59" s="170"/>
      <c r="J59" s="171">
        <f>J149</f>
        <v>0</v>
      </c>
      <c r="K59" s="172"/>
    </row>
    <row r="60" spans="2:47" s="9" customFormat="1" ht="19.899999999999999" customHeight="1">
      <c r="B60" s="166"/>
      <c r="C60" s="167"/>
      <c r="D60" s="168" t="s">
        <v>408</v>
      </c>
      <c r="E60" s="169"/>
      <c r="F60" s="169"/>
      <c r="G60" s="169"/>
      <c r="H60" s="169"/>
      <c r="I60" s="170"/>
      <c r="J60" s="171">
        <f>J181</f>
        <v>0</v>
      </c>
      <c r="K60" s="172"/>
    </row>
    <row r="61" spans="2:47" s="9" customFormat="1" ht="19.899999999999999" customHeight="1">
      <c r="B61" s="166"/>
      <c r="C61" s="167"/>
      <c r="D61" s="168" t="s">
        <v>1215</v>
      </c>
      <c r="E61" s="169"/>
      <c r="F61" s="169"/>
      <c r="G61" s="169"/>
      <c r="H61" s="169"/>
      <c r="I61" s="170"/>
      <c r="J61" s="171">
        <f>J246</f>
        <v>0</v>
      </c>
      <c r="K61" s="172"/>
    </row>
    <row r="62" spans="2:47" s="9" customFormat="1" ht="19.899999999999999" customHeight="1">
      <c r="B62" s="166"/>
      <c r="C62" s="167"/>
      <c r="D62" s="168" t="s">
        <v>139</v>
      </c>
      <c r="E62" s="169"/>
      <c r="F62" s="169"/>
      <c r="G62" s="169"/>
      <c r="H62" s="169"/>
      <c r="I62" s="170"/>
      <c r="J62" s="171">
        <f>J254</f>
        <v>0</v>
      </c>
      <c r="K62" s="172"/>
    </row>
    <row r="63" spans="2:47" s="9" customFormat="1" ht="19.899999999999999" customHeight="1">
      <c r="B63" s="166"/>
      <c r="C63" s="167"/>
      <c r="D63" s="168" t="s">
        <v>410</v>
      </c>
      <c r="E63" s="169"/>
      <c r="F63" s="169"/>
      <c r="G63" s="169"/>
      <c r="H63" s="169"/>
      <c r="I63" s="170"/>
      <c r="J63" s="171">
        <f>J345</f>
        <v>0</v>
      </c>
      <c r="K63" s="172"/>
    </row>
    <row r="64" spans="2:47" s="8" customFormat="1" ht="24.95" customHeight="1">
      <c r="B64" s="159"/>
      <c r="C64" s="160"/>
      <c r="D64" s="161" t="s">
        <v>141</v>
      </c>
      <c r="E64" s="162"/>
      <c r="F64" s="162"/>
      <c r="G64" s="162"/>
      <c r="H64" s="162"/>
      <c r="I64" s="163"/>
      <c r="J64" s="164">
        <f>J348</f>
        <v>0</v>
      </c>
      <c r="K64" s="165"/>
    </row>
    <row r="65" spans="2:12" s="9" customFormat="1" ht="19.899999999999999" customHeight="1">
      <c r="B65" s="166"/>
      <c r="C65" s="167"/>
      <c r="D65" s="168" t="s">
        <v>147</v>
      </c>
      <c r="E65" s="169"/>
      <c r="F65" s="169"/>
      <c r="G65" s="169"/>
      <c r="H65" s="169"/>
      <c r="I65" s="170"/>
      <c r="J65" s="171">
        <f>J349</f>
        <v>0</v>
      </c>
      <c r="K65" s="172"/>
    </row>
    <row r="66" spans="2:12" s="9" customFormat="1" ht="19.899999999999999" customHeight="1">
      <c r="B66" s="166"/>
      <c r="C66" s="167"/>
      <c r="D66" s="168" t="s">
        <v>413</v>
      </c>
      <c r="E66" s="169"/>
      <c r="F66" s="169"/>
      <c r="G66" s="169"/>
      <c r="H66" s="169"/>
      <c r="I66" s="170"/>
      <c r="J66" s="171">
        <f>J384</f>
        <v>0</v>
      </c>
      <c r="K66" s="172"/>
    </row>
    <row r="67" spans="2:12" s="1" customFormat="1" ht="21.75" customHeight="1">
      <c r="B67" s="42"/>
      <c r="C67" s="43"/>
      <c r="D67" s="43"/>
      <c r="E67" s="43"/>
      <c r="F67" s="43"/>
      <c r="G67" s="43"/>
      <c r="H67" s="43"/>
      <c r="I67" s="128"/>
      <c r="J67" s="43"/>
      <c r="K67" s="46"/>
    </row>
    <row r="68" spans="2:12" s="1" customFormat="1" ht="6.95" customHeight="1">
      <c r="B68" s="57"/>
      <c r="C68" s="58"/>
      <c r="D68" s="58"/>
      <c r="E68" s="58"/>
      <c r="F68" s="58"/>
      <c r="G68" s="58"/>
      <c r="H68" s="58"/>
      <c r="I68" s="149"/>
      <c r="J68" s="58"/>
      <c r="K68" s="59"/>
    </row>
    <row r="72" spans="2:12" s="1" customFormat="1" ht="6.95" customHeight="1">
      <c r="B72" s="60"/>
      <c r="C72" s="61"/>
      <c r="D72" s="61"/>
      <c r="E72" s="61"/>
      <c r="F72" s="61"/>
      <c r="G72" s="61"/>
      <c r="H72" s="61"/>
      <c r="I72" s="152"/>
      <c r="J72" s="61"/>
      <c r="K72" s="61"/>
      <c r="L72" s="62"/>
    </row>
    <row r="73" spans="2:12" s="1" customFormat="1" ht="36.950000000000003" customHeight="1">
      <c r="B73" s="42"/>
      <c r="C73" s="63" t="s">
        <v>150</v>
      </c>
      <c r="D73" s="64"/>
      <c r="E73" s="64"/>
      <c r="F73" s="64"/>
      <c r="G73" s="64"/>
      <c r="H73" s="64"/>
      <c r="I73" s="173"/>
      <c r="J73" s="64"/>
      <c r="K73" s="64"/>
      <c r="L73" s="62"/>
    </row>
    <row r="74" spans="2:12" s="1" customFormat="1" ht="6.95" customHeight="1">
      <c r="B74" s="42"/>
      <c r="C74" s="64"/>
      <c r="D74" s="64"/>
      <c r="E74" s="64"/>
      <c r="F74" s="64"/>
      <c r="G74" s="64"/>
      <c r="H74" s="64"/>
      <c r="I74" s="173"/>
      <c r="J74" s="64"/>
      <c r="K74" s="64"/>
      <c r="L74" s="62"/>
    </row>
    <row r="75" spans="2:12" s="1" customFormat="1" ht="14.45" customHeight="1">
      <c r="B75" s="42"/>
      <c r="C75" s="66" t="s">
        <v>17</v>
      </c>
      <c r="D75" s="64"/>
      <c r="E75" s="64"/>
      <c r="F75" s="64"/>
      <c r="G75" s="64"/>
      <c r="H75" s="64"/>
      <c r="I75" s="173"/>
      <c r="J75" s="64"/>
      <c r="K75" s="64"/>
      <c r="L75" s="62"/>
    </row>
    <row r="76" spans="2:12" s="1" customFormat="1" ht="16.5" customHeight="1">
      <c r="B76" s="42"/>
      <c r="C76" s="64"/>
      <c r="D76" s="64"/>
      <c r="E76" s="410" t="str">
        <f>E7</f>
        <v>Intenzifikace ČOV Karlštejn</v>
      </c>
      <c r="F76" s="411"/>
      <c r="G76" s="411"/>
      <c r="H76" s="411"/>
      <c r="I76" s="173"/>
      <c r="J76" s="64"/>
      <c r="K76" s="64"/>
      <c r="L76" s="62"/>
    </row>
    <row r="77" spans="2:12" s="1" customFormat="1" ht="14.45" customHeight="1">
      <c r="B77" s="42"/>
      <c r="C77" s="66" t="s">
        <v>129</v>
      </c>
      <c r="D77" s="64"/>
      <c r="E77" s="64"/>
      <c r="F77" s="64"/>
      <c r="G77" s="64"/>
      <c r="H77" s="64"/>
      <c r="I77" s="173"/>
      <c r="J77" s="64"/>
      <c r="K77" s="64"/>
      <c r="L77" s="62"/>
    </row>
    <row r="78" spans="2:12" s="1" customFormat="1" ht="17.25" customHeight="1">
      <c r="B78" s="42"/>
      <c r="C78" s="64"/>
      <c r="D78" s="64"/>
      <c r="E78" s="377" t="str">
        <f>E9</f>
        <v>SO 02 - Dosazovací nádrž a ČS kalu</v>
      </c>
      <c r="F78" s="404"/>
      <c r="G78" s="404"/>
      <c r="H78" s="404"/>
      <c r="I78" s="173"/>
      <c r="J78" s="64"/>
      <c r="K78" s="64"/>
      <c r="L78" s="62"/>
    </row>
    <row r="79" spans="2:12" s="1" customFormat="1" ht="6.95" customHeight="1">
      <c r="B79" s="42"/>
      <c r="C79" s="64"/>
      <c r="D79" s="64"/>
      <c r="E79" s="64"/>
      <c r="F79" s="64"/>
      <c r="G79" s="64"/>
      <c r="H79" s="64"/>
      <c r="I79" s="173"/>
      <c r="J79" s="64"/>
      <c r="K79" s="64"/>
      <c r="L79" s="62"/>
    </row>
    <row r="80" spans="2:12" s="1" customFormat="1" ht="18" customHeight="1">
      <c r="B80" s="42"/>
      <c r="C80" s="66" t="s">
        <v>23</v>
      </c>
      <c r="D80" s="64"/>
      <c r="E80" s="64"/>
      <c r="F80" s="176" t="str">
        <f>F12</f>
        <v>Karlštejn</v>
      </c>
      <c r="G80" s="64"/>
      <c r="H80" s="64"/>
      <c r="I80" s="177" t="s">
        <v>25</v>
      </c>
      <c r="J80" s="74" t="str">
        <f>IF(J12="","",J12)</f>
        <v>13. 11. 2018</v>
      </c>
      <c r="K80" s="64"/>
      <c r="L80" s="62"/>
    </row>
    <row r="81" spans="2:65" s="1" customFormat="1" ht="6.95" customHeight="1">
      <c r="B81" s="42"/>
      <c r="C81" s="64"/>
      <c r="D81" s="64"/>
      <c r="E81" s="64"/>
      <c r="F81" s="64"/>
      <c r="G81" s="64"/>
      <c r="H81" s="64"/>
      <c r="I81" s="173"/>
      <c r="J81" s="64"/>
      <c r="K81" s="64"/>
      <c r="L81" s="62"/>
    </row>
    <row r="82" spans="2:65" s="1" customFormat="1" ht="15">
      <c r="B82" s="42"/>
      <c r="C82" s="66" t="s">
        <v>27</v>
      </c>
      <c r="D82" s="64"/>
      <c r="E82" s="64"/>
      <c r="F82" s="176" t="str">
        <f>E15</f>
        <v>Městys Karlštejn</v>
      </c>
      <c r="G82" s="64"/>
      <c r="H82" s="64"/>
      <c r="I82" s="177" t="s">
        <v>35</v>
      </c>
      <c r="J82" s="176" t="str">
        <f>E21</f>
        <v>Vodohospodářský podnik a.s.</v>
      </c>
      <c r="K82" s="64"/>
      <c r="L82" s="62"/>
    </row>
    <row r="83" spans="2:65" s="1" customFormat="1" ht="14.45" customHeight="1">
      <c r="B83" s="42"/>
      <c r="C83" s="66" t="s">
        <v>33</v>
      </c>
      <c r="D83" s="64"/>
      <c r="E83" s="64"/>
      <c r="F83" s="176" t="str">
        <f>IF(E18="","",E18)</f>
        <v/>
      </c>
      <c r="G83" s="64"/>
      <c r="H83" s="64"/>
      <c r="I83" s="173"/>
      <c r="J83" s="64"/>
      <c r="K83" s="64"/>
      <c r="L83" s="62"/>
    </row>
    <row r="84" spans="2:65" s="1" customFormat="1" ht="10.35" customHeight="1">
      <c r="B84" s="42"/>
      <c r="C84" s="64"/>
      <c r="D84" s="64"/>
      <c r="E84" s="64"/>
      <c r="F84" s="64"/>
      <c r="G84" s="64"/>
      <c r="H84" s="64"/>
      <c r="I84" s="173"/>
      <c r="J84" s="64"/>
      <c r="K84" s="64"/>
      <c r="L84" s="62"/>
    </row>
    <row r="85" spans="2:65" s="10" customFormat="1" ht="29.25" customHeight="1">
      <c r="B85" s="178"/>
      <c r="C85" s="179" t="s">
        <v>151</v>
      </c>
      <c r="D85" s="180" t="s">
        <v>61</v>
      </c>
      <c r="E85" s="180" t="s">
        <v>57</v>
      </c>
      <c r="F85" s="180" t="s">
        <v>152</v>
      </c>
      <c r="G85" s="180" t="s">
        <v>153</v>
      </c>
      <c r="H85" s="180" t="s">
        <v>154</v>
      </c>
      <c r="I85" s="181" t="s">
        <v>155</v>
      </c>
      <c r="J85" s="180" t="s">
        <v>135</v>
      </c>
      <c r="K85" s="182" t="s">
        <v>156</v>
      </c>
      <c r="L85" s="183"/>
      <c r="M85" s="82" t="s">
        <v>157</v>
      </c>
      <c r="N85" s="83" t="s">
        <v>46</v>
      </c>
      <c r="O85" s="83" t="s">
        <v>158</v>
      </c>
      <c r="P85" s="83" t="s">
        <v>159</v>
      </c>
      <c r="Q85" s="83" t="s">
        <v>160</v>
      </c>
      <c r="R85" s="83" t="s">
        <v>161</v>
      </c>
      <c r="S85" s="83" t="s">
        <v>162</v>
      </c>
      <c r="T85" s="84" t="s">
        <v>163</v>
      </c>
    </row>
    <row r="86" spans="2:65" s="1" customFormat="1" ht="29.25" customHeight="1">
      <c r="B86" s="42"/>
      <c r="C86" s="88" t="s">
        <v>136</v>
      </c>
      <c r="D86" s="64"/>
      <c r="E86" s="64"/>
      <c r="F86" s="64"/>
      <c r="G86" s="64"/>
      <c r="H86" s="64"/>
      <c r="I86" s="173"/>
      <c r="J86" s="184">
        <f>BK86</f>
        <v>0</v>
      </c>
      <c r="K86" s="64"/>
      <c r="L86" s="62"/>
      <c r="M86" s="85"/>
      <c r="N86" s="86"/>
      <c r="O86" s="86"/>
      <c r="P86" s="185">
        <f>P87+P348</f>
        <v>0</v>
      </c>
      <c r="Q86" s="86"/>
      <c r="R86" s="185">
        <f>R87+R348</f>
        <v>422.69972610000002</v>
      </c>
      <c r="S86" s="86"/>
      <c r="T86" s="186">
        <f>T87+T348</f>
        <v>0.63100000000000001</v>
      </c>
      <c r="AT86" s="25" t="s">
        <v>75</v>
      </c>
      <c r="AU86" s="25" t="s">
        <v>137</v>
      </c>
      <c r="BK86" s="187">
        <f>BK87+BK348</f>
        <v>0</v>
      </c>
    </row>
    <row r="87" spans="2:65" s="11" customFormat="1" ht="37.35" customHeight="1">
      <c r="B87" s="188"/>
      <c r="C87" s="189"/>
      <c r="D87" s="190" t="s">
        <v>75</v>
      </c>
      <c r="E87" s="191" t="s">
        <v>164</v>
      </c>
      <c r="F87" s="191" t="s">
        <v>165</v>
      </c>
      <c r="G87" s="189"/>
      <c r="H87" s="189"/>
      <c r="I87" s="192"/>
      <c r="J87" s="193">
        <f>BK87</f>
        <v>0</v>
      </c>
      <c r="K87" s="189"/>
      <c r="L87" s="194"/>
      <c r="M87" s="195"/>
      <c r="N87" s="196"/>
      <c r="O87" s="196"/>
      <c r="P87" s="197">
        <f>P88+P149+P181+P246+P254+P345</f>
        <v>0</v>
      </c>
      <c r="Q87" s="196"/>
      <c r="R87" s="197">
        <f>R88+R149+R181+R246+R254+R345</f>
        <v>421.93172610000005</v>
      </c>
      <c r="S87" s="196"/>
      <c r="T87" s="198">
        <f>T88+T149+T181+T246+T254+T345</f>
        <v>0.63100000000000001</v>
      </c>
      <c r="AR87" s="199" t="s">
        <v>83</v>
      </c>
      <c r="AT87" s="200" t="s">
        <v>75</v>
      </c>
      <c r="AU87" s="200" t="s">
        <v>76</v>
      </c>
      <c r="AY87" s="199" t="s">
        <v>166</v>
      </c>
      <c r="BK87" s="201">
        <f>BK88+BK149+BK181+BK246+BK254+BK345</f>
        <v>0</v>
      </c>
    </row>
    <row r="88" spans="2:65" s="11" customFormat="1" ht="19.899999999999999" customHeight="1">
      <c r="B88" s="188"/>
      <c r="C88" s="189"/>
      <c r="D88" s="190" t="s">
        <v>75</v>
      </c>
      <c r="E88" s="202" t="s">
        <v>83</v>
      </c>
      <c r="F88" s="202" t="s">
        <v>415</v>
      </c>
      <c r="G88" s="189"/>
      <c r="H88" s="189"/>
      <c r="I88" s="192"/>
      <c r="J88" s="203">
        <f>BK88</f>
        <v>0</v>
      </c>
      <c r="K88" s="189"/>
      <c r="L88" s="194"/>
      <c r="M88" s="195"/>
      <c r="N88" s="196"/>
      <c r="O88" s="196"/>
      <c r="P88" s="197">
        <f>SUM(P89:P148)</f>
        <v>0</v>
      </c>
      <c r="Q88" s="196"/>
      <c r="R88" s="197">
        <f>SUM(R89:R148)</f>
        <v>0</v>
      </c>
      <c r="S88" s="196"/>
      <c r="T88" s="198">
        <f>SUM(T89:T148)</f>
        <v>0</v>
      </c>
      <c r="AR88" s="199" t="s">
        <v>83</v>
      </c>
      <c r="AT88" s="200" t="s">
        <v>75</v>
      </c>
      <c r="AU88" s="200" t="s">
        <v>83</v>
      </c>
      <c r="AY88" s="199" t="s">
        <v>166</v>
      </c>
      <c r="BK88" s="201">
        <f>SUM(BK89:BK148)</f>
        <v>0</v>
      </c>
    </row>
    <row r="89" spans="2:65" s="1" customFormat="1" ht="25.5" customHeight="1">
      <c r="B89" s="42"/>
      <c r="C89" s="204" t="s">
        <v>83</v>
      </c>
      <c r="D89" s="204" t="s">
        <v>169</v>
      </c>
      <c r="E89" s="205" t="s">
        <v>1216</v>
      </c>
      <c r="F89" s="206" t="s">
        <v>1217</v>
      </c>
      <c r="G89" s="207" t="s">
        <v>1218</v>
      </c>
      <c r="H89" s="208">
        <v>1440</v>
      </c>
      <c r="I89" s="209"/>
      <c r="J89" s="208">
        <f>ROUND(I89*H89,2)</f>
        <v>0</v>
      </c>
      <c r="K89" s="206" t="s">
        <v>173</v>
      </c>
      <c r="L89" s="62"/>
      <c r="M89" s="210" t="s">
        <v>22</v>
      </c>
      <c r="N89" s="211" t="s">
        <v>47</v>
      </c>
      <c r="O89" s="43"/>
      <c r="P89" s="212">
        <f>O89*H89</f>
        <v>0</v>
      </c>
      <c r="Q89" s="212">
        <v>0</v>
      </c>
      <c r="R89" s="212">
        <f>Q89*H89</f>
        <v>0</v>
      </c>
      <c r="S89" s="212">
        <v>0</v>
      </c>
      <c r="T89" s="213">
        <f>S89*H89</f>
        <v>0</v>
      </c>
      <c r="AR89" s="25" t="s">
        <v>174</v>
      </c>
      <c r="AT89" s="25" t="s">
        <v>169</v>
      </c>
      <c r="AU89" s="25" t="s">
        <v>85</v>
      </c>
      <c r="AY89" s="25" t="s">
        <v>166</v>
      </c>
      <c r="BE89" s="214">
        <f>IF(N89="základní",J89,0)</f>
        <v>0</v>
      </c>
      <c r="BF89" s="214">
        <f>IF(N89="snížená",J89,0)</f>
        <v>0</v>
      </c>
      <c r="BG89" s="214">
        <f>IF(N89="zákl. přenesená",J89,0)</f>
        <v>0</v>
      </c>
      <c r="BH89" s="214">
        <f>IF(N89="sníž. přenesená",J89,0)</f>
        <v>0</v>
      </c>
      <c r="BI89" s="214">
        <f>IF(N89="nulová",J89,0)</f>
        <v>0</v>
      </c>
      <c r="BJ89" s="25" t="s">
        <v>83</v>
      </c>
      <c r="BK89" s="214">
        <f>ROUND(I89*H89,2)</f>
        <v>0</v>
      </c>
      <c r="BL89" s="25" t="s">
        <v>174</v>
      </c>
      <c r="BM89" s="25" t="s">
        <v>1219</v>
      </c>
    </row>
    <row r="90" spans="2:65" s="1" customFormat="1" ht="324" hidden="1">
      <c r="B90" s="42"/>
      <c r="C90" s="64"/>
      <c r="D90" s="217" t="s">
        <v>193</v>
      </c>
      <c r="E90" s="64"/>
      <c r="F90" s="237" t="s">
        <v>1220</v>
      </c>
      <c r="G90" s="64"/>
      <c r="H90" s="64"/>
      <c r="I90" s="173"/>
      <c r="J90" s="64"/>
      <c r="K90" s="64"/>
      <c r="L90" s="62"/>
      <c r="M90" s="238"/>
      <c r="N90" s="43"/>
      <c r="O90" s="43"/>
      <c r="P90" s="43"/>
      <c r="Q90" s="43"/>
      <c r="R90" s="43"/>
      <c r="S90" s="43"/>
      <c r="T90" s="79"/>
      <c r="AT90" s="25" t="s">
        <v>193</v>
      </c>
      <c r="AU90" s="25" t="s">
        <v>85</v>
      </c>
    </row>
    <row r="91" spans="2:65" s="13" customFormat="1">
      <c r="B91" s="226"/>
      <c r="C91" s="227"/>
      <c r="D91" s="217" t="s">
        <v>176</v>
      </c>
      <c r="E91" s="228" t="s">
        <v>22</v>
      </c>
      <c r="F91" s="229" t="s">
        <v>1221</v>
      </c>
      <c r="G91" s="227"/>
      <c r="H91" s="230">
        <v>1440</v>
      </c>
      <c r="I91" s="231"/>
      <c r="J91" s="227"/>
      <c r="K91" s="227"/>
      <c r="L91" s="232"/>
      <c r="M91" s="233"/>
      <c r="N91" s="234"/>
      <c r="O91" s="234"/>
      <c r="P91" s="234"/>
      <c r="Q91" s="234"/>
      <c r="R91" s="234"/>
      <c r="S91" s="234"/>
      <c r="T91" s="235"/>
      <c r="AT91" s="236" t="s">
        <v>176</v>
      </c>
      <c r="AU91" s="236" t="s">
        <v>85</v>
      </c>
      <c r="AV91" s="13" t="s">
        <v>85</v>
      </c>
      <c r="AW91" s="13" t="s">
        <v>39</v>
      </c>
      <c r="AX91" s="13" t="s">
        <v>83</v>
      </c>
      <c r="AY91" s="236" t="s">
        <v>166</v>
      </c>
    </row>
    <row r="92" spans="2:65" s="1" customFormat="1" ht="25.5" customHeight="1">
      <c r="B92" s="42"/>
      <c r="C92" s="204" t="s">
        <v>85</v>
      </c>
      <c r="D92" s="204" t="s">
        <v>169</v>
      </c>
      <c r="E92" s="205" t="s">
        <v>1222</v>
      </c>
      <c r="F92" s="206" t="s">
        <v>1223</v>
      </c>
      <c r="G92" s="207" t="s">
        <v>1224</v>
      </c>
      <c r="H92" s="208">
        <v>60</v>
      </c>
      <c r="I92" s="209"/>
      <c r="J92" s="208">
        <f>ROUND(I92*H92,2)</f>
        <v>0</v>
      </c>
      <c r="K92" s="206" t="s">
        <v>173</v>
      </c>
      <c r="L92" s="62"/>
      <c r="M92" s="210" t="s">
        <v>22</v>
      </c>
      <c r="N92" s="211" t="s">
        <v>47</v>
      </c>
      <c r="O92" s="43"/>
      <c r="P92" s="212">
        <f>O92*H92</f>
        <v>0</v>
      </c>
      <c r="Q92" s="212">
        <v>0</v>
      </c>
      <c r="R92" s="212">
        <f>Q92*H92</f>
        <v>0</v>
      </c>
      <c r="S92" s="212">
        <v>0</v>
      </c>
      <c r="T92" s="213">
        <f>S92*H92</f>
        <v>0</v>
      </c>
      <c r="AR92" s="25" t="s">
        <v>174</v>
      </c>
      <c r="AT92" s="25" t="s">
        <v>169</v>
      </c>
      <c r="AU92" s="25" t="s">
        <v>85</v>
      </c>
      <c r="AY92" s="25" t="s">
        <v>166</v>
      </c>
      <c r="BE92" s="214">
        <f>IF(N92="základní",J92,0)</f>
        <v>0</v>
      </c>
      <c r="BF92" s="214">
        <f>IF(N92="snížená",J92,0)</f>
        <v>0</v>
      </c>
      <c r="BG92" s="214">
        <f>IF(N92="zákl. přenesená",J92,0)</f>
        <v>0</v>
      </c>
      <c r="BH92" s="214">
        <f>IF(N92="sníž. přenesená",J92,0)</f>
        <v>0</v>
      </c>
      <c r="BI92" s="214">
        <f>IF(N92="nulová",J92,0)</f>
        <v>0</v>
      </c>
      <c r="BJ92" s="25" t="s">
        <v>83</v>
      </c>
      <c r="BK92" s="214">
        <f>ROUND(I92*H92,2)</f>
        <v>0</v>
      </c>
      <c r="BL92" s="25" t="s">
        <v>174</v>
      </c>
      <c r="BM92" s="25" t="s">
        <v>1225</v>
      </c>
    </row>
    <row r="93" spans="2:65" s="1" customFormat="1" ht="175.5" hidden="1">
      <c r="B93" s="42"/>
      <c r="C93" s="64"/>
      <c r="D93" s="217" t="s">
        <v>193</v>
      </c>
      <c r="E93" s="64"/>
      <c r="F93" s="237" t="s">
        <v>1226</v>
      </c>
      <c r="G93" s="64"/>
      <c r="H93" s="64"/>
      <c r="I93" s="173"/>
      <c r="J93" s="64"/>
      <c r="K93" s="64"/>
      <c r="L93" s="62"/>
      <c r="M93" s="238"/>
      <c r="N93" s="43"/>
      <c r="O93" s="43"/>
      <c r="P93" s="43"/>
      <c r="Q93" s="43"/>
      <c r="R93" s="43"/>
      <c r="S93" s="43"/>
      <c r="T93" s="79"/>
      <c r="AT93" s="25" t="s">
        <v>193</v>
      </c>
      <c r="AU93" s="25" t="s">
        <v>85</v>
      </c>
    </row>
    <row r="94" spans="2:65" s="13" customFormat="1">
      <c r="B94" s="226"/>
      <c r="C94" s="227"/>
      <c r="D94" s="217" t="s">
        <v>176</v>
      </c>
      <c r="E94" s="228" t="s">
        <v>22</v>
      </c>
      <c r="F94" s="229" t="s">
        <v>1227</v>
      </c>
      <c r="G94" s="227"/>
      <c r="H94" s="230">
        <v>60</v>
      </c>
      <c r="I94" s="231"/>
      <c r="J94" s="227"/>
      <c r="K94" s="227"/>
      <c r="L94" s="232"/>
      <c r="M94" s="233"/>
      <c r="N94" s="234"/>
      <c r="O94" s="234"/>
      <c r="P94" s="234"/>
      <c r="Q94" s="234"/>
      <c r="R94" s="234"/>
      <c r="S94" s="234"/>
      <c r="T94" s="235"/>
      <c r="AT94" s="236" t="s">
        <v>176</v>
      </c>
      <c r="AU94" s="236" t="s">
        <v>85</v>
      </c>
      <c r="AV94" s="13" t="s">
        <v>85</v>
      </c>
      <c r="AW94" s="13" t="s">
        <v>39</v>
      </c>
      <c r="AX94" s="13" t="s">
        <v>83</v>
      </c>
      <c r="AY94" s="236" t="s">
        <v>166</v>
      </c>
    </row>
    <row r="95" spans="2:65" s="1" customFormat="1" ht="38.25" customHeight="1">
      <c r="B95" s="42"/>
      <c r="C95" s="204" t="s">
        <v>183</v>
      </c>
      <c r="D95" s="204" t="s">
        <v>169</v>
      </c>
      <c r="E95" s="205" t="s">
        <v>1228</v>
      </c>
      <c r="F95" s="206" t="s">
        <v>1229</v>
      </c>
      <c r="G95" s="207" t="s">
        <v>186</v>
      </c>
      <c r="H95" s="208">
        <v>46.2</v>
      </c>
      <c r="I95" s="209"/>
      <c r="J95" s="208">
        <f>ROUND(I95*H95,2)</f>
        <v>0</v>
      </c>
      <c r="K95" s="206" t="s">
        <v>173</v>
      </c>
      <c r="L95" s="62"/>
      <c r="M95" s="210" t="s">
        <v>22</v>
      </c>
      <c r="N95" s="211" t="s">
        <v>47</v>
      </c>
      <c r="O95" s="43"/>
      <c r="P95" s="212">
        <f>O95*H95</f>
        <v>0</v>
      </c>
      <c r="Q95" s="212">
        <v>0</v>
      </c>
      <c r="R95" s="212">
        <f>Q95*H95</f>
        <v>0</v>
      </c>
      <c r="S95" s="212">
        <v>0</v>
      </c>
      <c r="T95" s="213">
        <f>S95*H95</f>
        <v>0</v>
      </c>
      <c r="AR95" s="25" t="s">
        <v>174</v>
      </c>
      <c r="AT95" s="25" t="s">
        <v>169</v>
      </c>
      <c r="AU95" s="25" t="s">
        <v>85</v>
      </c>
      <c r="AY95" s="25" t="s">
        <v>166</v>
      </c>
      <c r="BE95" s="214">
        <f>IF(N95="základní",J95,0)</f>
        <v>0</v>
      </c>
      <c r="BF95" s="214">
        <f>IF(N95="snížená",J95,0)</f>
        <v>0</v>
      </c>
      <c r="BG95" s="214">
        <f>IF(N95="zákl. přenesená",J95,0)</f>
        <v>0</v>
      </c>
      <c r="BH95" s="214">
        <f>IF(N95="sníž. přenesená",J95,0)</f>
        <v>0</v>
      </c>
      <c r="BI95" s="214">
        <f>IF(N95="nulová",J95,0)</f>
        <v>0</v>
      </c>
      <c r="BJ95" s="25" t="s">
        <v>83</v>
      </c>
      <c r="BK95" s="214">
        <f>ROUND(I95*H95,2)</f>
        <v>0</v>
      </c>
      <c r="BL95" s="25" t="s">
        <v>174</v>
      </c>
      <c r="BM95" s="25" t="s">
        <v>1230</v>
      </c>
    </row>
    <row r="96" spans="2:65" s="1" customFormat="1" ht="310.5" hidden="1">
      <c r="B96" s="42"/>
      <c r="C96" s="64"/>
      <c r="D96" s="217" t="s">
        <v>193</v>
      </c>
      <c r="E96" s="64"/>
      <c r="F96" s="237" t="s">
        <v>1231</v>
      </c>
      <c r="G96" s="64"/>
      <c r="H96" s="64"/>
      <c r="I96" s="173"/>
      <c r="J96" s="64"/>
      <c r="K96" s="64"/>
      <c r="L96" s="62"/>
      <c r="M96" s="238"/>
      <c r="N96" s="43"/>
      <c r="O96" s="43"/>
      <c r="P96" s="43"/>
      <c r="Q96" s="43"/>
      <c r="R96" s="43"/>
      <c r="S96" s="43"/>
      <c r="T96" s="79"/>
      <c r="AT96" s="25" t="s">
        <v>193</v>
      </c>
      <c r="AU96" s="25" t="s">
        <v>85</v>
      </c>
    </row>
    <row r="97" spans="2:65" s="13" customFormat="1">
      <c r="B97" s="226"/>
      <c r="C97" s="227"/>
      <c r="D97" s="217" t="s">
        <v>176</v>
      </c>
      <c r="E97" s="228" t="s">
        <v>22</v>
      </c>
      <c r="F97" s="229" t="s">
        <v>1232</v>
      </c>
      <c r="G97" s="227"/>
      <c r="H97" s="230">
        <v>46.2</v>
      </c>
      <c r="I97" s="231"/>
      <c r="J97" s="227"/>
      <c r="K97" s="227"/>
      <c r="L97" s="232"/>
      <c r="M97" s="233"/>
      <c r="N97" s="234"/>
      <c r="O97" s="234"/>
      <c r="P97" s="234"/>
      <c r="Q97" s="234"/>
      <c r="R97" s="234"/>
      <c r="S97" s="234"/>
      <c r="T97" s="235"/>
      <c r="AT97" s="236" t="s">
        <v>176</v>
      </c>
      <c r="AU97" s="236" t="s">
        <v>85</v>
      </c>
      <c r="AV97" s="13" t="s">
        <v>85</v>
      </c>
      <c r="AW97" s="13" t="s">
        <v>39</v>
      </c>
      <c r="AX97" s="13" t="s">
        <v>83</v>
      </c>
      <c r="AY97" s="236" t="s">
        <v>166</v>
      </c>
    </row>
    <row r="98" spans="2:65" s="1" customFormat="1" ht="25.5" customHeight="1">
      <c r="B98" s="42"/>
      <c r="C98" s="204" t="s">
        <v>174</v>
      </c>
      <c r="D98" s="204" t="s">
        <v>169</v>
      </c>
      <c r="E98" s="205" t="s">
        <v>1233</v>
      </c>
      <c r="F98" s="206" t="s">
        <v>1234</v>
      </c>
      <c r="G98" s="207" t="s">
        <v>186</v>
      </c>
      <c r="H98" s="208">
        <v>67.099999999999994</v>
      </c>
      <c r="I98" s="209"/>
      <c r="J98" s="208">
        <f>ROUND(I98*H98,2)</f>
        <v>0</v>
      </c>
      <c r="K98" s="206" t="s">
        <v>173</v>
      </c>
      <c r="L98" s="62"/>
      <c r="M98" s="210" t="s">
        <v>22</v>
      </c>
      <c r="N98" s="211" t="s">
        <v>47</v>
      </c>
      <c r="O98" s="43"/>
      <c r="P98" s="212">
        <f>O98*H98</f>
        <v>0</v>
      </c>
      <c r="Q98" s="212">
        <v>0</v>
      </c>
      <c r="R98" s="212">
        <f>Q98*H98</f>
        <v>0</v>
      </c>
      <c r="S98" s="212">
        <v>0</v>
      </c>
      <c r="T98" s="213">
        <f>S98*H98</f>
        <v>0</v>
      </c>
      <c r="AR98" s="25" t="s">
        <v>174</v>
      </c>
      <c r="AT98" s="25" t="s">
        <v>169</v>
      </c>
      <c r="AU98" s="25" t="s">
        <v>85</v>
      </c>
      <c r="AY98" s="25" t="s">
        <v>166</v>
      </c>
      <c r="BE98" s="214">
        <f>IF(N98="základní",J98,0)</f>
        <v>0</v>
      </c>
      <c r="BF98" s="214">
        <f>IF(N98="snížená",J98,0)</f>
        <v>0</v>
      </c>
      <c r="BG98" s="214">
        <f>IF(N98="zákl. přenesená",J98,0)</f>
        <v>0</v>
      </c>
      <c r="BH98" s="214">
        <f>IF(N98="sníž. přenesená",J98,0)</f>
        <v>0</v>
      </c>
      <c r="BI98" s="214">
        <f>IF(N98="nulová",J98,0)</f>
        <v>0</v>
      </c>
      <c r="BJ98" s="25" t="s">
        <v>83</v>
      </c>
      <c r="BK98" s="214">
        <f>ROUND(I98*H98,2)</f>
        <v>0</v>
      </c>
      <c r="BL98" s="25" t="s">
        <v>174</v>
      </c>
      <c r="BM98" s="25" t="s">
        <v>1235</v>
      </c>
    </row>
    <row r="99" spans="2:65" s="1" customFormat="1" ht="121.5" hidden="1">
      <c r="B99" s="42"/>
      <c r="C99" s="64"/>
      <c r="D99" s="217" t="s">
        <v>193</v>
      </c>
      <c r="E99" s="64"/>
      <c r="F99" s="237" t="s">
        <v>1236</v>
      </c>
      <c r="G99" s="64"/>
      <c r="H99" s="64"/>
      <c r="I99" s="173"/>
      <c r="J99" s="64"/>
      <c r="K99" s="64"/>
      <c r="L99" s="62"/>
      <c r="M99" s="238"/>
      <c r="N99" s="43"/>
      <c r="O99" s="43"/>
      <c r="P99" s="43"/>
      <c r="Q99" s="43"/>
      <c r="R99" s="43"/>
      <c r="S99" s="43"/>
      <c r="T99" s="79"/>
      <c r="AT99" s="25" t="s">
        <v>193</v>
      </c>
      <c r="AU99" s="25" t="s">
        <v>85</v>
      </c>
    </row>
    <row r="100" spans="2:65" s="12" customFormat="1">
      <c r="B100" s="215"/>
      <c r="C100" s="216"/>
      <c r="D100" s="217" t="s">
        <v>176</v>
      </c>
      <c r="E100" s="218" t="s">
        <v>22</v>
      </c>
      <c r="F100" s="219" t="s">
        <v>1237</v>
      </c>
      <c r="G100" s="216"/>
      <c r="H100" s="218" t="s">
        <v>22</v>
      </c>
      <c r="I100" s="220"/>
      <c r="J100" s="216"/>
      <c r="K100" s="216"/>
      <c r="L100" s="221"/>
      <c r="M100" s="222"/>
      <c r="N100" s="223"/>
      <c r="O100" s="223"/>
      <c r="P100" s="223"/>
      <c r="Q100" s="223"/>
      <c r="R100" s="223"/>
      <c r="S100" s="223"/>
      <c r="T100" s="224"/>
      <c r="AT100" s="225" t="s">
        <v>176</v>
      </c>
      <c r="AU100" s="225" t="s">
        <v>85</v>
      </c>
      <c r="AV100" s="12" t="s">
        <v>83</v>
      </c>
      <c r="AW100" s="12" t="s">
        <v>39</v>
      </c>
      <c r="AX100" s="12" t="s">
        <v>76</v>
      </c>
      <c r="AY100" s="225" t="s">
        <v>166</v>
      </c>
    </row>
    <row r="101" spans="2:65" s="13" customFormat="1">
      <c r="B101" s="226"/>
      <c r="C101" s="227"/>
      <c r="D101" s="217" t="s">
        <v>176</v>
      </c>
      <c r="E101" s="228" t="s">
        <v>22</v>
      </c>
      <c r="F101" s="229" t="s">
        <v>1238</v>
      </c>
      <c r="G101" s="227"/>
      <c r="H101" s="230">
        <v>529.70000000000005</v>
      </c>
      <c r="I101" s="231"/>
      <c r="J101" s="227"/>
      <c r="K101" s="227"/>
      <c r="L101" s="232"/>
      <c r="M101" s="233"/>
      <c r="N101" s="234"/>
      <c r="O101" s="234"/>
      <c r="P101" s="234"/>
      <c r="Q101" s="234"/>
      <c r="R101" s="234"/>
      <c r="S101" s="234"/>
      <c r="T101" s="235"/>
      <c r="AT101" s="236" t="s">
        <v>176</v>
      </c>
      <c r="AU101" s="236" t="s">
        <v>85</v>
      </c>
      <c r="AV101" s="13" t="s">
        <v>85</v>
      </c>
      <c r="AW101" s="13" t="s">
        <v>39</v>
      </c>
      <c r="AX101" s="13" t="s">
        <v>76</v>
      </c>
      <c r="AY101" s="236" t="s">
        <v>166</v>
      </c>
    </row>
    <row r="102" spans="2:65" s="13" customFormat="1">
      <c r="B102" s="226"/>
      <c r="C102" s="227"/>
      <c r="D102" s="217" t="s">
        <v>176</v>
      </c>
      <c r="E102" s="228" t="s">
        <v>22</v>
      </c>
      <c r="F102" s="229" t="s">
        <v>1239</v>
      </c>
      <c r="G102" s="227"/>
      <c r="H102" s="230">
        <v>10.35</v>
      </c>
      <c r="I102" s="231"/>
      <c r="J102" s="227"/>
      <c r="K102" s="227"/>
      <c r="L102" s="232"/>
      <c r="M102" s="233"/>
      <c r="N102" s="234"/>
      <c r="O102" s="234"/>
      <c r="P102" s="234"/>
      <c r="Q102" s="234"/>
      <c r="R102" s="234"/>
      <c r="S102" s="234"/>
      <c r="T102" s="235"/>
      <c r="AT102" s="236" t="s">
        <v>176</v>
      </c>
      <c r="AU102" s="236" t="s">
        <v>85</v>
      </c>
      <c r="AV102" s="13" t="s">
        <v>85</v>
      </c>
      <c r="AW102" s="13" t="s">
        <v>39</v>
      </c>
      <c r="AX102" s="13" t="s">
        <v>76</v>
      </c>
      <c r="AY102" s="236" t="s">
        <v>166</v>
      </c>
    </row>
    <row r="103" spans="2:65" s="13" customFormat="1">
      <c r="B103" s="226"/>
      <c r="C103" s="227"/>
      <c r="D103" s="217" t="s">
        <v>176</v>
      </c>
      <c r="E103" s="228" t="s">
        <v>22</v>
      </c>
      <c r="F103" s="229" t="s">
        <v>1240</v>
      </c>
      <c r="G103" s="227"/>
      <c r="H103" s="230">
        <v>0.87</v>
      </c>
      <c r="I103" s="231"/>
      <c r="J103" s="227"/>
      <c r="K103" s="227"/>
      <c r="L103" s="232"/>
      <c r="M103" s="233"/>
      <c r="N103" s="234"/>
      <c r="O103" s="234"/>
      <c r="P103" s="234"/>
      <c r="Q103" s="234"/>
      <c r="R103" s="234"/>
      <c r="S103" s="234"/>
      <c r="T103" s="235"/>
      <c r="AT103" s="236" t="s">
        <v>176</v>
      </c>
      <c r="AU103" s="236" t="s">
        <v>85</v>
      </c>
      <c r="AV103" s="13" t="s">
        <v>85</v>
      </c>
      <c r="AW103" s="13" t="s">
        <v>39</v>
      </c>
      <c r="AX103" s="13" t="s">
        <v>76</v>
      </c>
      <c r="AY103" s="236" t="s">
        <v>166</v>
      </c>
    </row>
    <row r="104" spans="2:65" s="13" customFormat="1">
      <c r="B104" s="226"/>
      <c r="C104" s="227"/>
      <c r="D104" s="217" t="s">
        <v>176</v>
      </c>
      <c r="E104" s="228" t="s">
        <v>22</v>
      </c>
      <c r="F104" s="229" t="s">
        <v>1241</v>
      </c>
      <c r="G104" s="227"/>
      <c r="H104" s="230">
        <v>155.75</v>
      </c>
      <c r="I104" s="231"/>
      <c r="J104" s="227"/>
      <c r="K104" s="227"/>
      <c r="L104" s="232"/>
      <c r="M104" s="233"/>
      <c r="N104" s="234"/>
      <c r="O104" s="234"/>
      <c r="P104" s="234"/>
      <c r="Q104" s="234"/>
      <c r="R104" s="234"/>
      <c r="S104" s="234"/>
      <c r="T104" s="235"/>
      <c r="AT104" s="236" t="s">
        <v>176</v>
      </c>
      <c r="AU104" s="236" t="s">
        <v>85</v>
      </c>
      <c r="AV104" s="13" t="s">
        <v>85</v>
      </c>
      <c r="AW104" s="13" t="s">
        <v>39</v>
      </c>
      <c r="AX104" s="13" t="s">
        <v>76</v>
      </c>
      <c r="AY104" s="236" t="s">
        <v>166</v>
      </c>
    </row>
    <row r="105" spans="2:65" s="15" customFormat="1">
      <c r="B105" s="266"/>
      <c r="C105" s="267"/>
      <c r="D105" s="217" t="s">
        <v>176</v>
      </c>
      <c r="E105" s="268" t="s">
        <v>22</v>
      </c>
      <c r="F105" s="269" t="s">
        <v>1242</v>
      </c>
      <c r="G105" s="267"/>
      <c r="H105" s="270">
        <v>696.67</v>
      </c>
      <c r="I105" s="271"/>
      <c r="J105" s="267"/>
      <c r="K105" s="267"/>
      <c r="L105" s="272"/>
      <c r="M105" s="273"/>
      <c r="N105" s="274"/>
      <c r="O105" s="274"/>
      <c r="P105" s="274"/>
      <c r="Q105" s="274"/>
      <c r="R105" s="274"/>
      <c r="S105" s="274"/>
      <c r="T105" s="275"/>
      <c r="AT105" s="276" t="s">
        <v>176</v>
      </c>
      <c r="AU105" s="276" t="s">
        <v>85</v>
      </c>
      <c r="AV105" s="15" t="s">
        <v>183</v>
      </c>
      <c r="AW105" s="15" t="s">
        <v>39</v>
      </c>
      <c r="AX105" s="15" t="s">
        <v>76</v>
      </c>
      <c r="AY105" s="276" t="s">
        <v>166</v>
      </c>
    </row>
    <row r="106" spans="2:65" s="13" customFormat="1">
      <c r="B106" s="226"/>
      <c r="C106" s="227"/>
      <c r="D106" s="217" t="s">
        <v>176</v>
      </c>
      <c r="E106" s="228" t="s">
        <v>22</v>
      </c>
      <c r="F106" s="229" t="s">
        <v>1243</v>
      </c>
      <c r="G106" s="227"/>
      <c r="H106" s="230">
        <v>-25.67</v>
      </c>
      <c r="I106" s="231"/>
      <c r="J106" s="227"/>
      <c r="K106" s="227"/>
      <c r="L106" s="232"/>
      <c r="M106" s="233"/>
      <c r="N106" s="234"/>
      <c r="O106" s="234"/>
      <c r="P106" s="234"/>
      <c r="Q106" s="234"/>
      <c r="R106" s="234"/>
      <c r="S106" s="234"/>
      <c r="T106" s="235"/>
      <c r="AT106" s="236" t="s">
        <v>176</v>
      </c>
      <c r="AU106" s="236" t="s">
        <v>85</v>
      </c>
      <c r="AV106" s="13" t="s">
        <v>85</v>
      </c>
      <c r="AW106" s="13" t="s">
        <v>39</v>
      </c>
      <c r="AX106" s="13" t="s">
        <v>76</v>
      </c>
      <c r="AY106" s="236" t="s">
        <v>166</v>
      </c>
    </row>
    <row r="107" spans="2:65" s="14" customFormat="1">
      <c r="B107" s="239"/>
      <c r="C107" s="240"/>
      <c r="D107" s="217" t="s">
        <v>176</v>
      </c>
      <c r="E107" s="241" t="s">
        <v>22</v>
      </c>
      <c r="F107" s="242" t="s">
        <v>214</v>
      </c>
      <c r="G107" s="240"/>
      <c r="H107" s="243">
        <v>671</v>
      </c>
      <c r="I107" s="244"/>
      <c r="J107" s="240"/>
      <c r="K107" s="240"/>
      <c r="L107" s="245"/>
      <c r="M107" s="246"/>
      <c r="N107" s="247"/>
      <c r="O107" s="247"/>
      <c r="P107" s="247"/>
      <c r="Q107" s="247"/>
      <c r="R107" s="247"/>
      <c r="S107" s="247"/>
      <c r="T107" s="248"/>
      <c r="AT107" s="249" t="s">
        <v>176</v>
      </c>
      <c r="AU107" s="249" t="s">
        <v>85</v>
      </c>
      <c r="AV107" s="14" t="s">
        <v>174</v>
      </c>
      <c r="AW107" s="14" t="s">
        <v>39</v>
      </c>
      <c r="AX107" s="14" t="s">
        <v>76</v>
      </c>
      <c r="AY107" s="249" t="s">
        <v>166</v>
      </c>
    </row>
    <row r="108" spans="2:65" s="12" customFormat="1">
      <c r="B108" s="215"/>
      <c r="C108" s="216"/>
      <c r="D108" s="217" t="s">
        <v>176</v>
      </c>
      <c r="E108" s="218" t="s">
        <v>22</v>
      </c>
      <c r="F108" s="219" t="s">
        <v>1244</v>
      </c>
      <c r="G108" s="216"/>
      <c r="H108" s="218" t="s">
        <v>22</v>
      </c>
      <c r="I108" s="220"/>
      <c r="J108" s="216"/>
      <c r="K108" s="216"/>
      <c r="L108" s="221"/>
      <c r="M108" s="222"/>
      <c r="N108" s="223"/>
      <c r="O108" s="223"/>
      <c r="P108" s="223"/>
      <c r="Q108" s="223"/>
      <c r="R108" s="223"/>
      <c r="S108" s="223"/>
      <c r="T108" s="224"/>
      <c r="AT108" s="225" t="s">
        <v>176</v>
      </c>
      <c r="AU108" s="225" t="s">
        <v>85</v>
      </c>
      <c r="AV108" s="12" t="s">
        <v>83</v>
      </c>
      <c r="AW108" s="12" t="s">
        <v>39</v>
      </c>
      <c r="AX108" s="12" t="s">
        <v>76</v>
      </c>
      <c r="AY108" s="225" t="s">
        <v>166</v>
      </c>
    </row>
    <row r="109" spans="2:65" s="13" customFormat="1">
      <c r="B109" s="226"/>
      <c r="C109" s="227"/>
      <c r="D109" s="217" t="s">
        <v>176</v>
      </c>
      <c r="E109" s="228" t="s">
        <v>22</v>
      </c>
      <c r="F109" s="229" t="s">
        <v>1245</v>
      </c>
      <c r="G109" s="227"/>
      <c r="H109" s="230">
        <v>67.099999999999994</v>
      </c>
      <c r="I109" s="231"/>
      <c r="J109" s="227"/>
      <c r="K109" s="227"/>
      <c r="L109" s="232"/>
      <c r="M109" s="233"/>
      <c r="N109" s="234"/>
      <c r="O109" s="234"/>
      <c r="P109" s="234"/>
      <c r="Q109" s="234"/>
      <c r="R109" s="234"/>
      <c r="S109" s="234"/>
      <c r="T109" s="235"/>
      <c r="AT109" s="236" t="s">
        <v>176</v>
      </c>
      <c r="AU109" s="236" t="s">
        <v>85</v>
      </c>
      <c r="AV109" s="13" t="s">
        <v>85</v>
      </c>
      <c r="AW109" s="13" t="s">
        <v>39</v>
      </c>
      <c r="AX109" s="13" t="s">
        <v>83</v>
      </c>
      <c r="AY109" s="236" t="s">
        <v>166</v>
      </c>
    </row>
    <row r="110" spans="2:65" s="1" customFormat="1" ht="25.5" customHeight="1">
      <c r="B110" s="42"/>
      <c r="C110" s="204" t="s">
        <v>197</v>
      </c>
      <c r="D110" s="204" t="s">
        <v>169</v>
      </c>
      <c r="E110" s="205" t="s">
        <v>1246</v>
      </c>
      <c r="F110" s="206" t="s">
        <v>1247</v>
      </c>
      <c r="G110" s="207" t="s">
        <v>186</v>
      </c>
      <c r="H110" s="208">
        <v>402.6</v>
      </c>
      <c r="I110" s="209"/>
      <c r="J110" s="208">
        <f>ROUND(I110*H110,2)</f>
        <v>0</v>
      </c>
      <c r="K110" s="206" t="s">
        <v>173</v>
      </c>
      <c r="L110" s="62"/>
      <c r="M110" s="210" t="s">
        <v>22</v>
      </c>
      <c r="N110" s="211" t="s">
        <v>47</v>
      </c>
      <c r="O110" s="43"/>
      <c r="P110" s="212">
        <f>O110*H110</f>
        <v>0</v>
      </c>
      <c r="Q110" s="212">
        <v>0</v>
      </c>
      <c r="R110" s="212">
        <f>Q110*H110</f>
        <v>0</v>
      </c>
      <c r="S110" s="212">
        <v>0</v>
      </c>
      <c r="T110" s="213">
        <f>S110*H110</f>
        <v>0</v>
      </c>
      <c r="AR110" s="25" t="s">
        <v>174</v>
      </c>
      <c r="AT110" s="25" t="s">
        <v>169</v>
      </c>
      <c r="AU110" s="25" t="s">
        <v>85</v>
      </c>
      <c r="AY110" s="25" t="s">
        <v>166</v>
      </c>
      <c r="BE110" s="214">
        <f>IF(N110="základní",J110,0)</f>
        <v>0</v>
      </c>
      <c r="BF110" s="214">
        <f>IF(N110="snížená",J110,0)</f>
        <v>0</v>
      </c>
      <c r="BG110" s="214">
        <f>IF(N110="zákl. přenesená",J110,0)</f>
        <v>0</v>
      </c>
      <c r="BH110" s="214">
        <f>IF(N110="sníž. přenesená",J110,0)</f>
        <v>0</v>
      </c>
      <c r="BI110" s="214">
        <f>IF(N110="nulová",J110,0)</f>
        <v>0</v>
      </c>
      <c r="BJ110" s="25" t="s">
        <v>83</v>
      </c>
      <c r="BK110" s="214">
        <f>ROUND(I110*H110,2)</f>
        <v>0</v>
      </c>
      <c r="BL110" s="25" t="s">
        <v>174</v>
      </c>
      <c r="BM110" s="25" t="s">
        <v>1248</v>
      </c>
    </row>
    <row r="111" spans="2:65" s="1" customFormat="1" ht="121.5" hidden="1">
      <c r="B111" s="42"/>
      <c r="C111" s="64"/>
      <c r="D111" s="217" t="s">
        <v>193</v>
      </c>
      <c r="E111" s="64"/>
      <c r="F111" s="237" t="s">
        <v>1236</v>
      </c>
      <c r="G111" s="64"/>
      <c r="H111" s="64"/>
      <c r="I111" s="173"/>
      <c r="J111" s="64"/>
      <c r="K111" s="64"/>
      <c r="L111" s="62"/>
      <c r="M111" s="238"/>
      <c r="N111" s="43"/>
      <c r="O111" s="43"/>
      <c r="P111" s="43"/>
      <c r="Q111" s="43"/>
      <c r="R111" s="43"/>
      <c r="S111" s="43"/>
      <c r="T111" s="79"/>
      <c r="AT111" s="25" t="s">
        <v>193</v>
      </c>
      <c r="AU111" s="25" t="s">
        <v>85</v>
      </c>
    </row>
    <row r="112" spans="2:65" s="12" customFormat="1">
      <c r="B112" s="215"/>
      <c r="C112" s="216"/>
      <c r="D112" s="217" t="s">
        <v>176</v>
      </c>
      <c r="E112" s="218" t="s">
        <v>22</v>
      </c>
      <c r="F112" s="219" t="s">
        <v>1244</v>
      </c>
      <c r="G112" s="216"/>
      <c r="H112" s="218" t="s">
        <v>22</v>
      </c>
      <c r="I112" s="220"/>
      <c r="J112" s="216"/>
      <c r="K112" s="216"/>
      <c r="L112" s="221"/>
      <c r="M112" s="222"/>
      <c r="N112" s="223"/>
      <c r="O112" s="223"/>
      <c r="P112" s="223"/>
      <c r="Q112" s="223"/>
      <c r="R112" s="223"/>
      <c r="S112" s="223"/>
      <c r="T112" s="224"/>
      <c r="AT112" s="225" t="s">
        <v>176</v>
      </c>
      <c r="AU112" s="225" t="s">
        <v>85</v>
      </c>
      <c r="AV112" s="12" t="s">
        <v>83</v>
      </c>
      <c r="AW112" s="12" t="s">
        <v>39</v>
      </c>
      <c r="AX112" s="12" t="s">
        <v>76</v>
      </c>
      <c r="AY112" s="225" t="s">
        <v>166</v>
      </c>
    </row>
    <row r="113" spans="2:65" s="13" customFormat="1">
      <c r="B113" s="226"/>
      <c r="C113" s="227"/>
      <c r="D113" s="217" t="s">
        <v>176</v>
      </c>
      <c r="E113" s="228" t="s">
        <v>22</v>
      </c>
      <c r="F113" s="229" t="s">
        <v>1249</v>
      </c>
      <c r="G113" s="227"/>
      <c r="H113" s="230">
        <v>402.6</v>
      </c>
      <c r="I113" s="231"/>
      <c r="J113" s="227"/>
      <c r="K113" s="227"/>
      <c r="L113" s="232"/>
      <c r="M113" s="233"/>
      <c r="N113" s="234"/>
      <c r="O113" s="234"/>
      <c r="P113" s="234"/>
      <c r="Q113" s="234"/>
      <c r="R113" s="234"/>
      <c r="S113" s="234"/>
      <c r="T113" s="235"/>
      <c r="AT113" s="236" t="s">
        <v>176</v>
      </c>
      <c r="AU113" s="236" t="s">
        <v>85</v>
      </c>
      <c r="AV113" s="13" t="s">
        <v>85</v>
      </c>
      <c r="AW113" s="13" t="s">
        <v>39</v>
      </c>
      <c r="AX113" s="13" t="s">
        <v>83</v>
      </c>
      <c r="AY113" s="236" t="s">
        <v>166</v>
      </c>
    </row>
    <row r="114" spans="2:65" s="1" customFormat="1" ht="25.5" customHeight="1">
      <c r="B114" s="42"/>
      <c r="C114" s="204" t="s">
        <v>202</v>
      </c>
      <c r="D114" s="204" t="s">
        <v>169</v>
      </c>
      <c r="E114" s="205" t="s">
        <v>1250</v>
      </c>
      <c r="F114" s="206" t="s">
        <v>1251</v>
      </c>
      <c r="G114" s="207" t="s">
        <v>186</v>
      </c>
      <c r="H114" s="208">
        <v>201.3</v>
      </c>
      <c r="I114" s="209"/>
      <c r="J114" s="208">
        <f>ROUND(I114*H114,2)</f>
        <v>0</v>
      </c>
      <c r="K114" s="206" t="s">
        <v>173</v>
      </c>
      <c r="L114" s="62"/>
      <c r="M114" s="210" t="s">
        <v>22</v>
      </c>
      <c r="N114" s="211" t="s">
        <v>47</v>
      </c>
      <c r="O114" s="43"/>
      <c r="P114" s="212">
        <f>O114*H114</f>
        <v>0</v>
      </c>
      <c r="Q114" s="212">
        <v>0</v>
      </c>
      <c r="R114" s="212">
        <f>Q114*H114</f>
        <v>0</v>
      </c>
      <c r="S114" s="212">
        <v>0</v>
      </c>
      <c r="T114" s="213">
        <f>S114*H114</f>
        <v>0</v>
      </c>
      <c r="AR114" s="25" t="s">
        <v>174</v>
      </c>
      <c r="AT114" s="25" t="s">
        <v>169</v>
      </c>
      <c r="AU114" s="25" t="s">
        <v>85</v>
      </c>
      <c r="AY114" s="25" t="s">
        <v>166</v>
      </c>
      <c r="BE114" s="214">
        <f>IF(N114="základní",J114,0)</f>
        <v>0</v>
      </c>
      <c r="BF114" s="214">
        <f>IF(N114="snížená",J114,0)</f>
        <v>0</v>
      </c>
      <c r="BG114" s="214">
        <f>IF(N114="zákl. přenesená",J114,0)</f>
        <v>0</v>
      </c>
      <c r="BH114" s="214">
        <f>IF(N114="sníž. přenesená",J114,0)</f>
        <v>0</v>
      </c>
      <c r="BI114" s="214">
        <f>IF(N114="nulová",J114,0)</f>
        <v>0</v>
      </c>
      <c r="BJ114" s="25" t="s">
        <v>83</v>
      </c>
      <c r="BK114" s="214">
        <f>ROUND(I114*H114,2)</f>
        <v>0</v>
      </c>
      <c r="BL114" s="25" t="s">
        <v>174</v>
      </c>
      <c r="BM114" s="25" t="s">
        <v>1252</v>
      </c>
    </row>
    <row r="115" spans="2:65" s="1" customFormat="1" ht="121.5" hidden="1">
      <c r="B115" s="42"/>
      <c r="C115" s="64"/>
      <c r="D115" s="217" t="s">
        <v>193</v>
      </c>
      <c r="E115" s="64"/>
      <c r="F115" s="237" t="s">
        <v>1236</v>
      </c>
      <c r="G115" s="64"/>
      <c r="H115" s="64"/>
      <c r="I115" s="173"/>
      <c r="J115" s="64"/>
      <c r="K115" s="64"/>
      <c r="L115" s="62"/>
      <c r="M115" s="238"/>
      <c r="N115" s="43"/>
      <c r="O115" s="43"/>
      <c r="P115" s="43"/>
      <c r="Q115" s="43"/>
      <c r="R115" s="43"/>
      <c r="S115" s="43"/>
      <c r="T115" s="79"/>
      <c r="AT115" s="25" t="s">
        <v>193</v>
      </c>
      <c r="AU115" s="25" t="s">
        <v>85</v>
      </c>
    </row>
    <row r="116" spans="2:65" s="12" customFormat="1">
      <c r="B116" s="215"/>
      <c r="C116" s="216"/>
      <c r="D116" s="217" t="s">
        <v>176</v>
      </c>
      <c r="E116" s="218" t="s">
        <v>22</v>
      </c>
      <c r="F116" s="219" t="s">
        <v>1244</v>
      </c>
      <c r="G116" s="216"/>
      <c r="H116" s="218" t="s">
        <v>22</v>
      </c>
      <c r="I116" s="220"/>
      <c r="J116" s="216"/>
      <c r="K116" s="216"/>
      <c r="L116" s="221"/>
      <c r="M116" s="222"/>
      <c r="N116" s="223"/>
      <c r="O116" s="223"/>
      <c r="P116" s="223"/>
      <c r="Q116" s="223"/>
      <c r="R116" s="223"/>
      <c r="S116" s="223"/>
      <c r="T116" s="224"/>
      <c r="AT116" s="225" t="s">
        <v>176</v>
      </c>
      <c r="AU116" s="225" t="s">
        <v>85</v>
      </c>
      <c r="AV116" s="12" t="s">
        <v>83</v>
      </c>
      <c r="AW116" s="12" t="s">
        <v>39</v>
      </c>
      <c r="AX116" s="12" t="s">
        <v>76</v>
      </c>
      <c r="AY116" s="225" t="s">
        <v>166</v>
      </c>
    </row>
    <row r="117" spans="2:65" s="13" customFormat="1">
      <c r="B117" s="226"/>
      <c r="C117" s="227"/>
      <c r="D117" s="217" t="s">
        <v>176</v>
      </c>
      <c r="E117" s="228" t="s">
        <v>22</v>
      </c>
      <c r="F117" s="229" t="s">
        <v>1253</v>
      </c>
      <c r="G117" s="227"/>
      <c r="H117" s="230">
        <v>201.3</v>
      </c>
      <c r="I117" s="231"/>
      <c r="J117" s="227"/>
      <c r="K117" s="227"/>
      <c r="L117" s="232"/>
      <c r="M117" s="233"/>
      <c r="N117" s="234"/>
      <c r="O117" s="234"/>
      <c r="P117" s="234"/>
      <c r="Q117" s="234"/>
      <c r="R117" s="234"/>
      <c r="S117" s="234"/>
      <c r="T117" s="235"/>
      <c r="AT117" s="236" t="s">
        <v>176</v>
      </c>
      <c r="AU117" s="236" t="s">
        <v>85</v>
      </c>
      <c r="AV117" s="13" t="s">
        <v>85</v>
      </c>
      <c r="AW117" s="13" t="s">
        <v>39</v>
      </c>
      <c r="AX117" s="13" t="s">
        <v>83</v>
      </c>
      <c r="AY117" s="236" t="s">
        <v>166</v>
      </c>
    </row>
    <row r="118" spans="2:65" s="1" customFormat="1" ht="16.5" customHeight="1">
      <c r="B118" s="42"/>
      <c r="C118" s="204" t="s">
        <v>207</v>
      </c>
      <c r="D118" s="204" t="s">
        <v>169</v>
      </c>
      <c r="E118" s="205" t="s">
        <v>1254</v>
      </c>
      <c r="F118" s="206" t="s">
        <v>1255</v>
      </c>
      <c r="G118" s="207" t="s">
        <v>186</v>
      </c>
      <c r="H118" s="208">
        <v>27.67</v>
      </c>
      <c r="I118" s="209"/>
      <c r="J118" s="208">
        <f>ROUND(I118*H118,2)</f>
        <v>0</v>
      </c>
      <c r="K118" s="206" t="s">
        <v>22</v>
      </c>
      <c r="L118" s="62"/>
      <c r="M118" s="210" t="s">
        <v>22</v>
      </c>
      <c r="N118" s="211" t="s">
        <v>47</v>
      </c>
      <c r="O118" s="43"/>
      <c r="P118" s="212">
        <f>O118*H118</f>
        <v>0</v>
      </c>
      <c r="Q118" s="212">
        <v>0</v>
      </c>
      <c r="R118" s="212">
        <f>Q118*H118</f>
        <v>0</v>
      </c>
      <c r="S118" s="212">
        <v>0</v>
      </c>
      <c r="T118" s="213">
        <f>S118*H118</f>
        <v>0</v>
      </c>
      <c r="AR118" s="25" t="s">
        <v>174</v>
      </c>
      <c r="AT118" s="25" t="s">
        <v>169</v>
      </c>
      <c r="AU118" s="25" t="s">
        <v>85</v>
      </c>
      <c r="AY118" s="25" t="s">
        <v>166</v>
      </c>
      <c r="BE118" s="214">
        <f>IF(N118="základní",J118,0)</f>
        <v>0</v>
      </c>
      <c r="BF118" s="214">
        <f>IF(N118="snížená",J118,0)</f>
        <v>0</v>
      </c>
      <c r="BG118" s="214">
        <f>IF(N118="zákl. přenesená",J118,0)</f>
        <v>0</v>
      </c>
      <c r="BH118" s="214">
        <f>IF(N118="sníž. přenesená",J118,0)</f>
        <v>0</v>
      </c>
      <c r="BI118" s="214">
        <f>IF(N118="nulová",J118,0)</f>
        <v>0</v>
      </c>
      <c r="BJ118" s="25" t="s">
        <v>83</v>
      </c>
      <c r="BK118" s="214">
        <f>ROUND(I118*H118,2)</f>
        <v>0</v>
      </c>
      <c r="BL118" s="25" t="s">
        <v>174</v>
      </c>
      <c r="BM118" s="25" t="s">
        <v>1256</v>
      </c>
    </row>
    <row r="119" spans="2:65" s="12" customFormat="1">
      <c r="B119" s="215"/>
      <c r="C119" s="216"/>
      <c r="D119" s="217" t="s">
        <v>176</v>
      </c>
      <c r="E119" s="218" t="s">
        <v>22</v>
      </c>
      <c r="F119" s="219" t="s">
        <v>1257</v>
      </c>
      <c r="G119" s="216"/>
      <c r="H119" s="218" t="s">
        <v>22</v>
      </c>
      <c r="I119" s="220"/>
      <c r="J119" s="216"/>
      <c r="K119" s="216"/>
      <c r="L119" s="221"/>
      <c r="M119" s="222"/>
      <c r="N119" s="223"/>
      <c r="O119" s="223"/>
      <c r="P119" s="223"/>
      <c r="Q119" s="223"/>
      <c r="R119" s="223"/>
      <c r="S119" s="223"/>
      <c r="T119" s="224"/>
      <c r="AT119" s="225" t="s">
        <v>176</v>
      </c>
      <c r="AU119" s="225" t="s">
        <v>85</v>
      </c>
      <c r="AV119" s="12" t="s">
        <v>83</v>
      </c>
      <c r="AW119" s="12" t="s">
        <v>39</v>
      </c>
      <c r="AX119" s="12" t="s">
        <v>76</v>
      </c>
      <c r="AY119" s="225" t="s">
        <v>166</v>
      </c>
    </row>
    <row r="120" spans="2:65" s="13" customFormat="1">
      <c r="B120" s="226"/>
      <c r="C120" s="227"/>
      <c r="D120" s="217" t="s">
        <v>176</v>
      </c>
      <c r="E120" s="228" t="s">
        <v>22</v>
      </c>
      <c r="F120" s="229" t="s">
        <v>1258</v>
      </c>
      <c r="G120" s="227"/>
      <c r="H120" s="230">
        <v>27.67</v>
      </c>
      <c r="I120" s="231"/>
      <c r="J120" s="227"/>
      <c r="K120" s="227"/>
      <c r="L120" s="232"/>
      <c r="M120" s="233"/>
      <c r="N120" s="234"/>
      <c r="O120" s="234"/>
      <c r="P120" s="234"/>
      <c r="Q120" s="234"/>
      <c r="R120" s="234"/>
      <c r="S120" s="234"/>
      <c r="T120" s="235"/>
      <c r="AT120" s="236" t="s">
        <v>176</v>
      </c>
      <c r="AU120" s="236" t="s">
        <v>85</v>
      </c>
      <c r="AV120" s="13" t="s">
        <v>85</v>
      </c>
      <c r="AW120" s="13" t="s">
        <v>39</v>
      </c>
      <c r="AX120" s="13" t="s">
        <v>83</v>
      </c>
      <c r="AY120" s="236" t="s">
        <v>166</v>
      </c>
    </row>
    <row r="121" spans="2:65" s="1" customFormat="1" ht="16.5" customHeight="1">
      <c r="B121" s="42"/>
      <c r="C121" s="204" t="s">
        <v>215</v>
      </c>
      <c r="D121" s="204" t="s">
        <v>169</v>
      </c>
      <c r="E121" s="205" t="s">
        <v>1259</v>
      </c>
      <c r="F121" s="206" t="s">
        <v>1260</v>
      </c>
      <c r="G121" s="207" t="s">
        <v>172</v>
      </c>
      <c r="H121" s="208">
        <v>220</v>
      </c>
      <c r="I121" s="209"/>
      <c r="J121" s="208">
        <f>ROUND(I121*H121,2)</f>
        <v>0</v>
      </c>
      <c r="K121" s="206" t="s">
        <v>22</v>
      </c>
      <c r="L121" s="62"/>
      <c r="M121" s="210" t="s">
        <v>22</v>
      </c>
      <c r="N121" s="211" t="s">
        <v>47</v>
      </c>
      <c r="O121" s="43"/>
      <c r="P121" s="212">
        <f>O121*H121</f>
        <v>0</v>
      </c>
      <c r="Q121" s="212">
        <v>0</v>
      </c>
      <c r="R121" s="212">
        <f>Q121*H121</f>
        <v>0</v>
      </c>
      <c r="S121" s="212">
        <v>0</v>
      </c>
      <c r="T121" s="213">
        <f>S121*H121</f>
        <v>0</v>
      </c>
      <c r="AR121" s="25" t="s">
        <v>174</v>
      </c>
      <c r="AT121" s="25" t="s">
        <v>169</v>
      </c>
      <c r="AU121" s="25" t="s">
        <v>85</v>
      </c>
      <c r="AY121" s="25" t="s">
        <v>166</v>
      </c>
      <c r="BE121" s="214">
        <f>IF(N121="základní",J121,0)</f>
        <v>0</v>
      </c>
      <c r="BF121" s="214">
        <f>IF(N121="snížená",J121,0)</f>
        <v>0</v>
      </c>
      <c r="BG121" s="214">
        <f>IF(N121="zákl. přenesená",J121,0)</f>
        <v>0</v>
      </c>
      <c r="BH121" s="214">
        <f>IF(N121="sníž. přenesená",J121,0)</f>
        <v>0</v>
      </c>
      <c r="BI121" s="214">
        <f>IF(N121="nulová",J121,0)</f>
        <v>0</v>
      </c>
      <c r="BJ121" s="25" t="s">
        <v>83</v>
      </c>
      <c r="BK121" s="214">
        <f>ROUND(I121*H121,2)</f>
        <v>0</v>
      </c>
      <c r="BL121" s="25" t="s">
        <v>174</v>
      </c>
      <c r="BM121" s="25" t="s">
        <v>1261</v>
      </c>
    </row>
    <row r="122" spans="2:65" s="12" customFormat="1">
      <c r="B122" s="215"/>
      <c r="C122" s="216"/>
      <c r="D122" s="217" t="s">
        <v>176</v>
      </c>
      <c r="E122" s="218" t="s">
        <v>22</v>
      </c>
      <c r="F122" s="219" t="s">
        <v>1262</v>
      </c>
      <c r="G122" s="216"/>
      <c r="H122" s="218" t="s">
        <v>22</v>
      </c>
      <c r="I122" s="220"/>
      <c r="J122" s="216"/>
      <c r="K122" s="216"/>
      <c r="L122" s="221"/>
      <c r="M122" s="222"/>
      <c r="N122" s="223"/>
      <c r="O122" s="223"/>
      <c r="P122" s="223"/>
      <c r="Q122" s="223"/>
      <c r="R122" s="223"/>
      <c r="S122" s="223"/>
      <c r="T122" s="224"/>
      <c r="AT122" s="225" t="s">
        <v>176</v>
      </c>
      <c r="AU122" s="225" t="s">
        <v>85</v>
      </c>
      <c r="AV122" s="12" t="s">
        <v>83</v>
      </c>
      <c r="AW122" s="12" t="s">
        <v>39</v>
      </c>
      <c r="AX122" s="12" t="s">
        <v>76</v>
      </c>
      <c r="AY122" s="225" t="s">
        <v>166</v>
      </c>
    </row>
    <row r="123" spans="2:65" s="13" customFormat="1">
      <c r="B123" s="226"/>
      <c r="C123" s="227"/>
      <c r="D123" s="217" t="s">
        <v>176</v>
      </c>
      <c r="E123" s="228" t="s">
        <v>22</v>
      </c>
      <c r="F123" s="229" t="s">
        <v>1263</v>
      </c>
      <c r="G123" s="227"/>
      <c r="H123" s="230">
        <v>220</v>
      </c>
      <c r="I123" s="231"/>
      <c r="J123" s="227"/>
      <c r="K123" s="227"/>
      <c r="L123" s="232"/>
      <c r="M123" s="233"/>
      <c r="N123" s="234"/>
      <c r="O123" s="234"/>
      <c r="P123" s="234"/>
      <c r="Q123" s="234"/>
      <c r="R123" s="234"/>
      <c r="S123" s="234"/>
      <c r="T123" s="235"/>
      <c r="AT123" s="236" t="s">
        <v>176</v>
      </c>
      <c r="AU123" s="236" t="s">
        <v>85</v>
      </c>
      <c r="AV123" s="13" t="s">
        <v>85</v>
      </c>
      <c r="AW123" s="13" t="s">
        <v>39</v>
      </c>
      <c r="AX123" s="13" t="s">
        <v>83</v>
      </c>
      <c r="AY123" s="236" t="s">
        <v>166</v>
      </c>
    </row>
    <row r="124" spans="2:65" s="12" customFormat="1">
      <c r="B124" s="215"/>
      <c r="C124" s="216"/>
      <c r="D124" s="217" t="s">
        <v>176</v>
      </c>
      <c r="E124" s="218" t="s">
        <v>22</v>
      </c>
      <c r="F124" s="219" t="s">
        <v>1264</v>
      </c>
      <c r="G124" s="216"/>
      <c r="H124" s="218" t="s">
        <v>22</v>
      </c>
      <c r="I124" s="220"/>
      <c r="J124" s="216"/>
      <c r="K124" s="216"/>
      <c r="L124" s="221"/>
      <c r="M124" s="222"/>
      <c r="N124" s="223"/>
      <c r="O124" s="223"/>
      <c r="P124" s="223"/>
      <c r="Q124" s="223"/>
      <c r="R124" s="223"/>
      <c r="S124" s="223"/>
      <c r="T124" s="224"/>
      <c r="AT124" s="225" t="s">
        <v>176</v>
      </c>
      <c r="AU124" s="225" t="s">
        <v>85</v>
      </c>
      <c r="AV124" s="12" t="s">
        <v>83</v>
      </c>
      <c r="AW124" s="12" t="s">
        <v>39</v>
      </c>
      <c r="AX124" s="12" t="s">
        <v>76</v>
      </c>
      <c r="AY124" s="225" t="s">
        <v>166</v>
      </c>
    </row>
    <row r="125" spans="2:65" s="1" customFormat="1" ht="38.25" customHeight="1">
      <c r="B125" s="42"/>
      <c r="C125" s="204" t="s">
        <v>167</v>
      </c>
      <c r="D125" s="204" t="s">
        <v>169</v>
      </c>
      <c r="E125" s="205" t="s">
        <v>1265</v>
      </c>
      <c r="F125" s="206" t="s">
        <v>1266</v>
      </c>
      <c r="G125" s="207" t="s">
        <v>186</v>
      </c>
      <c r="H125" s="208">
        <v>161.04</v>
      </c>
      <c r="I125" s="209"/>
      <c r="J125" s="208">
        <f>ROUND(I125*H125,2)</f>
        <v>0</v>
      </c>
      <c r="K125" s="206" t="s">
        <v>173</v>
      </c>
      <c r="L125" s="62"/>
      <c r="M125" s="210" t="s">
        <v>22</v>
      </c>
      <c r="N125" s="211" t="s">
        <v>47</v>
      </c>
      <c r="O125" s="43"/>
      <c r="P125" s="212">
        <f>O125*H125</f>
        <v>0</v>
      </c>
      <c r="Q125" s="212">
        <v>0</v>
      </c>
      <c r="R125" s="212">
        <f>Q125*H125</f>
        <v>0</v>
      </c>
      <c r="S125" s="212">
        <v>0</v>
      </c>
      <c r="T125" s="213">
        <f>S125*H125</f>
        <v>0</v>
      </c>
      <c r="AR125" s="25" t="s">
        <v>174</v>
      </c>
      <c r="AT125" s="25" t="s">
        <v>169</v>
      </c>
      <c r="AU125" s="25" t="s">
        <v>85</v>
      </c>
      <c r="AY125" s="25" t="s">
        <v>166</v>
      </c>
      <c r="BE125" s="214">
        <f>IF(N125="základní",J125,0)</f>
        <v>0</v>
      </c>
      <c r="BF125" s="214">
        <f>IF(N125="snížená",J125,0)</f>
        <v>0</v>
      </c>
      <c r="BG125" s="214">
        <f>IF(N125="zákl. přenesená",J125,0)</f>
        <v>0</v>
      </c>
      <c r="BH125" s="214">
        <f>IF(N125="sníž. přenesená",J125,0)</f>
        <v>0</v>
      </c>
      <c r="BI125" s="214">
        <f>IF(N125="nulová",J125,0)</f>
        <v>0</v>
      </c>
      <c r="BJ125" s="25" t="s">
        <v>83</v>
      </c>
      <c r="BK125" s="214">
        <f>ROUND(I125*H125,2)</f>
        <v>0</v>
      </c>
      <c r="BL125" s="25" t="s">
        <v>174</v>
      </c>
      <c r="BM125" s="25" t="s">
        <v>1267</v>
      </c>
    </row>
    <row r="126" spans="2:65" s="1" customFormat="1" ht="121.5" hidden="1">
      <c r="B126" s="42"/>
      <c r="C126" s="64"/>
      <c r="D126" s="217" t="s">
        <v>193</v>
      </c>
      <c r="E126" s="64"/>
      <c r="F126" s="237" t="s">
        <v>1268</v>
      </c>
      <c r="G126" s="64"/>
      <c r="H126" s="64"/>
      <c r="I126" s="173"/>
      <c r="J126" s="64"/>
      <c r="K126" s="64"/>
      <c r="L126" s="62"/>
      <c r="M126" s="238"/>
      <c r="N126" s="43"/>
      <c r="O126" s="43"/>
      <c r="P126" s="43"/>
      <c r="Q126" s="43"/>
      <c r="R126" s="43"/>
      <c r="S126" s="43"/>
      <c r="T126" s="79"/>
      <c r="AT126" s="25" t="s">
        <v>193</v>
      </c>
      <c r="AU126" s="25" t="s">
        <v>85</v>
      </c>
    </row>
    <row r="127" spans="2:65" s="12" customFormat="1">
      <c r="B127" s="215"/>
      <c r="C127" s="216"/>
      <c r="D127" s="217" t="s">
        <v>176</v>
      </c>
      <c r="E127" s="218" t="s">
        <v>22</v>
      </c>
      <c r="F127" s="219" t="s">
        <v>1269</v>
      </c>
      <c r="G127" s="216"/>
      <c r="H127" s="218" t="s">
        <v>22</v>
      </c>
      <c r="I127" s="220"/>
      <c r="J127" s="216"/>
      <c r="K127" s="216"/>
      <c r="L127" s="221"/>
      <c r="M127" s="222"/>
      <c r="N127" s="223"/>
      <c r="O127" s="223"/>
      <c r="P127" s="223"/>
      <c r="Q127" s="223"/>
      <c r="R127" s="223"/>
      <c r="S127" s="223"/>
      <c r="T127" s="224"/>
      <c r="AT127" s="225" t="s">
        <v>176</v>
      </c>
      <c r="AU127" s="225" t="s">
        <v>85</v>
      </c>
      <c r="AV127" s="12" t="s">
        <v>83</v>
      </c>
      <c r="AW127" s="12" t="s">
        <v>39</v>
      </c>
      <c r="AX127" s="12" t="s">
        <v>76</v>
      </c>
      <c r="AY127" s="225" t="s">
        <v>166</v>
      </c>
    </row>
    <row r="128" spans="2:65" s="13" customFormat="1">
      <c r="B128" s="226"/>
      <c r="C128" s="227"/>
      <c r="D128" s="217" t="s">
        <v>176</v>
      </c>
      <c r="E128" s="228" t="s">
        <v>22</v>
      </c>
      <c r="F128" s="229" t="s">
        <v>1270</v>
      </c>
      <c r="G128" s="227"/>
      <c r="H128" s="230">
        <v>161.04</v>
      </c>
      <c r="I128" s="231"/>
      <c r="J128" s="227"/>
      <c r="K128" s="227"/>
      <c r="L128" s="232"/>
      <c r="M128" s="233"/>
      <c r="N128" s="234"/>
      <c r="O128" s="234"/>
      <c r="P128" s="234"/>
      <c r="Q128" s="234"/>
      <c r="R128" s="234"/>
      <c r="S128" s="234"/>
      <c r="T128" s="235"/>
      <c r="AT128" s="236" t="s">
        <v>176</v>
      </c>
      <c r="AU128" s="236" t="s">
        <v>85</v>
      </c>
      <c r="AV128" s="13" t="s">
        <v>85</v>
      </c>
      <c r="AW128" s="13" t="s">
        <v>39</v>
      </c>
      <c r="AX128" s="13" t="s">
        <v>83</v>
      </c>
      <c r="AY128" s="236" t="s">
        <v>166</v>
      </c>
    </row>
    <row r="129" spans="2:65" s="1" customFormat="1" ht="38.25" customHeight="1">
      <c r="B129" s="42"/>
      <c r="C129" s="204" t="s">
        <v>239</v>
      </c>
      <c r="D129" s="204" t="s">
        <v>169</v>
      </c>
      <c r="E129" s="205" t="s">
        <v>1271</v>
      </c>
      <c r="F129" s="206" t="s">
        <v>1272</v>
      </c>
      <c r="G129" s="207" t="s">
        <v>186</v>
      </c>
      <c r="H129" s="208">
        <v>985.52</v>
      </c>
      <c r="I129" s="209"/>
      <c r="J129" s="208">
        <f>ROUND(I129*H129,2)</f>
        <v>0</v>
      </c>
      <c r="K129" s="206" t="s">
        <v>173</v>
      </c>
      <c r="L129" s="62"/>
      <c r="M129" s="210" t="s">
        <v>22</v>
      </c>
      <c r="N129" s="211" t="s">
        <v>47</v>
      </c>
      <c r="O129" s="43"/>
      <c r="P129" s="212">
        <f>O129*H129</f>
        <v>0</v>
      </c>
      <c r="Q129" s="212">
        <v>0</v>
      </c>
      <c r="R129" s="212">
        <f>Q129*H129</f>
        <v>0</v>
      </c>
      <c r="S129" s="212">
        <v>0</v>
      </c>
      <c r="T129" s="213">
        <f>S129*H129</f>
        <v>0</v>
      </c>
      <c r="AR129" s="25" t="s">
        <v>174</v>
      </c>
      <c r="AT129" s="25" t="s">
        <v>169</v>
      </c>
      <c r="AU129" s="25" t="s">
        <v>85</v>
      </c>
      <c r="AY129" s="25" t="s">
        <v>166</v>
      </c>
      <c r="BE129" s="214">
        <f>IF(N129="základní",J129,0)</f>
        <v>0</v>
      </c>
      <c r="BF129" s="214">
        <f>IF(N129="snížená",J129,0)</f>
        <v>0</v>
      </c>
      <c r="BG129" s="214">
        <f>IF(N129="zákl. přenesená",J129,0)</f>
        <v>0</v>
      </c>
      <c r="BH129" s="214">
        <f>IF(N129="sníž. přenesená",J129,0)</f>
        <v>0</v>
      </c>
      <c r="BI129" s="214">
        <f>IF(N129="nulová",J129,0)</f>
        <v>0</v>
      </c>
      <c r="BJ129" s="25" t="s">
        <v>83</v>
      </c>
      <c r="BK129" s="214">
        <f>ROUND(I129*H129,2)</f>
        <v>0</v>
      </c>
      <c r="BL129" s="25" t="s">
        <v>174</v>
      </c>
      <c r="BM129" s="25" t="s">
        <v>1273</v>
      </c>
    </row>
    <row r="130" spans="2:65" s="1" customFormat="1" ht="243" hidden="1">
      <c r="B130" s="42"/>
      <c r="C130" s="64"/>
      <c r="D130" s="217" t="s">
        <v>193</v>
      </c>
      <c r="E130" s="64"/>
      <c r="F130" s="237" t="s">
        <v>1274</v>
      </c>
      <c r="G130" s="64"/>
      <c r="H130" s="64"/>
      <c r="I130" s="173"/>
      <c r="J130" s="64"/>
      <c r="K130" s="64"/>
      <c r="L130" s="62"/>
      <c r="M130" s="238"/>
      <c r="N130" s="43"/>
      <c r="O130" s="43"/>
      <c r="P130" s="43"/>
      <c r="Q130" s="43"/>
      <c r="R130" s="43"/>
      <c r="S130" s="43"/>
      <c r="T130" s="79"/>
      <c r="AT130" s="25" t="s">
        <v>193</v>
      </c>
      <c r="AU130" s="25" t="s">
        <v>85</v>
      </c>
    </row>
    <row r="131" spans="2:65" s="13" customFormat="1">
      <c r="B131" s="226"/>
      <c r="C131" s="227"/>
      <c r="D131" s="217" t="s">
        <v>176</v>
      </c>
      <c r="E131" s="228" t="s">
        <v>22</v>
      </c>
      <c r="F131" s="229" t="s">
        <v>1275</v>
      </c>
      <c r="G131" s="227"/>
      <c r="H131" s="230">
        <v>671</v>
      </c>
      <c r="I131" s="231"/>
      <c r="J131" s="227"/>
      <c r="K131" s="227"/>
      <c r="L131" s="232"/>
      <c r="M131" s="233"/>
      <c r="N131" s="234"/>
      <c r="O131" s="234"/>
      <c r="P131" s="234"/>
      <c r="Q131" s="234"/>
      <c r="R131" s="234"/>
      <c r="S131" s="234"/>
      <c r="T131" s="235"/>
      <c r="AT131" s="236" t="s">
        <v>176</v>
      </c>
      <c r="AU131" s="236" t="s">
        <v>85</v>
      </c>
      <c r="AV131" s="13" t="s">
        <v>85</v>
      </c>
      <c r="AW131" s="13" t="s">
        <v>39</v>
      </c>
      <c r="AX131" s="13" t="s">
        <v>76</v>
      </c>
      <c r="AY131" s="236" t="s">
        <v>166</v>
      </c>
    </row>
    <row r="132" spans="2:65" s="13" customFormat="1">
      <c r="B132" s="226"/>
      <c r="C132" s="227"/>
      <c r="D132" s="217" t="s">
        <v>176</v>
      </c>
      <c r="E132" s="228" t="s">
        <v>22</v>
      </c>
      <c r="F132" s="229" t="s">
        <v>1276</v>
      </c>
      <c r="G132" s="227"/>
      <c r="H132" s="230">
        <v>268.32</v>
      </c>
      <c r="I132" s="231"/>
      <c r="J132" s="227"/>
      <c r="K132" s="227"/>
      <c r="L132" s="232"/>
      <c r="M132" s="233"/>
      <c r="N132" s="234"/>
      <c r="O132" s="234"/>
      <c r="P132" s="234"/>
      <c r="Q132" s="234"/>
      <c r="R132" s="234"/>
      <c r="S132" s="234"/>
      <c r="T132" s="235"/>
      <c r="AT132" s="236" t="s">
        <v>176</v>
      </c>
      <c r="AU132" s="236" t="s">
        <v>85</v>
      </c>
      <c r="AV132" s="13" t="s">
        <v>85</v>
      </c>
      <c r="AW132" s="13" t="s">
        <v>39</v>
      </c>
      <c r="AX132" s="13" t="s">
        <v>76</v>
      </c>
      <c r="AY132" s="236" t="s">
        <v>166</v>
      </c>
    </row>
    <row r="133" spans="2:65" s="13" customFormat="1">
      <c r="B133" s="226"/>
      <c r="C133" s="227"/>
      <c r="D133" s="217" t="s">
        <v>176</v>
      </c>
      <c r="E133" s="228" t="s">
        <v>22</v>
      </c>
      <c r="F133" s="229" t="s">
        <v>1277</v>
      </c>
      <c r="G133" s="227"/>
      <c r="H133" s="230">
        <v>46.2</v>
      </c>
      <c r="I133" s="231"/>
      <c r="J133" s="227"/>
      <c r="K133" s="227"/>
      <c r="L133" s="232"/>
      <c r="M133" s="233"/>
      <c r="N133" s="234"/>
      <c r="O133" s="234"/>
      <c r="P133" s="234"/>
      <c r="Q133" s="234"/>
      <c r="R133" s="234"/>
      <c r="S133" s="234"/>
      <c r="T133" s="235"/>
      <c r="AT133" s="236" t="s">
        <v>176</v>
      </c>
      <c r="AU133" s="236" t="s">
        <v>85</v>
      </c>
      <c r="AV133" s="13" t="s">
        <v>85</v>
      </c>
      <c r="AW133" s="13" t="s">
        <v>39</v>
      </c>
      <c r="AX133" s="13" t="s">
        <v>76</v>
      </c>
      <c r="AY133" s="236" t="s">
        <v>166</v>
      </c>
    </row>
    <row r="134" spans="2:65" s="12" customFormat="1">
      <c r="B134" s="215"/>
      <c r="C134" s="216"/>
      <c r="D134" s="217" t="s">
        <v>176</v>
      </c>
      <c r="E134" s="218" t="s">
        <v>22</v>
      </c>
      <c r="F134" s="219" t="s">
        <v>1278</v>
      </c>
      <c r="G134" s="216"/>
      <c r="H134" s="218" t="s">
        <v>22</v>
      </c>
      <c r="I134" s="220"/>
      <c r="J134" s="216"/>
      <c r="K134" s="216"/>
      <c r="L134" s="221"/>
      <c r="M134" s="222"/>
      <c r="N134" s="223"/>
      <c r="O134" s="223"/>
      <c r="P134" s="223"/>
      <c r="Q134" s="223"/>
      <c r="R134" s="223"/>
      <c r="S134" s="223"/>
      <c r="T134" s="224"/>
      <c r="AT134" s="225" t="s">
        <v>176</v>
      </c>
      <c r="AU134" s="225" t="s">
        <v>85</v>
      </c>
      <c r="AV134" s="12" t="s">
        <v>83</v>
      </c>
      <c r="AW134" s="12" t="s">
        <v>39</v>
      </c>
      <c r="AX134" s="12" t="s">
        <v>76</v>
      </c>
      <c r="AY134" s="225" t="s">
        <v>166</v>
      </c>
    </row>
    <row r="135" spans="2:65" s="14" customFormat="1">
      <c r="B135" s="239"/>
      <c r="C135" s="240"/>
      <c r="D135" s="217" t="s">
        <v>176</v>
      </c>
      <c r="E135" s="241" t="s">
        <v>22</v>
      </c>
      <c r="F135" s="242" t="s">
        <v>214</v>
      </c>
      <c r="G135" s="240"/>
      <c r="H135" s="243">
        <v>985.52</v>
      </c>
      <c r="I135" s="244"/>
      <c r="J135" s="240"/>
      <c r="K135" s="240"/>
      <c r="L135" s="245"/>
      <c r="M135" s="246"/>
      <c r="N135" s="247"/>
      <c r="O135" s="247"/>
      <c r="P135" s="247"/>
      <c r="Q135" s="247"/>
      <c r="R135" s="247"/>
      <c r="S135" s="247"/>
      <c r="T135" s="248"/>
      <c r="AT135" s="249" t="s">
        <v>176</v>
      </c>
      <c r="AU135" s="249" t="s">
        <v>85</v>
      </c>
      <c r="AV135" s="14" t="s">
        <v>174</v>
      </c>
      <c r="AW135" s="14" t="s">
        <v>39</v>
      </c>
      <c r="AX135" s="14" t="s">
        <v>83</v>
      </c>
      <c r="AY135" s="249" t="s">
        <v>166</v>
      </c>
    </row>
    <row r="136" spans="2:65" s="1" customFormat="1" ht="25.5" customHeight="1">
      <c r="B136" s="42"/>
      <c r="C136" s="204" t="s">
        <v>245</v>
      </c>
      <c r="D136" s="204" t="s">
        <v>169</v>
      </c>
      <c r="E136" s="205" t="s">
        <v>1279</v>
      </c>
      <c r="F136" s="206" t="s">
        <v>1280</v>
      </c>
      <c r="G136" s="207" t="s">
        <v>186</v>
      </c>
      <c r="H136" s="208">
        <v>268.32</v>
      </c>
      <c r="I136" s="209"/>
      <c r="J136" s="208">
        <f>ROUND(I136*H136,2)</f>
        <v>0</v>
      </c>
      <c r="K136" s="206" t="s">
        <v>173</v>
      </c>
      <c r="L136" s="62"/>
      <c r="M136" s="210" t="s">
        <v>22</v>
      </c>
      <c r="N136" s="211" t="s">
        <v>47</v>
      </c>
      <c r="O136" s="43"/>
      <c r="P136" s="212">
        <f>O136*H136</f>
        <v>0</v>
      </c>
      <c r="Q136" s="212">
        <v>0</v>
      </c>
      <c r="R136" s="212">
        <f>Q136*H136</f>
        <v>0</v>
      </c>
      <c r="S136" s="212">
        <v>0</v>
      </c>
      <c r="T136" s="213">
        <f>S136*H136</f>
        <v>0</v>
      </c>
      <c r="AR136" s="25" t="s">
        <v>174</v>
      </c>
      <c r="AT136" s="25" t="s">
        <v>169</v>
      </c>
      <c r="AU136" s="25" t="s">
        <v>85</v>
      </c>
      <c r="AY136" s="25" t="s">
        <v>166</v>
      </c>
      <c r="BE136" s="214">
        <f>IF(N136="základní",J136,0)</f>
        <v>0</v>
      </c>
      <c r="BF136" s="214">
        <f>IF(N136="snížená",J136,0)</f>
        <v>0</v>
      </c>
      <c r="BG136" s="214">
        <f>IF(N136="zákl. přenesená",J136,0)</f>
        <v>0</v>
      </c>
      <c r="BH136" s="214">
        <f>IF(N136="sníž. přenesená",J136,0)</f>
        <v>0</v>
      </c>
      <c r="BI136" s="214">
        <f>IF(N136="nulová",J136,0)</f>
        <v>0</v>
      </c>
      <c r="BJ136" s="25" t="s">
        <v>83</v>
      </c>
      <c r="BK136" s="214">
        <f>ROUND(I136*H136,2)</f>
        <v>0</v>
      </c>
      <c r="BL136" s="25" t="s">
        <v>174</v>
      </c>
      <c r="BM136" s="25" t="s">
        <v>1281</v>
      </c>
    </row>
    <row r="137" spans="2:65" s="1" customFormat="1" ht="175.5" hidden="1">
      <c r="B137" s="42"/>
      <c r="C137" s="64"/>
      <c r="D137" s="217" t="s">
        <v>193</v>
      </c>
      <c r="E137" s="64"/>
      <c r="F137" s="237" t="s">
        <v>1282</v>
      </c>
      <c r="G137" s="64"/>
      <c r="H137" s="64"/>
      <c r="I137" s="173"/>
      <c r="J137" s="64"/>
      <c r="K137" s="64"/>
      <c r="L137" s="62"/>
      <c r="M137" s="238"/>
      <c r="N137" s="43"/>
      <c r="O137" s="43"/>
      <c r="P137" s="43"/>
      <c r="Q137" s="43"/>
      <c r="R137" s="43"/>
      <c r="S137" s="43"/>
      <c r="T137" s="79"/>
      <c r="AT137" s="25" t="s">
        <v>193</v>
      </c>
      <c r="AU137" s="25" t="s">
        <v>85</v>
      </c>
    </row>
    <row r="138" spans="2:65" s="13" customFormat="1">
      <c r="B138" s="226"/>
      <c r="C138" s="227"/>
      <c r="D138" s="217" t="s">
        <v>176</v>
      </c>
      <c r="E138" s="228" t="s">
        <v>22</v>
      </c>
      <c r="F138" s="229" t="s">
        <v>1283</v>
      </c>
      <c r="G138" s="227"/>
      <c r="H138" s="230">
        <v>268.32</v>
      </c>
      <c r="I138" s="231"/>
      <c r="J138" s="227"/>
      <c r="K138" s="227"/>
      <c r="L138" s="232"/>
      <c r="M138" s="233"/>
      <c r="N138" s="234"/>
      <c r="O138" s="234"/>
      <c r="P138" s="234"/>
      <c r="Q138" s="234"/>
      <c r="R138" s="234"/>
      <c r="S138" s="234"/>
      <c r="T138" s="235"/>
      <c r="AT138" s="236" t="s">
        <v>176</v>
      </c>
      <c r="AU138" s="236" t="s">
        <v>85</v>
      </c>
      <c r="AV138" s="13" t="s">
        <v>85</v>
      </c>
      <c r="AW138" s="13" t="s">
        <v>39</v>
      </c>
      <c r="AX138" s="13" t="s">
        <v>83</v>
      </c>
      <c r="AY138" s="236" t="s">
        <v>166</v>
      </c>
    </row>
    <row r="139" spans="2:65" s="1" customFormat="1" ht="25.5" customHeight="1">
      <c r="B139" s="42"/>
      <c r="C139" s="204" t="s">
        <v>251</v>
      </c>
      <c r="D139" s="204" t="s">
        <v>169</v>
      </c>
      <c r="E139" s="205" t="s">
        <v>1284</v>
      </c>
      <c r="F139" s="206" t="s">
        <v>1285</v>
      </c>
      <c r="G139" s="207" t="s">
        <v>186</v>
      </c>
      <c r="H139" s="208">
        <v>268.32</v>
      </c>
      <c r="I139" s="209"/>
      <c r="J139" s="208">
        <f>ROUND(I139*H139,2)</f>
        <v>0</v>
      </c>
      <c r="K139" s="206" t="s">
        <v>173</v>
      </c>
      <c r="L139" s="62"/>
      <c r="M139" s="210" t="s">
        <v>22</v>
      </c>
      <c r="N139" s="211" t="s">
        <v>47</v>
      </c>
      <c r="O139" s="43"/>
      <c r="P139" s="212">
        <f>O139*H139</f>
        <v>0</v>
      </c>
      <c r="Q139" s="212">
        <v>0</v>
      </c>
      <c r="R139" s="212">
        <f>Q139*H139</f>
        <v>0</v>
      </c>
      <c r="S139" s="212">
        <v>0</v>
      </c>
      <c r="T139" s="213">
        <f>S139*H139</f>
        <v>0</v>
      </c>
      <c r="AR139" s="25" t="s">
        <v>174</v>
      </c>
      <c r="AT139" s="25" t="s">
        <v>169</v>
      </c>
      <c r="AU139" s="25" t="s">
        <v>85</v>
      </c>
      <c r="AY139" s="25" t="s">
        <v>166</v>
      </c>
      <c r="BE139" s="214">
        <f>IF(N139="základní",J139,0)</f>
        <v>0</v>
      </c>
      <c r="BF139" s="214">
        <f>IF(N139="snížená",J139,0)</f>
        <v>0</v>
      </c>
      <c r="BG139" s="214">
        <f>IF(N139="zákl. přenesená",J139,0)</f>
        <v>0</v>
      </c>
      <c r="BH139" s="214">
        <f>IF(N139="sníž. přenesená",J139,0)</f>
        <v>0</v>
      </c>
      <c r="BI139" s="214">
        <f>IF(N139="nulová",J139,0)</f>
        <v>0</v>
      </c>
      <c r="BJ139" s="25" t="s">
        <v>83</v>
      </c>
      <c r="BK139" s="214">
        <f>ROUND(I139*H139,2)</f>
        <v>0</v>
      </c>
      <c r="BL139" s="25" t="s">
        <v>174</v>
      </c>
      <c r="BM139" s="25" t="s">
        <v>1286</v>
      </c>
    </row>
    <row r="140" spans="2:65" s="1" customFormat="1" ht="409.5" hidden="1">
      <c r="B140" s="42"/>
      <c r="C140" s="64"/>
      <c r="D140" s="217" t="s">
        <v>193</v>
      </c>
      <c r="E140" s="64"/>
      <c r="F140" s="277" t="s">
        <v>1287</v>
      </c>
      <c r="G140" s="64"/>
      <c r="H140" s="64"/>
      <c r="I140" s="173"/>
      <c r="J140" s="64"/>
      <c r="K140" s="64"/>
      <c r="L140" s="62"/>
      <c r="M140" s="238"/>
      <c r="N140" s="43"/>
      <c r="O140" s="43"/>
      <c r="P140" s="43"/>
      <c r="Q140" s="43"/>
      <c r="R140" s="43"/>
      <c r="S140" s="43"/>
      <c r="T140" s="79"/>
      <c r="AT140" s="25" t="s">
        <v>193</v>
      </c>
      <c r="AU140" s="25" t="s">
        <v>85</v>
      </c>
    </row>
    <row r="141" spans="2:65" s="13" customFormat="1">
      <c r="B141" s="226"/>
      <c r="C141" s="227"/>
      <c r="D141" s="217" t="s">
        <v>176</v>
      </c>
      <c r="E141" s="228" t="s">
        <v>22</v>
      </c>
      <c r="F141" s="229" t="s">
        <v>1288</v>
      </c>
      <c r="G141" s="227"/>
      <c r="H141" s="230">
        <v>671</v>
      </c>
      <c r="I141" s="231"/>
      <c r="J141" s="227"/>
      <c r="K141" s="227"/>
      <c r="L141" s="232"/>
      <c r="M141" s="233"/>
      <c r="N141" s="234"/>
      <c r="O141" s="234"/>
      <c r="P141" s="234"/>
      <c r="Q141" s="234"/>
      <c r="R141" s="234"/>
      <c r="S141" s="234"/>
      <c r="T141" s="235"/>
      <c r="AT141" s="236" t="s">
        <v>176</v>
      </c>
      <c r="AU141" s="236" t="s">
        <v>85</v>
      </c>
      <c r="AV141" s="13" t="s">
        <v>85</v>
      </c>
      <c r="AW141" s="13" t="s">
        <v>39</v>
      </c>
      <c r="AX141" s="13" t="s">
        <v>76</v>
      </c>
      <c r="AY141" s="236" t="s">
        <v>166</v>
      </c>
    </row>
    <row r="142" spans="2:65" s="13" customFormat="1">
      <c r="B142" s="226"/>
      <c r="C142" s="227"/>
      <c r="D142" s="217" t="s">
        <v>176</v>
      </c>
      <c r="E142" s="228" t="s">
        <v>22</v>
      </c>
      <c r="F142" s="229" t="s">
        <v>1289</v>
      </c>
      <c r="G142" s="227"/>
      <c r="H142" s="230">
        <v>-27.67</v>
      </c>
      <c r="I142" s="231"/>
      <c r="J142" s="227"/>
      <c r="K142" s="227"/>
      <c r="L142" s="232"/>
      <c r="M142" s="233"/>
      <c r="N142" s="234"/>
      <c r="O142" s="234"/>
      <c r="P142" s="234"/>
      <c r="Q142" s="234"/>
      <c r="R142" s="234"/>
      <c r="S142" s="234"/>
      <c r="T142" s="235"/>
      <c r="AT142" s="236" t="s">
        <v>176</v>
      </c>
      <c r="AU142" s="236" t="s">
        <v>85</v>
      </c>
      <c r="AV142" s="13" t="s">
        <v>85</v>
      </c>
      <c r="AW142" s="13" t="s">
        <v>39</v>
      </c>
      <c r="AX142" s="13" t="s">
        <v>76</v>
      </c>
      <c r="AY142" s="236" t="s">
        <v>166</v>
      </c>
    </row>
    <row r="143" spans="2:65" s="13" customFormat="1">
      <c r="B143" s="226"/>
      <c r="C143" s="227"/>
      <c r="D143" s="217" t="s">
        <v>176</v>
      </c>
      <c r="E143" s="228" t="s">
        <v>22</v>
      </c>
      <c r="F143" s="229" t="s">
        <v>1290</v>
      </c>
      <c r="G143" s="227"/>
      <c r="H143" s="230">
        <v>-22.7</v>
      </c>
      <c r="I143" s="231"/>
      <c r="J143" s="227"/>
      <c r="K143" s="227"/>
      <c r="L143" s="232"/>
      <c r="M143" s="233"/>
      <c r="N143" s="234"/>
      <c r="O143" s="234"/>
      <c r="P143" s="234"/>
      <c r="Q143" s="234"/>
      <c r="R143" s="234"/>
      <c r="S143" s="234"/>
      <c r="T143" s="235"/>
      <c r="AT143" s="236" t="s">
        <v>176</v>
      </c>
      <c r="AU143" s="236" t="s">
        <v>85</v>
      </c>
      <c r="AV143" s="13" t="s">
        <v>85</v>
      </c>
      <c r="AW143" s="13" t="s">
        <v>39</v>
      </c>
      <c r="AX143" s="13" t="s">
        <v>76</v>
      </c>
      <c r="AY143" s="236" t="s">
        <v>166</v>
      </c>
    </row>
    <row r="144" spans="2:65" s="13" customFormat="1">
      <c r="B144" s="226"/>
      <c r="C144" s="227"/>
      <c r="D144" s="217" t="s">
        <v>176</v>
      </c>
      <c r="E144" s="228" t="s">
        <v>22</v>
      </c>
      <c r="F144" s="229" t="s">
        <v>1291</v>
      </c>
      <c r="G144" s="227"/>
      <c r="H144" s="230">
        <v>-0.87</v>
      </c>
      <c r="I144" s="231"/>
      <c r="J144" s="227"/>
      <c r="K144" s="227"/>
      <c r="L144" s="232"/>
      <c r="M144" s="233"/>
      <c r="N144" s="234"/>
      <c r="O144" s="234"/>
      <c r="P144" s="234"/>
      <c r="Q144" s="234"/>
      <c r="R144" s="234"/>
      <c r="S144" s="234"/>
      <c r="T144" s="235"/>
      <c r="AT144" s="236" t="s">
        <v>176</v>
      </c>
      <c r="AU144" s="236" t="s">
        <v>85</v>
      </c>
      <c r="AV144" s="13" t="s">
        <v>85</v>
      </c>
      <c r="AW144" s="13" t="s">
        <v>39</v>
      </c>
      <c r="AX144" s="13" t="s">
        <v>76</v>
      </c>
      <c r="AY144" s="236" t="s">
        <v>166</v>
      </c>
    </row>
    <row r="145" spans="2:65" s="13" customFormat="1">
      <c r="B145" s="226"/>
      <c r="C145" s="227"/>
      <c r="D145" s="217" t="s">
        <v>176</v>
      </c>
      <c r="E145" s="228" t="s">
        <v>22</v>
      </c>
      <c r="F145" s="229" t="s">
        <v>1292</v>
      </c>
      <c r="G145" s="227"/>
      <c r="H145" s="230">
        <v>-313.5</v>
      </c>
      <c r="I145" s="231"/>
      <c r="J145" s="227"/>
      <c r="K145" s="227"/>
      <c r="L145" s="232"/>
      <c r="M145" s="233"/>
      <c r="N145" s="234"/>
      <c r="O145" s="234"/>
      <c r="P145" s="234"/>
      <c r="Q145" s="234"/>
      <c r="R145" s="234"/>
      <c r="S145" s="234"/>
      <c r="T145" s="235"/>
      <c r="AT145" s="236" t="s">
        <v>176</v>
      </c>
      <c r="AU145" s="236" t="s">
        <v>85</v>
      </c>
      <c r="AV145" s="13" t="s">
        <v>85</v>
      </c>
      <c r="AW145" s="13" t="s">
        <v>39</v>
      </c>
      <c r="AX145" s="13" t="s">
        <v>76</v>
      </c>
      <c r="AY145" s="236" t="s">
        <v>166</v>
      </c>
    </row>
    <row r="146" spans="2:65" s="13" customFormat="1">
      <c r="B146" s="226"/>
      <c r="C146" s="227"/>
      <c r="D146" s="217" t="s">
        <v>176</v>
      </c>
      <c r="E146" s="228" t="s">
        <v>22</v>
      </c>
      <c r="F146" s="229" t="s">
        <v>1293</v>
      </c>
      <c r="G146" s="227"/>
      <c r="H146" s="230">
        <v>-37.94</v>
      </c>
      <c r="I146" s="231"/>
      <c r="J146" s="227"/>
      <c r="K146" s="227"/>
      <c r="L146" s="232"/>
      <c r="M146" s="233"/>
      <c r="N146" s="234"/>
      <c r="O146" s="234"/>
      <c r="P146" s="234"/>
      <c r="Q146" s="234"/>
      <c r="R146" s="234"/>
      <c r="S146" s="234"/>
      <c r="T146" s="235"/>
      <c r="AT146" s="236" t="s">
        <v>176</v>
      </c>
      <c r="AU146" s="236" t="s">
        <v>85</v>
      </c>
      <c r="AV146" s="13" t="s">
        <v>85</v>
      </c>
      <c r="AW146" s="13" t="s">
        <v>39</v>
      </c>
      <c r="AX146" s="13" t="s">
        <v>76</v>
      </c>
      <c r="AY146" s="236" t="s">
        <v>166</v>
      </c>
    </row>
    <row r="147" spans="2:65" s="14" customFormat="1">
      <c r="B147" s="239"/>
      <c r="C147" s="240"/>
      <c r="D147" s="217" t="s">
        <v>176</v>
      </c>
      <c r="E147" s="241" t="s">
        <v>22</v>
      </c>
      <c r="F147" s="242" t="s">
        <v>214</v>
      </c>
      <c r="G147" s="240"/>
      <c r="H147" s="243">
        <v>268.32</v>
      </c>
      <c r="I147" s="244"/>
      <c r="J147" s="240"/>
      <c r="K147" s="240"/>
      <c r="L147" s="245"/>
      <c r="M147" s="246"/>
      <c r="N147" s="247"/>
      <c r="O147" s="247"/>
      <c r="P147" s="247"/>
      <c r="Q147" s="247"/>
      <c r="R147" s="247"/>
      <c r="S147" s="247"/>
      <c r="T147" s="248"/>
      <c r="AT147" s="249" t="s">
        <v>176</v>
      </c>
      <c r="AU147" s="249" t="s">
        <v>85</v>
      </c>
      <c r="AV147" s="14" t="s">
        <v>174</v>
      </c>
      <c r="AW147" s="14" t="s">
        <v>39</v>
      </c>
      <c r="AX147" s="14" t="s">
        <v>83</v>
      </c>
      <c r="AY147" s="249" t="s">
        <v>166</v>
      </c>
    </row>
    <row r="148" spans="2:65" s="12" customFormat="1">
      <c r="B148" s="215"/>
      <c r="C148" s="216"/>
      <c r="D148" s="217" t="s">
        <v>176</v>
      </c>
      <c r="E148" s="218" t="s">
        <v>22</v>
      </c>
      <c r="F148" s="219" t="s">
        <v>1294</v>
      </c>
      <c r="G148" s="216"/>
      <c r="H148" s="218" t="s">
        <v>22</v>
      </c>
      <c r="I148" s="220"/>
      <c r="J148" s="216"/>
      <c r="K148" s="216"/>
      <c r="L148" s="221"/>
      <c r="M148" s="222"/>
      <c r="N148" s="223"/>
      <c r="O148" s="223"/>
      <c r="P148" s="223"/>
      <c r="Q148" s="223"/>
      <c r="R148" s="223"/>
      <c r="S148" s="223"/>
      <c r="T148" s="224"/>
      <c r="AT148" s="225" t="s">
        <v>176</v>
      </c>
      <c r="AU148" s="225" t="s">
        <v>85</v>
      </c>
      <c r="AV148" s="12" t="s">
        <v>83</v>
      </c>
      <c r="AW148" s="12" t="s">
        <v>39</v>
      </c>
      <c r="AX148" s="12" t="s">
        <v>76</v>
      </c>
      <c r="AY148" s="225" t="s">
        <v>166</v>
      </c>
    </row>
    <row r="149" spans="2:65" s="11" customFormat="1" ht="29.85" customHeight="1">
      <c r="B149" s="188"/>
      <c r="C149" s="189"/>
      <c r="D149" s="190" t="s">
        <v>75</v>
      </c>
      <c r="E149" s="202" t="s">
        <v>85</v>
      </c>
      <c r="F149" s="202" t="s">
        <v>1295</v>
      </c>
      <c r="G149" s="189"/>
      <c r="H149" s="189"/>
      <c r="I149" s="192"/>
      <c r="J149" s="203">
        <f>BK149</f>
        <v>0</v>
      </c>
      <c r="K149" s="189"/>
      <c r="L149" s="194"/>
      <c r="M149" s="195"/>
      <c r="N149" s="196"/>
      <c r="O149" s="196"/>
      <c r="P149" s="197">
        <f>SUM(P150:P180)</f>
        <v>0</v>
      </c>
      <c r="Q149" s="196"/>
      <c r="R149" s="197">
        <f>SUM(R150:R180)</f>
        <v>119.888705</v>
      </c>
      <c r="S149" s="196"/>
      <c r="T149" s="198">
        <f>SUM(T150:T180)</f>
        <v>0</v>
      </c>
      <c r="AR149" s="199" t="s">
        <v>83</v>
      </c>
      <c r="AT149" s="200" t="s">
        <v>75</v>
      </c>
      <c r="AU149" s="200" t="s">
        <v>83</v>
      </c>
      <c r="AY149" s="199" t="s">
        <v>166</v>
      </c>
      <c r="BK149" s="201">
        <f>SUM(BK150:BK180)</f>
        <v>0</v>
      </c>
    </row>
    <row r="150" spans="2:65" s="1" customFormat="1" ht="16.5" customHeight="1">
      <c r="B150" s="42"/>
      <c r="C150" s="204" t="s">
        <v>256</v>
      </c>
      <c r="D150" s="204" t="s">
        <v>169</v>
      </c>
      <c r="E150" s="205" t="s">
        <v>1296</v>
      </c>
      <c r="F150" s="206" t="s">
        <v>1297</v>
      </c>
      <c r="G150" s="207" t="s">
        <v>1298</v>
      </c>
      <c r="H150" s="208">
        <v>1</v>
      </c>
      <c r="I150" s="209"/>
      <c r="J150" s="208">
        <f>ROUND(I150*H150,2)</f>
        <v>0</v>
      </c>
      <c r="K150" s="206" t="s">
        <v>22</v>
      </c>
      <c r="L150" s="62"/>
      <c r="M150" s="210" t="s">
        <v>22</v>
      </c>
      <c r="N150" s="211" t="s">
        <v>47</v>
      </c>
      <c r="O150" s="43"/>
      <c r="P150" s="212">
        <f>O150*H150</f>
        <v>0</v>
      </c>
      <c r="Q150" s="212">
        <v>0</v>
      </c>
      <c r="R150" s="212">
        <f>Q150*H150</f>
        <v>0</v>
      </c>
      <c r="S150" s="212">
        <v>0</v>
      </c>
      <c r="T150" s="213">
        <f>S150*H150</f>
        <v>0</v>
      </c>
      <c r="AR150" s="25" t="s">
        <v>174</v>
      </c>
      <c r="AT150" s="25" t="s">
        <v>169</v>
      </c>
      <c r="AU150" s="25" t="s">
        <v>85</v>
      </c>
      <c r="AY150" s="25" t="s">
        <v>166</v>
      </c>
      <c r="BE150" s="214">
        <f>IF(N150="základní",J150,0)</f>
        <v>0</v>
      </c>
      <c r="BF150" s="214">
        <f>IF(N150="snížená",J150,0)</f>
        <v>0</v>
      </c>
      <c r="BG150" s="214">
        <f>IF(N150="zákl. přenesená",J150,0)</f>
        <v>0</v>
      </c>
      <c r="BH150" s="214">
        <f>IF(N150="sníž. přenesená",J150,0)</f>
        <v>0</v>
      </c>
      <c r="BI150" s="214">
        <f>IF(N150="nulová",J150,0)</f>
        <v>0</v>
      </c>
      <c r="BJ150" s="25" t="s">
        <v>83</v>
      </c>
      <c r="BK150" s="214">
        <f>ROUND(I150*H150,2)</f>
        <v>0</v>
      </c>
      <c r="BL150" s="25" t="s">
        <v>174</v>
      </c>
      <c r="BM150" s="25" t="s">
        <v>1299</v>
      </c>
    </row>
    <row r="151" spans="2:65" s="13" customFormat="1">
      <c r="B151" s="226"/>
      <c r="C151" s="227"/>
      <c r="D151" s="217" t="s">
        <v>176</v>
      </c>
      <c r="E151" s="228" t="s">
        <v>22</v>
      </c>
      <c r="F151" s="229" t="s">
        <v>1300</v>
      </c>
      <c r="G151" s="227"/>
      <c r="H151" s="230">
        <v>1</v>
      </c>
      <c r="I151" s="231"/>
      <c r="J151" s="227"/>
      <c r="K151" s="227"/>
      <c r="L151" s="232"/>
      <c r="M151" s="233"/>
      <c r="N151" s="234"/>
      <c r="O151" s="234"/>
      <c r="P151" s="234"/>
      <c r="Q151" s="234"/>
      <c r="R151" s="234"/>
      <c r="S151" s="234"/>
      <c r="T151" s="235"/>
      <c r="AT151" s="236" t="s">
        <v>176</v>
      </c>
      <c r="AU151" s="236" t="s">
        <v>85</v>
      </c>
      <c r="AV151" s="13" t="s">
        <v>85</v>
      </c>
      <c r="AW151" s="13" t="s">
        <v>39</v>
      </c>
      <c r="AX151" s="13" t="s">
        <v>83</v>
      </c>
      <c r="AY151" s="236" t="s">
        <v>166</v>
      </c>
    </row>
    <row r="152" spans="2:65" s="1" customFormat="1" ht="25.5" customHeight="1">
      <c r="B152" s="42"/>
      <c r="C152" s="204" t="s">
        <v>261</v>
      </c>
      <c r="D152" s="204" t="s">
        <v>169</v>
      </c>
      <c r="E152" s="205" t="s">
        <v>1301</v>
      </c>
      <c r="F152" s="206" t="s">
        <v>1302</v>
      </c>
      <c r="G152" s="207" t="s">
        <v>186</v>
      </c>
      <c r="H152" s="208">
        <v>0.87</v>
      </c>
      <c r="I152" s="209"/>
      <c r="J152" s="208">
        <f>ROUND(I152*H152,2)</f>
        <v>0</v>
      </c>
      <c r="K152" s="206" t="s">
        <v>173</v>
      </c>
      <c r="L152" s="62"/>
      <c r="M152" s="210" t="s">
        <v>22</v>
      </c>
      <c r="N152" s="211" t="s">
        <v>47</v>
      </c>
      <c r="O152" s="43"/>
      <c r="P152" s="212">
        <f>O152*H152</f>
        <v>0</v>
      </c>
      <c r="Q152" s="212">
        <v>1.9205000000000001</v>
      </c>
      <c r="R152" s="212">
        <f>Q152*H152</f>
        <v>1.6708350000000001</v>
      </c>
      <c r="S152" s="212">
        <v>0</v>
      </c>
      <c r="T152" s="213">
        <f>S152*H152</f>
        <v>0</v>
      </c>
      <c r="AR152" s="25" t="s">
        <v>174</v>
      </c>
      <c r="AT152" s="25" t="s">
        <v>169</v>
      </c>
      <c r="AU152" s="25" t="s">
        <v>85</v>
      </c>
      <c r="AY152" s="25" t="s">
        <v>166</v>
      </c>
      <c r="BE152" s="214">
        <f>IF(N152="základní",J152,0)</f>
        <v>0</v>
      </c>
      <c r="BF152" s="214">
        <f>IF(N152="snížená",J152,0)</f>
        <v>0</v>
      </c>
      <c r="BG152" s="214">
        <f>IF(N152="zákl. přenesená",J152,0)</f>
        <v>0</v>
      </c>
      <c r="BH152" s="214">
        <f>IF(N152="sníž. přenesená",J152,0)</f>
        <v>0</v>
      </c>
      <c r="BI152" s="214">
        <f>IF(N152="nulová",J152,0)</f>
        <v>0</v>
      </c>
      <c r="BJ152" s="25" t="s">
        <v>83</v>
      </c>
      <c r="BK152" s="214">
        <f>ROUND(I152*H152,2)</f>
        <v>0</v>
      </c>
      <c r="BL152" s="25" t="s">
        <v>174</v>
      </c>
      <c r="BM152" s="25" t="s">
        <v>1303</v>
      </c>
    </row>
    <row r="153" spans="2:65" s="1" customFormat="1" ht="121.5" hidden="1">
      <c r="B153" s="42"/>
      <c r="C153" s="64"/>
      <c r="D153" s="217" t="s">
        <v>193</v>
      </c>
      <c r="E153" s="64"/>
      <c r="F153" s="237" t="s">
        <v>1304</v>
      </c>
      <c r="G153" s="64"/>
      <c r="H153" s="64"/>
      <c r="I153" s="173"/>
      <c r="J153" s="64"/>
      <c r="K153" s="64"/>
      <c r="L153" s="62"/>
      <c r="M153" s="238"/>
      <c r="N153" s="43"/>
      <c r="O153" s="43"/>
      <c r="P153" s="43"/>
      <c r="Q153" s="43"/>
      <c r="R153" s="43"/>
      <c r="S153" s="43"/>
      <c r="T153" s="79"/>
      <c r="AT153" s="25" t="s">
        <v>193</v>
      </c>
      <c r="AU153" s="25" t="s">
        <v>85</v>
      </c>
    </row>
    <row r="154" spans="2:65" s="12" customFormat="1">
      <c r="B154" s="215"/>
      <c r="C154" s="216"/>
      <c r="D154" s="217" t="s">
        <v>176</v>
      </c>
      <c r="E154" s="218" t="s">
        <v>22</v>
      </c>
      <c r="F154" s="219" t="s">
        <v>1305</v>
      </c>
      <c r="G154" s="216"/>
      <c r="H154" s="218" t="s">
        <v>22</v>
      </c>
      <c r="I154" s="220"/>
      <c r="J154" s="216"/>
      <c r="K154" s="216"/>
      <c r="L154" s="221"/>
      <c r="M154" s="222"/>
      <c r="N154" s="223"/>
      <c r="O154" s="223"/>
      <c r="P154" s="223"/>
      <c r="Q154" s="223"/>
      <c r="R154" s="223"/>
      <c r="S154" s="223"/>
      <c r="T154" s="224"/>
      <c r="AT154" s="225" t="s">
        <v>176</v>
      </c>
      <c r="AU154" s="225" t="s">
        <v>85</v>
      </c>
      <c r="AV154" s="12" t="s">
        <v>83</v>
      </c>
      <c r="AW154" s="12" t="s">
        <v>39</v>
      </c>
      <c r="AX154" s="12" t="s">
        <v>76</v>
      </c>
      <c r="AY154" s="225" t="s">
        <v>166</v>
      </c>
    </row>
    <row r="155" spans="2:65" s="13" customFormat="1">
      <c r="B155" s="226"/>
      <c r="C155" s="227"/>
      <c r="D155" s="217" t="s">
        <v>176</v>
      </c>
      <c r="E155" s="228" t="s">
        <v>22</v>
      </c>
      <c r="F155" s="229" t="s">
        <v>1306</v>
      </c>
      <c r="G155" s="227"/>
      <c r="H155" s="230">
        <v>0.87</v>
      </c>
      <c r="I155" s="231"/>
      <c r="J155" s="227"/>
      <c r="K155" s="227"/>
      <c r="L155" s="232"/>
      <c r="M155" s="233"/>
      <c r="N155" s="234"/>
      <c r="O155" s="234"/>
      <c r="P155" s="234"/>
      <c r="Q155" s="234"/>
      <c r="R155" s="234"/>
      <c r="S155" s="234"/>
      <c r="T155" s="235"/>
      <c r="AT155" s="236" t="s">
        <v>176</v>
      </c>
      <c r="AU155" s="236" t="s">
        <v>85</v>
      </c>
      <c r="AV155" s="13" t="s">
        <v>85</v>
      </c>
      <c r="AW155" s="13" t="s">
        <v>39</v>
      </c>
      <c r="AX155" s="13" t="s">
        <v>83</v>
      </c>
      <c r="AY155" s="236" t="s">
        <v>166</v>
      </c>
    </row>
    <row r="156" spans="2:65" s="1" customFormat="1" ht="16.5" customHeight="1">
      <c r="B156" s="42"/>
      <c r="C156" s="204" t="s">
        <v>10</v>
      </c>
      <c r="D156" s="204" t="s">
        <v>169</v>
      </c>
      <c r="E156" s="205" t="s">
        <v>1307</v>
      </c>
      <c r="F156" s="206" t="s">
        <v>1308</v>
      </c>
      <c r="G156" s="207" t="s">
        <v>289</v>
      </c>
      <c r="H156" s="208">
        <v>11.6</v>
      </c>
      <c r="I156" s="209"/>
      <c r="J156" s="208">
        <f>ROUND(I156*H156,2)</f>
        <v>0</v>
      </c>
      <c r="K156" s="206" t="s">
        <v>173</v>
      </c>
      <c r="L156" s="62"/>
      <c r="M156" s="210" t="s">
        <v>22</v>
      </c>
      <c r="N156" s="211" t="s">
        <v>47</v>
      </c>
      <c r="O156" s="43"/>
      <c r="P156" s="212">
        <f>O156*H156</f>
        <v>0</v>
      </c>
      <c r="Q156" s="212">
        <v>4.8999999999999998E-4</v>
      </c>
      <c r="R156" s="212">
        <f>Q156*H156</f>
        <v>5.6839999999999998E-3</v>
      </c>
      <c r="S156" s="212">
        <v>0</v>
      </c>
      <c r="T156" s="213">
        <f>S156*H156</f>
        <v>0</v>
      </c>
      <c r="AR156" s="25" t="s">
        <v>174</v>
      </c>
      <c r="AT156" s="25" t="s">
        <v>169</v>
      </c>
      <c r="AU156" s="25" t="s">
        <v>85</v>
      </c>
      <c r="AY156" s="25" t="s">
        <v>166</v>
      </c>
      <c r="BE156" s="214">
        <f>IF(N156="základní",J156,0)</f>
        <v>0</v>
      </c>
      <c r="BF156" s="214">
        <f>IF(N156="snížená",J156,0)</f>
        <v>0</v>
      </c>
      <c r="BG156" s="214">
        <f>IF(N156="zákl. přenesená",J156,0)</f>
        <v>0</v>
      </c>
      <c r="BH156" s="214">
        <f>IF(N156="sníž. přenesená",J156,0)</f>
        <v>0</v>
      </c>
      <c r="BI156" s="214">
        <f>IF(N156="nulová",J156,0)</f>
        <v>0</v>
      </c>
      <c r="BJ156" s="25" t="s">
        <v>83</v>
      </c>
      <c r="BK156" s="214">
        <f>ROUND(I156*H156,2)</f>
        <v>0</v>
      </c>
      <c r="BL156" s="25" t="s">
        <v>174</v>
      </c>
      <c r="BM156" s="25" t="s">
        <v>1309</v>
      </c>
    </row>
    <row r="157" spans="2:65" s="1" customFormat="1" ht="67.5" hidden="1">
      <c r="B157" s="42"/>
      <c r="C157" s="64"/>
      <c r="D157" s="217" t="s">
        <v>193</v>
      </c>
      <c r="E157" s="64"/>
      <c r="F157" s="237" t="s">
        <v>1310</v>
      </c>
      <c r="G157" s="64"/>
      <c r="H157" s="64"/>
      <c r="I157" s="173"/>
      <c r="J157" s="64"/>
      <c r="K157" s="64"/>
      <c r="L157" s="62"/>
      <c r="M157" s="238"/>
      <c r="N157" s="43"/>
      <c r="O157" s="43"/>
      <c r="P157" s="43"/>
      <c r="Q157" s="43"/>
      <c r="R157" s="43"/>
      <c r="S157" s="43"/>
      <c r="T157" s="79"/>
      <c r="AT157" s="25" t="s">
        <v>193</v>
      </c>
      <c r="AU157" s="25" t="s">
        <v>85</v>
      </c>
    </row>
    <row r="158" spans="2:65" s="12" customFormat="1">
      <c r="B158" s="215"/>
      <c r="C158" s="216"/>
      <c r="D158" s="217" t="s">
        <v>176</v>
      </c>
      <c r="E158" s="218" t="s">
        <v>22</v>
      </c>
      <c r="F158" s="219" t="s">
        <v>1305</v>
      </c>
      <c r="G158" s="216"/>
      <c r="H158" s="218" t="s">
        <v>22</v>
      </c>
      <c r="I158" s="220"/>
      <c r="J158" s="216"/>
      <c r="K158" s="216"/>
      <c r="L158" s="221"/>
      <c r="M158" s="222"/>
      <c r="N158" s="223"/>
      <c r="O158" s="223"/>
      <c r="P158" s="223"/>
      <c r="Q158" s="223"/>
      <c r="R158" s="223"/>
      <c r="S158" s="223"/>
      <c r="T158" s="224"/>
      <c r="AT158" s="225" t="s">
        <v>176</v>
      </c>
      <c r="AU158" s="225" t="s">
        <v>85</v>
      </c>
      <c r="AV158" s="12" t="s">
        <v>83</v>
      </c>
      <c r="AW158" s="12" t="s">
        <v>39</v>
      </c>
      <c r="AX158" s="12" t="s">
        <v>76</v>
      </c>
      <c r="AY158" s="225" t="s">
        <v>166</v>
      </c>
    </row>
    <row r="159" spans="2:65" s="13" customFormat="1">
      <c r="B159" s="226"/>
      <c r="C159" s="227"/>
      <c r="D159" s="217" t="s">
        <v>176</v>
      </c>
      <c r="E159" s="228" t="s">
        <v>22</v>
      </c>
      <c r="F159" s="229" t="s">
        <v>1311</v>
      </c>
      <c r="G159" s="227"/>
      <c r="H159" s="230">
        <v>11.6</v>
      </c>
      <c r="I159" s="231"/>
      <c r="J159" s="227"/>
      <c r="K159" s="227"/>
      <c r="L159" s="232"/>
      <c r="M159" s="233"/>
      <c r="N159" s="234"/>
      <c r="O159" s="234"/>
      <c r="P159" s="234"/>
      <c r="Q159" s="234"/>
      <c r="R159" s="234"/>
      <c r="S159" s="234"/>
      <c r="T159" s="235"/>
      <c r="AT159" s="236" t="s">
        <v>176</v>
      </c>
      <c r="AU159" s="236" t="s">
        <v>85</v>
      </c>
      <c r="AV159" s="13" t="s">
        <v>85</v>
      </c>
      <c r="AW159" s="13" t="s">
        <v>39</v>
      </c>
      <c r="AX159" s="13" t="s">
        <v>83</v>
      </c>
      <c r="AY159" s="236" t="s">
        <v>166</v>
      </c>
    </row>
    <row r="160" spans="2:65" s="1" customFormat="1" ht="16.5" customHeight="1">
      <c r="B160" s="42"/>
      <c r="C160" s="204" t="s">
        <v>273</v>
      </c>
      <c r="D160" s="204" t="s">
        <v>169</v>
      </c>
      <c r="E160" s="205" t="s">
        <v>1312</v>
      </c>
      <c r="F160" s="206" t="s">
        <v>1313</v>
      </c>
      <c r="G160" s="207" t="s">
        <v>289</v>
      </c>
      <c r="H160" s="208">
        <v>0.5</v>
      </c>
      <c r="I160" s="209"/>
      <c r="J160" s="208">
        <f>ROUND(I160*H160,2)</f>
        <v>0</v>
      </c>
      <c r="K160" s="206" t="s">
        <v>22</v>
      </c>
      <c r="L160" s="62"/>
      <c r="M160" s="210" t="s">
        <v>22</v>
      </c>
      <c r="N160" s="211" t="s">
        <v>47</v>
      </c>
      <c r="O160" s="43"/>
      <c r="P160" s="212">
        <f>O160*H160</f>
        <v>0</v>
      </c>
      <c r="Q160" s="212">
        <v>1.916E-2</v>
      </c>
      <c r="R160" s="212">
        <f>Q160*H160</f>
        <v>9.58E-3</v>
      </c>
      <c r="S160" s="212">
        <v>0</v>
      </c>
      <c r="T160" s="213">
        <f>S160*H160</f>
        <v>0</v>
      </c>
      <c r="AR160" s="25" t="s">
        <v>174</v>
      </c>
      <c r="AT160" s="25" t="s">
        <v>169</v>
      </c>
      <c r="AU160" s="25" t="s">
        <v>85</v>
      </c>
      <c r="AY160" s="25" t="s">
        <v>166</v>
      </c>
      <c r="BE160" s="214">
        <f>IF(N160="základní",J160,0)</f>
        <v>0</v>
      </c>
      <c r="BF160" s="214">
        <f>IF(N160="snížená",J160,0)</f>
        <v>0</v>
      </c>
      <c r="BG160" s="214">
        <f>IF(N160="zákl. přenesená",J160,0)</f>
        <v>0</v>
      </c>
      <c r="BH160" s="214">
        <f>IF(N160="sníž. přenesená",J160,0)</f>
        <v>0</v>
      </c>
      <c r="BI160" s="214">
        <f>IF(N160="nulová",J160,0)</f>
        <v>0</v>
      </c>
      <c r="BJ160" s="25" t="s">
        <v>83</v>
      </c>
      <c r="BK160" s="214">
        <f>ROUND(I160*H160,2)</f>
        <v>0</v>
      </c>
      <c r="BL160" s="25" t="s">
        <v>174</v>
      </c>
      <c r="BM160" s="25" t="s">
        <v>1314</v>
      </c>
    </row>
    <row r="161" spans="2:65" s="13" customFormat="1">
      <c r="B161" s="226"/>
      <c r="C161" s="227"/>
      <c r="D161" s="217" t="s">
        <v>176</v>
      </c>
      <c r="E161" s="228" t="s">
        <v>22</v>
      </c>
      <c r="F161" s="229" t="s">
        <v>1315</v>
      </c>
      <c r="G161" s="227"/>
      <c r="H161" s="230">
        <v>0.5</v>
      </c>
      <c r="I161" s="231"/>
      <c r="J161" s="227"/>
      <c r="K161" s="227"/>
      <c r="L161" s="232"/>
      <c r="M161" s="233"/>
      <c r="N161" s="234"/>
      <c r="O161" s="234"/>
      <c r="P161" s="234"/>
      <c r="Q161" s="234"/>
      <c r="R161" s="234"/>
      <c r="S161" s="234"/>
      <c r="T161" s="235"/>
      <c r="AT161" s="236" t="s">
        <v>176</v>
      </c>
      <c r="AU161" s="236" t="s">
        <v>85</v>
      </c>
      <c r="AV161" s="13" t="s">
        <v>85</v>
      </c>
      <c r="AW161" s="13" t="s">
        <v>39</v>
      </c>
      <c r="AX161" s="13" t="s">
        <v>83</v>
      </c>
      <c r="AY161" s="236" t="s">
        <v>166</v>
      </c>
    </row>
    <row r="162" spans="2:65" s="1" customFormat="1" ht="16.5" customHeight="1">
      <c r="B162" s="42"/>
      <c r="C162" s="253" t="s">
        <v>279</v>
      </c>
      <c r="D162" s="253" t="s">
        <v>606</v>
      </c>
      <c r="E162" s="254" t="s">
        <v>1316</v>
      </c>
      <c r="F162" s="255" t="s">
        <v>1317</v>
      </c>
      <c r="G162" s="256" t="s">
        <v>331</v>
      </c>
      <c r="H162" s="257">
        <v>1</v>
      </c>
      <c r="I162" s="258"/>
      <c r="J162" s="257">
        <f>ROUND(I162*H162,2)</f>
        <v>0</v>
      </c>
      <c r="K162" s="255" t="s">
        <v>22</v>
      </c>
      <c r="L162" s="259"/>
      <c r="M162" s="260" t="s">
        <v>22</v>
      </c>
      <c r="N162" s="261" t="s">
        <v>47</v>
      </c>
      <c r="O162" s="43"/>
      <c r="P162" s="212">
        <f>O162*H162</f>
        <v>0</v>
      </c>
      <c r="Q162" s="212">
        <v>0.51</v>
      </c>
      <c r="R162" s="212">
        <f>Q162*H162</f>
        <v>0.51</v>
      </c>
      <c r="S162" s="212">
        <v>0</v>
      </c>
      <c r="T162" s="213">
        <f>S162*H162</f>
        <v>0</v>
      </c>
      <c r="AR162" s="25" t="s">
        <v>215</v>
      </c>
      <c r="AT162" s="25" t="s">
        <v>606</v>
      </c>
      <c r="AU162" s="25" t="s">
        <v>85</v>
      </c>
      <c r="AY162" s="25" t="s">
        <v>166</v>
      </c>
      <c r="BE162" s="214">
        <f>IF(N162="základní",J162,0)</f>
        <v>0</v>
      </c>
      <c r="BF162" s="214">
        <f>IF(N162="snížená",J162,0)</f>
        <v>0</v>
      </c>
      <c r="BG162" s="214">
        <f>IF(N162="zákl. přenesená",J162,0)</f>
        <v>0</v>
      </c>
      <c r="BH162" s="214">
        <f>IF(N162="sníž. přenesená",J162,0)</f>
        <v>0</v>
      </c>
      <c r="BI162" s="214">
        <f>IF(N162="nulová",J162,0)</f>
        <v>0</v>
      </c>
      <c r="BJ162" s="25" t="s">
        <v>83</v>
      </c>
      <c r="BK162" s="214">
        <f>ROUND(I162*H162,2)</f>
        <v>0</v>
      </c>
      <c r="BL162" s="25" t="s">
        <v>174</v>
      </c>
      <c r="BM162" s="25" t="s">
        <v>1318</v>
      </c>
    </row>
    <row r="163" spans="2:65" s="13" customFormat="1">
      <c r="B163" s="226"/>
      <c r="C163" s="227"/>
      <c r="D163" s="217" t="s">
        <v>176</v>
      </c>
      <c r="E163" s="228" t="s">
        <v>22</v>
      </c>
      <c r="F163" s="229" t="s">
        <v>1319</v>
      </c>
      <c r="G163" s="227"/>
      <c r="H163" s="230">
        <v>1</v>
      </c>
      <c r="I163" s="231"/>
      <c r="J163" s="227"/>
      <c r="K163" s="227"/>
      <c r="L163" s="232"/>
      <c r="M163" s="233"/>
      <c r="N163" s="234"/>
      <c r="O163" s="234"/>
      <c r="P163" s="234"/>
      <c r="Q163" s="234"/>
      <c r="R163" s="234"/>
      <c r="S163" s="234"/>
      <c r="T163" s="235"/>
      <c r="AT163" s="236" t="s">
        <v>176</v>
      </c>
      <c r="AU163" s="236" t="s">
        <v>85</v>
      </c>
      <c r="AV163" s="13" t="s">
        <v>85</v>
      </c>
      <c r="AW163" s="13" t="s">
        <v>39</v>
      </c>
      <c r="AX163" s="13" t="s">
        <v>83</v>
      </c>
      <c r="AY163" s="236" t="s">
        <v>166</v>
      </c>
    </row>
    <row r="164" spans="2:65" s="1" customFormat="1" ht="16.5" customHeight="1">
      <c r="B164" s="42"/>
      <c r="C164" s="204" t="s">
        <v>286</v>
      </c>
      <c r="D164" s="204" t="s">
        <v>169</v>
      </c>
      <c r="E164" s="205" t="s">
        <v>1320</v>
      </c>
      <c r="F164" s="206" t="s">
        <v>1321</v>
      </c>
      <c r="G164" s="207" t="s">
        <v>172</v>
      </c>
      <c r="H164" s="208">
        <v>27.67</v>
      </c>
      <c r="I164" s="209"/>
      <c r="J164" s="208">
        <f>ROUND(I164*H164,2)</f>
        <v>0</v>
      </c>
      <c r="K164" s="206" t="s">
        <v>22</v>
      </c>
      <c r="L164" s="62"/>
      <c r="M164" s="210" t="s">
        <v>22</v>
      </c>
      <c r="N164" s="211" t="s">
        <v>47</v>
      </c>
      <c r="O164" s="43"/>
      <c r="P164" s="212">
        <f>O164*H164</f>
        <v>0</v>
      </c>
      <c r="Q164" s="212">
        <v>0</v>
      </c>
      <c r="R164" s="212">
        <f>Q164*H164</f>
        <v>0</v>
      </c>
      <c r="S164" s="212">
        <v>0</v>
      </c>
      <c r="T164" s="213">
        <f>S164*H164</f>
        <v>0</v>
      </c>
      <c r="AR164" s="25" t="s">
        <v>174</v>
      </c>
      <c r="AT164" s="25" t="s">
        <v>169</v>
      </c>
      <c r="AU164" s="25" t="s">
        <v>85</v>
      </c>
      <c r="AY164" s="25" t="s">
        <v>166</v>
      </c>
      <c r="BE164" s="214">
        <f>IF(N164="základní",J164,0)</f>
        <v>0</v>
      </c>
      <c r="BF164" s="214">
        <f>IF(N164="snížená",J164,0)</f>
        <v>0</v>
      </c>
      <c r="BG164" s="214">
        <f>IF(N164="zákl. přenesená",J164,0)</f>
        <v>0</v>
      </c>
      <c r="BH164" s="214">
        <f>IF(N164="sníž. přenesená",J164,0)</f>
        <v>0</v>
      </c>
      <c r="BI164" s="214">
        <f>IF(N164="nulová",J164,0)</f>
        <v>0</v>
      </c>
      <c r="BJ164" s="25" t="s">
        <v>83</v>
      </c>
      <c r="BK164" s="214">
        <f>ROUND(I164*H164,2)</f>
        <v>0</v>
      </c>
      <c r="BL164" s="25" t="s">
        <v>174</v>
      </c>
      <c r="BM164" s="25" t="s">
        <v>1322</v>
      </c>
    </row>
    <row r="165" spans="2:65" s="1" customFormat="1" ht="108" hidden="1">
      <c r="B165" s="42"/>
      <c r="C165" s="64"/>
      <c r="D165" s="217" t="s">
        <v>193</v>
      </c>
      <c r="E165" s="64"/>
      <c r="F165" s="237" t="s">
        <v>1323</v>
      </c>
      <c r="G165" s="64"/>
      <c r="H165" s="64"/>
      <c r="I165" s="173"/>
      <c r="J165" s="64"/>
      <c r="K165" s="64"/>
      <c r="L165" s="62"/>
      <c r="M165" s="238"/>
      <c r="N165" s="43"/>
      <c r="O165" s="43"/>
      <c r="P165" s="43"/>
      <c r="Q165" s="43"/>
      <c r="R165" s="43"/>
      <c r="S165" s="43"/>
      <c r="T165" s="79"/>
      <c r="AT165" s="25" t="s">
        <v>193</v>
      </c>
      <c r="AU165" s="25" t="s">
        <v>85</v>
      </c>
    </row>
    <row r="166" spans="2:65" s="13" customFormat="1">
      <c r="B166" s="226"/>
      <c r="C166" s="227"/>
      <c r="D166" s="217" t="s">
        <v>176</v>
      </c>
      <c r="E166" s="228" t="s">
        <v>22</v>
      </c>
      <c r="F166" s="229" t="s">
        <v>1258</v>
      </c>
      <c r="G166" s="227"/>
      <c r="H166" s="230">
        <v>27.67</v>
      </c>
      <c r="I166" s="231"/>
      <c r="J166" s="227"/>
      <c r="K166" s="227"/>
      <c r="L166" s="232"/>
      <c r="M166" s="233"/>
      <c r="N166" s="234"/>
      <c r="O166" s="234"/>
      <c r="P166" s="234"/>
      <c r="Q166" s="234"/>
      <c r="R166" s="234"/>
      <c r="S166" s="234"/>
      <c r="T166" s="235"/>
      <c r="AT166" s="236" t="s">
        <v>176</v>
      </c>
      <c r="AU166" s="236" t="s">
        <v>85</v>
      </c>
      <c r="AV166" s="13" t="s">
        <v>85</v>
      </c>
      <c r="AW166" s="13" t="s">
        <v>39</v>
      </c>
      <c r="AX166" s="13" t="s">
        <v>83</v>
      </c>
      <c r="AY166" s="236" t="s">
        <v>166</v>
      </c>
    </row>
    <row r="167" spans="2:65" s="1" customFormat="1" ht="16.5" customHeight="1">
      <c r="B167" s="42"/>
      <c r="C167" s="204" t="s">
        <v>295</v>
      </c>
      <c r="D167" s="204" t="s">
        <v>169</v>
      </c>
      <c r="E167" s="205" t="s">
        <v>1324</v>
      </c>
      <c r="F167" s="206" t="s">
        <v>1325</v>
      </c>
      <c r="G167" s="207" t="s">
        <v>186</v>
      </c>
      <c r="H167" s="208">
        <v>27.67</v>
      </c>
      <c r="I167" s="209"/>
      <c r="J167" s="208">
        <f>ROUND(I167*H167,2)</f>
        <v>0</v>
      </c>
      <c r="K167" s="206" t="s">
        <v>173</v>
      </c>
      <c r="L167" s="62"/>
      <c r="M167" s="210" t="s">
        <v>22</v>
      </c>
      <c r="N167" s="211" t="s">
        <v>47</v>
      </c>
      <c r="O167" s="43"/>
      <c r="P167" s="212">
        <f>O167*H167</f>
        <v>0</v>
      </c>
      <c r="Q167" s="212">
        <v>2.16</v>
      </c>
      <c r="R167" s="212">
        <f>Q167*H167</f>
        <v>59.76720000000001</v>
      </c>
      <c r="S167" s="212">
        <v>0</v>
      </c>
      <c r="T167" s="213">
        <f>S167*H167</f>
        <v>0</v>
      </c>
      <c r="AR167" s="25" t="s">
        <v>174</v>
      </c>
      <c r="AT167" s="25" t="s">
        <v>169</v>
      </c>
      <c r="AU167" s="25" t="s">
        <v>85</v>
      </c>
      <c r="AY167" s="25" t="s">
        <v>166</v>
      </c>
      <c r="BE167" s="214">
        <f>IF(N167="základní",J167,0)</f>
        <v>0</v>
      </c>
      <c r="BF167" s="214">
        <f>IF(N167="snížená",J167,0)</f>
        <v>0</v>
      </c>
      <c r="BG167" s="214">
        <f>IF(N167="zákl. přenesená",J167,0)</f>
        <v>0</v>
      </c>
      <c r="BH167" s="214">
        <f>IF(N167="sníž. přenesená",J167,0)</f>
        <v>0</v>
      </c>
      <c r="BI167" s="214">
        <f>IF(N167="nulová",J167,0)</f>
        <v>0</v>
      </c>
      <c r="BJ167" s="25" t="s">
        <v>83</v>
      </c>
      <c r="BK167" s="214">
        <f>ROUND(I167*H167,2)</f>
        <v>0</v>
      </c>
      <c r="BL167" s="25" t="s">
        <v>174</v>
      </c>
      <c r="BM167" s="25" t="s">
        <v>1326</v>
      </c>
    </row>
    <row r="168" spans="2:65" s="1" customFormat="1" ht="54" hidden="1">
      <c r="B168" s="42"/>
      <c r="C168" s="64"/>
      <c r="D168" s="217" t="s">
        <v>193</v>
      </c>
      <c r="E168" s="64"/>
      <c r="F168" s="237" t="s">
        <v>1327</v>
      </c>
      <c r="G168" s="64"/>
      <c r="H168" s="64"/>
      <c r="I168" s="173"/>
      <c r="J168" s="64"/>
      <c r="K168" s="64"/>
      <c r="L168" s="62"/>
      <c r="M168" s="238"/>
      <c r="N168" s="43"/>
      <c r="O168" s="43"/>
      <c r="P168" s="43"/>
      <c r="Q168" s="43"/>
      <c r="R168" s="43"/>
      <c r="S168" s="43"/>
      <c r="T168" s="79"/>
      <c r="AT168" s="25" t="s">
        <v>193</v>
      </c>
      <c r="AU168" s="25" t="s">
        <v>85</v>
      </c>
    </row>
    <row r="169" spans="2:65" s="12" customFormat="1">
      <c r="B169" s="215"/>
      <c r="C169" s="216"/>
      <c r="D169" s="217" t="s">
        <v>176</v>
      </c>
      <c r="E169" s="218" t="s">
        <v>22</v>
      </c>
      <c r="F169" s="219" t="s">
        <v>1328</v>
      </c>
      <c r="G169" s="216"/>
      <c r="H169" s="218" t="s">
        <v>22</v>
      </c>
      <c r="I169" s="220"/>
      <c r="J169" s="216"/>
      <c r="K169" s="216"/>
      <c r="L169" s="221"/>
      <c r="M169" s="222"/>
      <c r="N169" s="223"/>
      <c r="O169" s="223"/>
      <c r="P169" s="223"/>
      <c r="Q169" s="223"/>
      <c r="R169" s="223"/>
      <c r="S169" s="223"/>
      <c r="T169" s="224"/>
      <c r="AT169" s="225" t="s">
        <v>176</v>
      </c>
      <c r="AU169" s="225" t="s">
        <v>85</v>
      </c>
      <c r="AV169" s="12" t="s">
        <v>83</v>
      </c>
      <c r="AW169" s="12" t="s">
        <v>39</v>
      </c>
      <c r="AX169" s="12" t="s">
        <v>76</v>
      </c>
      <c r="AY169" s="225" t="s">
        <v>166</v>
      </c>
    </row>
    <row r="170" spans="2:65" s="13" customFormat="1">
      <c r="B170" s="226"/>
      <c r="C170" s="227"/>
      <c r="D170" s="217" t="s">
        <v>176</v>
      </c>
      <c r="E170" s="228" t="s">
        <v>22</v>
      </c>
      <c r="F170" s="229" t="s">
        <v>1329</v>
      </c>
      <c r="G170" s="227"/>
      <c r="H170" s="230">
        <v>19.57</v>
      </c>
      <c r="I170" s="231"/>
      <c r="J170" s="227"/>
      <c r="K170" s="227"/>
      <c r="L170" s="232"/>
      <c r="M170" s="233"/>
      <c r="N170" s="234"/>
      <c r="O170" s="234"/>
      <c r="P170" s="234"/>
      <c r="Q170" s="234"/>
      <c r="R170" s="234"/>
      <c r="S170" s="234"/>
      <c r="T170" s="235"/>
      <c r="AT170" s="236" t="s">
        <v>176</v>
      </c>
      <c r="AU170" s="236" t="s">
        <v>85</v>
      </c>
      <c r="AV170" s="13" t="s">
        <v>85</v>
      </c>
      <c r="AW170" s="13" t="s">
        <v>39</v>
      </c>
      <c r="AX170" s="13" t="s">
        <v>76</v>
      </c>
      <c r="AY170" s="236" t="s">
        <v>166</v>
      </c>
    </row>
    <row r="171" spans="2:65" s="13" customFormat="1">
      <c r="B171" s="226"/>
      <c r="C171" s="227"/>
      <c r="D171" s="217" t="s">
        <v>176</v>
      </c>
      <c r="E171" s="228" t="s">
        <v>22</v>
      </c>
      <c r="F171" s="229" t="s">
        <v>1330</v>
      </c>
      <c r="G171" s="227"/>
      <c r="H171" s="230">
        <v>1.53</v>
      </c>
      <c r="I171" s="231"/>
      <c r="J171" s="227"/>
      <c r="K171" s="227"/>
      <c r="L171" s="232"/>
      <c r="M171" s="233"/>
      <c r="N171" s="234"/>
      <c r="O171" s="234"/>
      <c r="P171" s="234"/>
      <c r="Q171" s="234"/>
      <c r="R171" s="234"/>
      <c r="S171" s="234"/>
      <c r="T171" s="235"/>
      <c r="AT171" s="236" t="s">
        <v>176</v>
      </c>
      <c r="AU171" s="236" t="s">
        <v>85</v>
      </c>
      <c r="AV171" s="13" t="s">
        <v>85</v>
      </c>
      <c r="AW171" s="13" t="s">
        <v>39</v>
      </c>
      <c r="AX171" s="13" t="s">
        <v>76</v>
      </c>
      <c r="AY171" s="236" t="s">
        <v>166</v>
      </c>
    </row>
    <row r="172" spans="2:65" s="13" customFormat="1">
      <c r="B172" s="226"/>
      <c r="C172" s="227"/>
      <c r="D172" s="217" t="s">
        <v>176</v>
      </c>
      <c r="E172" s="228" t="s">
        <v>22</v>
      </c>
      <c r="F172" s="229" t="s">
        <v>1331</v>
      </c>
      <c r="G172" s="227"/>
      <c r="H172" s="230">
        <v>6.57</v>
      </c>
      <c r="I172" s="231"/>
      <c r="J172" s="227"/>
      <c r="K172" s="227"/>
      <c r="L172" s="232"/>
      <c r="M172" s="233"/>
      <c r="N172" s="234"/>
      <c r="O172" s="234"/>
      <c r="P172" s="234"/>
      <c r="Q172" s="234"/>
      <c r="R172" s="234"/>
      <c r="S172" s="234"/>
      <c r="T172" s="235"/>
      <c r="AT172" s="236" t="s">
        <v>176</v>
      </c>
      <c r="AU172" s="236" t="s">
        <v>85</v>
      </c>
      <c r="AV172" s="13" t="s">
        <v>85</v>
      </c>
      <c r="AW172" s="13" t="s">
        <v>39</v>
      </c>
      <c r="AX172" s="13" t="s">
        <v>76</v>
      </c>
      <c r="AY172" s="236" t="s">
        <v>166</v>
      </c>
    </row>
    <row r="173" spans="2:65" s="14" customFormat="1">
      <c r="B173" s="239"/>
      <c r="C173" s="240"/>
      <c r="D173" s="217" t="s">
        <v>176</v>
      </c>
      <c r="E173" s="241" t="s">
        <v>22</v>
      </c>
      <c r="F173" s="242" t="s">
        <v>214</v>
      </c>
      <c r="G173" s="240"/>
      <c r="H173" s="243">
        <v>27.67</v>
      </c>
      <c r="I173" s="244"/>
      <c r="J173" s="240"/>
      <c r="K173" s="240"/>
      <c r="L173" s="245"/>
      <c r="M173" s="246"/>
      <c r="N173" s="247"/>
      <c r="O173" s="247"/>
      <c r="P173" s="247"/>
      <c r="Q173" s="247"/>
      <c r="R173" s="247"/>
      <c r="S173" s="247"/>
      <c r="T173" s="248"/>
      <c r="AT173" s="249" t="s">
        <v>176</v>
      </c>
      <c r="AU173" s="249" t="s">
        <v>85</v>
      </c>
      <c r="AV173" s="14" t="s">
        <v>174</v>
      </c>
      <c r="AW173" s="14" t="s">
        <v>39</v>
      </c>
      <c r="AX173" s="14" t="s">
        <v>83</v>
      </c>
      <c r="AY173" s="249" t="s">
        <v>166</v>
      </c>
    </row>
    <row r="174" spans="2:65" s="1" customFormat="1" ht="16.5" customHeight="1">
      <c r="B174" s="42"/>
      <c r="C174" s="204" t="s">
        <v>303</v>
      </c>
      <c r="D174" s="204" t="s">
        <v>169</v>
      </c>
      <c r="E174" s="205" t="s">
        <v>1332</v>
      </c>
      <c r="F174" s="206" t="s">
        <v>1333</v>
      </c>
      <c r="G174" s="207" t="s">
        <v>186</v>
      </c>
      <c r="H174" s="208">
        <v>22.7</v>
      </c>
      <c r="I174" s="209"/>
      <c r="J174" s="208">
        <f>ROUND(I174*H174,2)</f>
        <v>0</v>
      </c>
      <c r="K174" s="206" t="s">
        <v>22</v>
      </c>
      <c r="L174" s="62"/>
      <c r="M174" s="210" t="s">
        <v>22</v>
      </c>
      <c r="N174" s="211" t="s">
        <v>47</v>
      </c>
      <c r="O174" s="43"/>
      <c r="P174" s="212">
        <f>O174*H174</f>
        <v>0</v>
      </c>
      <c r="Q174" s="212">
        <v>2.5517799999999999</v>
      </c>
      <c r="R174" s="212">
        <f>Q174*H174</f>
        <v>57.925405999999995</v>
      </c>
      <c r="S174" s="212">
        <v>0</v>
      </c>
      <c r="T174" s="213">
        <f>S174*H174</f>
        <v>0</v>
      </c>
      <c r="AR174" s="25" t="s">
        <v>174</v>
      </c>
      <c r="AT174" s="25" t="s">
        <v>169</v>
      </c>
      <c r="AU174" s="25" t="s">
        <v>85</v>
      </c>
      <c r="AY174" s="25" t="s">
        <v>166</v>
      </c>
      <c r="BE174" s="214">
        <f>IF(N174="základní",J174,0)</f>
        <v>0</v>
      </c>
      <c r="BF174" s="214">
        <f>IF(N174="snížená",J174,0)</f>
        <v>0</v>
      </c>
      <c r="BG174" s="214">
        <f>IF(N174="zákl. přenesená",J174,0)</f>
        <v>0</v>
      </c>
      <c r="BH174" s="214">
        <f>IF(N174="sníž. přenesená",J174,0)</f>
        <v>0</v>
      </c>
      <c r="BI174" s="214">
        <f>IF(N174="nulová",J174,0)</f>
        <v>0</v>
      </c>
      <c r="BJ174" s="25" t="s">
        <v>83</v>
      </c>
      <c r="BK174" s="214">
        <f>ROUND(I174*H174,2)</f>
        <v>0</v>
      </c>
      <c r="BL174" s="25" t="s">
        <v>174</v>
      </c>
      <c r="BM174" s="25" t="s">
        <v>1334</v>
      </c>
    </row>
    <row r="175" spans="2:65" s="1" customFormat="1" ht="108" hidden="1">
      <c r="B175" s="42"/>
      <c r="C175" s="64"/>
      <c r="D175" s="217" t="s">
        <v>193</v>
      </c>
      <c r="E175" s="64"/>
      <c r="F175" s="237" t="s">
        <v>1335</v>
      </c>
      <c r="G175" s="64"/>
      <c r="H175" s="64"/>
      <c r="I175" s="173"/>
      <c r="J175" s="64"/>
      <c r="K175" s="64"/>
      <c r="L175" s="62"/>
      <c r="M175" s="238"/>
      <c r="N175" s="43"/>
      <c r="O175" s="43"/>
      <c r="P175" s="43"/>
      <c r="Q175" s="43"/>
      <c r="R175" s="43"/>
      <c r="S175" s="43"/>
      <c r="T175" s="79"/>
      <c r="AT175" s="25" t="s">
        <v>193</v>
      </c>
      <c r="AU175" s="25" t="s">
        <v>85</v>
      </c>
    </row>
    <row r="176" spans="2:65" s="12" customFormat="1">
      <c r="B176" s="215"/>
      <c r="C176" s="216"/>
      <c r="D176" s="217" t="s">
        <v>176</v>
      </c>
      <c r="E176" s="218" t="s">
        <v>22</v>
      </c>
      <c r="F176" s="219" t="s">
        <v>1328</v>
      </c>
      <c r="G176" s="216"/>
      <c r="H176" s="218" t="s">
        <v>22</v>
      </c>
      <c r="I176" s="220"/>
      <c r="J176" s="216"/>
      <c r="K176" s="216"/>
      <c r="L176" s="221"/>
      <c r="M176" s="222"/>
      <c r="N176" s="223"/>
      <c r="O176" s="223"/>
      <c r="P176" s="223"/>
      <c r="Q176" s="223"/>
      <c r="R176" s="223"/>
      <c r="S176" s="223"/>
      <c r="T176" s="224"/>
      <c r="AT176" s="225" t="s">
        <v>176</v>
      </c>
      <c r="AU176" s="225" t="s">
        <v>85</v>
      </c>
      <c r="AV176" s="12" t="s">
        <v>83</v>
      </c>
      <c r="AW176" s="12" t="s">
        <v>39</v>
      </c>
      <c r="AX176" s="12" t="s">
        <v>76</v>
      </c>
      <c r="AY176" s="225" t="s">
        <v>166</v>
      </c>
    </row>
    <row r="177" spans="2:65" s="13" customFormat="1">
      <c r="B177" s="226"/>
      <c r="C177" s="227"/>
      <c r="D177" s="217" t="s">
        <v>176</v>
      </c>
      <c r="E177" s="228" t="s">
        <v>22</v>
      </c>
      <c r="F177" s="229" t="s">
        <v>1336</v>
      </c>
      <c r="G177" s="227"/>
      <c r="H177" s="230">
        <v>14.6</v>
      </c>
      <c r="I177" s="231"/>
      <c r="J177" s="227"/>
      <c r="K177" s="227"/>
      <c r="L177" s="232"/>
      <c r="M177" s="233"/>
      <c r="N177" s="234"/>
      <c r="O177" s="234"/>
      <c r="P177" s="234"/>
      <c r="Q177" s="234"/>
      <c r="R177" s="234"/>
      <c r="S177" s="234"/>
      <c r="T177" s="235"/>
      <c r="AT177" s="236" t="s">
        <v>176</v>
      </c>
      <c r="AU177" s="236" t="s">
        <v>85</v>
      </c>
      <c r="AV177" s="13" t="s">
        <v>85</v>
      </c>
      <c r="AW177" s="13" t="s">
        <v>39</v>
      </c>
      <c r="AX177" s="13" t="s">
        <v>76</v>
      </c>
      <c r="AY177" s="236" t="s">
        <v>166</v>
      </c>
    </row>
    <row r="178" spans="2:65" s="13" customFormat="1">
      <c r="B178" s="226"/>
      <c r="C178" s="227"/>
      <c r="D178" s="217" t="s">
        <v>176</v>
      </c>
      <c r="E178" s="228" t="s">
        <v>22</v>
      </c>
      <c r="F178" s="229" t="s">
        <v>1330</v>
      </c>
      <c r="G178" s="227"/>
      <c r="H178" s="230">
        <v>1.53</v>
      </c>
      <c r="I178" s="231"/>
      <c r="J178" s="227"/>
      <c r="K178" s="227"/>
      <c r="L178" s="232"/>
      <c r="M178" s="233"/>
      <c r="N178" s="234"/>
      <c r="O178" s="234"/>
      <c r="P178" s="234"/>
      <c r="Q178" s="234"/>
      <c r="R178" s="234"/>
      <c r="S178" s="234"/>
      <c r="T178" s="235"/>
      <c r="AT178" s="236" t="s">
        <v>176</v>
      </c>
      <c r="AU178" s="236" t="s">
        <v>85</v>
      </c>
      <c r="AV178" s="13" t="s">
        <v>85</v>
      </c>
      <c r="AW178" s="13" t="s">
        <v>39</v>
      </c>
      <c r="AX178" s="13" t="s">
        <v>76</v>
      </c>
      <c r="AY178" s="236" t="s">
        <v>166</v>
      </c>
    </row>
    <row r="179" spans="2:65" s="13" customFormat="1">
      <c r="B179" s="226"/>
      <c r="C179" s="227"/>
      <c r="D179" s="217" t="s">
        <v>176</v>
      </c>
      <c r="E179" s="228" t="s">
        <v>22</v>
      </c>
      <c r="F179" s="229" t="s">
        <v>1331</v>
      </c>
      <c r="G179" s="227"/>
      <c r="H179" s="230">
        <v>6.57</v>
      </c>
      <c r="I179" s="231"/>
      <c r="J179" s="227"/>
      <c r="K179" s="227"/>
      <c r="L179" s="232"/>
      <c r="M179" s="233"/>
      <c r="N179" s="234"/>
      <c r="O179" s="234"/>
      <c r="P179" s="234"/>
      <c r="Q179" s="234"/>
      <c r="R179" s="234"/>
      <c r="S179" s="234"/>
      <c r="T179" s="235"/>
      <c r="AT179" s="236" t="s">
        <v>176</v>
      </c>
      <c r="AU179" s="236" t="s">
        <v>85</v>
      </c>
      <c r="AV179" s="13" t="s">
        <v>85</v>
      </c>
      <c r="AW179" s="13" t="s">
        <v>39</v>
      </c>
      <c r="AX179" s="13" t="s">
        <v>76</v>
      </c>
      <c r="AY179" s="236" t="s">
        <v>166</v>
      </c>
    </row>
    <row r="180" spans="2:65" s="14" customFormat="1">
      <c r="B180" s="239"/>
      <c r="C180" s="240"/>
      <c r="D180" s="217" t="s">
        <v>176</v>
      </c>
      <c r="E180" s="241" t="s">
        <v>22</v>
      </c>
      <c r="F180" s="242" t="s">
        <v>214</v>
      </c>
      <c r="G180" s="240"/>
      <c r="H180" s="243">
        <v>22.7</v>
      </c>
      <c r="I180" s="244"/>
      <c r="J180" s="240"/>
      <c r="K180" s="240"/>
      <c r="L180" s="245"/>
      <c r="M180" s="246"/>
      <c r="N180" s="247"/>
      <c r="O180" s="247"/>
      <c r="P180" s="247"/>
      <c r="Q180" s="247"/>
      <c r="R180" s="247"/>
      <c r="S180" s="247"/>
      <c r="T180" s="248"/>
      <c r="AT180" s="249" t="s">
        <v>176</v>
      </c>
      <c r="AU180" s="249" t="s">
        <v>85</v>
      </c>
      <c r="AV180" s="14" t="s">
        <v>174</v>
      </c>
      <c r="AW180" s="14" t="s">
        <v>39</v>
      </c>
      <c r="AX180" s="14" t="s">
        <v>83</v>
      </c>
      <c r="AY180" s="249" t="s">
        <v>166</v>
      </c>
    </row>
    <row r="181" spans="2:65" s="11" customFormat="1" ht="29.85" customHeight="1">
      <c r="B181" s="188"/>
      <c r="C181" s="189"/>
      <c r="D181" s="190" t="s">
        <v>75</v>
      </c>
      <c r="E181" s="202" t="s">
        <v>183</v>
      </c>
      <c r="F181" s="202" t="s">
        <v>420</v>
      </c>
      <c r="G181" s="189"/>
      <c r="H181" s="189"/>
      <c r="I181" s="192"/>
      <c r="J181" s="203">
        <f>BK181</f>
        <v>0</v>
      </c>
      <c r="K181" s="189"/>
      <c r="L181" s="194"/>
      <c r="M181" s="195"/>
      <c r="N181" s="196"/>
      <c r="O181" s="196"/>
      <c r="P181" s="197">
        <f>SUM(P182:P245)</f>
        <v>0</v>
      </c>
      <c r="Q181" s="196"/>
      <c r="R181" s="197">
        <f>SUM(R182:R245)</f>
        <v>297.94421060000002</v>
      </c>
      <c r="S181" s="196"/>
      <c r="T181" s="198">
        <f>SUM(T182:T245)</f>
        <v>0</v>
      </c>
      <c r="AR181" s="199" t="s">
        <v>83</v>
      </c>
      <c r="AT181" s="200" t="s">
        <v>75</v>
      </c>
      <c r="AU181" s="200" t="s">
        <v>83</v>
      </c>
      <c r="AY181" s="199" t="s">
        <v>166</v>
      </c>
      <c r="BK181" s="201">
        <f>SUM(BK182:BK245)</f>
        <v>0</v>
      </c>
    </row>
    <row r="182" spans="2:65" s="1" customFormat="1" ht="25.5" customHeight="1">
      <c r="B182" s="42"/>
      <c r="C182" s="204" t="s">
        <v>9</v>
      </c>
      <c r="D182" s="204" t="s">
        <v>169</v>
      </c>
      <c r="E182" s="205" t="s">
        <v>442</v>
      </c>
      <c r="F182" s="206" t="s">
        <v>443</v>
      </c>
      <c r="G182" s="207" t="s">
        <v>186</v>
      </c>
      <c r="H182" s="208">
        <v>11.03</v>
      </c>
      <c r="I182" s="209"/>
      <c r="J182" s="208">
        <f>ROUND(I182*H182,2)</f>
        <v>0</v>
      </c>
      <c r="K182" s="206" t="s">
        <v>22</v>
      </c>
      <c r="L182" s="62"/>
      <c r="M182" s="210" t="s">
        <v>22</v>
      </c>
      <c r="N182" s="211" t="s">
        <v>47</v>
      </c>
      <c r="O182" s="43"/>
      <c r="P182" s="212">
        <f>O182*H182</f>
        <v>0</v>
      </c>
      <c r="Q182" s="212">
        <v>2.5319500000000001</v>
      </c>
      <c r="R182" s="212">
        <f>Q182*H182</f>
        <v>27.927408499999999</v>
      </c>
      <c r="S182" s="212">
        <v>0</v>
      </c>
      <c r="T182" s="213">
        <f>S182*H182</f>
        <v>0</v>
      </c>
      <c r="AR182" s="25" t="s">
        <v>174</v>
      </c>
      <c r="AT182" s="25" t="s">
        <v>169</v>
      </c>
      <c r="AU182" s="25" t="s">
        <v>85</v>
      </c>
      <c r="AY182" s="25" t="s">
        <v>166</v>
      </c>
      <c r="BE182" s="214">
        <f>IF(N182="základní",J182,0)</f>
        <v>0</v>
      </c>
      <c r="BF182" s="214">
        <f>IF(N182="snížená",J182,0)</f>
        <v>0</v>
      </c>
      <c r="BG182" s="214">
        <f>IF(N182="zákl. přenesená",J182,0)</f>
        <v>0</v>
      </c>
      <c r="BH182" s="214">
        <f>IF(N182="sníž. přenesená",J182,0)</f>
        <v>0</v>
      </c>
      <c r="BI182" s="214">
        <f>IF(N182="nulová",J182,0)</f>
        <v>0</v>
      </c>
      <c r="BJ182" s="25" t="s">
        <v>83</v>
      </c>
      <c r="BK182" s="214">
        <f>ROUND(I182*H182,2)</f>
        <v>0</v>
      </c>
      <c r="BL182" s="25" t="s">
        <v>174</v>
      </c>
      <c r="BM182" s="25" t="s">
        <v>1337</v>
      </c>
    </row>
    <row r="183" spans="2:65" s="1" customFormat="1" ht="94.5" hidden="1">
      <c r="B183" s="42"/>
      <c r="C183" s="64"/>
      <c r="D183" s="217" t="s">
        <v>193</v>
      </c>
      <c r="E183" s="64"/>
      <c r="F183" s="237" t="s">
        <v>445</v>
      </c>
      <c r="G183" s="64"/>
      <c r="H183" s="64"/>
      <c r="I183" s="173"/>
      <c r="J183" s="64"/>
      <c r="K183" s="64"/>
      <c r="L183" s="62"/>
      <c r="M183" s="238"/>
      <c r="N183" s="43"/>
      <c r="O183" s="43"/>
      <c r="P183" s="43"/>
      <c r="Q183" s="43"/>
      <c r="R183" s="43"/>
      <c r="S183" s="43"/>
      <c r="T183" s="79"/>
      <c r="AT183" s="25" t="s">
        <v>193</v>
      </c>
      <c r="AU183" s="25" t="s">
        <v>85</v>
      </c>
    </row>
    <row r="184" spans="2:65" s="12" customFormat="1">
      <c r="B184" s="215"/>
      <c r="C184" s="216"/>
      <c r="D184" s="217" t="s">
        <v>176</v>
      </c>
      <c r="E184" s="218" t="s">
        <v>22</v>
      </c>
      <c r="F184" s="219" t="s">
        <v>1328</v>
      </c>
      <c r="G184" s="216"/>
      <c r="H184" s="218" t="s">
        <v>22</v>
      </c>
      <c r="I184" s="220"/>
      <c r="J184" s="216"/>
      <c r="K184" s="216"/>
      <c r="L184" s="221"/>
      <c r="M184" s="222"/>
      <c r="N184" s="223"/>
      <c r="O184" s="223"/>
      <c r="P184" s="223"/>
      <c r="Q184" s="223"/>
      <c r="R184" s="223"/>
      <c r="S184" s="223"/>
      <c r="T184" s="224"/>
      <c r="AT184" s="225" t="s">
        <v>176</v>
      </c>
      <c r="AU184" s="225" t="s">
        <v>85</v>
      </c>
      <c r="AV184" s="12" t="s">
        <v>83</v>
      </c>
      <c r="AW184" s="12" t="s">
        <v>39</v>
      </c>
      <c r="AX184" s="12" t="s">
        <v>76</v>
      </c>
      <c r="AY184" s="225" t="s">
        <v>166</v>
      </c>
    </row>
    <row r="185" spans="2:65" s="13" customFormat="1">
      <c r="B185" s="226"/>
      <c r="C185" s="227"/>
      <c r="D185" s="217" t="s">
        <v>176</v>
      </c>
      <c r="E185" s="228" t="s">
        <v>22</v>
      </c>
      <c r="F185" s="229" t="s">
        <v>1338</v>
      </c>
      <c r="G185" s="227"/>
      <c r="H185" s="230">
        <v>0.66</v>
      </c>
      <c r="I185" s="231"/>
      <c r="J185" s="227"/>
      <c r="K185" s="227"/>
      <c r="L185" s="232"/>
      <c r="M185" s="233"/>
      <c r="N185" s="234"/>
      <c r="O185" s="234"/>
      <c r="P185" s="234"/>
      <c r="Q185" s="234"/>
      <c r="R185" s="234"/>
      <c r="S185" s="234"/>
      <c r="T185" s="235"/>
      <c r="AT185" s="236" t="s">
        <v>176</v>
      </c>
      <c r="AU185" s="236" t="s">
        <v>85</v>
      </c>
      <c r="AV185" s="13" t="s">
        <v>85</v>
      </c>
      <c r="AW185" s="13" t="s">
        <v>39</v>
      </c>
      <c r="AX185" s="13" t="s">
        <v>76</v>
      </c>
      <c r="AY185" s="236" t="s">
        <v>166</v>
      </c>
    </row>
    <row r="186" spans="2:65" s="13" customFormat="1">
      <c r="B186" s="226"/>
      <c r="C186" s="227"/>
      <c r="D186" s="217" t="s">
        <v>176</v>
      </c>
      <c r="E186" s="228" t="s">
        <v>22</v>
      </c>
      <c r="F186" s="229" t="s">
        <v>1339</v>
      </c>
      <c r="G186" s="227"/>
      <c r="H186" s="230">
        <v>9.9499999999999993</v>
      </c>
      <c r="I186" s="231"/>
      <c r="J186" s="227"/>
      <c r="K186" s="227"/>
      <c r="L186" s="232"/>
      <c r="M186" s="233"/>
      <c r="N186" s="234"/>
      <c r="O186" s="234"/>
      <c r="P186" s="234"/>
      <c r="Q186" s="234"/>
      <c r="R186" s="234"/>
      <c r="S186" s="234"/>
      <c r="T186" s="235"/>
      <c r="AT186" s="236" t="s">
        <v>176</v>
      </c>
      <c r="AU186" s="236" t="s">
        <v>85</v>
      </c>
      <c r="AV186" s="13" t="s">
        <v>85</v>
      </c>
      <c r="AW186" s="13" t="s">
        <v>39</v>
      </c>
      <c r="AX186" s="13" t="s">
        <v>76</v>
      </c>
      <c r="AY186" s="236" t="s">
        <v>166</v>
      </c>
    </row>
    <row r="187" spans="2:65" s="13" customFormat="1">
      <c r="B187" s="226"/>
      <c r="C187" s="227"/>
      <c r="D187" s="217" t="s">
        <v>176</v>
      </c>
      <c r="E187" s="228" t="s">
        <v>22</v>
      </c>
      <c r="F187" s="229" t="s">
        <v>1340</v>
      </c>
      <c r="G187" s="227"/>
      <c r="H187" s="230">
        <v>0.31</v>
      </c>
      <c r="I187" s="231"/>
      <c r="J187" s="227"/>
      <c r="K187" s="227"/>
      <c r="L187" s="232"/>
      <c r="M187" s="233"/>
      <c r="N187" s="234"/>
      <c r="O187" s="234"/>
      <c r="P187" s="234"/>
      <c r="Q187" s="234"/>
      <c r="R187" s="234"/>
      <c r="S187" s="234"/>
      <c r="T187" s="235"/>
      <c r="AT187" s="236" t="s">
        <v>176</v>
      </c>
      <c r="AU187" s="236" t="s">
        <v>85</v>
      </c>
      <c r="AV187" s="13" t="s">
        <v>85</v>
      </c>
      <c r="AW187" s="13" t="s">
        <v>39</v>
      </c>
      <c r="AX187" s="13" t="s">
        <v>76</v>
      </c>
      <c r="AY187" s="236" t="s">
        <v>166</v>
      </c>
    </row>
    <row r="188" spans="2:65" s="13" customFormat="1">
      <c r="B188" s="226"/>
      <c r="C188" s="227"/>
      <c r="D188" s="217" t="s">
        <v>176</v>
      </c>
      <c r="E188" s="228" t="s">
        <v>22</v>
      </c>
      <c r="F188" s="229" t="s">
        <v>1341</v>
      </c>
      <c r="G188" s="227"/>
      <c r="H188" s="230">
        <v>0.08</v>
      </c>
      <c r="I188" s="231"/>
      <c r="J188" s="227"/>
      <c r="K188" s="227"/>
      <c r="L188" s="232"/>
      <c r="M188" s="233"/>
      <c r="N188" s="234"/>
      <c r="O188" s="234"/>
      <c r="P188" s="234"/>
      <c r="Q188" s="234"/>
      <c r="R188" s="234"/>
      <c r="S188" s="234"/>
      <c r="T188" s="235"/>
      <c r="AT188" s="236" t="s">
        <v>176</v>
      </c>
      <c r="AU188" s="236" t="s">
        <v>85</v>
      </c>
      <c r="AV188" s="13" t="s">
        <v>85</v>
      </c>
      <c r="AW188" s="13" t="s">
        <v>39</v>
      </c>
      <c r="AX188" s="13" t="s">
        <v>76</v>
      </c>
      <c r="AY188" s="236" t="s">
        <v>166</v>
      </c>
    </row>
    <row r="189" spans="2:65" s="13" customFormat="1">
      <c r="B189" s="226"/>
      <c r="C189" s="227"/>
      <c r="D189" s="217" t="s">
        <v>176</v>
      </c>
      <c r="E189" s="228" t="s">
        <v>22</v>
      </c>
      <c r="F189" s="229" t="s">
        <v>1342</v>
      </c>
      <c r="G189" s="227"/>
      <c r="H189" s="230">
        <v>0.03</v>
      </c>
      <c r="I189" s="231"/>
      <c r="J189" s="227"/>
      <c r="K189" s="227"/>
      <c r="L189" s="232"/>
      <c r="M189" s="233"/>
      <c r="N189" s="234"/>
      <c r="O189" s="234"/>
      <c r="P189" s="234"/>
      <c r="Q189" s="234"/>
      <c r="R189" s="234"/>
      <c r="S189" s="234"/>
      <c r="T189" s="235"/>
      <c r="AT189" s="236" t="s">
        <v>176</v>
      </c>
      <c r="AU189" s="236" t="s">
        <v>85</v>
      </c>
      <c r="AV189" s="13" t="s">
        <v>85</v>
      </c>
      <c r="AW189" s="13" t="s">
        <v>39</v>
      </c>
      <c r="AX189" s="13" t="s">
        <v>76</v>
      </c>
      <c r="AY189" s="236" t="s">
        <v>166</v>
      </c>
    </row>
    <row r="190" spans="2:65" s="14" customFormat="1">
      <c r="B190" s="239"/>
      <c r="C190" s="240"/>
      <c r="D190" s="217" t="s">
        <v>176</v>
      </c>
      <c r="E190" s="241" t="s">
        <v>22</v>
      </c>
      <c r="F190" s="242" t="s">
        <v>214</v>
      </c>
      <c r="G190" s="240"/>
      <c r="H190" s="243">
        <v>11.03</v>
      </c>
      <c r="I190" s="244"/>
      <c r="J190" s="240"/>
      <c r="K190" s="240"/>
      <c r="L190" s="245"/>
      <c r="M190" s="246"/>
      <c r="N190" s="247"/>
      <c r="O190" s="247"/>
      <c r="P190" s="247"/>
      <c r="Q190" s="247"/>
      <c r="R190" s="247"/>
      <c r="S190" s="247"/>
      <c r="T190" s="248"/>
      <c r="AT190" s="249" t="s">
        <v>176</v>
      </c>
      <c r="AU190" s="249" t="s">
        <v>85</v>
      </c>
      <c r="AV190" s="14" t="s">
        <v>174</v>
      </c>
      <c r="AW190" s="14" t="s">
        <v>39</v>
      </c>
      <c r="AX190" s="14" t="s">
        <v>83</v>
      </c>
      <c r="AY190" s="249" t="s">
        <v>166</v>
      </c>
    </row>
    <row r="191" spans="2:65" s="1" customFormat="1" ht="38.25" customHeight="1">
      <c r="B191" s="42"/>
      <c r="C191" s="204" t="s">
        <v>315</v>
      </c>
      <c r="D191" s="204" t="s">
        <v>169</v>
      </c>
      <c r="E191" s="205" t="s">
        <v>1343</v>
      </c>
      <c r="F191" s="206" t="s">
        <v>1344</v>
      </c>
      <c r="G191" s="207" t="s">
        <v>186</v>
      </c>
      <c r="H191" s="208">
        <v>99.26</v>
      </c>
      <c r="I191" s="209"/>
      <c r="J191" s="208">
        <f>ROUND(I191*H191,2)</f>
        <v>0</v>
      </c>
      <c r="K191" s="206" t="s">
        <v>173</v>
      </c>
      <c r="L191" s="62"/>
      <c r="M191" s="210" t="s">
        <v>22</v>
      </c>
      <c r="N191" s="211" t="s">
        <v>47</v>
      </c>
      <c r="O191" s="43"/>
      <c r="P191" s="212">
        <f>O191*H191</f>
        <v>0</v>
      </c>
      <c r="Q191" s="212">
        <v>2.5125799999999998</v>
      </c>
      <c r="R191" s="212">
        <f>Q191*H191</f>
        <v>249.3986908</v>
      </c>
      <c r="S191" s="212">
        <v>0</v>
      </c>
      <c r="T191" s="213">
        <f>S191*H191</f>
        <v>0</v>
      </c>
      <c r="AR191" s="25" t="s">
        <v>174</v>
      </c>
      <c r="AT191" s="25" t="s">
        <v>169</v>
      </c>
      <c r="AU191" s="25" t="s">
        <v>85</v>
      </c>
      <c r="AY191" s="25" t="s">
        <v>166</v>
      </c>
      <c r="BE191" s="214">
        <f>IF(N191="základní",J191,0)</f>
        <v>0</v>
      </c>
      <c r="BF191" s="214">
        <f>IF(N191="snížená",J191,0)</f>
        <v>0</v>
      </c>
      <c r="BG191" s="214">
        <f>IF(N191="zákl. přenesená",J191,0)</f>
        <v>0</v>
      </c>
      <c r="BH191" s="214">
        <f>IF(N191="sníž. přenesená",J191,0)</f>
        <v>0</v>
      </c>
      <c r="BI191" s="214">
        <f>IF(N191="nulová",J191,0)</f>
        <v>0</v>
      </c>
      <c r="BJ191" s="25" t="s">
        <v>83</v>
      </c>
      <c r="BK191" s="214">
        <f>ROUND(I191*H191,2)</f>
        <v>0</v>
      </c>
      <c r="BL191" s="25" t="s">
        <v>174</v>
      </c>
      <c r="BM191" s="25" t="s">
        <v>1345</v>
      </c>
    </row>
    <row r="192" spans="2:65" s="1" customFormat="1" ht="94.5" hidden="1">
      <c r="B192" s="42"/>
      <c r="C192" s="64"/>
      <c r="D192" s="217" t="s">
        <v>193</v>
      </c>
      <c r="E192" s="64"/>
      <c r="F192" s="237" t="s">
        <v>445</v>
      </c>
      <c r="G192" s="64"/>
      <c r="H192" s="64"/>
      <c r="I192" s="173"/>
      <c r="J192" s="64"/>
      <c r="K192" s="64"/>
      <c r="L192" s="62"/>
      <c r="M192" s="238"/>
      <c r="N192" s="43"/>
      <c r="O192" s="43"/>
      <c r="P192" s="43"/>
      <c r="Q192" s="43"/>
      <c r="R192" s="43"/>
      <c r="S192" s="43"/>
      <c r="T192" s="79"/>
      <c r="AT192" s="25" t="s">
        <v>193</v>
      </c>
      <c r="AU192" s="25" t="s">
        <v>85</v>
      </c>
    </row>
    <row r="193" spans="2:51" s="12" customFormat="1">
      <c r="B193" s="215"/>
      <c r="C193" s="216"/>
      <c r="D193" s="217" t="s">
        <v>176</v>
      </c>
      <c r="E193" s="218" t="s">
        <v>22</v>
      </c>
      <c r="F193" s="219" t="s">
        <v>1328</v>
      </c>
      <c r="G193" s="216"/>
      <c r="H193" s="218" t="s">
        <v>22</v>
      </c>
      <c r="I193" s="220"/>
      <c r="J193" s="216"/>
      <c r="K193" s="216"/>
      <c r="L193" s="221"/>
      <c r="M193" s="222"/>
      <c r="N193" s="223"/>
      <c r="O193" s="223"/>
      <c r="P193" s="223"/>
      <c r="Q193" s="223"/>
      <c r="R193" s="223"/>
      <c r="S193" s="223"/>
      <c r="T193" s="224"/>
      <c r="AT193" s="225" t="s">
        <v>176</v>
      </c>
      <c r="AU193" s="225" t="s">
        <v>85</v>
      </c>
      <c r="AV193" s="12" t="s">
        <v>83</v>
      </c>
      <c r="AW193" s="12" t="s">
        <v>39</v>
      </c>
      <c r="AX193" s="12" t="s">
        <v>76</v>
      </c>
      <c r="AY193" s="225" t="s">
        <v>166</v>
      </c>
    </row>
    <row r="194" spans="2:51" s="12" customFormat="1">
      <c r="B194" s="215"/>
      <c r="C194" s="216"/>
      <c r="D194" s="217" t="s">
        <v>176</v>
      </c>
      <c r="E194" s="218" t="s">
        <v>22</v>
      </c>
      <c r="F194" s="219" t="s">
        <v>1346</v>
      </c>
      <c r="G194" s="216"/>
      <c r="H194" s="218" t="s">
        <v>22</v>
      </c>
      <c r="I194" s="220"/>
      <c r="J194" s="216"/>
      <c r="K194" s="216"/>
      <c r="L194" s="221"/>
      <c r="M194" s="222"/>
      <c r="N194" s="223"/>
      <c r="O194" s="223"/>
      <c r="P194" s="223"/>
      <c r="Q194" s="223"/>
      <c r="R194" s="223"/>
      <c r="S194" s="223"/>
      <c r="T194" s="224"/>
      <c r="AT194" s="225" t="s">
        <v>176</v>
      </c>
      <c r="AU194" s="225" t="s">
        <v>85</v>
      </c>
      <c r="AV194" s="12" t="s">
        <v>83</v>
      </c>
      <c r="AW194" s="12" t="s">
        <v>39</v>
      </c>
      <c r="AX194" s="12" t="s">
        <v>76</v>
      </c>
      <c r="AY194" s="225" t="s">
        <v>166</v>
      </c>
    </row>
    <row r="195" spans="2:51" s="13" customFormat="1">
      <c r="B195" s="226"/>
      <c r="C195" s="227"/>
      <c r="D195" s="217" t="s">
        <v>176</v>
      </c>
      <c r="E195" s="228" t="s">
        <v>22</v>
      </c>
      <c r="F195" s="229" t="s">
        <v>1347</v>
      </c>
      <c r="G195" s="227"/>
      <c r="H195" s="230">
        <v>23.07</v>
      </c>
      <c r="I195" s="231"/>
      <c r="J195" s="227"/>
      <c r="K195" s="227"/>
      <c r="L195" s="232"/>
      <c r="M195" s="233"/>
      <c r="N195" s="234"/>
      <c r="O195" s="234"/>
      <c r="P195" s="234"/>
      <c r="Q195" s="234"/>
      <c r="R195" s="234"/>
      <c r="S195" s="234"/>
      <c r="T195" s="235"/>
      <c r="AT195" s="236" t="s">
        <v>176</v>
      </c>
      <c r="AU195" s="236" t="s">
        <v>85</v>
      </c>
      <c r="AV195" s="13" t="s">
        <v>85</v>
      </c>
      <c r="AW195" s="13" t="s">
        <v>39</v>
      </c>
      <c r="AX195" s="13" t="s">
        <v>76</v>
      </c>
      <c r="AY195" s="236" t="s">
        <v>166</v>
      </c>
    </row>
    <row r="196" spans="2:51" s="13" customFormat="1">
      <c r="B196" s="226"/>
      <c r="C196" s="227"/>
      <c r="D196" s="217" t="s">
        <v>176</v>
      </c>
      <c r="E196" s="228" t="s">
        <v>22</v>
      </c>
      <c r="F196" s="229" t="s">
        <v>1348</v>
      </c>
      <c r="G196" s="227"/>
      <c r="H196" s="230">
        <v>51.98</v>
      </c>
      <c r="I196" s="231"/>
      <c r="J196" s="227"/>
      <c r="K196" s="227"/>
      <c r="L196" s="232"/>
      <c r="M196" s="233"/>
      <c r="N196" s="234"/>
      <c r="O196" s="234"/>
      <c r="P196" s="234"/>
      <c r="Q196" s="234"/>
      <c r="R196" s="234"/>
      <c r="S196" s="234"/>
      <c r="T196" s="235"/>
      <c r="AT196" s="236" t="s">
        <v>176</v>
      </c>
      <c r="AU196" s="236" t="s">
        <v>85</v>
      </c>
      <c r="AV196" s="13" t="s">
        <v>85</v>
      </c>
      <c r="AW196" s="13" t="s">
        <v>39</v>
      </c>
      <c r="AX196" s="13" t="s">
        <v>76</v>
      </c>
      <c r="AY196" s="236" t="s">
        <v>166</v>
      </c>
    </row>
    <row r="197" spans="2:51" s="12" customFormat="1">
      <c r="B197" s="215"/>
      <c r="C197" s="216"/>
      <c r="D197" s="217" t="s">
        <v>176</v>
      </c>
      <c r="E197" s="218" t="s">
        <v>22</v>
      </c>
      <c r="F197" s="219" t="s">
        <v>1349</v>
      </c>
      <c r="G197" s="216"/>
      <c r="H197" s="218" t="s">
        <v>22</v>
      </c>
      <c r="I197" s="220"/>
      <c r="J197" s="216"/>
      <c r="K197" s="216"/>
      <c r="L197" s="221"/>
      <c r="M197" s="222"/>
      <c r="N197" s="223"/>
      <c r="O197" s="223"/>
      <c r="P197" s="223"/>
      <c r="Q197" s="223"/>
      <c r="R197" s="223"/>
      <c r="S197" s="223"/>
      <c r="T197" s="224"/>
      <c r="AT197" s="225" t="s">
        <v>176</v>
      </c>
      <c r="AU197" s="225" t="s">
        <v>85</v>
      </c>
      <c r="AV197" s="12" t="s">
        <v>83</v>
      </c>
      <c r="AW197" s="12" t="s">
        <v>39</v>
      </c>
      <c r="AX197" s="12" t="s">
        <v>76</v>
      </c>
      <c r="AY197" s="225" t="s">
        <v>166</v>
      </c>
    </row>
    <row r="198" spans="2:51" s="13" customFormat="1">
      <c r="B198" s="226"/>
      <c r="C198" s="227"/>
      <c r="D198" s="217" t="s">
        <v>176</v>
      </c>
      <c r="E198" s="228" t="s">
        <v>22</v>
      </c>
      <c r="F198" s="229" t="s">
        <v>1350</v>
      </c>
      <c r="G198" s="227"/>
      <c r="H198" s="230">
        <v>1.07</v>
      </c>
      <c r="I198" s="231"/>
      <c r="J198" s="227"/>
      <c r="K198" s="227"/>
      <c r="L198" s="232"/>
      <c r="M198" s="233"/>
      <c r="N198" s="234"/>
      <c r="O198" s="234"/>
      <c r="P198" s="234"/>
      <c r="Q198" s="234"/>
      <c r="R198" s="234"/>
      <c r="S198" s="234"/>
      <c r="T198" s="235"/>
      <c r="AT198" s="236" t="s">
        <v>176</v>
      </c>
      <c r="AU198" s="236" t="s">
        <v>85</v>
      </c>
      <c r="AV198" s="13" t="s">
        <v>85</v>
      </c>
      <c r="AW198" s="13" t="s">
        <v>39</v>
      </c>
      <c r="AX198" s="13" t="s">
        <v>76</v>
      </c>
      <c r="AY198" s="236" t="s">
        <v>166</v>
      </c>
    </row>
    <row r="199" spans="2:51" s="13" customFormat="1">
      <c r="B199" s="226"/>
      <c r="C199" s="227"/>
      <c r="D199" s="217" t="s">
        <v>176</v>
      </c>
      <c r="E199" s="228" t="s">
        <v>22</v>
      </c>
      <c r="F199" s="229" t="s">
        <v>1351</v>
      </c>
      <c r="G199" s="227"/>
      <c r="H199" s="230">
        <v>5.64</v>
      </c>
      <c r="I199" s="231"/>
      <c r="J199" s="227"/>
      <c r="K199" s="227"/>
      <c r="L199" s="232"/>
      <c r="M199" s="233"/>
      <c r="N199" s="234"/>
      <c r="O199" s="234"/>
      <c r="P199" s="234"/>
      <c r="Q199" s="234"/>
      <c r="R199" s="234"/>
      <c r="S199" s="234"/>
      <c r="T199" s="235"/>
      <c r="AT199" s="236" t="s">
        <v>176</v>
      </c>
      <c r="AU199" s="236" t="s">
        <v>85</v>
      </c>
      <c r="AV199" s="13" t="s">
        <v>85</v>
      </c>
      <c r="AW199" s="13" t="s">
        <v>39</v>
      </c>
      <c r="AX199" s="13" t="s">
        <v>76</v>
      </c>
      <c r="AY199" s="236" t="s">
        <v>166</v>
      </c>
    </row>
    <row r="200" spans="2:51" s="15" customFormat="1">
      <c r="B200" s="266"/>
      <c r="C200" s="267"/>
      <c r="D200" s="217" t="s">
        <v>176</v>
      </c>
      <c r="E200" s="268" t="s">
        <v>22</v>
      </c>
      <c r="F200" s="269" t="s">
        <v>1242</v>
      </c>
      <c r="G200" s="267"/>
      <c r="H200" s="270">
        <v>81.760000000000005</v>
      </c>
      <c r="I200" s="271"/>
      <c r="J200" s="267"/>
      <c r="K200" s="267"/>
      <c r="L200" s="272"/>
      <c r="M200" s="273"/>
      <c r="N200" s="274"/>
      <c r="O200" s="274"/>
      <c r="P200" s="274"/>
      <c r="Q200" s="274"/>
      <c r="R200" s="274"/>
      <c r="S200" s="274"/>
      <c r="T200" s="275"/>
      <c r="AT200" s="276" t="s">
        <v>176</v>
      </c>
      <c r="AU200" s="276" t="s">
        <v>85</v>
      </c>
      <c r="AV200" s="15" t="s">
        <v>183</v>
      </c>
      <c r="AW200" s="15" t="s">
        <v>39</v>
      </c>
      <c r="AX200" s="15" t="s">
        <v>76</v>
      </c>
      <c r="AY200" s="276" t="s">
        <v>166</v>
      </c>
    </row>
    <row r="201" spans="2:51" s="12" customFormat="1">
      <c r="B201" s="215"/>
      <c r="C201" s="216"/>
      <c r="D201" s="217" t="s">
        <v>176</v>
      </c>
      <c r="E201" s="218" t="s">
        <v>22</v>
      </c>
      <c r="F201" s="219" t="s">
        <v>1352</v>
      </c>
      <c r="G201" s="216"/>
      <c r="H201" s="218" t="s">
        <v>22</v>
      </c>
      <c r="I201" s="220"/>
      <c r="J201" s="216"/>
      <c r="K201" s="216"/>
      <c r="L201" s="221"/>
      <c r="M201" s="222"/>
      <c r="N201" s="223"/>
      <c r="O201" s="223"/>
      <c r="P201" s="223"/>
      <c r="Q201" s="223"/>
      <c r="R201" s="223"/>
      <c r="S201" s="223"/>
      <c r="T201" s="224"/>
      <c r="AT201" s="225" t="s">
        <v>176</v>
      </c>
      <c r="AU201" s="225" t="s">
        <v>85</v>
      </c>
      <c r="AV201" s="12" t="s">
        <v>83</v>
      </c>
      <c r="AW201" s="12" t="s">
        <v>39</v>
      </c>
      <c r="AX201" s="12" t="s">
        <v>76</v>
      </c>
      <c r="AY201" s="225" t="s">
        <v>166</v>
      </c>
    </row>
    <row r="202" spans="2:51" s="13" customFormat="1">
      <c r="B202" s="226"/>
      <c r="C202" s="227"/>
      <c r="D202" s="217" t="s">
        <v>176</v>
      </c>
      <c r="E202" s="228" t="s">
        <v>22</v>
      </c>
      <c r="F202" s="229" t="s">
        <v>1353</v>
      </c>
      <c r="G202" s="227"/>
      <c r="H202" s="230">
        <v>4.46</v>
      </c>
      <c r="I202" s="231"/>
      <c r="J202" s="227"/>
      <c r="K202" s="227"/>
      <c r="L202" s="232"/>
      <c r="M202" s="233"/>
      <c r="N202" s="234"/>
      <c r="O202" s="234"/>
      <c r="P202" s="234"/>
      <c r="Q202" s="234"/>
      <c r="R202" s="234"/>
      <c r="S202" s="234"/>
      <c r="T202" s="235"/>
      <c r="AT202" s="236" t="s">
        <v>176</v>
      </c>
      <c r="AU202" s="236" t="s">
        <v>85</v>
      </c>
      <c r="AV202" s="13" t="s">
        <v>85</v>
      </c>
      <c r="AW202" s="13" t="s">
        <v>39</v>
      </c>
      <c r="AX202" s="13" t="s">
        <v>76</v>
      </c>
      <c r="AY202" s="236" t="s">
        <v>166</v>
      </c>
    </row>
    <row r="203" spans="2:51" s="13" customFormat="1">
      <c r="B203" s="226"/>
      <c r="C203" s="227"/>
      <c r="D203" s="217" t="s">
        <v>176</v>
      </c>
      <c r="E203" s="228" t="s">
        <v>22</v>
      </c>
      <c r="F203" s="229" t="s">
        <v>1354</v>
      </c>
      <c r="G203" s="227"/>
      <c r="H203" s="230">
        <v>-0.06</v>
      </c>
      <c r="I203" s="231"/>
      <c r="J203" s="227"/>
      <c r="K203" s="227"/>
      <c r="L203" s="232"/>
      <c r="M203" s="233"/>
      <c r="N203" s="234"/>
      <c r="O203" s="234"/>
      <c r="P203" s="234"/>
      <c r="Q203" s="234"/>
      <c r="R203" s="234"/>
      <c r="S203" s="234"/>
      <c r="T203" s="235"/>
      <c r="AT203" s="236" t="s">
        <v>176</v>
      </c>
      <c r="AU203" s="236" t="s">
        <v>85</v>
      </c>
      <c r="AV203" s="13" t="s">
        <v>85</v>
      </c>
      <c r="AW203" s="13" t="s">
        <v>39</v>
      </c>
      <c r="AX203" s="13" t="s">
        <v>76</v>
      </c>
      <c r="AY203" s="236" t="s">
        <v>166</v>
      </c>
    </row>
    <row r="204" spans="2:51" s="13" customFormat="1">
      <c r="B204" s="226"/>
      <c r="C204" s="227"/>
      <c r="D204" s="217" t="s">
        <v>176</v>
      </c>
      <c r="E204" s="228" t="s">
        <v>22</v>
      </c>
      <c r="F204" s="229" t="s">
        <v>1355</v>
      </c>
      <c r="G204" s="227"/>
      <c r="H204" s="230">
        <v>11.53</v>
      </c>
      <c r="I204" s="231"/>
      <c r="J204" s="227"/>
      <c r="K204" s="227"/>
      <c r="L204" s="232"/>
      <c r="M204" s="233"/>
      <c r="N204" s="234"/>
      <c r="O204" s="234"/>
      <c r="P204" s="234"/>
      <c r="Q204" s="234"/>
      <c r="R204" s="234"/>
      <c r="S204" s="234"/>
      <c r="T204" s="235"/>
      <c r="AT204" s="236" t="s">
        <v>176</v>
      </c>
      <c r="AU204" s="236" t="s">
        <v>85</v>
      </c>
      <c r="AV204" s="13" t="s">
        <v>85</v>
      </c>
      <c r="AW204" s="13" t="s">
        <v>39</v>
      </c>
      <c r="AX204" s="13" t="s">
        <v>76</v>
      </c>
      <c r="AY204" s="236" t="s">
        <v>166</v>
      </c>
    </row>
    <row r="205" spans="2:51" s="13" customFormat="1">
      <c r="B205" s="226"/>
      <c r="C205" s="227"/>
      <c r="D205" s="217" t="s">
        <v>176</v>
      </c>
      <c r="E205" s="228" t="s">
        <v>22</v>
      </c>
      <c r="F205" s="229" t="s">
        <v>1356</v>
      </c>
      <c r="G205" s="227"/>
      <c r="H205" s="230">
        <v>0.42</v>
      </c>
      <c r="I205" s="231"/>
      <c r="J205" s="227"/>
      <c r="K205" s="227"/>
      <c r="L205" s="232"/>
      <c r="M205" s="233"/>
      <c r="N205" s="234"/>
      <c r="O205" s="234"/>
      <c r="P205" s="234"/>
      <c r="Q205" s="234"/>
      <c r="R205" s="234"/>
      <c r="S205" s="234"/>
      <c r="T205" s="235"/>
      <c r="AT205" s="236" t="s">
        <v>176</v>
      </c>
      <c r="AU205" s="236" t="s">
        <v>85</v>
      </c>
      <c r="AV205" s="13" t="s">
        <v>85</v>
      </c>
      <c r="AW205" s="13" t="s">
        <v>39</v>
      </c>
      <c r="AX205" s="13" t="s">
        <v>76</v>
      </c>
      <c r="AY205" s="236" t="s">
        <v>166</v>
      </c>
    </row>
    <row r="206" spans="2:51" s="13" customFormat="1">
      <c r="B206" s="226"/>
      <c r="C206" s="227"/>
      <c r="D206" s="217" t="s">
        <v>176</v>
      </c>
      <c r="E206" s="228" t="s">
        <v>22</v>
      </c>
      <c r="F206" s="229" t="s">
        <v>1357</v>
      </c>
      <c r="G206" s="227"/>
      <c r="H206" s="230">
        <v>1.34</v>
      </c>
      <c r="I206" s="231"/>
      <c r="J206" s="227"/>
      <c r="K206" s="227"/>
      <c r="L206" s="232"/>
      <c r="M206" s="233"/>
      <c r="N206" s="234"/>
      <c r="O206" s="234"/>
      <c r="P206" s="234"/>
      <c r="Q206" s="234"/>
      <c r="R206" s="234"/>
      <c r="S206" s="234"/>
      <c r="T206" s="235"/>
      <c r="AT206" s="236" t="s">
        <v>176</v>
      </c>
      <c r="AU206" s="236" t="s">
        <v>85</v>
      </c>
      <c r="AV206" s="13" t="s">
        <v>85</v>
      </c>
      <c r="AW206" s="13" t="s">
        <v>39</v>
      </c>
      <c r="AX206" s="13" t="s">
        <v>76</v>
      </c>
      <c r="AY206" s="236" t="s">
        <v>166</v>
      </c>
    </row>
    <row r="207" spans="2:51" s="13" customFormat="1">
      <c r="B207" s="226"/>
      <c r="C207" s="227"/>
      <c r="D207" s="217" t="s">
        <v>176</v>
      </c>
      <c r="E207" s="228" t="s">
        <v>22</v>
      </c>
      <c r="F207" s="229" t="s">
        <v>1358</v>
      </c>
      <c r="G207" s="227"/>
      <c r="H207" s="230">
        <v>-0.19</v>
      </c>
      <c r="I207" s="231"/>
      <c r="J207" s="227"/>
      <c r="K207" s="227"/>
      <c r="L207" s="232"/>
      <c r="M207" s="233"/>
      <c r="N207" s="234"/>
      <c r="O207" s="234"/>
      <c r="P207" s="234"/>
      <c r="Q207" s="234"/>
      <c r="R207" s="234"/>
      <c r="S207" s="234"/>
      <c r="T207" s="235"/>
      <c r="AT207" s="236" t="s">
        <v>176</v>
      </c>
      <c r="AU207" s="236" t="s">
        <v>85</v>
      </c>
      <c r="AV207" s="13" t="s">
        <v>85</v>
      </c>
      <c r="AW207" s="13" t="s">
        <v>39</v>
      </c>
      <c r="AX207" s="13" t="s">
        <v>76</v>
      </c>
      <c r="AY207" s="236" t="s">
        <v>166</v>
      </c>
    </row>
    <row r="208" spans="2:51" s="15" customFormat="1">
      <c r="B208" s="266"/>
      <c r="C208" s="267"/>
      <c r="D208" s="217" t="s">
        <v>176</v>
      </c>
      <c r="E208" s="268" t="s">
        <v>22</v>
      </c>
      <c r="F208" s="269" t="s">
        <v>1242</v>
      </c>
      <c r="G208" s="267"/>
      <c r="H208" s="270">
        <v>17.5</v>
      </c>
      <c r="I208" s="271"/>
      <c r="J208" s="267"/>
      <c r="K208" s="267"/>
      <c r="L208" s="272"/>
      <c r="M208" s="273"/>
      <c r="N208" s="274"/>
      <c r="O208" s="274"/>
      <c r="P208" s="274"/>
      <c r="Q208" s="274"/>
      <c r="R208" s="274"/>
      <c r="S208" s="274"/>
      <c r="T208" s="275"/>
      <c r="AT208" s="276" t="s">
        <v>176</v>
      </c>
      <c r="AU208" s="276" t="s">
        <v>85</v>
      </c>
      <c r="AV208" s="15" t="s">
        <v>183</v>
      </c>
      <c r="AW208" s="15" t="s">
        <v>39</v>
      </c>
      <c r="AX208" s="15" t="s">
        <v>76</v>
      </c>
      <c r="AY208" s="276" t="s">
        <v>166</v>
      </c>
    </row>
    <row r="209" spans="2:65" s="14" customFormat="1">
      <c r="B209" s="239"/>
      <c r="C209" s="240"/>
      <c r="D209" s="217" t="s">
        <v>176</v>
      </c>
      <c r="E209" s="241" t="s">
        <v>22</v>
      </c>
      <c r="F209" s="242" t="s">
        <v>214</v>
      </c>
      <c r="G209" s="240"/>
      <c r="H209" s="243">
        <v>99.26</v>
      </c>
      <c r="I209" s="244"/>
      <c r="J209" s="240"/>
      <c r="K209" s="240"/>
      <c r="L209" s="245"/>
      <c r="M209" s="246"/>
      <c r="N209" s="247"/>
      <c r="O209" s="247"/>
      <c r="P209" s="247"/>
      <c r="Q209" s="247"/>
      <c r="R209" s="247"/>
      <c r="S209" s="247"/>
      <c r="T209" s="248"/>
      <c r="AT209" s="249" t="s">
        <v>176</v>
      </c>
      <c r="AU209" s="249" t="s">
        <v>85</v>
      </c>
      <c r="AV209" s="14" t="s">
        <v>174</v>
      </c>
      <c r="AW209" s="14" t="s">
        <v>39</v>
      </c>
      <c r="AX209" s="14" t="s">
        <v>83</v>
      </c>
      <c r="AY209" s="249" t="s">
        <v>166</v>
      </c>
    </row>
    <row r="210" spans="2:65" s="1" customFormat="1" ht="38.25" customHeight="1">
      <c r="B210" s="42"/>
      <c r="C210" s="204" t="s">
        <v>321</v>
      </c>
      <c r="D210" s="204" t="s">
        <v>169</v>
      </c>
      <c r="E210" s="205" t="s">
        <v>1359</v>
      </c>
      <c r="F210" s="206" t="s">
        <v>1360</v>
      </c>
      <c r="G210" s="207" t="s">
        <v>172</v>
      </c>
      <c r="H210" s="208">
        <v>169.61</v>
      </c>
      <c r="I210" s="209"/>
      <c r="J210" s="208">
        <f>ROUND(I210*H210,2)</f>
        <v>0</v>
      </c>
      <c r="K210" s="206" t="s">
        <v>173</v>
      </c>
      <c r="L210" s="62"/>
      <c r="M210" s="210" t="s">
        <v>22</v>
      </c>
      <c r="N210" s="211" t="s">
        <v>47</v>
      </c>
      <c r="O210" s="43"/>
      <c r="P210" s="212">
        <f>O210*H210</f>
        <v>0</v>
      </c>
      <c r="Q210" s="212">
        <v>2.47E-3</v>
      </c>
      <c r="R210" s="212">
        <f>Q210*H210</f>
        <v>0.41893670000000005</v>
      </c>
      <c r="S210" s="212">
        <v>0</v>
      </c>
      <c r="T210" s="213">
        <f>S210*H210</f>
        <v>0</v>
      </c>
      <c r="AR210" s="25" t="s">
        <v>174</v>
      </c>
      <c r="AT210" s="25" t="s">
        <v>169</v>
      </c>
      <c r="AU210" s="25" t="s">
        <v>85</v>
      </c>
      <c r="AY210" s="25" t="s">
        <v>166</v>
      </c>
      <c r="BE210" s="214">
        <f>IF(N210="základní",J210,0)</f>
        <v>0</v>
      </c>
      <c r="BF210" s="214">
        <f>IF(N210="snížená",J210,0)</f>
        <v>0</v>
      </c>
      <c r="BG210" s="214">
        <f>IF(N210="zákl. přenesená",J210,0)</f>
        <v>0</v>
      </c>
      <c r="BH210" s="214">
        <f>IF(N210="sníž. přenesená",J210,0)</f>
        <v>0</v>
      </c>
      <c r="BI210" s="214">
        <f>IF(N210="nulová",J210,0)</f>
        <v>0</v>
      </c>
      <c r="BJ210" s="25" t="s">
        <v>83</v>
      </c>
      <c r="BK210" s="214">
        <f>ROUND(I210*H210,2)</f>
        <v>0</v>
      </c>
      <c r="BL210" s="25" t="s">
        <v>174</v>
      </c>
      <c r="BM210" s="25" t="s">
        <v>1361</v>
      </c>
    </row>
    <row r="211" spans="2:65" s="1" customFormat="1" ht="81" hidden="1">
      <c r="B211" s="42"/>
      <c r="C211" s="64"/>
      <c r="D211" s="217" t="s">
        <v>193</v>
      </c>
      <c r="E211" s="64"/>
      <c r="F211" s="237" t="s">
        <v>1362</v>
      </c>
      <c r="G211" s="64"/>
      <c r="H211" s="64"/>
      <c r="I211" s="173"/>
      <c r="J211" s="64"/>
      <c r="K211" s="64"/>
      <c r="L211" s="62"/>
      <c r="M211" s="238"/>
      <c r="N211" s="43"/>
      <c r="O211" s="43"/>
      <c r="P211" s="43"/>
      <c r="Q211" s="43"/>
      <c r="R211" s="43"/>
      <c r="S211" s="43"/>
      <c r="T211" s="79"/>
      <c r="AT211" s="25" t="s">
        <v>193</v>
      </c>
      <c r="AU211" s="25" t="s">
        <v>85</v>
      </c>
    </row>
    <row r="212" spans="2:65" s="12" customFormat="1">
      <c r="B212" s="215"/>
      <c r="C212" s="216"/>
      <c r="D212" s="217" t="s">
        <v>176</v>
      </c>
      <c r="E212" s="218" t="s">
        <v>22</v>
      </c>
      <c r="F212" s="219" t="s">
        <v>1328</v>
      </c>
      <c r="G212" s="216"/>
      <c r="H212" s="218" t="s">
        <v>22</v>
      </c>
      <c r="I212" s="220"/>
      <c r="J212" s="216"/>
      <c r="K212" s="216"/>
      <c r="L212" s="221"/>
      <c r="M212" s="222"/>
      <c r="N212" s="223"/>
      <c r="O212" s="223"/>
      <c r="P212" s="223"/>
      <c r="Q212" s="223"/>
      <c r="R212" s="223"/>
      <c r="S212" s="223"/>
      <c r="T212" s="224"/>
      <c r="AT212" s="225" t="s">
        <v>176</v>
      </c>
      <c r="AU212" s="225" t="s">
        <v>85</v>
      </c>
      <c r="AV212" s="12" t="s">
        <v>83</v>
      </c>
      <c r="AW212" s="12" t="s">
        <v>39</v>
      </c>
      <c r="AX212" s="12" t="s">
        <v>76</v>
      </c>
      <c r="AY212" s="225" t="s">
        <v>166</v>
      </c>
    </row>
    <row r="213" spans="2:65" s="12" customFormat="1">
      <c r="B213" s="215"/>
      <c r="C213" s="216"/>
      <c r="D213" s="217" t="s">
        <v>176</v>
      </c>
      <c r="E213" s="218" t="s">
        <v>22</v>
      </c>
      <c r="F213" s="219" t="s">
        <v>1363</v>
      </c>
      <c r="G213" s="216"/>
      <c r="H213" s="218" t="s">
        <v>22</v>
      </c>
      <c r="I213" s="220"/>
      <c r="J213" s="216"/>
      <c r="K213" s="216"/>
      <c r="L213" s="221"/>
      <c r="M213" s="222"/>
      <c r="N213" s="223"/>
      <c r="O213" s="223"/>
      <c r="P213" s="223"/>
      <c r="Q213" s="223"/>
      <c r="R213" s="223"/>
      <c r="S213" s="223"/>
      <c r="T213" s="224"/>
      <c r="AT213" s="225" t="s">
        <v>176</v>
      </c>
      <c r="AU213" s="225" t="s">
        <v>85</v>
      </c>
      <c r="AV213" s="12" t="s">
        <v>83</v>
      </c>
      <c r="AW213" s="12" t="s">
        <v>39</v>
      </c>
      <c r="AX213" s="12" t="s">
        <v>76</v>
      </c>
      <c r="AY213" s="225" t="s">
        <v>166</v>
      </c>
    </row>
    <row r="214" spans="2:65" s="13" customFormat="1">
      <c r="B214" s="226"/>
      <c r="C214" s="227"/>
      <c r="D214" s="217" t="s">
        <v>176</v>
      </c>
      <c r="E214" s="228" t="s">
        <v>22</v>
      </c>
      <c r="F214" s="229" t="s">
        <v>1364</v>
      </c>
      <c r="G214" s="227"/>
      <c r="H214" s="230">
        <v>38.35</v>
      </c>
      <c r="I214" s="231"/>
      <c r="J214" s="227"/>
      <c r="K214" s="227"/>
      <c r="L214" s="232"/>
      <c r="M214" s="233"/>
      <c r="N214" s="234"/>
      <c r="O214" s="234"/>
      <c r="P214" s="234"/>
      <c r="Q214" s="234"/>
      <c r="R214" s="234"/>
      <c r="S214" s="234"/>
      <c r="T214" s="235"/>
      <c r="AT214" s="236" t="s">
        <v>176</v>
      </c>
      <c r="AU214" s="236" t="s">
        <v>85</v>
      </c>
      <c r="AV214" s="13" t="s">
        <v>85</v>
      </c>
      <c r="AW214" s="13" t="s">
        <v>39</v>
      </c>
      <c r="AX214" s="13" t="s">
        <v>76</v>
      </c>
      <c r="AY214" s="236" t="s">
        <v>166</v>
      </c>
    </row>
    <row r="215" spans="2:65" s="13" customFormat="1">
      <c r="B215" s="226"/>
      <c r="C215" s="227"/>
      <c r="D215" s="217" t="s">
        <v>176</v>
      </c>
      <c r="E215" s="228" t="s">
        <v>22</v>
      </c>
      <c r="F215" s="229" t="s">
        <v>1365</v>
      </c>
      <c r="G215" s="227"/>
      <c r="H215" s="230">
        <v>37.18</v>
      </c>
      <c r="I215" s="231"/>
      <c r="J215" s="227"/>
      <c r="K215" s="227"/>
      <c r="L215" s="232"/>
      <c r="M215" s="233"/>
      <c r="N215" s="234"/>
      <c r="O215" s="234"/>
      <c r="P215" s="234"/>
      <c r="Q215" s="234"/>
      <c r="R215" s="234"/>
      <c r="S215" s="234"/>
      <c r="T215" s="235"/>
      <c r="AT215" s="236" t="s">
        <v>176</v>
      </c>
      <c r="AU215" s="236" t="s">
        <v>85</v>
      </c>
      <c r="AV215" s="13" t="s">
        <v>85</v>
      </c>
      <c r="AW215" s="13" t="s">
        <v>39</v>
      </c>
      <c r="AX215" s="13" t="s">
        <v>76</v>
      </c>
      <c r="AY215" s="236" t="s">
        <v>166</v>
      </c>
    </row>
    <row r="216" spans="2:65" s="15" customFormat="1">
      <c r="B216" s="266"/>
      <c r="C216" s="267"/>
      <c r="D216" s="217" t="s">
        <v>176</v>
      </c>
      <c r="E216" s="268" t="s">
        <v>22</v>
      </c>
      <c r="F216" s="269" t="s">
        <v>1242</v>
      </c>
      <c r="G216" s="267"/>
      <c r="H216" s="270">
        <v>75.53</v>
      </c>
      <c r="I216" s="271"/>
      <c r="J216" s="267"/>
      <c r="K216" s="267"/>
      <c r="L216" s="272"/>
      <c r="M216" s="273"/>
      <c r="N216" s="274"/>
      <c r="O216" s="274"/>
      <c r="P216" s="274"/>
      <c r="Q216" s="274"/>
      <c r="R216" s="274"/>
      <c r="S216" s="274"/>
      <c r="T216" s="275"/>
      <c r="AT216" s="276" t="s">
        <v>176</v>
      </c>
      <c r="AU216" s="276" t="s">
        <v>85</v>
      </c>
      <c r="AV216" s="15" t="s">
        <v>183</v>
      </c>
      <c r="AW216" s="15" t="s">
        <v>39</v>
      </c>
      <c r="AX216" s="15" t="s">
        <v>76</v>
      </c>
      <c r="AY216" s="276" t="s">
        <v>166</v>
      </c>
    </row>
    <row r="217" spans="2:65" s="12" customFormat="1">
      <c r="B217" s="215"/>
      <c r="C217" s="216"/>
      <c r="D217" s="217" t="s">
        <v>176</v>
      </c>
      <c r="E217" s="218" t="s">
        <v>22</v>
      </c>
      <c r="F217" s="219" t="s">
        <v>1352</v>
      </c>
      <c r="G217" s="216"/>
      <c r="H217" s="218" t="s">
        <v>22</v>
      </c>
      <c r="I217" s="220"/>
      <c r="J217" s="216"/>
      <c r="K217" s="216"/>
      <c r="L217" s="221"/>
      <c r="M217" s="222"/>
      <c r="N217" s="223"/>
      <c r="O217" s="223"/>
      <c r="P217" s="223"/>
      <c r="Q217" s="223"/>
      <c r="R217" s="223"/>
      <c r="S217" s="223"/>
      <c r="T217" s="224"/>
      <c r="AT217" s="225" t="s">
        <v>176</v>
      </c>
      <c r="AU217" s="225" t="s">
        <v>85</v>
      </c>
      <c r="AV217" s="12" t="s">
        <v>83</v>
      </c>
      <c r="AW217" s="12" t="s">
        <v>39</v>
      </c>
      <c r="AX217" s="12" t="s">
        <v>76</v>
      </c>
      <c r="AY217" s="225" t="s">
        <v>166</v>
      </c>
    </row>
    <row r="218" spans="2:65" s="13" customFormat="1">
      <c r="B218" s="226"/>
      <c r="C218" s="227"/>
      <c r="D218" s="217" t="s">
        <v>176</v>
      </c>
      <c r="E218" s="228" t="s">
        <v>22</v>
      </c>
      <c r="F218" s="229" t="s">
        <v>1366</v>
      </c>
      <c r="G218" s="227"/>
      <c r="H218" s="230">
        <v>46.61</v>
      </c>
      <c r="I218" s="231"/>
      <c r="J218" s="227"/>
      <c r="K218" s="227"/>
      <c r="L218" s="232"/>
      <c r="M218" s="233"/>
      <c r="N218" s="234"/>
      <c r="O218" s="234"/>
      <c r="P218" s="234"/>
      <c r="Q218" s="234"/>
      <c r="R218" s="234"/>
      <c r="S218" s="234"/>
      <c r="T218" s="235"/>
      <c r="AT218" s="236" t="s">
        <v>176</v>
      </c>
      <c r="AU218" s="236" t="s">
        <v>85</v>
      </c>
      <c r="AV218" s="13" t="s">
        <v>85</v>
      </c>
      <c r="AW218" s="13" t="s">
        <v>39</v>
      </c>
      <c r="AX218" s="13" t="s">
        <v>76</v>
      </c>
      <c r="AY218" s="236" t="s">
        <v>166</v>
      </c>
    </row>
    <row r="219" spans="2:65" s="13" customFormat="1">
      <c r="B219" s="226"/>
      <c r="C219" s="227"/>
      <c r="D219" s="217" t="s">
        <v>176</v>
      </c>
      <c r="E219" s="228" t="s">
        <v>22</v>
      </c>
      <c r="F219" s="229" t="s">
        <v>1367</v>
      </c>
      <c r="G219" s="227"/>
      <c r="H219" s="230">
        <v>45.18</v>
      </c>
      <c r="I219" s="231"/>
      <c r="J219" s="227"/>
      <c r="K219" s="227"/>
      <c r="L219" s="232"/>
      <c r="M219" s="233"/>
      <c r="N219" s="234"/>
      <c r="O219" s="234"/>
      <c r="P219" s="234"/>
      <c r="Q219" s="234"/>
      <c r="R219" s="234"/>
      <c r="S219" s="234"/>
      <c r="T219" s="235"/>
      <c r="AT219" s="236" t="s">
        <v>176</v>
      </c>
      <c r="AU219" s="236" t="s">
        <v>85</v>
      </c>
      <c r="AV219" s="13" t="s">
        <v>85</v>
      </c>
      <c r="AW219" s="13" t="s">
        <v>39</v>
      </c>
      <c r="AX219" s="13" t="s">
        <v>76</v>
      </c>
      <c r="AY219" s="236" t="s">
        <v>166</v>
      </c>
    </row>
    <row r="220" spans="2:65" s="13" customFormat="1">
      <c r="B220" s="226"/>
      <c r="C220" s="227"/>
      <c r="D220" s="217" t="s">
        <v>176</v>
      </c>
      <c r="E220" s="228" t="s">
        <v>22</v>
      </c>
      <c r="F220" s="229" t="s">
        <v>1368</v>
      </c>
      <c r="G220" s="227"/>
      <c r="H220" s="230">
        <v>1.7</v>
      </c>
      <c r="I220" s="231"/>
      <c r="J220" s="227"/>
      <c r="K220" s="227"/>
      <c r="L220" s="232"/>
      <c r="M220" s="233"/>
      <c r="N220" s="234"/>
      <c r="O220" s="234"/>
      <c r="P220" s="234"/>
      <c r="Q220" s="234"/>
      <c r="R220" s="234"/>
      <c r="S220" s="234"/>
      <c r="T220" s="235"/>
      <c r="AT220" s="236" t="s">
        <v>176</v>
      </c>
      <c r="AU220" s="236" t="s">
        <v>85</v>
      </c>
      <c r="AV220" s="13" t="s">
        <v>85</v>
      </c>
      <c r="AW220" s="13" t="s">
        <v>39</v>
      </c>
      <c r="AX220" s="13" t="s">
        <v>76</v>
      </c>
      <c r="AY220" s="236" t="s">
        <v>166</v>
      </c>
    </row>
    <row r="221" spans="2:65" s="13" customFormat="1">
      <c r="B221" s="226"/>
      <c r="C221" s="227"/>
      <c r="D221" s="217" t="s">
        <v>176</v>
      </c>
      <c r="E221" s="228" t="s">
        <v>22</v>
      </c>
      <c r="F221" s="229" t="s">
        <v>1369</v>
      </c>
      <c r="G221" s="227"/>
      <c r="H221" s="230">
        <v>0.54</v>
      </c>
      <c r="I221" s="231"/>
      <c r="J221" s="227"/>
      <c r="K221" s="227"/>
      <c r="L221" s="232"/>
      <c r="M221" s="233"/>
      <c r="N221" s="234"/>
      <c r="O221" s="234"/>
      <c r="P221" s="234"/>
      <c r="Q221" s="234"/>
      <c r="R221" s="234"/>
      <c r="S221" s="234"/>
      <c r="T221" s="235"/>
      <c r="AT221" s="236" t="s">
        <v>176</v>
      </c>
      <c r="AU221" s="236" t="s">
        <v>85</v>
      </c>
      <c r="AV221" s="13" t="s">
        <v>85</v>
      </c>
      <c r="AW221" s="13" t="s">
        <v>39</v>
      </c>
      <c r="AX221" s="13" t="s">
        <v>76</v>
      </c>
      <c r="AY221" s="236" t="s">
        <v>166</v>
      </c>
    </row>
    <row r="222" spans="2:65" s="15" customFormat="1">
      <c r="B222" s="266"/>
      <c r="C222" s="267"/>
      <c r="D222" s="217" t="s">
        <v>176</v>
      </c>
      <c r="E222" s="268" t="s">
        <v>22</v>
      </c>
      <c r="F222" s="269" t="s">
        <v>1242</v>
      </c>
      <c r="G222" s="267"/>
      <c r="H222" s="270">
        <v>94.03</v>
      </c>
      <c r="I222" s="271"/>
      <c r="J222" s="267"/>
      <c r="K222" s="267"/>
      <c r="L222" s="272"/>
      <c r="M222" s="273"/>
      <c r="N222" s="274"/>
      <c r="O222" s="274"/>
      <c r="P222" s="274"/>
      <c r="Q222" s="274"/>
      <c r="R222" s="274"/>
      <c r="S222" s="274"/>
      <c r="T222" s="275"/>
      <c r="AT222" s="276" t="s">
        <v>176</v>
      </c>
      <c r="AU222" s="276" t="s">
        <v>85</v>
      </c>
      <c r="AV222" s="15" t="s">
        <v>183</v>
      </c>
      <c r="AW222" s="15" t="s">
        <v>39</v>
      </c>
      <c r="AX222" s="15" t="s">
        <v>76</v>
      </c>
      <c r="AY222" s="276" t="s">
        <v>166</v>
      </c>
    </row>
    <row r="223" spans="2:65" s="13" customFormat="1">
      <c r="B223" s="226"/>
      <c r="C223" s="227"/>
      <c r="D223" s="217" t="s">
        <v>176</v>
      </c>
      <c r="E223" s="228" t="s">
        <v>22</v>
      </c>
      <c r="F223" s="229" t="s">
        <v>1370</v>
      </c>
      <c r="G223" s="227"/>
      <c r="H223" s="230">
        <v>0.05</v>
      </c>
      <c r="I223" s="231"/>
      <c r="J223" s="227"/>
      <c r="K223" s="227"/>
      <c r="L223" s="232"/>
      <c r="M223" s="233"/>
      <c r="N223" s="234"/>
      <c r="O223" s="234"/>
      <c r="P223" s="234"/>
      <c r="Q223" s="234"/>
      <c r="R223" s="234"/>
      <c r="S223" s="234"/>
      <c r="T223" s="235"/>
      <c r="AT223" s="236" t="s">
        <v>176</v>
      </c>
      <c r="AU223" s="236" t="s">
        <v>85</v>
      </c>
      <c r="AV223" s="13" t="s">
        <v>85</v>
      </c>
      <c r="AW223" s="13" t="s">
        <v>39</v>
      </c>
      <c r="AX223" s="13" t="s">
        <v>76</v>
      </c>
      <c r="AY223" s="236" t="s">
        <v>166</v>
      </c>
    </row>
    <row r="224" spans="2:65" s="14" customFormat="1">
      <c r="B224" s="239"/>
      <c r="C224" s="240"/>
      <c r="D224" s="217" t="s">
        <v>176</v>
      </c>
      <c r="E224" s="241" t="s">
        <v>22</v>
      </c>
      <c r="F224" s="242" t="s">
        <v>214</v>
      </c>
      <c r="G224" s="240"/>
      <c r="H224" s="243">
        <v>169.61</v>
      </c>
      <c r="I224" s="244"/>
      <c r="J224" s="240"/>
      <c r="K224" s="240"/>
      <c r="L224" s="245"/>
      <c r="M224" s="246"/>
      <c r="N224" s="247"/>
      <c r="O224" s="247"/>
      <c r="P224" s="247"/>
      <c r="Q224" s="247"/>
      <c r="R224" s="247"/>
      <c r="S224" s="247"/>
      <c r="T224" s="248"/>
      <c r="AT224" s="249" t="s">
        <v>176</v>
      </c>
      <c r="AU224" s="249" t="s">
        <v>85</v>
      </c>
      <c r="AV224" s="14" t="s">
        <v>174</v>
      </c>
      <c r="AW224" s="14" t="s">
        <v>39</v>
      </c>
      <c r="AX224" s="14" t="s">
        <v>83</v>
      </c>
      <c r="AY224" s="249" t="s">
        <v>166</v>
      </c>
    </row>
    <row r="225" spans="2:65" s="1" customFormat="1" ht="38.25" customHeight="1">
      <c r="B225" s="42"/>
      <c r="C225" s="204" t="s">
        <v>328</v>
      </c>
      <c r="D225" s="204" t="s">
        <v>169</v>
      </c>
      <c r="E225" s="205" t="s">
        <v>1371</v>
      </c>
      <c r="F225" s="206" t="s">
        <v>1372</v>
      </c>
      <c r="G225" s="207" t="s">
        <v>172</v>
      </c>
      <c r="H225" s="208">
        <v>169.02</v>
      </c>
      <c r="I225" s="209"/>
      <c r="J225" s="208">
        <f>ROUND(I225*H225,2)</f>
        <v>0</v>
      </c>
      <c r="K225" s="206" t="s">
        <v>173</v>
      </c>
      <c r="L225" s="62"/>
      <c r="M225" s="210" t="s">
        <v>22</v>
      </c>
      <c r="N225" s="211" t="s">
        <v>47</v>
      </c>
      <c r="O225" s="43"/>
      <c r="P225" s="212">
        <f>O225*H225</f>
        <v>0</v>
      </c>
      <c r="Q225" s="212">
        <v>0</v>
      </c>
      <c r="R225" s="212">
        <f>Q225*H225</f>
        <v>0</v>
      </c>
      <c r="S225" s="212">
        <v>0</v>
      </c>
      <c r="T225" s="213">
        <f>S225*H225</f>
        <v>0</v>
      </c>
      <c r="AR225" s="25" t="s">
        <v>174</v>
      </c>
      <c r="AT225" s="25" t="s">
        <v>169</v>
      </c>
      <c r="AU225" s="25" t="s">
        <v>85</v>
      </c>
      <c r="AY225" s="25" t="s">
        <v>166</v>
      </c>
      <c r="BE225" s="214">
        <f>IF(N225="základní",J225,0)</f>
        <v>0</v>
      </c>
      <c r="BF225" s="214">
        <f>IF(N225="snížená",J225,0)</f>
        <v>0</v>
      </c>
      <c r="BG225" s="214">
        <f>IF(N225="zákl. přenesená",J225,0)</f>
        <v>0</v>
      </c>
      <c r="BH225" s="214">
        <f>IF(N225="sníž. přenesená",J225,0)</f>
        <v>0</v>
      </c>
      <c r="BI225" s="214">
        <f>IF(N225="nulová",J225,0)</f>
        <v>0</v>
      </c>
      <c r="BJ225" s="25" t="s">
        <v>83</v>
      </c>
      <c r="BK225" s="214">
        <f>ROUND(I225*H225,2)</f>
        <v>0</v>
      </c>
      <c r="BL225" s="25" t="s">
        <v>174</v>
      </c>
      <c r="BM225" s="25" t="s">
        <v>1373</v>
      </c>
    </row>
    <row r="226" spans="2:65" s="1" customFormat="1" ht="81" hidden="1">
      <c r="B226" s="42"/>
      <c r="C226" s="64"/>
      <c r="D226" s="217" t="s">
        <v>193</v>
      </c>
      <c r="E226" s="64"/>
      <c r="F226" s="237" t="s">
        <v>1362</v>
      </c>
      <c r="G226" s="64"/>
      <c r="H226" s="64"/>
      <c r="I226" s="173"/>
      <c r="J226" s="64"/>
      <c r="K226" s="64"/>
      <c r="L226" s="62"/>
      <c r="M226" s="238"/>
      <c r="N226" s="43"/>
      <c r="O226" s="43"/>
      <c r="P226" s="43"/>
      <c r="Q226" s="43"/>
      <c r="R226" s="43"/>
      <c r="S226" s="43"/>
      <c r="T226" s="79"/>
      <c r="AT226" s="25" t="s">
        <v>193</v>
      </c>
      <c r="AU226" s="25" t="s">
        <v>85</v>
      </c>
    </row>
    <row r="227" spans="2:65" s="13" customFormat="1">
      <c r="B227" s="226"/>
      <c r="C227" s="227"/>
      <c r="D227" s="217" t="s">
        <v>176</v>
      </c>
      <c r="E227" s="228" t="s">
        <v>22</v>
      </c>
      <c r="F227" s="229" t="s">
        <v>1374</v>
      </c>
      <c r="G227" s="227"/>
      <c r="H227" s="230">
        <v>169.02</v>
      </c>
      <c r="I227" s="231"/>
      <c r="J227" s="227"/>
      <c r="K227" s="227"/>
      <c r="L227" s="232"/>
      <c r="M227" s="233"/>
      <c r="N227" s="234"/>
      <c r="O227" s="234"/>
      <c r="P227" s="234"/>
      <c r="Q227" s="234"/>
      <c r="R227" s="234"/>
      <c r="S227" s="234"/>
      <c r="T227" s="235"/>
      <c r="AT227" s="236" t="s">
        <v>176</v>
      </c>
      <c r="AU227" s="236" t="s">
        <v>85</v>
      </c>
      <c r="AV227" s="13" t="s">
        <v>85</v>
      </c>
      <c r="AW227" s="13" t="s">
        <v>39</v>
      </c>
      <c r="AX227" s="13" t="s">
        <v>83</v>
      </c>
      <c r="AY227" s="236" t="s">
        <v>166</v>
      </c>
    </row>
    <row r="228" spans="2:65" s="1" customFormat="1" ht="38.25" customHeight="1">
      <c r="B228" s="42"/>
      <c r="C228" s="204" t="s">
        <v>337</v>
      </c>
      <c r="D228" s="204" t="s">
        <v>169</v>
      </c>
      <c r="E228" s="205" t="s">
        <v>1375</v>
      </c>
      <c r="F228" s="206" t="s">
        <v>1376</v>
      </c>
      <c r="G228" s="207" t="s">
        <v>172</v>
      </c>
      <c r="H228" s="208">
        <v>305.14</v>
      </c>
      <c r="I228" s="209"/>
      <c r="J228" s="208">
        <f>ROUND(I228*H228,2)</f>
        <v>0</v>
      </c>
      <c r="K228" s="206" t="s">
        <v>173</v>
      </c>
      <c r="L228" s="62"/>
      <c r="M228" s="210" t="s">
        <v>22</v>
      </c>
      <c r="N228" s="211" t="s">
        <v>47</v>
      </c>
      <c r="O228" s="43"/>
      <c r="P228" s="212">
        <f>O228*H228</f>
        <v>0</v>
      </c>
      <c r="Q228" s="212">
        <v>3.32E-3</v>
      </c>
      <c r="R228" s="212">
        <f>Q228*H228</f>
        <v>1.0130648</v>
      </c>
      <c r="S228" s="212">
        <v>0</v>
      </c>
      <c r="T228" s="213">
        <f>S228*H228</f>
        <v>0</v>
      </c>
      <c r="AR228" s="25" t="s">
        <v>174</v>
      </c>
      <c r="AT228" s="25" t="s">
        <v>169</v>
      </c>
      <c r="AU228" s="25" t="s">
        <v>85</v>
      </c>
      <c r="AY228" s="25" t="s">
        <v>166</v>
      </c>
      <c r="BE228" s="214">
        <f>IF(N228="základní",J228,0)</f>
        <v>0</v>
      </c>
      <c r="BF228" s="214">
        <f>IF(N228="snížená",J228,0)</f>
        <v>0</v>
      </c>
      <c r="BG228" s="214">
        <f>IF(N228="zákl. přenesená",J228,0)</f>
        <v>0</v>
      </c>
      <c r="BH228" s="214">
        <f>IF(N228="sníž. přenesená",J228,0)</f>
        <v>0</v>
      </c>
      <c r="BI228" s="214">
        <f>IF(N228="nulová",J228,0)</f>
        <v>0</v>
      </c>
      <c r="BJ228" s="25" t="s">
        <v>83</v>
      </c>
      <c r="BK228" s="214">
        <f>ROUND(I228*H228,2)</f>
        <v>0</v>
      </c>
      <c r="BL228" s="25" t="s">
        <v>174</v>
      </c>
      <c r="BM228" s="25" t="s">
        <v>1377</v>
      </c>
    </row>
    <row r="229" spans="2:65" s="1" customFormat="1" ht="81" hidden="1">
      <c r="B229" s="42"/>
      <c r="C229" s="64"/>
      <c r="D229" s="217" t="s">
        <v>193</v>
      </c>
      <c r="E229" s="64"/>
      <c r="F229" s="237" t="s">
        <v>1362</v>
      </c>
      <c r="G229" s="64"/>
      <c r="H229" s="64"/>
      <c r="I229" s="173"/>
      <c r="J229" s="64"/>
      <c r="K229" s="64"/>
      <c r="L229" s="62"/>
      <c r="M229" s="238"/>
      <c r="N229" s="43"/>
      <c r="O229" s="43"/>
      <c r="P229" s="43"/>
      <c r="Q229" s="43"/>
      <c r="R229" s="43"/>
      <c r="S229" s="43"/>
      <c r="T229" s="79"/>
      <c r="AT229" s="25" t="s">
        <v>193</v>
      </c>
      <c r="AU229" s="25" t="s">
        <v>85</v>
      </c>
    </row>
    <row r="230" spans="2:65" s="12" customFormat="1">
      <c r="B230" s="215"/>
      <c r="C230" s="216"/>
      <c r="D230" s="217" t="s">
        <v>176</v>
      </c>
      <c r="E230" s="218" t="s">
        <v>22</v>
      </c>
      <c r="F230" s="219" t="s">
        <v>1328</v>
      </c>
      <c r="G230" s="216"/>
      <c r="H230" s="218" t="s">
        <v>22</v>
      </c>
      <c r="I230" s="220"/>
      <c r="J230" s="216"/>
      <c r="K230" s="216"/>
      <c r="L230" s="221"/>
      <c r="M230" s="222"/>
      <c r="N230" s="223"/>
      <c r="O230" s="223"/>
      <c r="P230" s="223"/>
      <c r="Q230" s="223"/>
      <c r="R230" s="223"/>
      <c r="S230" s="223"/>
      <c r="T230" s="224"/>
      <c r="AT230" s="225" t="s">
        <v>176</v>
      </c>
      <c r="AU230" s="225" t="s">
        <v>85</v>
      </c>
      <c r="AV230" s="12" t="s">
        <v>83</v>
      </c>
      <c r="AW230" s="12" t="s">
        <v>39</v>
      </c>
      <c r="AX230" s="12" t="s">
        <v>76</v>
      </c>
      <c r="AY230" s="225" t="s">
        <v>166</v>
      </c>
    </row>
    <row r="231" spans="2:65" s="12" customFormat="1">
      <c r="B231" s="215"/>
      <c r="C231" s="216"/>
      <c r="D231" s="217" t="s">
        <v>176</v>
      </c>
      <c r="E231" s="218" t="s">
        <v>22</v>
      </c>
      <c r="F231" s="219" t="s">
        <v>1363</v>
      </c>
      <c r="G231" s="216"/>
      <c r="H231" s="218" t="s">
        <v>22</v>
      </c>
      <c r="I231" s="220"/>
      <c r="J231" s="216"/>
      <c r="K231" s="216"/>
      <c r="L231" s="221"/>
      <c r="M231" s="222"/>
      <c r="N231" s="223"/>
      <c r="O231" s="223"/>
      <c r="P231" s="223"/>
      <c r="Q231" s="223"/>
      <c r="R231" s="223"/>
      <c r="S231" s="223"/>
      <c r="T231" s="224"/>
      <c r="AT231" s="225" t="s">
        <v>176</v>
      </c>
      <c r="AU231" s="225" t="s">
        <v>85</v>
      </c>
      <c r="AV231" s="12" t="s">
        <v>83</v>
      </c>
      <c r="AW231" s="12" t="s">
        <v>39</v>
      </c>
      <c r="AX231" s="12" t="s">
        <v>76</v>
      </c>
      <c r="AY231" s="225" t="s">
        <v>166</v>
      </c>
    </row>
    <row r="232" spans="2:65" s="13" customFormat="1">
      <c r="B232" s="226"/>
      <c r="C232" s="227"/>
      <c r="D232" s="217" t="s">
        <v>176</v>
      </c>
      <c r="E232" s="228" t="s">
        <v>22</v>
      </c>
      <c r="F232" s="229" t="s">
        <v>1378</v>
      </c>
      <c r="G232" s="227"/>
      <c r="H232" s="230">
        <v>164.47</v>
      </c>
      <c r="I232" s="231"/>
      <c r="J232" s="227"/>
      <c r="K232" s="227"/>
      <c r="L232" s="232"/>
      <c r="M232" s="233"/>
      <c r="N232" s="234"/>
      <c r="O232" s="234"/>
      <c r="P232" s="234"/>
      <c r="Q232" s="234"/>
      <c r="R232" s="234"/>
      <c r="S232" s="234"/>
      <c r="T232" s="235"/>
      <c r="AT232" s="236" t="s">
        <v>176</v>
      </c>
      <c r="AU232" s="236" t="s">
        <v>85</v>
      </c>
      <c r="AV232" s="13" t="s">
        <v>85</v>
      </c>
      <c r="AW232" s="13" t="s">
        <v>39</v>
      </c>
      <c r="AX232" s="13" t="s">
        <v>76</v>
      </c>
      <c r="AY232" s="236" t="s">
        <v>166</v>
      </c>
    </row>
    <row r="233" spans="2:65" s="13" customFormat="1">
      <c r="B233" s="226"/>
      <c r="C233" s="227"/>
      <c r="D233" s="217" t="s">
        <v>176</v>
      </c>
      <c r="E233" s="228" t="s">
        <v>22</v>
      </c>
      <c r="F233" s="229" t="s">
        <v>1379</v>
      </c>
      <c r="G233" s="227"/>
      <c r="H233" s="230">
        <v>140.66999999999999</v>
      </c>
      <c r="I233" s="231"/>
      <c r="J233" s="227"/>
      <c r="K233" s="227"/>
      <c r="L233" s="232"/>
      <c r="M233" s="233"/>
      <c r="N233" s="234"/>
      <c r="O233" s="234"/>
      <c r="P233" s="234"/>
      <c r="Q233" s="234"/>
      <c r="R233" s="234"/>
      <c r="S233" s="234"/>
      <c r="T233" s="235"/>
      <c r="AT233" s="236" t="s">
        <v>176</v>
      </c>
      <c r="AU233" s="236" t="s">
        <v>85</v>
      </c>
      <c r="AV233" s="13" t="s">
        <v>85</v>
      </c>
      <c r="AW233" s="13" t="s">
        <v>39</v>
      </c>
      <c r="AX233" s="13" t="s">
        <v>76</v>
      </c>
      <c r="AY233" s="236" t="s">
        <v>166</v>
      </c>
    </row>
    <row r="234" spans="2:65" s="14" customFormat="1">
      <c r="B234" s="239"/>
      <c r="C234" s="240"/>
      <c r="D234" s="217" t="s">
        <v>176</v>
      </c>
      <c r="E234" s="241" t="s">
        <v>22</v>
      </c>
      <c r="F234" s="242" t="s">
        <v>214</v>
      </c>
      <c r="G234" s="240"/>
      <c r="H234" s="243">
        <v>305.14</v>
      </c>
      <c r="I234" s="244"/>
      <c r="J234" s="240"/>
      <c r="K234" s="240"/>
      <c r="L234" s="245"/>
      <c r="M234" s="246"/>
      <c r="N234" s="247"/>
      <c r="O234" s="247"/>
      <c r="P234" s="247"/>
      <c r="Q234" s="247"/>
      <c r="R234" s="247"/>
      <c r="S234" s="247"/>
      <c r="T234" s="248"/>
      <c r="AT234" s="249" t="s">
        <v>176</v>
      </c>
      <c r="AU234" s="249" t="s">
        <v>85</v>
      </c>
      <c r="AV234" s="14" t="s">
        <v>174</v>
      </c>
      <c r="AW234" s="14" t="s">
        <v>39</v>
      </c>
      <c r="AX234" s="14" t="s">
        <v>83</v>
      </c>
      <c r="AY234" s="249" t="s">
        <v>166</v>
      </c>
    </row>
    <row r="235" spans="2:65" s="1" customFormat="1" ht="38.25" customHeight="1">
      <c r="B235" s="42"/>
      <c r="C235" s="204" t="s">
        <v>342</v>
      </c>
      <c r="D235" s="204" t="s">
        <v>169</v>
      </c>
      <c r="E235" s="205" t="s">
        <v>1380</v>
      </c>
      <c r="F235" s="206" t="s">
        <v>1381</v>
      </c>
      <c r="G235" s="207" t="s">
        <v>172</v>
      </c>
      <c r="H235" s="208">
        <v>305.14</v>
      </c>
      <c r="I235" s="209"/>
      <c r="J235" s="208">
        <f>ROUND(I235*H235,2)</f>
        <v>0</v>
      </c>
      <c r="K235" s="206" t="s">
        <v>173</v>
      </c>
      <c r="L235" s="62"/>
      <c r="M235" s="210" t="s">
        <v>22</v>
      </c>
      <c r="N235" s="211" t="s">
        <v>47</v>
      </c>
      <c r="O235" s="43"/>
      <c r="P235" s="212">
        <f>O235*H235</f>
        <v>0</v>
      </c>
      <c r="Q235" s="212">
        <v>0</v>
      </c>
      <c r="R235" s="212">
        <f>Q235*H235</f>
        <v>0</v>
      </c>
      <c r="S235" s="212">
        <v>0</v>
      </c>
      <c r="T235" s="213">
        <f>S235*H235</f>
        <v>0</v>
      </c>
      <c r="AR235" s="25" t="s">
        <v>174</v>
      </c>
      <c r="AT235" s="25" t="s">
        <v>169</v>
      </c>
      <c r="AU235" s="25" t="s">
        <v>85</v>
      </c>
      <c r="AY235" s="25" t="s">
        <v>166</v>
      </c>
      <c r="BE235" s="214">
        <f>IF(N235="základní",J235,0)</f>
        <v>0</v>
      </c>
      <c r="BF235" s="214">
        <f>IF(N235="snížená",J235,0)</f>
        <v>0</v>
      </c>
      <c r="BG235" s="214">
        <f>IF(N235="zákl. přenesená",J235,0)</f>
        <v>0</v>
      </c>
      <c r="BH235" s="214">
        <f>IF(N235="sníž. přenesená",J235,0)</f>
        <v>0</v>
      </c>
      <c r="BI235" s="214">
        <f>IF(N235="nulová",J235,0)</f>
        <v>0</v>
      </c>
      <c r="BJ235" s="25" t="s">
        <v>83</v>
      </c>
      <c r="BK235" s="214">
        <f>ROUND(I235*H235,2)</f>
        <v>0</v>
      </c>
      <c r="BL235" s="25" t="s">
        <v>174</v>
      </c>
      <c r="BM235" s="25" t="s">
        <v>1382</v>
      </c>
    </row>
    <row r="236" spans="2:65" s="1" customFormat="1" ht="81" hidden="1">
      <c r="B236" s="42"/>
      <c r="C236" s="64"/>
      <c r="D236" s="217" t="s">
        <v>193</v>
      </c>
      <c r="E236" s="64"/>
      <c r="F236" s="237" t="s">
        <v>1362</v>
      </c>
      <c r="G236" s="64"/>
      <c r="H236" s="64"/>
      <c r="I236" s="173"/>
      <c r="J236" s="64"/>
      <c r="K236" s="64"/>
      <c r="L236" s="62"/>
      <c r="M236" s="238"/>
      <c r="N236" s="43"/>
      <c r="O236" s="43"/>
      <c r="P236" s="43"/>
      <c r="Q236" s="43"/>
      <c r="R236" s="43"/>
      <c r="S236" s="43"/>
      <c r="T236" s="79"/>
      <c r="AT236" s="25" t="s">
        <v>193</v>
      </c>
      <c r="AU236" s="25" t="s">
        <v>85</v>
      </c>
    </row>
    <row r="237" spans="2:65" s="13" customFormat="1">
      <c r="B237" s="226"/>
      <c r="C237" s="227"/>
      <c r="D237" s="217" t="s">
        <v>176</v>
      </c>
      <c r="E237" s="228" t="s">
        <v>22</v>
      </c>
      <c r="F237" s="229" t="s">
        <v>1383</v>
      </c>
      <c r="G237" s="227"/>
      <c r="H237" s="230">
        <v>305.14</v>
      </c>
      <c r="I237" s="231"/>
      <c r="J237" s="227"/>
      <c r="K237" s="227"/>
      <c r="L237" s="232"/>
      <c r="M237" s="233"/>
      <c r="N237" s="234"/>
      <c r="O237" s="234"/>
      <c r="P237" s="234"/>
      <c r="Q237" s="234"/>
      <c r="R237" s="234"/>
      <c r="S237" s="234"/>
      <c r="T237" s="235"/>
      <c r="AT237" s="236" t="s">
        <v>176</v>
      </c>
      <c r="AU237" s="236" t="s">
        <v>85</v>
      </c>
      <c r="AV237" s="13" t="s">
        <v>85</v>
      </c>
      <c r="AW237" s="13" t="s">
        <v>39</v>
      </c>
      <c r="AX237" s="13" t="s">
        <v>83</v>
      </c>
      <c r="AY237" s="236" t="s">
        <v>166</v>
      </c>
    </row>
    <row r="238" spans="2:65" s="1" customFormat="1" ht="25.5" customHeight="1">
      <c r="B238" s="42"/>
      <c r="C238" s="204" t="s">
        <v>347</v>
      </c>
      <c r="D238" s="204" t="s">
        <v>169</v>
      </c>
      <c r="E238" s="205" t="s">
        <v>1384</v>
      </c>
      <c r="F238" s="206" t="s">
        <v>1385</v>
      </c>
      <c r="G238" s="207" t="s">
        <v>224</v>
      </c>
      <c r="H238" s="208">
        <v>17.12</v>
      </c>
      <c r="I238" s="209"/>
      <c r="J238" s="208">
        <f>ROUND(I238*H238,2)</f>
        <v>0</v>
      </c>
      <c r="K238" s="206" t="s">
        <v>173</v>
      </c>
      <c r="L238" s="62"/>
      <c r="M238" s="210" t="s">
        <v>22</v>
      </c>
      <c r="N238" s="211" t="s">
        <v>47</v>
      </c>
      <c r="O238" s="43"/>
      <c r="P238" s="212">
        <f>O238*H238</f>
        <v>0</v>
      </c>
      <c r="Q238" s="212">
        <v>1.10951</v>
      </c>
      <c r="R238" s="212">
        <f>Q238*H238</f>
        <v>18.994811200000001</v>
      </c>
      <c r="S238" s="212">
        <v>0</v>
      </c>
      <c r="T238" s="213">
        <f>S238*H238</f>
        <v>0</v>
      </c>
      <c r="AR238" s="25" t="s">
        <v>174</v>
      </c>
      <c r="AT238" s="25" t="s">
        <v>169</v>
      </c>
      <c r="AU238" s="25" t="s">
        <v>85</v>
      </c>
      <c r="AY238" s="25" t="s">
        <v>166</v>
      </c>
      <c r="BE238" s="214">
        <f>IF(N238="základní",J238,0)</f>
        <v>0</v>
      </c>
      <c r="BF238" s="214">
        <f>IF(N238="snížená",J238,0)</f>
        <v>0</v>
      </c>
      <c r="BG238" s="214">
        <f>IF(N238="zákl. přenesená",J238,0)</f>
        <v>0</v>
      </c>
      <c r="BH238" s="214">
        <f>IF(N238="sníž. přenesená",J238,0)</f>
        <v>0</v>
      </c>
      <c r="BI238" s="214">
        <f>IF(N238="nulová",J238,0)</f>
        <v>0</v>
      </c>
      <c r="BJ238" s="25" t="s">
        <v>83</v>
      </c>
      <c r="BK238" s="214">
        <f>ROUND(I238*H238,2)</f>
        <v>0</v>
      </c>
      <c r="BL238" s="25" t="s">
        <v>174</v>
      </c>
      <c r="BM238" s="25" t="s">
        <v>1386</v>
      </c>
    </row>
    <row r="239" spans="2:65" s="12" customFormat="1">
      <c r="B239" s="215"/>
      <c r="C239" s="216"/>
      <c r="D239" s="217" t="s">
        <v>176</v>
      </c>
      <c r="E239" s="218" t="s">
        <v>22</v>
      </c>
      <c r="F239" s="219" t="s">
        <v>1387</v>
      </c>
      <c r="G239" s="216"/>
      <c r="H239" s="218" t="s">
        <v>22</v>
      </c>
      <c r="I239" s="220"/>
      <c r="J239" s="216"/>
      <c r="K239" s="216"/>
      <c r="L239" s="221"/>
      <c r="M239" s="222"/>
      <c r="N239" s="223"/>
      <c r="O239" s="223"/>
      <c r="P239" s="223"/>
      <c r="Q239" s="223"/>
      <c r="R239" s="223"/>
      <c r="S239" s="223"/>
      <c r="T239" s="224"/>
      <c r="AT239" s="225" t="s">
        <v>176</v>
      </c>
      <c r="AU239" s="225" t="s">
        <v>85</v>
      </c>
      <c r="AV239" s="12" t="s">
        <v>83</v>
      </c>
      <c r="AW239" s="12" t="s">
        <v>39</v>
      </c>
      <c r="AX239" s="12" t="s">
        <v>76</v>
      </c>
      <c r="AY239" s="225" t="s">
        <v>166</v>
      </c>
    </row>
    <row r="240" spans="2:65" s="13" customFormat="1">
      <c r="B240" s="226"/>
      <c r="C240" s="227"/>
      <c r="D240" s="217" t="s">
        <v>176</v>
      </c>
      <c r="E240" s="228" t="s">
        <v>22</v>
      </c>
      <c r="F240" s="229" t="s">
        <v>1388</v>
      </c>
      <c r="G240" s="227"/>
      <c r="H240" s="230">
        <v>14.47</v>
      </c>
      <c r="I240" s="231"/>
      <c r="J240" s="227"/>
      <c r="K240" s="227"/>
      <c r="L240" s="232"/>
      <c r="M240" s="233"/>
      <c r="N240" s="234"/>
      <c r="O240" s="234"/>
      <c r="P240" s="234"/>
      <c r="Q240" s="234"/>
      <c r="R240" s="234"/>
      <c r="S240" s="234"/>
      <c r="T240" s="235"/>
      <c r="AT240" s="236" t="s">
        <v>176</v>
      </c>
      <c r="AU240" s="236" t="s">
        <v>85</v>
      </c>
      <c r="AV240" s="13" t="s">
        <v>85</v>
      </c>
      <c r="AW240" s="13" t="s">
        <v>39</v>
      </c>
      <c r="AX240" s="13" t="s">
        <v>76</v>
      </c>
      <c r="AY240" s="236" t="s">
        <v>166</v>
      </c>
    </row>
    <row r="241" spans="2:65" s="13" customFormat="1">
      <c r="B241" s="226"/>
      <c r="C241" s="227"/>
      <c r="D241" s="217" t="s">
        <v>176</v>
      </c>
      <c r="E241" s="228" t="s">
        <v>22</v>
      </c>
      <c r="F241" s="229" t="s">
        <v>1389</v>
      </c>
      <c r="G241" s="227"/>
      <c r="H241" s="230">
        <v>2.65</v>
      </c>
      <c r="I241" s="231"/>
      <c r="J241" s="227"/>
      <c r="K241" s="227"/>
      <c r="L241" s="232"/>
      <c r="M241" s="233"/>
      <c r="N241" s="234"/>
      <c r="O241" s="234"/>
      <c r="P241" s="234"/>
      <c r="Q241" s="234"/>
      <c r="R241" s="234"/>
      <c r="S241" s="234"/>
      <c r="T241" s="235"/>
      <c r="AT241" s="236" t="s">
        <v>176</v>
      </c>
      <c r="AU241" s="236" t="s">
        <v>85</v>
      </c>
      <c r="AV241" s="13" t="s">
        <v>85</v>
      </c>
      <c r="AW241" s="13" t="s">
        <v>39</v>
      </c>
      <c r="AX241" s="13" t="s">
        <v>76</v>
      </c>
      <c r="AY241" s="236" t="s">
        <v>166</v>
      </c>
    </row>
    <row r="242" spans="2:65" s="14" customFormat="1">
      <c r="B242" s="239"/>
      <c r="C242" s="240"/>
      <c r="D242" s="217" t="s">
        <v>176</v>
      </c>
      <c r="E242" s="241" t="s">
        <v>22</v>
      </c>
      <c r="F242" s="242" t="s">
        <v>214</v>
      </c>
      <c r="G242" s="240"/>
      <c r="H242" s="243">
        <v>17.12</v>
      </c>
      <c r="I242" s="244"/>
      <c r="J242" s="240"/>
      <c r="K242" s="240"/>
      <c r="L242" s="245"/>
      <c r="M242" s="246"/>
      <c r="N242" s="247"/>
      <c r="O242" s="247"/>
      <c r="P242" s="247"/>
      <c r="Q242" s="247"/>
      <c r="R242" s="247"/>
      <c r="S242" s="247"/>
      <c r="T242" s="248"/>
      <c r="AT242" s="249" t="s">
        <v>176</v>
      </c>
      <c r="AU242" s="249" t="s">
        <v>85</v>
      </c>
      <c r="AV242" s="14" t="s">
        <v>174</v>
      </c>
      <c r="AW242" s="14" t="s">
        <v>39</v>
      </c>
      <c r="AX242" s="14" t="s">
        <v>83</v>
      </c>
      <c r="AY242" s="249" t="s">
        <v>166</v>
      </c>
    </row>
    <row r="243" spans="2:65" s="1" customFormat="1" ht="25.5" customHeight="1">
      <c r="B243" s="42"/>
      <c r="C243" s="204" t="s">
        <v>352</v>
      </c>
      <c r="D243" s="204" t="s">
        <v>169</v>
      </c>
      <c r="E243" s="205" t="s">
        <v>1390</v>
      </c>
      <c r="F243" s="206" t="s">
        <v>1391</v>
      </c>
      <c r="G243" s="207" t="s">
        <v>224</v>
      </c>
      <c r="H243" s="208">
        <v>0.18</v>
      </c>
      <c r="I243" s="209"/>
      <c r="J243" s="208">
        <f>ROUND(I243*H243,2)</f>
        <v>0</v>
      </c>
      <c r="K243" s="206" t="s">
        <v>173</v>
      </c>
      <c r="L243" s="62"/>
      <c r="M243" s="210" t="s">
        <v>22</v>
      </c>
      <c r="N243" s="211" t="s">
        <v>47</v>
      </c>
      <c r="O243" s="43"/>
      <c r="P243" s="212">
        <f>O243*H243</f>
        <v>0</v>
      </c>
      <c r="Q243" s="212">
        <v>1.06277</v>
      </c>
      <c r="R243" s="212">
        <f>Q243*H243</f>
        <v>0.19129859999999999</v>
      </c>
      <c r="S243" s="212">
        <v>0</v>
      </c>
      <c r="T243" s="213">
        <f>S243*H243</f>
        <v>0</v>
      </c>
      <c r="AR243" s="25" t="s">
        <v>174</v>
      </c>
      <c r="AT243" s="25" t="s">
        <v>169</v>
      </c>
      <c r="AU243" s="25" t="s">
        <v>85</v>
      </c>
      <c r="AY243" s="25" t="s">
        <v>166</v>
      </c>
      <c r="BE243" s="214">
        <f>IF(N243="základní",J243,0)</f>
        <v>0</v>
      </c>
      <c r="BF243" s="214">
        <f>IF(N243="snížená",J243,0)</f>
        <v>0</v>
      </c>
      <c r="BG243" s="214">
        <f>IF(N243="zákl. přenesená",J243,0)</f>
        <v>0</v>
      </c>
      <c r="BH243" s="214">
        <f>IF(N243="sníž. přenesená",J243,0)</f>
        <v>0</v>
      </c>
      <c r="BI243" s="214">
        <f>IF(N243="nulová",J243,0)</f>
        <v>0</v>
      </c>
      <c r="BJ243" s="25" t="s">
        <v>83</v>
      </c>
      <c r="BK243" s="214">
        <f>ROUND(I243*H243,2)</f>
        <v>0</v>
      </c>
      <c r="BL243" s="25" t="s">
        <v>174</v>
      </c>
      <c r="BM243" s="25" t="s">
        <v>1392</v>
      </c>
    </row>
    <row r="244" spans="2:65" s="12" customFormat="1">
      <c r="B244" s="215"/>
      <c r="C244" s="216"/>
      <c r="D244" s="217" t="s">
        <v>176</v>
      </c>
      <c r="E244" s="218" t="s">
        <v>22</v>
      </c>
      <c r="F244" s="219" t="s">
        <v>1393</v>
      </c>
      <c r="G244" s="216"/>
      <c r="H244" s="218" t="s">
        <v>22</v>
      </c>
      <c r="I244" s="220"/>
      <c r="J244" s="216"/>
      <c r="K244" s="216"/>
      <c r="L244" s="221"/>
      <c r="M244" s="222"/>
      <c r="N244" s="223"/>
      <c r="O244" s="223"/>
      <c r="P244" s="223"/>
      <c r="Q244" s="223"/>
      <c r="R244" s="223"/>
      <c r="S244" s="223"/>
      <c r="T244" s="224"/>
      <c r="AT244" s="225" t="s">
        <v>176</v>
      </c>
      <c r="AU244" s="225" t="s">
        <v>85</v>
      </c>
      <c r="AV244" s="12" t="s">
        <v>83</v>
      </c>
      <c r="AW244" s="12" t="s">
        <v>39</v>
      </c>
      <c r="AX244" s="12" t="s">
        <v>76</v>
      </c>
      <c r="AY244" s="225" t="s">
        <v>166</v>
      </c>
    </row>
    <row r="245" spans="2:65" s="13" customFormat="1">
      <c r="B245" s="226"/>
      <c r="C245" s="227"/>
      <c r="D245" s="217" t="s">
        <v>176</v>
      </c>
      <c r="E245" s="228" t="s">
        <v>22</v>
      </c>
      <c r="F245" s="229" t="s">
        <v>1394</v>
      </c>
      <c r="G245" s="227"/>
      <c r="H245" s="230">
        <v>0.18</v>
      </c>
      <c r="I245" s="231"/>
      <c r="J245" s="227"/>
      <c r="K245" s="227"/>
      <c r="L245" s="232"/>
      <c r="M245" s="233"/>
      <c r="N245" s="234"/>
      <c r="O245" s="234"/>
      <c r="P245" s="234"/>
      <c r="Q245" s="234"/>
      <c r="R245" s="234"/>
      <c r="S245" s="234"/>
      <c r="T245" s="235"/>
      <c r="AT245" s="236" t="s">
        <v>176</v>
      </c>
      <c r="AU245" s="236" t="s">
        <v>85</v>
      </c>
      <c r="AV245" s="13" t="s">
        <v>85</v>
      </c>
      <c r="AW245" s="13" t="s">
        <v>39</v>
      </c>
      <c r="AX245" s="13" t="s">
        <v>83</v>
      </c>
      <c r="AY245" s="236" t="s">
        <v>166</v>
      </c>
    </row>
    <row r="246" spans="2:65" s="11" customFormat="1" ht="29.85" customHeight="1">
      <c r="B246" s="188"/>
      <c r="C246" s="189"/>
      <c r="D246" s="190" t="s">
        <v>75</v>
      </c>
      <c r="E246" s="202" t="s">
        <v>174</v>
      </c>
      <c r="F246" s="202" t="s">
        <v>1395</v>
      </c>
      <c r="G246" s="189"/>
      <c r="H246" s="189"/>
      <c r="I246" s="192"/>
      <c r="J246" s="203">
        <f>BK246</f>
        <v>0</v>
      </c>
      <c r="K246" s="189"/>
      <c r="L246" s="194"/>
      <c r="M246" s="195"/>
      <c r="N246" s="196"/>
      <c r="O246" s="196"/>
      <c r="P246" s="197">
        <f>SUM(P247:P253)</f>
        <v>0</v>
      </c>
      <c r="Q246" s="196"/>
      <c r="R246" s="197">
        <f>SUM(R247:R253)</f>
        <v>1.0662400000000002E-2</v>
      </c>
      <c r="S246" s="196"/>
      <c r="T246" s="198">
        <f>SUM(T247:T253)</f>
        <v>0</v>
      </c>
      <c r="AR246" s="199" t="s">
        <v>83</v>
      </c>
      <c r="AT246" s="200" t="s">
        <v>75</v>
      </c>
      <c r="AU246" s="200" t="s">
        <v>83</v>
      </c>
      <c r="AY246" s="199" t="s">
        <v>166</v>
      </c>
      <c r="BK246" s="201">
        <f>SUM(BK247:BK253)</f>
        <v>0</v>
      </c>
    </row>
    <row r="247" spans="2:65" s="1" customFormat="1" ht="25.5" customHeight="1">
      <c r="B247" s="42"/>
      <c r="C247" s="204" t="s">
        <v>359</v>
      </c>
      <c r="D247" s="204" t="s">
        <v>169</v>
      </c>
      <c r="E247" s="205" t="s">
        <v>1396</v>
      </c>
      <c r="F247" s="206" t="s">
        <v>1397</v>
      </c>
      <c r="G247" s="207" t="s">
        <v>172</v>
      </c>
      <c r="H247" s="208">
        <v>8.9600000000000009</v>
      </c>
      <c r="I247" s="209"/>
      <c r="J247" s="208">
        <f>ROUND(I247*H247,2)</f>
        <v>0</v>
      </c>
      <c r="K247" s="206" t="s">
        <v>173</v>
      </c>
      <c r="L247" s="62"/>
      <c r="M247" s="210" t="s">
        <v>22</v>
      </c>
      <c r="N247" s="211" t="s">
        <v>47</v>
      </c>
      <c r="O247" s="43"/>
      <c r="P247" s="212">
        <f>O247*H247</f>
        <v>0</v>
      </c>
      <c r="Q247" s="212">
        <v>1.1900000000000001E-3</v>
      </c>
      <c r="R247" s="212">
        <f>Q247*H247</f>
        <v>1.0662400000000002E-2</v>
      </c>
      <c r="S247" s="212">
        <v>0</v>
      </c>
      <c r="T247" s="213">
        <f>S247*H247</f>
        <v>0</v>
      </c>
      <c r="AR247" s="25" t="s">
        <v>174</v>
      </c>
      <c r="AT247" s="25" t="s">
        <v>169</v>
      </c>
      <c r="AU247" s="25" t="s">
        <v>85</v>
      </c>
      <c r="AY247" s="25" t="s">
        <v>166</v>
      </c>
      <c r="BE247" s="214">
        <f>IF(N247="základní",J247,0)</f>
        <v>0</v>
      </c>
      <c r="BF247" s="214">
        <f>IF(N247="snížená",J247,0)</f>
        <v>0</v>
      </c>
      <c r="BG247" s="214">
        <f>IF(N247="zákl. přenesená",J247,0)</f>
        <v>0</v>
      </c>
      <c r="BH247" s="214">
        <f>IF(N247="sníž. přenesená",J247,0)</f>
        <v>0</v>
      </c>
      <c r="BI247" s="214">
        <f>IF(N247="nulová",J247,0)</f>
        <v>0</v>
      </c>
      <c r="BJ247" s="25" t="s">
        <v>83</v>
      </c>
      <c r="BK247" s="214">
        <f>ROUND(I247*H247,2)</f>
        <v>0</v>
      </c>
      <c r="BL247" s="25" t="s">
        <v>174</v>
      </c>
      <c r="BM247" s="25" t="s">
        <v>1398</v>
      </c>
    </row>
    <row r="248" spans="2:65" s="1" customFormat="1" ht="40.5" hidden="1">
      <c r="B248" s="42"/>
      <c r="C248" s="64"/>
      <c r="D248" s="217" t="s">
        <v>193</v>
      </c>
      <c r="E248" s="64"/>
      <c r="F248" s="237" t="s">
        <v>1399</v>
      </c>
      <c r="G248" s="64"/>
      <c r="H248" s="64"/>
      <c r="I248" s="173"/>
      <c r="J248" s="64"/>
      <c r="K248" s="64"/>
      <c r="L248" s="62"/>
      <c r="M248" s="238"/>
      <c r="N248" s="43"/>
      <c r="O248" s="43"/>
      <c r="P248" s="43"/>
      <c r="Q248" s="43"/>
      <c r="R248" s="43"/>
      <c r="S248" s="43"/>
      <c r="T248" s="79"/>
      <c r="AT248" s="25" t="s">
        <v>193</v>
      </c>
      <c r="AU248" s="25" t="s">
        <v>85</v>
      </c>
    </row>
    <row r="249" spans="2:65" s="12" customFormat="1">
      <c r="B249" s="215"/>
      <c r="C249" s="216"/>
      <c r="D249" s="217" t="s">
        <v>176</v>
      </c>
      <c r="E249" s="218" t="s">
        <v>22</v>
      </c>
      <c r="F249" s="219" t="s">
        <v>1328</v>
      </c>
      <c r="G249" s="216"/>
      <c r="H249" s="218" t="s">
        <v>22</v>
      </c>
      <c r="I249" s="220"/>
      <c r="J249" s="216"/>
      <c r="K249" s="216"/>
      <c r="L249" s="221"/>
      <c r="M249" s="222"/>
      <c r="N249" s="223"/>
      <c r="O249" s="223"/>
      <c r="P249" s="223"/>
      <c r="Q249" s="223"/>
      <c r="R249" s="223"/>
      <c r="S249" s="223"/>
      <c r="T249" s="224"/>
      <c r="AT249" s="225" t="s">
        <v>176</v>
      </c>
      <c r="AU249" s="225" t="s">
        <v>85</v>
      </c>
      <c r="AV249" s="12" t="s">
        <v>83</v>
      </c>
      <c r="AW249" s="12" t="s">
        <v>39</v>
      </c>
      <c r="AX249" s="12" t="s">
        <v>76</v>
      </c>
      <c r="AY249" s="225" t="s">
        <v>166</v>
      </c>
    </row>
    <row r="250" spans="2:65" s="13" customFormat="1">
      <c r="B250" s="226"/>
      <c r="C250" s="227"/>
      <c r="D250" s="217" t="s">
        <v>176</v>
      </c>
      <c r="E250" s="228" t="s">
        <v>22</v>
      </c>
      <c r="F250" s="229" t="s">
        <v>1400</v>
      </c>
      <c r="G250" s="227"/>
      <c r="H250" s="230">
        <v>8.9600000000000009</v>
      </c>
      <c r="I250" s="231"/>
      <c r="J250" s="227"/>
      <c r="K250" s="227"/>
      <c r="L250" s="232"/>
      <c r="M250" s="233"/>
      <c r="N250" s="234"/>
      <c r="O250" s="234"/>
      <c r="P250" s="234"/>
      <c r="Q250" s="234"/>
      <c r="R250" s="234"/>
      <c r="S250" s="234"/>
      <c r="T250" s="235"/>
      <c r="AT250" s="236" t="s">
        <v>176</v>
      </c>
      <c r="AU250" s="236" t="s">
        <v>85</v>
      </c>
      <c r="AV250" s="13" t="s">
        <v>85</v>
      </c>
      <c r="AW250" s="13" t="s">
        <v>39</v>
      </c>
      <c r="AX250" s="13" t="s">
        <v>83</v>
      </c>
      <c r="AY250" s="236" t="s">
        <v>166</v>
      </c>
    </row>
    <row r="251" spans="2:65" s="1" customFormat="1" ht="25.5" customHeight="1">
      <c r="B251" s="42"/>
      <c r="C251" s="204" t="s">
        <v>366</v>
      </c>
      <c r="D251" s="204" t="s">
        <v>169</v>
      </c>
      <c r="E251" s="205" t="s">
        <v>1401</v>
      </c>
      <c r="F251" s="206" t="s">
        <v>1402</v>
      </c>
      <c r="G251" s="207" t="s">
        <v>172</v>
      </c>
      <c r="H251" s="208">
        <v>8.9600000000000009</v>
      </c>
      <c r="I251" s="209"/>
      <c r="J251" s="208">
        <f>ROUND(I251*H251,2)</f>
        <v>0</v>
      </c>
      <c r="K251" s="206" t="s">
        <v>173</v>
      </c>
      <c r="L251" s="62"/>
      <c r="M251" s="210" t="s">
        <v>22</v>
      </c>
      <c r="N251" s="211" t="s">
        <v>47</v>
      </c>
      <c r="O251" s="43"/>
      <c r="P251" s="212">
        <f>O251*H251</f>
        <v>0</v>
      </c>
      <c r="Q251" s="212">
        <v>0</v>
      </c>
      <c r="R251" s="212">
        <f>Q251*H251</f>
        <v>0</v>
      </c>
      <c r="S251" s="212">
        <v>0</v>
      </c>
      <c r="T251" s="213">
        <f>S251*H251</f>
        <v>0</v>
      </c>
      <c r="AR251" s="25" t="s">
        <v>174</v>
      </c>
      <c r="AT251" s="25" t="s">
        <v>169</v>
      </c>
      <c r="AU251" s="25" t="s">
        <v>85</v>
      </c>
      <c r="AY251" s="25" t="s">
        <v>166</v>
      </c>
      <c r="BE251" s="214">
        <f>IF(N251="základní",J251,0)</f>
        <v>0</v>
      </c>
      <c r="BF251" s="214">
        <f>IF(N251="snížená",J251,0)</f>
        <v>0</v>
      </c>
      <c r="BG251" s="214">
        <f>IF(N251="zákl. přenesená",J251,0)</f>
        <v>0</v>
      </c>
      <c r="BH251" s="214">
        <f>IF(N251="sníž. přenesená",J251,0)</f>
        <v>0</v>
      </c>
      <c r="BI251" s="214">
        <f>IF(N251="nulová",J251,0)</f>
        <v>0</v>
      </c>
      <c r="BJ251" s="25" t="s">
        <v>83</v>
      </c>
      <c r="BK251" s="214">
        <f>ROUND(I251*H251,2)</f>
        <v>0</v>
      </c>
      <c r="BL251" s="25" t="s">
        <v>174</v>
      </c>
      <c r="BM251" s="25" t="s">
        <v>1403</v>
      </c>
    </row>
    <row r="252" spans="2:65" s="1" customFormat="1" ht="40.5" hidden="1">
      <c r="B252" s="42"/>
      <c r="C252" s="64"/>
      <c r="D252" s="217" t="s">
        <v>193</v>
      </c>
      <c r="E252" s="64"/>
      <c r="F252" s="237" t="s">
        <v>1399</v>
      </c>
      <c r="G252" s="64"/>
      <c r="H252" s="64"/>
      <c r="I252" s="173"/>
      <c r="J252" s="64"/>
      <c r="K252" s="64"/>
      <c r="L252" s="62"/>
      <c r="M252" s="238"/>
      <c r="N252" s="43"/>
      <c r="O252" s="43"/>
      <c r="P252" s="43"/>
      <c r="Q252" s="43"/>
      <c r="R252" s="43"/>
      <c r="S252" s="43"/>
      <c r="T252" s="79"/>
      <c r="AT252" s="25" t="s">
        <v>193</v>
      </c>
      <c r="AU252" s="25" t="s">
        <v>85</v>
      </c>
    </row>
    <row r="253" spans="2:65" s="13" customFormat="1">
      <c r="B253" s="226"/>
      <c r="C253" s="227"/>
      <c r="D253" s="217" t="s">
        <v>176</v>
      </c>
      <c r="E253" s="228" t="s">
        <v>22</v>
      </c>
      <c r="F253" s="229" t="s">
        <v>1404</v>
      </c>
      <c r="G253" s="227"/>
      <c r="H253" s="230">
        <v>8.9600000000000009</v>
      </c>
      <c r="I253" s="231"/>
      <c r="J253" s="227"/>
      <c r="K253" s="227"/>
      <c r="L253" s="232"/>
      <c r="M253" s="233"/>
      <c r="N253" s="234"/>
      <c r="O253" s="234"/>
      <c r="P253" s="234"/>
      <c r="Q253" s="234"/>
      <c r="R253" s="234"/>
      <c r="S253" s="234"/>
      <c r="T253" s="235"/>
      <c r="AT253" s="236" t="s">
        <v>176</v>
      </c>
      <c r="AU253" s="236" t="s">
        <v>85</v>
      </c>
      <c r="AV253" s="13" t="s">
        <v>85</v>
      </c>
      <c r="AW253" s="13" t="s">
        <v>39</v>
      </c>
      <c r="AX253" s="13" t="s">
        <v>83</v>
      </c>
      <c r="AY253" s="236" t="s">
        <v>166</v>
      </c>
    </row>
    <row r="254" spans="2:65" s="11" customFormat="1" ht="29.85" customHeight="1">
      <c r="B254" s="188"/>
      <c r="C254" s="189"/>
      <c r="D254" s="190" t="s">
        <v>75</v>
      </c>
      <c r="E254" s="202" t="s">
        <v>167</v>
      </c>
      <c r="F254" s="202" t="s">
        <v>168</v>
      </c>
      <c r="G254" s="189"/>
      <c r="H254" s="189"/>
      <c r="I254" s="192"/>
      <c r="J254" s="203">
        <f>BK254</f>
        <v>0</v>
      </c>
      <c r="K254" s="189"/>
      <c r="L254" s="194"/>
      <c r="M254" s="195"/>
      <c r="N254" s="196"/>
      <c r="O254" s="196"/>
      <c r="P254" s="197">
        <f>SUM(P255:P344)</f>
        <v>0</v>
      </c>
      <c r="Q254" s="196"/>
      <c r="R254" s="197">
        <f>SUM(R255:R344)</f>
        <v>4.0881481000000006</v>
      </c>
      <c r="S254" s="196"/>
      <c r="T254" s="198">
        <f>SUM(T255:T344)</f>
        <v>0.63100000000000001</v>
      </c>
      <c r="AR254" s="199" t="s">
        <v>83</v>
      </c>
      <c r="AT254" s="200" t="s">
        <v>75</v>
      </c>
      <c r="AU254" s="200" t="s">
        <v>83</v>
      </c>
      <c r="AY254" s="199" t="s">
        <v>166</v>
      </c>
      <c r="BK254" s="201">
        <f>SUM(BK255:BK344)</f>
        <v>0</v>
      </c>
    </row>
    <row r="255" spans="2:65" s="1" customFormat="1" ht="16.5" customHeight="1">
      <c r="B255" s="42"/>
      <c r="C255" s="204" t="s">
        <v>372</v>
      </c>
      <c r="D255" s="204" t="s">
        <v>169</v>
      </c>
      <c r="E255" s="205" t="s">
        <v>1405</v>
      </c>
      <c r="F255" s="206" t="s">
        <v>1406</v>
      </c>
      <c r="G255" s="207" t="s">
        <v>289</v>
      </c>
      <c r="H255" s="208">
        <v>93.88</v>
      </c>
      <c r="I255" s="209"/>
      <c r="J255" s="208">
        <f>ROUND(I255*H255,2)</f>
        <v>0</v>
      </c>
      <c r="K255" s="206" t="s">
        <v>173</v>
      </c>
      <c r="L255" s="62"/>
      <c r="M255" s="210" t="s">
        <v>22</v>
      </c>
      <c r="N255" s="211" t="s">
        <v>47</v>
      </c>
      <c r="O255" s="43"/>
      <c r="P255" s="212">
        <f>O255*H255</f>
        <v>0</v>
      </c>
      <c r="Q255" s="212">
        <v>8.8500000000000002E-3</v>
      </c>
      <c r="R255" s="212">
        <f>Q255*H255</f>
        <v>0.83083799999999997</v>
      </c>
      <c r="S255" s="212">
        <v>0</v>
      </c>
      <c r="T255" s="213">
        <f>S255*H255</f>
        <v>0</v>
      </c>
      <c r="AR255" s="25" t="s">
        <v>174</v>
      </c>
      <c r="AT255" s="25" t="s">
        <v>169</v>
      </c>
      <c r="AU255" s="25" t="s">
        <v>85</v>
      </c>
      <c r="AY255" s="25" t="s">
        <v>166</v>
      </c>
      <c r="BE255" s="214">
        <f>IF(N255="základní",J255,0)</f>
        <v>0</v>
      </c>
      <c r="BF255" s="214">
        <f>IF(N255="snížená",J255,0)</f>
        <v>0</v>
      </c>
      <c r="BG255" s="214">
        <f>IF(N255="zákl. přenesená",J255,0)</f>
        <v>0</v>
      </c>
      <c r="BH255" s="214">
        <f>IF(N255="sníž. přenesená",J255,0)</f>
        <v>0</v>
      </c>
      <c r="BI255" s="214">
        <f>IF(N255="nulová",J255,0)</f>
        <v>0</v>
      </c>
      <c r="BJ255" s="25" t="s">
        <v>83</v>
      </c>
      <c r="BK255" s="214">
        <f>ROUND(I255*H255,2)</f>
        <v>0</v>
      </c>
      <c r="BL255" s="25" t="s">
        <v>174</v>
      </c>
      <c r="BM255" s="25" t="s">
        <v>1407</v>
      </c>
    </row>
    <row r="256" spans="2:65" s="1" customFormat="1" ht="54" hidden="1">
      <c r="B256" s="42"/>
      <c r="C256" s="64"/>
      <c r="D256" s="217" t="s">
        <v>193</v>
      </c>
      <c r="E256" s="64"/>
      <c r="F256" s="237" t="s">
        <v>1408</v>
      </c>
      <c r="G256" s="64"/>
      <c r="H256" s="64"/>
      <c r="I256" s="173"/>
      <c r="J256" s="64"/>
      <c r="K256" s="64"/>
      <c r="L256" s="62"/>
      <c r="M256" s="238"/>
      <c r="N256" s="43"/>
      <c r="O256" s="43"/>
      <c r="P256" s="43"/>
      <c r="Q256" s="43"/>
      <c r="R256" s="43"/>
      <c r="S256" s="43"/>
      <c r="T256" s="79"/>
      <c r="AT256" s="25" t="s">
        <v>193</v>
      </c>
      <c r="AU256" s="25" t="s">
        <v>85</v>
      </c>
    </row>
    <row r="257" spans="2:65" s="12" customFormat="1">
      <c r="B257" s="215"/>
      <c r="C257" s="216"/>
      <c r="D257" s="217" t="s">
        <v>176</v>
      </c>
      <c r="E257" s="218" t="s">
        <v>22</v>
      </c>
      <c r="F257" s="219" t="s">
        <v>1409</v>
      </c>
      <c r="G257" s="216"/>
      <c r="H257" s="218" t="s">
        <v>22</v>
      </c>
      <c r="I257" s="220"/>
      <c r="J257" s="216"/>
      <c r="K257" s="216"/>
      <c r="L257" s="221"/>
      <c r="M257" s="222"/>
      <c r="N257" s="223"/>
      <c r="O257" s="223"/>
      <c r="P257" s="223"/>
      <c r="Q257" s="223"/>
      <c r="R257" s="223"/>
      <c r="S257" s="223"/>
      <c r="T257" s="224"/>
      <c r="AT257" s="225" t="s">
        <v>176</v>
      </c>
      <c r="AU257" s="225" t="s">
        <v>85</v>
      </c>
      <c r="AV257" s="12" t="s">
        <v>83</v>
      </c>
      <c r="AW257" s="12" t="s">
        <v>39</v>
      </c>
      <c r="AX257" s="12" t="s">
        <v>76</v>
      </c>
      <c r="AY257" s="225" t="s">
        <v>166</v>
      </c>
    </row>
    <row r="258" spans="2:65" s="13" customFormat="1">
      <c r="B258" s="226"/>
      <c r="C258" s="227"/>
      <c r="D258" s="217" t="s">
        <v>176</v>
      </c>
      <c r="E258" s="228" t="s">
        <v>22</v>
      </c>
      <c r="F258" s="229" t="s">
        <v>1410</v>
      </c>
      <c r="G258" s="227"/>
      <c r="H258" s="230">
        <v>60.2</v>
      </c>
      <c r="I258" s="231"/>
      <c r="J258" s="227"/>
      <c r="K258" s="227"/>
      <c r="L258" s="232"/>
      <c r="M258" s="233"/>
      <c r="N258" s="234"/>
      <c r="O258" s="234"/>
      <c r="P258" s="234"/>
      <c r="Q258" s="234"/>
      <c r="R258" s="234"/>
      <c r="S258" s="234"/>
      <c r="T258" s="235"/>
      <c r="AT258" s="236" t="s">
        <v>176</v>
      </c>
      <c r="AU258" s="236" t="s">
        <v>85</v>
      </c>
      <c r="AV258" s="13" t="s">
        <v>85</v>
      </c>
      <c r="AW258" s="13" t="s">
        <v>39</v>
      </c>
      <c r="AX258" s="13" t="s">
        <v>76</v>
      </c>
      <c r="AY258" s="236" t="s">
        <v>166</v>
      </c>
    </row>
    <row r="259" spans="2:65" s="13" customFormat="1">
      <c r="B259" s="226"/>
      <c r="C259" s="227"/>
      <c r="D259" s="217" t="s">
        <v>176</v>
      </c>
      <c r="E259" s="228" t="s">
        <v>22</v>
      </c>
      <c r="F259" s="229" t="s">
        <v>1411</v>
      </c>
      <c r="G259" s="227"/>
      <c r="H259" s="230">
        <v>18.95</v>
      </c>
      <c r="I259" s="231"/>
      <c r="J259" s="227"/>
      <c r="K259" s="227"/>
      <c r="L259" s="232"/>
      <c r="M259" s="233"/>
      <c r="N259" s="234"/>
      <c r="O259" s="234"/>
      <c r="P259" s="234"/>
      <c r="Q259" s="234"/>
      <c r="R259" s="234"/>
      <c r="S259" s="234"/>
      <c r="T259" s="235"/>
      <c r="AT259" s="236" t="s">
        <v>176</v>
      </c>
      <c r="AU259" s="236" t="s">
        <v>85</v>
      </c>
      <c r="AV259" s="13" t="s">
        <v>85</v>
      </c>
      <c r="AW259" s="13" t="s">
        <v>39</v>
      </c>
      <c r="AX259" s="13" t="s">
        <v>76</v>
      </c>
      <c r="AY259" s="236" t="s">
        <v>166</v>
      </c>
    </row>
    <row r="260" spans="2:65" s="13" customFormat="1">
      <c r="B260" s="226"/>
      <c r="C260" s="227"/>
      <c r="D260" s="217" t="s">
        <v>176</v>
      </c>
      <c r="E260" s="228" t="s">
        <v>22</v>
      </c>
      <c r="F260" s="229" t="s">
        <v>1412</v>
      </c>
      <c r="G260" s="227"/>
      <c r="H260" s="230">
        <v>14.73</v>
      </c>
      <c r="I260" s="231"/>
      <c r="J260" s="227"/>
      <c r="K260" s="227"/>
      <c r="L260" s="232"/>
      <c r="M260" s="233"/>
      <c r="N260" s="234"/>
      <c r="O260" s="234"/>
      <c r="P260" s="234"/>
      <c r="Q260" s="234"/>
      <c r="R260" s="234"/>
      <c r="S260" s="234"/>
      <c r="T260" s="235"/>
      <c r="AT260" s="236" t="s">
        <v>176</v>
      </c>
      <c r="AU260" s="236" t="s">
        <v>85</v>
      </c>
      <c r="AV260" s="13" t="s">
        <v>85</v>
      </c>
      <c r="AW260" s="13" t="s">
        <v>39</v>
      </c>
      <c r="AX260" s="13" t="s">
        <v>76</v>
      </c>
      <c r="AY260" s="236" t="s">
        <v>166</v>
      </c>
    </row>
    <row r="261" spans="2:65" s="14" customFormat="1">
      <c r="B261" s="239"/>
      <c r="C261" s="240"/>
      <c r="D261" s="217" t="s">
        <v>176</v>
      </c>
      <c r="E261" s="241" t="s">
        <v>22</v>
      </c>
      <c r="F261" s="242" t="s">
        <v>214</v>
      </c>
      <c r="G261" s="240"/>
      <c r="H261" s="243">
        <v>93.88</v>
      </c>
      <c r="I261" s="244"/>
      <c r="J261" s="240"/>
      <c r="K261" s="240"/>
      <c r="L261" s="245"/>
      <c r="M261" s="246"/>
      <c r="N261" s="247"/>
      <c r="O261" s="247"/>
      <c r="P261" s="247"/>
      <c r="Q261" s="247"/>
      <c r="R261" s="247"/>
      <c r="S261" s="247"/>
      <c r="T261" s="248"/>
      <c r="AT261" s="249" t="s">
        <v>176</v>
      </c>
      <c r="AU261" s="249" t="s">
        <v>85</v>
      </c>
      <c r="AV261" s="14" t="s">
        <v>174</v>
      </c>
      <c r="AW261" s="14" t="s">
        <v>39</v>
      </c>
      <c r="AX261" s="14" t="s">
        <v>83</v>
      </c>
      <c r="AY261" s="249" t="s">
        <v>166</v>
      </c>
    </row>
    <row r="262" spans="2:65" s="1" customFormat="1" ht="16.5" customHeight="1">
      <c r="B262" s="42"/>
      <c r="C262" s="253" t="s">
        <v>377</v>
      </c>
      <c r="D262" s="253" t="s">
        <v>606</v>
      </c>
      <c r="E262" s="254" t="s">
        <v>1413</v>
      </c>
      <c r="F262" s="255" t="s">
        <v>1414</v>
      </c>
      <c r="G262" s="256" t="s">
        <v>380</v>
      </c>
      <c r="H262" s="257">
        <v>675.94</v>
      </c>
      <c r="I262" s="258"/>
      <c r="J262" s="257">
        <f>ROUND(I262*H262,2)</f>
        <v>0</v>
      </c>
      <c r="K262" s="255" t="s">
        <v>22</v>
      </c>
      <c r="L262" s="259"/>
      <c r="M262" s="260" t="s">
        <v>22</v>
      </c>
      <c r="N262" s="261" t="s">
        <v>47</v>
      </c>
      <c r="O262" s="43"/>
      <c r="P262" s="212">
        <f>O262*H262</f>
        <v>0</v>
      </c>
      <c r="Q262" s="212">
        <v>1E-3</v>
      </c>
      <c r="R262" s="212">
        <f>Q262*H262</f>
        <v>0.6759400000000001</v>
      </c>
      <c r="S262" s="212">
        <v>0</v>
      </c>
      <c r="T262" s="213">
        <f>S262*H262</f>
        <v>0</v>
      </c>
      <c r="AR262" s="25" t="s">
        <v>215</v>
      </c>
      <c r="AT262" s="25" t="s">
        <v>606</v>
      </c>
      <c r="AU262" s="25" t="s">
        <v>85</v>
      </c>
      <c r="AY262" s="25" t="s">
        <v>166</v>
      </c>
      <c r="BE262" s="214">
        <f>IF(N262="základní",J262,0)</f>
        <v>0</v>
      </c>
      <c r="BF262" s="214">
        <f>IF(N262="snížená",J262,0)</f>
        <v>0</v>
      </c>
      <c r="BG262" s="214">
        <f>IF(N262="zákl. přenesená",J262,0)</f>
        <v>0</v>
      </c>
      <c r="BH262" s="214">
        <f>IF(N262="sníž. přenesená",J262,0)</f>
        <v>0</v>
      </c>
      <c r="BI262" s="214">
        <f>IF(N262="nulová",J262,0)</f>
        <v>0</v>
      </c>
      <c r="BJ262" s="25" t="s">
        <v>83</v>
      </c>
      <c r="BK262" s="214">
        <f>ROUND(I262*H262,2)</f>
        <v>0</v>
      </c>
      <c r="BL262" s="25" t="s">
        <v>174</v>
      </c>
      <c r="BM262" s="25" t="s">
        <v>1415</v>
      </c>
    </row>
    <row r="263" spans="2:65" s="13" customFormat="1">
      <c r="B263" s="226"/>
      <c r="C263" s="227"/>
      <c r="D263" s="217" t="s">
        <v>176</v>
      </c>
      <c r="E263" s="228" t="s">
        <v>22</v>
      </c>
      <c r="F263" s="229" t="s">
        <v>1416</v>
      </c>
      <c r="G263" s="227"/>
      <c r="H263" s="230">
        <v>675.94</v>
      </c>
      <c r="I263" s="231"/>
      <c r="J263" s="227"/>
      <c r="K263" s="227"/>
      <c r="L263" s="232"/>
      <c r="M263" s="233"/>
      <c r="N263" s="234"/>
      <c r="O263" s="234"/>
      <c r="P263" s="234"/>
      <c r="Q263" s="234"/>
      <c r="R263" s="234"/>
      <c r="S263" s="234"/>
      <c r="T263" s="235"/>
      <c r="AT263" s="236" t="s">
        <v>176</v>
      </c>
      <c r="AU263" s="236" t="s">
        <v>85</v>
      </c>
      <c r="AV263" s="13" t="s">
        <v>85</v>
      </c>
      <c r="AW263" s="13" t="s">
        <v>39</v>
      </c>
      <c r="AX263" s="13" t="s">
        <v>76</v>
      </c>
      <c r="AY263" s="236" t="s">
        <v>166</v>
      </c>
    </row>
    <row r="264" spans="2:65" s="1" customFormat="1" ht="16.5" customHeight="1">
      <c r="B264" s="42"/>
      <c r="C264" s="204" t="s">
        <v>386</v>
      </c>
      <c r="D264" s="204" t="s">
        <v>169</v>
      </c>
      <c r="E264" s="205" t="s">
        <v>1417</v>
      </c>
      <c r="F264" s="206" t="s">
        <v>1418</v>
      </c>
      <c r="G264" s="207" t="s">
        <v>289</v>
      </c>
      <c r="H264" s="208">
        <v>93.88</v>
      </c>
      <c r="I264" s="209"/>
      <c r="J264" s="208">
        <f>ROUND(I264*H264,2)</f>
        <v>0</v>
      </c>
      <c r="K264" s="206" t="s">
        <v>22</v>
      </c>
      <c r="L264" s="62"/>
      <c r="M264" s="210" t="s">
        <v>22</v>
      </c>
      <c r="N264" s="211" t="s">
        <v>47</v>
      </c>
      <c r="O264" s="43"/>
      <c r="P264" s="212">
        <f>O264*H264</f>
        <v>0</v>
      </c>
      <c r="Q264" s="212">
        <v>2.35E-2</v>
      </c>
      <c r="R264" s="212">
        <f>Q264*H264</f>
        <v>2.2061799999999998</v>
      </c>
      <c r="S264" s="212">
        <v>0</v>
      </c>
      <c r="T264" s="213">
        <f>S264*H264</f>
        <v>0</v>
      </c>
      <c r="AR264" s="25" t="s">
        <v>174</v>
      </c>
      <c r="AT264" s="25" t="s">
        <v>169</v>
      </c>
      <c r="AU264" s="25" t="s">
        <v>85</v>
      </c>
      <c r="AY264" s="25" t="s">
        <v>166</v>
      </c>
      <c r="BE264" s="214">
        <f>IF(N264="základní",J264,0)</f>
        <v>0</v>
      </c>
      <c r="BF264" s="214">
        <f>IF(N264="snížená",J264,0)</f>
        <v>0</v>
      </c>
      <c r="BG264" s="214">
        <f>IF(N264="zákl. přenesená",J264,0)</f>
        <v>0</v>
      </c>
      <c r="BH264" s="214">
        <f>IF(N264="sníž. přenesená",J264,0)</f>
        <v>0</v>
      </c>
      <c r="BI264" s="214">
        <f>IF(N264="nulová",J264,0)</f>
        <v>0</v>
      </c>
      <c r="BJ264" s="25" t="s">
        <v>83</v>
      </c>
      <c r="BK264" s="214">
        <f>ROUND(I264*H264,2)</f>
        <v>0</v>
      </c>
      <c r="BL264" s="25" t="s">
        <v>174</v>
      </c>
      <c r="BM264" s="25" t="s">
        <v>1419</v>
      </c>
    </row>
    <row r="265" spans="2:65" s="12" customFormat="1">
      <c r="B265" s="215"/>
      <c r="C265" s="216"/>
      <c r="D265" s="217" t="s">
        <v>176</v>
      </c>
      <c r="E265" s="218" t="s">
        <v>22</v>
      </c>
      <c r="F265" s="219" t="s">
        <v>1420</v>
      </c>
      <c r="G265" s="216"/>
      <c r="H265" s="218" t="s">
        <v>22</v>
      </c>
      <c r="I265" s="220"/>
      <c r="J265" s="216"/>
      <c r="K265" s="216"/>
      <c r="L265" s="221"/>
      <c r="M265" s="222"/>
      <c r="N265" s="223"/>
      <c r="O265" s="223"/>
      <c r="P265" s="223"/>
      <c r="Q265" s="223"/>
      <c r="R265" s="223"/>
      <c r="S265" s="223"/>
      <c r="T265" s="224"/>
      <c r="AT265" s="225" t="s">
        <v>176</v>
      </c>
      <c r="AU265" s="225" t="s">
        <v>85</v>
      </c>
      <c r="AV265" s="12" t="s">
        <v>83</v>
      </c>
      <c r="AW265" s="12" t="s">
        <v>39</v>
      </c>
      <c r="AX265" s="12" t="s">
        <v>76</v>
      </c>
      <c r="AY265" s="225" t="s">
        <v>166</v>
      </c>
    </row>
    <row r="266" spans="2:65" s="13" customFormat="1">
      <c r="B266" s="226"/>
      <c r="C266" s="227"/>
      <c r="D266" s="217" t="s">
        <v>176</v>
      </c>
      <c r="E266" s="228" t="s">
        <v>22</v>
      </c>
      <c r="F266" s="229" t="s">
        <v>1421</v>
      </c>
      <c r="G266" s="227"/>
      <c r="H266" s="230">
        <v>93.88</v>
      </c>
      <c r="I266" s="231"/>
      <c r="J266" s="227"/>
      <c r="K266" s="227"/>
      <c r="L266" s="232"/>
      <c r="M266" s="233"/>
      <c r="N266" s="234"/>
      <c r="O266" s="234"/>
      <c r="P266" s="234"/>
      <c r="Q266" s="234"/>
      <c r="R266" s="234"/>
      <c r="S266" s="234"/>
      <c r="T266" s="235"/>
      <c r="AT266" s="236" t="s">
        <v>176</v>
      </c>
      <c r="AU266" s="236" t="s">
        <v>85</v>
      </c>
      <c r="AV266" s="13" t="s">
        <v>85</v>
      </c>
      <c r="AW266" s="13" t="s">
        <v>39</v>
      </c>
      <c r="AX266" s="13" t="s">
        <v>83</v>
      </c>
      <c r="AY266" s="236" t="s">
        <v>166</v>
      </c>
    </row>
    <row r="267" spans="2:65" s="1" customFormat="1" ht="25.5" customHeight="1">
      <c r="B267" s="42"/>
      <c r="C267" s="204" t="s">
        <v>394</v>
      </c>
      <c r="D267" s="204" t="s">
        <v>169</v>
      </c>
      <c r="E267" s="205" t="s">
        <v>506</v>
      </c>
      <c r="F267" s="206" t="s">
        <v>507</v>
      </c>
      <c r="G267" s="207" t="s">
        <v>289</v>
      </c>
      <c r="H267" s="208">
        <v>0.5</v>
      </c>
      <c r="I267" s="209"/>
      <c r="J267" s="208">
        <f>ROUND(I267*H267,2)</f>
        <v>0</v>
      </c>
      <c r="K267" s="206" t="s">
        <v>173</v>
      </c>
      <c r="L267" s="62"/>
      <c r="M267" s="210" t="s">
        <v>22</v>
      </c>
      <c r="N267" s="211" t="s">
        <v>47</v>
      </c>
      <c r="O267" s="43"/>
      <c r="P267" s="212">
        <f>O267*H267</f>
        <v>0</v>
      </c>
      <c r="Q267" s="212">
        <v>8.4000000000000003E-4</v>
      </c>
      <c r="R267" s="212">
        <f>Q267*H267</f>
        <v>4.2000000000000002E-4</v>
      </c>
      <c r="S267" s="212">
        <v>0.02</v>
      </c>
      <c r="T267" s="213">
        <f>S267*H267</f>
        <v>0.01</v>
      </c>
      <c r="AR267" s="25" t="s">
        <v>174</v>
      </c>
      <c r="AT267" s="25" t="s">
        <v>169</v>
      </c>
      <c r="AU267" s="25" t="s">
        <v>85</v>
      </c>
      <c r="AY267" s="25" t="s">
        <v>166</v>
      </c>
      <c r="BE267" s="214">
        <f>IF(N267="základní",J267,0)</f>
        <v>0</v>
      </c>
      <c r="BF267" s="214">
        <f>IF(N267="snížená",J267,0)</f>
        <v>0</v>
      </c>
      <c r="BG267" s="214">
        <f>IF(N267="zákl. přenesená",J267,0)</f>
        <v>0</v>
      </c>
      <c r="BH267" s="214">
        <f>IF(N267="sníž. přenesená",J267,0)</f>
        <v>0</v>
      </c>
      <c r="BI267" s="214">
        <f>IF(N267="nulová",J267,0)</f>
        <v>0</v>
      </c>
      <c r="BJ267" s="25" t="s">
        <v>83</v>
      </c>
      <c r="BK267" s="214">
        <f>ROUND(I267*H267,2)</f>
        <v>0</v>
      </c>
      <c r="BL267" s="25" t="s">
        <v>174</v>
      </c>
      <c r="BM267" s="25" t="s">
        <v>1422</v>
      </c>
    </row>
    <row r="268" spans="2:65" s="1" customFormat="1" ht="81" hidden="1">
      <c r="B268" s="42"/>
      <c r="C268" s="64"/>
      <c r="D268" s="217" t="s">
        <v>193</v>
      </c>
      <c r="E268" s="64"/>
      <c r="F268" s="237" t="s">
        <v>503</v>
      </c>
      <c r="G268" s="64"/>
      <c r="H268" s="64"/>
      <c r="I268" s="173"/>
      <c r="J268" s="64"/>
      <c r="K268" s="64"/>
      <c r="L268" s="62"/>
      <c r="M268" s="238"/>
      <c r="N268" s="43"/>
      <c r="O268" s="43"/>
      <c r="P268" s="43"/>
      <c r="Q268" s="43"/>
      <c r="R268" s="43"/>
      <c r="S268" s="43"/>
      <c r="T268" s="79"/>
      <c r="AT268" s="25" t="s">
        <v>193</v>
      </c>
      <c r="AU268" s="25" t="s">
        <v>85</v>
      </c>
    </row>
    <row r="269" spans="2:65" s="12" customFormat="1">
      <c r="B269" s="215"/>
      <c r="C269" s="216"/>
      <c r="D269" s="217" t="s">
        <v>176</v>
      </c>
      <c r="E269" s="218" t="s">
        <v>22</v>
      </c>
      <c r="F269" s="219" t="s">
        <v>1423</v>
      </c>
      <c r="G269" s="216"/>
      <c r="H269" s="218" t="s">
        <v>22</v>
      </c>
      <c r="I269" s="220"/>
      <c r="J269" s="216"/>
      <c r="K269" s="216"/>
      <c r="L269" s="221"/>
      <c r="M269" s="222"/>
      <c r="N269" s="223"/>
      <c r="O269" s="223"/>
      <c r="P269" s="223"/>
      <c r="Q269" s="223"/>
      <c r="R269" s="223"/>
      <c r="S269" s="223"/>
      <c r="T269" s="224"/>
      <c r="AT269" s="225" t="s">
        <v>176</v>
      </c>
      <c r="AU269" s="225" t="s">
        <v>85</v>
      </c>
      <c r="AV269" s="12" t="s">
        <v>83</v>
      </c>
      <c r="AW269" s="12" t="s">
        <v>39</v>
      </c>
      <c r="AX269" s="12" t="s">
        <v>76</v>
      </c>
      <c r="AY269" s="225" t="s">
        <v>166</v>
      </c>
    </row>
    <row r="270" spans="2:65" s="13" customFormat="1">
      <c r="B270" s="226"/>
      <c r="C270" s="227"/>
      <c r="D270" s="217" t="s">
        <v>176</v>
      </c>
      <c r="E270" s="228" t="s">
        <v>22</v>
      </c>
      <c r="F270" s="229" t="s">
        <v>1424</v>
      </c>
      <c r="G270" s="227"/>
      <c r="H270" s="230">
        <v>0.5</v>
      </c>
      <c r="I270" s="231"/>
      <c r="J270" s="227"/>
      <c r="K270" s="227"/>
      <c r="L270" s="232"/>
      <c r="M270" s="233"/>
      <c r="N270" s="234"/>
      <c r="O270" s="234"/>
      <c r="P270" s="234"/>
      <c r="Q270" s="234"/>
      <c r="R270" s="234"/>
      <c r="S270" s="234"/>
      <c r="T270" s="235"/>
      <c r="AT270" s="236" t="s">
        <v>176</v>
      </c>
      <c r="AU270" s="236" t="s">
        <v>85</v>
      </c>
      <c r="AV270" s="13" t="s">
        <v>85</v>
      </c>
      <c r="AW270" s="13" t="s">
        <v>39</v>
      </c>
      <c r="AX270" s="13" t="s">
        <v>83</v>
      </c>
      <c r="AY270" s="236" t="s">
        <v>166</v>
      </c>
    </row>
    <row r="271" spans="2:65" s="1" customFormat="1" ht="25.5" customHeight="1">
      <c r="B271" s="42"/>
      <c r="C271" s="204" t="s">
        <v>401</v>
      </c>
      <c r="D271" s="204" t="s">
        <v>169</v>
      </c>
      <c r="E271" s="205" t="s">
        <v>511</v>
      </c>
      <c r="F271" s="206" t="s">
        <v>512</v>
      </c>
      <c r="G271" s="207" t="s">
        <v>289</v>
      </c>
      <c r="H271" s="208">
        <v>1.25</v>
      </c>
      <c r="I271" s="209"/>
      <c r="J271" s="208">
        <f>ROUND(I271*H271,2)</f>
        <v>0</v>
      </c>
      <c r="K271" s="206" t="s">
        <v>173</v>
      </c>
      <c r="L271" s="62"/>
      <c r="M271" s="210" t="s">
        <v>22</v>
      </c>
      <c r="N271" s="211" t="s">
        <v>47</v>
      </c>
      <c r="O271" s="43"/>
      <c r="P271" s="212">
        <f>O271*H271</f>
        <v>0</v>
      </c>
      <c r="Q271" s="212">
        <v>9.6000000000000002E-4</v>
      </c>
      <c r="R271" s="212">
        <f>Q271*H271</f>
        <v>1.2000000000000001E-3</v>
      </c>
      <c r="S271" s="212">
        <v>3.1E-2</v>
      </c>
      <c r="T271" s="213">
        <f>S271*H271</f>
        <v>3.875E-2</v>
      </c>
      <c r="AR271" s="25" t="s">
        <v>174</v>
      </c>
      <c r="AT271" s="25" t="s">
        <v>169</v>
      </c>
      <c r="AU271" s="25" t="s">
        <v>85</v>
      </c>
      <c r="AY271" s="25" t="s">
        <v>166</v>
      </c>
      <c r="BE271" s="214">
        <f>IF(N271="základní",J271,0)</f>
        <v>0</v>
      </c>
      <c r="BF271" s="214">
        <f>IF(N271="snížená",J271,0)</f>
        <v>0</v>
      </c>
      <c r="BG271" s="214">
        <f>IF(N271="zákl. přenesená",J271,0)</f>
        <v>0</v>
      </c>
      <c r="BH271" s="214">
        <f>IF(N271="sníž. přenesená",J271,0)</f>
        <v>0</v>
      </c>
      <c r="BI271" s="214">
        <f>IF(N271="nulová",J271,0)</f>
        <v>0</v>
      </c>
      <c r="BJ271" s="25" t="s">
        <v>83</v>
      </c>
      <c r="BK271" s="214">
        <f>ROUND(I271*H271,2)</f>
        <v>0</v>
      </c>
      <c r="BL271" s="25" t="s">
        <v>174</v>
      </c>
      <c r="BM271" s="25" t="s">
        <v>1425</v>
      </c>
    </row>
    <row r="272" spans="2:65" s="1" customFormat="1" ht="81" hidden="1">
      <c r="B272" s="42"/>
      <c r="C272" s="64"/>
      <c r="D272" s="217" t="s">
        <v>193</v>
      </c>
      <c r="E272" s="64"/>
      <c r="F272" s="237" t="s">
        <v>503</v>
      </c>
      <c r="G272" s="64"/>
      <c r="H272" s="64"/>
      <c r="I272" s="173"/>
      <c r="J272" s="64"/>
      <c r="K272" s="64"/>
      <c r="L272" s="62"/>
      <c r="M272" s="238"/>
      <c r="N272" s="43"/>
      <c r="O272" s="43"/>
      <c r="P272" s="43"/>
      <c r="Q272" s="43"/>
      <c r="R272" s="43"/>
      <c r="S272" s="43"/>
      <c r="T272" s="79"/>
      <c r="AT272" s="25" t="s">
        <v>193</v>
      </c>
      <c r="AU272" s="25" t="s">
        <v>85</v>
      </c>
    </row>
    <row r="273" spans="2:65" s="12" customFormat="1">
      <c r="B273" s="215"/>
      <c r="C273" s="216"/>
      <c r="D273" s="217" t="s">
        <v>176</v>
      </c>
      <c r="E273" s="218" t="s">
        <v>22</v>
      </c>
      <c r="F273" s="219" t="s">
        <v>1426</v>
      </c>
      <c r="G273" s="216"/>
      <c r="H273" s="218" t="s">
        <v>22</v>
      </c>
      <c r="I273" s="220"/>
      <c r="J273" s="216"/>
      <c r="K273" s="216"/>
      <c r="L273" s="221"/>
      <c r="M273" s="222"/>
      <c r="N273" s="223"/>
      <c r="O273" s="223"/>
      <c r="P273" s="223"/>
      <c r="Q273" s="223"/>
      <c r="R273" s="223"/>
      <c r="S273" s="223"/>
      <c r="T273" s="224"/>
      <c r="AT273" s="225" t="s">
        <v>176</v>
      </c>
      <c r="AU273" s="225" t="s">
        <v>85</v>
      </c>
      <c r="AV273" s="12" t="s">
        <v>83</v>
      </c>
      <c r="AW273" s="12" t="s">
        <v>39</v>
      </c>
      <c r="AX273" s="12" t="s">
        <v>76</v>
      </c>
      <c r="AY273" s="225" t="s">
        <v>166</v>
      </c>
    </row>
    <row r="274" spans="2:65" s="13" customFormat="1">
      <c r="B274" s="226"/>
      <c r="C274" s="227"/>
      <c r="D274" s="217" t="s">
        <v>176</v>
      </c>
      <c r="E274" s="228" t="s">
        <v>22</v>
      </c>
      <c r="F274" s="229" t="s">
        <v>1427</v>
      </c>
      <c r="G274" s="227"/>
      <c r="H274" s="230">
        <v>1.25</v>
      </c>
      <c r="I274" s="231"/>
      <c r="J274" s="227"/>
      <c r="K274" s="227"/>
      <c r="L274" s="232"/>
      <c r="M274" s="233"/>
      <c r="N274" s="234"/>
      <c r="O274" s="234"/>
      <c r="P274" s="234"/>
      <c r="Q274" s="234"/>
      <c r="R274" s="234"/>
      <c r="S274" s="234"/>
      <c r="T274" s="235"/>
      <c r="AT274" s="236" t="s">
        <v>176</v>
      </c>
      <c r="AU274" s="236" t="s">
        <v>85</v>
      </c>
      <c r="AV274" s="13" t="s">
        <v>85</v>
      </c>
      <c r="AW274" s="13" t="s">
        <v>39</v>
      </c>
      <c r="AX274" s="13" t="s">
        <v>83</v>
      </c>
      <c r="AY274" s="236" t="s">
        <v>166</v>
      </c>
    </row>
    <row r="275" spans="2:65" s="1" customFormat="1" ht="25.5" customHeight="1">
      <c r="B275" s="42"/>
      <c r="C275" s="204" t="s">
        <v>591</v>
      </c>
      <c r="D275" s="204" t="s">
        <v>169</v>
      </c>
      <c r="E275" s="205" t="s">
        <v>516</v>
      </c>
      <c r="F275" s="206" t="s">
        <v>517</v>
      </c>
      <c r="G275" s="207" t="s">
        <v>289</v>
      </c>
      <c r="H275" s="208">
        <v>0.25</v>
      </c>
      <c r="I275" s="209"/>
      <c r="J275" s="208">
        <f>ROUND(I275*H275,2)</f>
        <v>0</v>
      </c>
      <c r="K275" s="206" t="s">
        <v>173</v>
      </c>
      <c r="L275" s="62"/>
      <c r="M275" s="210" t="s">
        <v>22</v>
      </c>
      <c r="N275" s="211" t="s">
        <v>47</v>
      </c>
      <c r="O275" s="43"/>
      <c r="P275" s="212">
        <f>O275*H275</f>
        <v>0</v>
      </c>
      <c r="Q275" s="212">
        <v>1.08E-3</v>
      </c>
      <c r="R275" s="212">
        <f>Q275*H275</f>
        <v>2.7E-4</v>
      </c>
      <c r="S275" s="212">
        <v>5.2999999999999999E-2</v>
      </c>
      <c r="T275" s="213">
        <f>S275*H275</f>
        <v>1.325E-2</v>
      </c>
      <c r="AR275" s="25" t="s">
        <v>174</v>
      </c>
      <c r="AT275" s="25" t="s">
        <v>169</v>
      </c>
      <c r="AU275" s="25" t="s">
        <v>85</v>
      </c>
      <c r="AY275" s="25" t="s">
        <v>166</v>
      </c>
      <c r="BE275" s="214">
        <f>IF(N275="základní",J275,0)</f>
        <v>0</v>
      </c>
      <c r="BF275" s="214">
        <f>IF(N275="snížená",J275,0)</f>
        <v>0</v>
      </c>
      <c r="BG275" s="214">
        <f>IF(N275="zákl. přenesená",J275,0)</f>
        <v>0</v>
      </c>
      <c r="BH275" s="214">
        <f>IF(N275="sníž. přenesená",J275,0)</f>
        <v>0</v>
      </c>
      <c r="BI275" s="214">
        <f>IF(N275="nulová",J275,0)</f>
        <v>0</v>
      </c>
      <c r="BJ275" s="25" t="s">
        <v>83</v>
      </c>
      <c r="BK275" s="214">
        <f>ROUND(I275*H275,2)</f>
        <v>0</v>
      </c>
      <c r="BL275" s="25" t="s">
        <v>174</v>
      </c>
      <c r="BM275" s="25" t="s">
        <v>1428</v>
      </c>
    </row>
    <row r="276" spans="2:65" s="1" customFormat="1" ht="81" hidden="1">
      <c r="B276" s="42"/>
      <c r="C276" s="64"/>
      <c r="D276" s="217" t="s">
        <v>193</v>
      </c>
      <c r="E276" s="64"/>
      <c r="F276" s="237" t="s">
        <v>503</v>
      </c>
      <c r="G276" s="64"/>
      <c r="H276" s="64"/>
      <c r="I276" s="173"/>
      <c r="J276" s="64"/>
      <c r="K276" s="64"/>
      <c r="L276" s="62"/>
      <c r="M276" s="238"/>
      <c r="N276" s="43"/>
      <c r="O276" s="43"/>
      <c r="P276" s="43"/>
      <c r="Q276" s="43"/>
      <c r="R276" s="43"/>
      <c r="S276" s="43"/>
      <c r="T276" s="79"/>
      <c r="AT276" s="25" t="s">
        <v>193</v>
      </c>
      <c r="AU276" s="25" t="s">
        <v>85</v>
      </c>
    </row>
    <row r="277" spans="2:65" s="12" customFormat="1">
      <c r="B277" s="215"/>
      <c r="C277" s="216"/>
      <c r="D277" s="217" t="s">
        <v>176</v>
      </c>
      <c r="E277" s="218" t="s">
        <v>22</v>
      </c>
      <c r="F277" s="219" t="s">
        <v>1429</v>
      </c>
      <c r="G277" s="216"/>
      <c r="H277" s="218" t="s">
        <v>22</v>
      </c>
      <c r="I277" s="220"/>
      <c r="J277" s="216"/>
      <c r="K277" s="216"/>
      <c r="L277" s="221"/>
      <c r="M277" s="222"/>
      <c r="N277" s="223"/>
      <c r="O277" s="223"/>
      <c r="P277" s="223"/>
      <c r="Q277" s="223"/>
      <c r="R277" s="223"/>
      <c r="S277" s="223"/>
      <c r="T277" s="224"/>
      <c r="AT277" s="225" t="s">
        <v>176</v>
      </c>
      <c r="AU277" s="225" t="s">
        <v>85</v>
      </c>
      <c r="AV277" s="12" t="s">
        <v>83</v>
      </c>
      <c r="AW277" s="12" t="s">
        <v>39</v>
      </c>
      <c r="AX277" s="12" t="s">
        <v>76</v>
      </c>
      <c r="AY277" s="225" t="s">
        <v>166</v>
      </c>
    </row>
    <row r="278" spans="2:65" s="13" customFormat="1">
      <c r="B278" s="226"/>
      <c r="C278" s="227"/>
      <c r="D278" s="217" t="s">
        <v>176</v>
      </c>
      <c r="E278" s="228" t="s">
        <v>22</v>
      </c>
      <c r="F278" s="229" t="s">
        <v>1430</v>
      </c>
      <c r="G278" s="227"/>
      <c r="H278" s="230">
        <v>0.25</v>
      </c>
      <c r="I278" s="231"/>
      <c r="J278" s="227"/>
      <c r="K278" s="227"/>
      <c r="L278" s="232"/>
      <c r="M278" s="233"/>
      <c r="N278" s="234"/>
      <c r="O278" s="234"/>
      <c r="P278" s="234"/>
      <c r="Q278" s="234"/>
      <c r="R278" s="234"/>
      <c r="S278" s="234"/>
      <c r="T278" s="235"/>
      <c r="AT278" s="236" t="s">
        <v>176</v>
      </c>
      <c r="AU278" s="236" t="s">
        <v>85</v>
      </c>
      <c r="AV278" s="13" t="s">
        <v>85</v>
      </c>
      <c r="AW278" s="13" t="s">
        <v>39</v>
      </c>
      <c r="AX278" s="13" t="s">
        <v>83</v>
      </c>
      <c r="AY278" s="236" t="s">
        <v>166</v>
      </c>
    </row>
    <row r="279" spans="2:65" s="1" customFormat="1" ht="25.5" customHeight="1">
      <c r="B279" s="42"/>
      <c r="C279" s="204" t="s">
        <v>598</v>
      </c>
      <c r="D279" s="204" t="s">
        <v>169</v>
      </c>
      <c r="E279" s="205" t="s">
        <v>521</v>
      </c>
      <c r="F279" s="206" t="s">
        <v>522</v>
      </c>
      <c r="G279" s="207" t="s">
        <v>289</v>
      </c>
      <c r="H279" s="208">
        <v>0.8</v>
      </c>
      <c r="I279" s="209"/>
      <c r="J279" s="208">
        <f>ROUND(I279*H279,2)</f>
        <v>0</v>
      </c>
      <c r="K279" s="206" t="s">
        <v>173</v>
      </c>
      <c r="L279" s="62"/>
      <c r="M279" s="210" t="s">
        <v>22</v>
      </c>
      <c r="N279" s="211" t="s">
        <v>47</v>
      </c>
      <c r="O279" s="43"/>
      <c r="P279" s="212">
        <f>O279*H279</f>
        <v>0</v>
      </c>
      <c r="Q279" s="212">
        <v>1.2199999999999999E-3</v>
      </c>
      <c r="R279" s="212">
        <f>Q279*H279</f>
        <v>9.7599999999999998E-4</v>
      </c>
      <c r="S279" s="212">
        <v>7.0000000000000007E-2</v>
      </c>
      <c r="T279" s="213">
        <f>S279*H279</f>
        <v>5.6000000000000008E-2</v>
      </c>
      <c r="AR279" s="25" t="s">
        <v>174</v>
      </c>
      <c r="AT279" s="25" t="s">
        <v>169</v>
      </c>
      <c r="AU279" s="25" t="s">
        <v>85</v>
      </c>
      <c r="AY279" s="25" t="s">
        <v>166</v>
      </c>
      <c r="BE279" s="214">
        <f>IF(N279="základní",J279,0)</f>
        <v>0</v>
      </c>
      <c r="BF279" s="214">
        <f>IF(N279="snížená",J279,0)</f>
        <v>0</v>
      </c>
      <c r="BG279" s="214">
        <f>IF(N279="zákl. přenesená",J279,0)</f>
        <v>0</v>
      </c>
      <c r="BH279" s="214">
        <f>IF(N279="sníž. přenesená",J279,0)</f>
        <v>0</v>
      </c>
      <c r="BI279" s="214">
        <f>IF(N279="nulová",J279,0)</f>
        <v>0</v>
      </c>
      <c r="BJ279" s="25" t="s">
        <v>83</v>
      </c>
      <c r="BK279" s="214">
        <f>ROUND(I279*H279,2)</f>
        <v>0</v>
      </c>
      <c r="BL279" s="25" t="s">
        <v>174</v>
      </c>
      <c r="BM279" s="25" t="s">
        <v>1431</v>
      </c>
    </row>
    <row r="280" spans="2:65" s="1" customFormat="1" ht="81" hidden="1">
      <c r="B280" s="42"/>
      <c r="C280" s="64"/>
      <c r="D280" s="217" t="s">
        <v>193</v>
      </c>
      <c r="E280" s="64"/>
      <c r="F280" s="237" t="s">
        <v>503</v>
      </c>
      <c r="G280" s="64"/>
      <c r="H280" s="64"/>
      <c r="I280" s="173"/>
      <c r="J280" s="64"/>
      <c r="K280" s="64"/>
      <c r="L280" s="62"/>
      <c r="M280" s="238"/>
      <c r="N280" s="43"/>
      <c r="O280" s="43"/>
      <c r="P280" s="43"/>
      <c r="Q280" s="43"/>
      <c r="R280" s="43"/>
      <c r="S280" s="43"/>
      <c r="T280" s="79"/>
      <c r="AT280" s="25" t="s">
        <v>193</v>
      </c>
      <c r="AU280" s="25" t="s">
        <v>85</v>
      </c>
    </row>
    <row r="281" spans="2:65" s="12" customFormat="1">
      <c r="B281" s="215"/>
      <c r="C281" s="216"/>
      <c r="D281" s="217" t="s">
        <v>176</v>
      </c>
      <c r="E281" s="218" t="s">
        <v>22</v>
      </c>
      <c r="F281" s="219" t="s">
        <v>1432</v>
      </c>
      <c r="G281" s="216"/>
      <c r="H281" s="218" t="s">
        <v>22</v>
      </c>
      <c r="I281" s="220"/>
      <c r="J281" s="216"/>
      <c r="K281" s="216"/>
      <c r="L281" s="221"/>
      <c r="M281" s="222"/>
      <c r="N281" s="223"/>
      <c r="O281" s="223"/>
      <c r="P281" s="223"/>
      <c r="Q281" s="223"/>
      <c r="R281" s="223"/>
      <c r="S281" s="223"/>
      <c r="T281" s="224"/>
      <c r="AT281" s="225" t="s">
        <v>176</v>
      </c>
      <c r="AU281" s="225" t="s">
        <v>85</v>
      </c>
      <c r="AV281" s="12" t="s">
        <v>83</v>
      </c>
      <c r="AW281" s="12" t="s">
        <v>39</v>
      </c>
      <c r="AX281" s="12" t="s">
        <v>76</v>
      </c>
      <c r="AY281" s="225" t="s">
        <v>166</v>
      </c>
    </row>
    <row r="282" spans="2:65" s="13" customFormat="1">
      <c r="B282" s="226"/>
      <c r="C282" s="227"/>
      <c r="D282" s="217" t="s">
        <v>176</v>
      </c>
      <c r="E282" s="228" t="s">
        <v>22</v>
      </c>
      <c r="F282" s="229" t="s">
        <v>1433</v>
      </c>
      <c r="G282" s="227"/>
      <c r="H282" s="230">
        <v>0.8</v>
      </c>
      <c r="I282" s="231"/>
      <c r="J282" s="227"/>
      <c r="K282" s="227"/>
      <c r="L282" s="232"/>
      <c r="M282" s="233"/>
      <c r="N282" s="234"/>
      <c r="O282" s="234"/>
      <c r="P282" s="234"/>
      <c r="Q282" s="234"/>
      <c r="R282" s="234"/>
      <c r="S282" s="234"/>
      <c r="T282" s="235"/>
      <c r="AT282" s="236" t="s">
        <v>176</v>
      </c>
      <c r="AU282" s="236" t="s">
        <v>85</v>
      </c>
      <c r="AV282" s="13" t="s">
        <v>85</v>
      </c>
      <c r="AW282" s="13" t="s">
        <v>39</v>
      </c>
      <c r="AX282" s="13" t="s">
        <v>83</v>
      </c>
      <c r="AY282" s="236" t="s">
        <v>166</v>
      </c>
    </row>
    <row r="283" spans="2:65" s="1" customFormat="1" ht="25.5" customHeight="1">
      <c r="B283" s="42"/>
      <c r="C283" s="204" t="s">
        <v>605</v>
      </c>
      <c r="D283" s="204" t="s">
        <v>169</v>
      </c>
      <c r="E283" s="205" t="s">
        <v>527</v>
      </c>
      <c r="F283" s="206" t="s">
        <v>528</v>
      </c>
      <c r="G283" s="207" t="s">
        <v>289</v>
      </c>
      <c r="H283" s="208">
        <v>0.25</v>
      </c>
      <c r="I283" s="209"/>
      <c r="J283" s="208">
        <f>ROUND(I283*H283,2)</f>
        <v>0</v>
      </c>
      <c r="K283" s="206" t="s">
        <v>173</v>
      </c>
      <c r="L283" s="62"/>
      <c r="M283" s="210" t="s">
        <v>22</v>
      </c>
      <c r="N283" s="211" t="s">
        <v>47</v>
      </c>
      <c r="O283" s="43"/>
      <c r="P283" s="212">
        <f>O283*H283</f>
        <v>0</v>
      </c>
      <c r="Q283" s="212">
        <v>3.0899999999999999E-3</v>
      </c>
      <c r="R283" s="212">
        <f>Q283*H283</f>
        <v>7.7249999999999997E-4</v>
      </c>
      <c r="S283" s="212">
        <v>0.126</v>
      </c>
      <c r="T283" s="213">
        <f>S283*H283</f>
        <v>3.15E-2</v>
      </c>
      <c r="AR283" s="25" t="s">
        <v>174</v>
      </c>
      <c r="AT283" s="25" t="s">
        <v>169</v>
      </c>
      <c r="AU283" s="25" t="s">
        <v>85</v>
      </c>
      <c r="AY283" s="25" t="s">
        <v>166</v>
      </c>
      <c r="BE283" s="214">
        <f>IF(N283="základní",J283,0)</f>
        <v>0</v>
      </c>
      <c r="BF283" s="214">
        <f>IF(N283="snížená",J283,0)</f>
        <v>0</v>
      </c>
      <c r="BG283" s="214">
        <f>IF(N283="zákl. přenesená",J283,0)</f>
        <v>0</v>
      </c>
      <c r="BH283" s="214">
        <f>IF(N283="sníž. přenesená",J283,0)</f>
        <v>0</v>
      </c>
      <c r="BI283" s="214">
        <f>IF(N283="nulová",J283,0)</f>
        <v>0</v>
      </c>
      <c r="BJ283" s="25" t="s">
        <v>83</v>
      </c>
      <c r="BK283" s="214">
        <f>ROUND(I283*H283,2)</f>
        <v>0</v>
      </c>
      <c r="BL283" s="25" t="s">
        <v>174</v>
      </c>
      <c r="BM283" s="25" t="s">
        <v>1434</v>
      </c>
    </row>
    <row r="284" spans="2:65" s="1" customFormat="1" ht="81" hidden="1">
      <c r="B284" s="42"/>
      <c r="C284" s="64"/>
      <c r="D284" s="217" t="s">
        <v>193</v>
      </c>
      <c r="E284" s="64"/>
      <c r="F284" s="237" t="s">
        <v>503</v>
      </c>
      <c r="G284" s="64"/>
      <c r="H284" s="64"/>
      <c r="I284" s="173"/>
      <c r="J284" s="64"/>
      <c r="K284" s="64"/>
      <c r="L284" s="62"/>
      <c r="M284" s="238"/>
      <c r="N284" s="43"/>
      <c r="O284" s="43"/>
      <c r="P284" s="43"/>
      <c r="Q284" s="43"/>
      <c r="R284" s="43"/>
      <c r="S284" s="43"/>
      <c r="T284" s="79"/>
      <c r="AT284" s="25" t="s">
        <v>193</v>
      </c>
      <c r="AU284" s="25" t="s">
        <v>85</v>
      </c>
    </row>
    <row r="285" spans="2:65" s="12" customFormat="1">
      <c r="B285" s="215"/>
      <c r="C285" s="216"/>
      <c r="D285" s="217" t="s">
        <v>176</v>
      </c>
      <c r="E285" s="218" t="s">
        <v>22</v>
      </c>
      <c r="F285" s="219" t="s">
        <v>1435</v>
      </c>
      <c r="G285" s="216"/>
      <c r="H285" s="218" t="s">
        <v>22</v>
      </c>
      <c r="I285" s="220"/>
      <c r="J285" s="216"/>
      <c r="K285" s="216"/>
      <c r="L285" s="221"/>
      <c r="M285" s="222"/>
      <c r="N285" s="223"/>
      <c r="O285" s="223"/>
      <c r="P285" s="223"/>
      <c r="Q285" s="223"/>
      <c r="R285" s="223"/>
      <c r="S285" s="223"/>
      <c r="T285" s="224"/>
      <c r="AT285" s="225" t="s">
        <v>176</v>
      </c>
      <c r="AU285" s="225" t="s">
        <v>85</v>
      </c>
      <c r="AV285" s="12" t="s">
        <v>83</v>
      </c>
      <c r="AW285" s="12" t="s">
        <v>39</v>
      </c>
      <c r="AX285" s="12" t="s">
        <v>76</v>
      </c>
      <c r="AY285" s="225" t="s">
        <v>166</v>
      </c>
    </row>
    <row r="286" spans="2:65" s="13" customFormat="1">
      <c r="B286" s="226"/>
      <c r="C286" s="227"/>
      <c r="D286" s="217" t="s">
        <v>176</v>
      </c>
      <c r="E286" s="228" t="s">
        <v>22</v>
      </c>
      <c r="F286" s="229" t="s">
        <v>1430</v>
      </c>
      <c r="G286" s="227"/>
      <c r="H286" s="230">
        <v>0.25</v>
      </c>
      <c r="I286" s="231"/>
      <c r="J286" s="227"/>
      <c r="K286" s="227"/>
      <c r="L286" s="232"/>
      <c r="M286" s="233"/>
      <c r="N286" s="234"/>
      <c r="O286" s="234"/>
      <c r="P286" s="234"/>
      <c r="Q286" s="234"/>
      <c r="R286" s="234"/>
      <c r="S286" s="234"/>
      <c r="T286" s="235"/>
      <c r="AT286" s="236" t="s">
        <v>176</v>
      </c>
      <c r="AU286" s="236" t="s">
        <v>85</v>
      </c>
      <c r="AV286" s="13" t="s">
        <v>85</v>
      </c>
      <c r="AW286" s="13" t="s">
        <v>39</v>
      </c>
      <c r="AX286" s="13" t="s">
        <v>83</v>
      </c>
      <c r="AY286" s="236" t="s">
        <v>166</v>
      </c>
    </row>
    <row r="287" spans="2:65" s="1" customFormat="1" ht="25.5" customHeight="1">
      <c r="B287" s="42"/>
      <c r="C287" s="204" t="s">
        <v>611</v>
      </c>
      <c r="D287" s="204" t="s">
        <v>169</v>
      </c>
      <c r="E287" s="205" t="s">
        <v>1436</v>
      </c>
      <c r="F287" s="206" t="s">
        <v>1437</v>
      </c>
      <c r="G287" s="207" t="s">
        <v>289</v>
      </c>
      <c r="H287" s="208">
        <v>0.95</v>
      </c>
      <c r="I287" s="209"/>
      <c r="J287" s="208">
        <f>ROUND(I287*H287,2)</f>
        <v>0</v>
      </c>
      <c r="K287" s="206" t="s">
        <v>173</v>
      </c>
      <c r="L287" s="62"/>
      <c r="M287" s="210" t="s">
        <v>22</v>
      </c>
      <c r="N287" s="211" t="s">
        <v>47</v>
      </c>
      <c r="O287" s="43"/>
      <c r="P287" s="212">
        <f>O287*H287</f>
        <v>0</v>
      </c>
      <c r="Q287" s="212">
        <v>3.63E-3</v>
      </c>
      <c r="R287" s="212">
        <f>Q287*H287</f>
        <v>3.4484999999999997E-3</v>
      </c>
      <c r="S287" s="212">
        <v>0.19600000000000001</v>
      </c>
      <c r="T287" s="213">
        <f>S287*H287</f>
        <v>0.1862</v>
      </c>
      <c r="AR287" s="25" t="s">
        <v>174</v>
      </c>
      <c r="AT287" s="25" t="s">
        <v>169</v>
      </c>
      <c r="AU287" s="25" t="s">
        <v>85</v>
      </c>
      <c r="AY287" s="25" t="s">
        <v>166</v>
      </c>
      <c r="BE287" s="214">
        <f>IF(N287="základní",J287,0)</f>
        <v>0</v>
      </c>
      <c r="BF287" s="214">
        <f>IF(N287="snížená",J287,0)</f>
        <v>0</v>
      </c>
      <c r="BG287" s="214">
        <f>IF(N287="zákl. přenesená",J287,0)</f>
        <v>0</v>
      </c>
      <c r="BH287" s="214">
        <f>IF(N287="sníž. přenesená",J287,0)</f>
        <v>0</v>
      </c>
      <c r="BI287" s="214">
        <f>IF(N287="nulová",J287,0)</f>
        <v>0</v>
      </c>
      <c r="BJ287" s="25" t="s">
        <v>83</v>
      </c>
      <c r="BK287" s="214">
        <f>ROUND(I287*H287,2)</f>
        <v>0</v>
      </c>
      <c r="BL287" s="25" t="s">
        <v>174</v>
      </c>
      <c r="BM287" s="25" t="s">
        <v>1438</v>
      </c>
    </row>
    <row r="288" spans="2:65" s="1" customFormat="1" ht="81" hidden="1">
      <c r="B288" s="42"/>
      <c r="C288" s="64"/>
      <c r="D288" s="217" t="s">
        <v>193</v>
      </c>
      <c r="E288" s="64"/>
      <c r="F288" s="237" t="s">
        <v>503</v>
      </c>
      <c r="G288" s="64"/>
      <c r="H288" s="64"/>
      <c r="I288" s="173"/>
      <c r="J288" s="64"/>
      <c r="K288" s="64"/>
      <c r="L288" s="62"/>
      <c r="M288" s="238"/>
      <c r="N288" s="43"/>
      <c r="O288" s="43"/>
      <c r="P288" s="43"/>
      <c r="Q288" s="43"/>
      <c r="R288" s="43"/>
      <c r="S288" s="43"/>
      <c r="T288" s="79"/>
      <c r="AT288" s="25" t="s">
        <v>193</v>
      </c>
      <c r="AU288" s="25" t="s">
        <v>85</v>
      </c>
    </row>
    <row r="289" spans="2:65" s="12" customFormat="1">
      <c r="B289" s="215"/>
      <c r="C289" s="216"/>
      <c r="D289" s="217" t="s">
        <v>176</v>
      </c>
      <c r="E289" s="218" t="s">
        <v>22</v>
      </c>
      <c r="F289" s="219" t="s">
        <v>1439</v>
      </c>
      <c r="G289" s="216"/>
      <c r="H289" s="218" t="s">
        <v>22</v>
      </c>
      <c r="I289" s="220"/>
      <c r="J289" s="216"/>
      <c r="K289" s="216"/>
      <c r="L289" s="221"/>
      <c r="M289" s="222"/>
      <c r="N289" s="223"/>
      <c r="O289" s="223"/>
      <c r="P289" s="223"/>
      <c r="Q289" s="223"/>
      <c r="R289" s="223"/>
      <c r="S289" s="223"/>
      <c r="T289" s="224"/>
      <c r="AT289" s="225" t="s">
        <v>176</v>
      </c>
      <c r="AU289" s="225" t="s">
        <v>85</v>
      </c>
      <c r="AV289" s="12" t="s">
        <v>83</v>
      </c>
      <c r="AW289" s="12" t="s">
        <v>39</v>
      </c>
      <c r="AX289" s="12" t="s">
        <v>76</v>
      </c>
      <c r="AY289" s="225" t="s">
        <v>166</v>
      </c>
    </row>
    <row r="290" spans="2:65" s="13" customFormat="1">
      <c r="B290" s="226"/>
      <c r="C290" s="227"/>
      <c r="D290" s="217" t="s">
        <v>176</v>
      </c>
      <c r="E290" s="228" t="s">
        <v>22</v>
      </c>
      <c r="F290" s="229" t="s">
        <v>1440</v>
      </c>
      <c r="G290" s="227"/>
      <c r="H290" s="230">
        <v>0.95</v>
      </c>
      <c r="I290" s="231"/>
      <c r="J290" s="227"/>
      <c r="K290" s="227"/>
      <c r="L290" s="232"/>
      <c r="M290" s="233"/>
      <c r="N290" s="234"/>
      <c r="O290" s="234"/>
      <c r="P290" s="234"/>
      <c r="Q290" s="234"/>
      <c r="R290" s="234"/>
      <c r="S290" s="234"/>
      <c r="T290" s="235"/>
      <c r="AT290" s="236" t="s">
        <v>176</v>
      </c>
      <c r="AU290" s="236" t="s">
        <v>85</v>
      </c>
      <c r="AV290" s="13" t="s">
        <v>85</v>
      </c>
      <c r="AW290" s="13" t="s">
        <v>39</v>
      </c>
      <c r="AX290" s="13" t="s">
        <v>83</v>
      </c>
      <c r="AY290" s="236" t="s">
        <v>166</v>
      </c>
    </row>
    <row r="291" spans="2:65" s="1" customFormat="1" ht="25.5" customHeight="1">
      <c r="B291" s="42"/>
      <c r="C291" s="204" t="s">
        <v>616</v>
      </c>
      <c r="D291" s="204" t="s">
        <v>169</v>
      </c>
      <c r="E291" s="205" t="s">
        <v>532</v>
      </c>
      <c r="F291" s="206" t="s">
        <v>533</v>
      </c>
      <c r="G291" s="207" t="s">
        <v>289</v>
      </c>
      <c r="H291" s="208">
        <v>0.6</v>
      </c>
      <c r="I291" s="209"/>
      <c r="J291" s="208">
        <f>ROUND(I291*H291,2)</f>
        <v>0</v>
      </c>
      <c r="K291" s="206" t="s">
        <v>173</v>
      </c>
      <c r="L291" s="62"/>
      <c r="M291" s="210" t="s">
        <v>22</v>
      </c>
      <c r="N291" s="211" t="s">
        <v>47</v>
      </c>
      <c r="O291" s="43"/>
      <c r="P291" s="212">
        <f>O291*H291</f>
        <v>0</v>
      </c>
      <c r="Q291" s="212">
        <v>4.1700000000000001E-3</v>
      </c>
      <c r="R291" s="212">
        <f>Q291*H291</f>
        <v>2.5019999999999999E-3</v>
      </c>
      <c r="S291" s="212">
        <v>0.28299999999999997</v>
      </c>
      <c r="T291" s="213">
        <f>S291*H291</f>
        <v>0.16979999999999998</v>
      </c>
      <c r="AR291" s="25" t="s">
        <v>174</v>
      </c>
      <c r="AT291" s="25" t="s">
        <v>169</v>
      </c>
      <c r="AU291" s="25" t="s">
        <v>85</v>
      </c>
      <c r="AY291" s="25" t="s">
        <v>166</v>
      </c>
      <c r="BE291" s="214">
        <f>IF(N291="základní",J291,0)</f>
        <v>0</v>
      </c>
      <c r="BF291" s="214">
        <f>IF(N291="snížená",J291,0)</f>
        <v>0</v>
      </c>
      <c r="BG291" s="214">
        <f>IF(N291="zákl. přenesená",J291,0)</f>
        <v>0</v>
      </c>
      <c r="BH291" s="214">
        <f>IF(N291="sníž. přenesená",J291,0)</f>
        <v>0</v>
      </c>
      <c r="BI291" s="214">
        <f>IF(N291="nulová",J291,0)</f>
        <v>0</v>
      </c>
      <c r="BJ291" s="25" t="s">
        <v>83</v>
      </c>
      <c r="BK291" s="214">
        <f>ROUND(I291*H291,2)</f>
        <v>0</v>
      </c>
      <c r="BL291" s="25" t="s">
        <v>174</v>
      </c>
      <c r="BM291" s="25" t="s">
        <v>1441</v>
      </c>
    </row>
    <row r="292" spans="2:65" s="1" customFormat="1" ht="81" hidden="1">
      <c r="B292" s="42"/>
      <c r="C292" s="64"/>
      <c r="D292" s="217" t="s">
        <v>193</v>
      </c>
      <c r="E292" s="64"/>
      <c r="F292" s="237" t="s">
        <v>503</v>
      </c>
      <c r="G292" s="64"/>
      <c r="H292" s="64"/>
      <c r="I292" s="173"/>
      <c r="J292" s="64"/>
      <c r="K292" s="64"/>
      <c r="L292" s="62"/>
      <c r="M292" s="238"/>
      <c r="N292" s="43"/>
      <c r="O292" s="43"/>
      <c r="P292" s="43"/>
      <c r="Q292" s="43"/>
      <c r="R292" s="43"/>
      <c r="S292" s="43"/>
      <c r="T292" s="79"/>
      <c r="AT292" s="25" t="s">
        <v>193</v>
      </c>
      <c r="AU292" s="25" t="s">
        <v>85</v>
      </c>
    </row>
    <row r="293" spans="2:65" s="12" customFormat="1">
      <c r="B293" s="215"/>
      <c r="C293" s="216"/>
      <c r="D293" s="217" t="s">
        <v>176</v>
      </c>
      <c r="E293" s="218" t="s">
        <v>22</v>
      </c>
      <c r="F293" s="219" t="s">
        <v>1442</v>
      </c>
      <c r="G293" s="216"/>
      <c r="H293" s="218" t="s">
        <v>22</v>
      </c>
      <c r="I293" s="220"/>
      <c r="J293" s="216"/>
      <c r="K293" s="216"/>
      <c r="L293" s="221"/>
      <c r="M293" s="222"/>
      <c r="N293" s="223"/>
      <c r="O293" s="223"/>
      <c r="P293" s="223"/>
      <c r="Q293" s="223"/>
      <c r="R293" s="223"/>
      <c r="S293" s="223"/>
      <c r="T293" s="224"/>
      <c r="AT293" s="225" t="s">
        <v>176</v>
      </c>
      <c r="AU293" s="225" t="s">
        <v>85</v>
      </c>
      <c r="AV293" s="12" t="s">
        <v>83</v>
      </c>
      <c r="AW293" s="12" t="s">
        <v>39</v>
      </c>
      <c r="AX293" s="12" t="s">
        <v>76</v>
      </c>
      <c r="AY293" s="225" t="s">
        <v>166</v>
      </c>
    </row>
    <row r="294" spans="2:65" s="13" customFormat="1">
      <c r="B294" s="226"/>
      <c r="C294" s="227"/>
      <c r="D294" s="217" t="s">
        <v>176</v>
      </c>
      <c r="E294" s="228" t="s">
        <v>22</v>
      </c>
      <c r="F294" s="229" t="s">
        <v>1443</v>
      </c>
      <c r="G294" s="227"/>
      <c r="H294" s="230">
        <v>0.6</v>
      </c>
      <c r="I294" s="231"/>
      <c r="J294" s="227"/>
      <c r="K294" s="227"/>
      <c r="L294" s="232"/>
      <c r="M294" s="233"/>
      <c r="N294" s="234"/>
      <c r="O294" s="234"/>
      <c r="P294" s="234"/>
      <c r="Q294" s="234"/>
      <c r="R294" s="234"/>
      <c r="S294" s="234"/>
      <c r="T294" s="235"/>
      <c r="AT294" s="236" t="s">
        <v>176</v>
      </c>
      <c r="AU294" s="236" t="s">
        <v>85</v>
      </c>
      <c r="AV294" s="13" t="s">
        <v>85</v>
      </c>
      <c r="AW294" s="13" t="s">
        <v>39</v>
      </c>
      <c r="AX294" s="13" t="s">
        <v>83</v>
      </c>
      <c r="AY294" s="236" t="s">
        <v>166</v>
      </c>
    </row>
    <row r="295" spans="2:65" s="1" customFormat="1" ht="25.5" customHeight="1">
      <c r="B295" s="42"/>
      <c r="C295" s="204" t="s">
        <v>621</v>
      </c>
      <c r="D295" s="204" t="s">
        <v>169</v>
      </c>
      <c r="E295" s="205" t="s">
        <v>1444</v>
      </c>
      <c r="F295" s="206" t="s">
        <v>1445</v>
      </c>
      <c r="G295" s="207" t="s">
        <v>289</v>
      </c>
      <c r="H295" s="208">
        <v>0.25</v>
      </c>
      <c r="I295" s="209"/>
      <c r="J295" s="208">
        <f>ROUND(I295*H295,2)</f>
        <v>0</v>
      </c>
      <c r="K295" s="206" t="s">
        <v>173</v>
      </c>
      <c r="L295" s="62"/>
      <c r="M295" s="210" t="s">
        <v>22</v>
      </c>
      <c r="N295" s="211" t="s">
        <v>47</v>
      </c>
      <c r="O295" s="43"/>
      <c r="P295" s="212">
        <f>O295*H295</f>
        <v>0</v>
      </c>
      <c r="Q295" s="212">
        <v>6.7200000000000003E-3</v>
      </c>
      <c r="R295" s="212">
        <f>Q295*H295</f>
        <v>1.6800000000000001E-3</v>
      </c>
      <c r="S295" s="212">
        <v>0.502</v>
      </c>
      <c r="T295" s="213">
        <f>S295*H295</f>
        <v>0.1255</v>
      </c>
      <c r="AR295" s="25" t="s">
        <v>174</v>
      </c>
      <c r="AT295" s="25" t="s">
        <v>169</v>
      </c>
      <c r="AU295" s="25" t="s">
        <v>85</v>
      </c>
      <c r="AY295" s="25" t="s">
        <v>166</v>
      </c>
      <c r="BE295" s="214">
        <f>IF(N295="základní",J295,0)</f>
        <v>0</v>
      </c>
      <c r="BF295" s="214">
        <f>IF(N295="snížená",J295,0)</f>
        <v>0</v>
      </c>
      <c r="BG295" s="214">
        <f>IF(N295="zákl. přenesená",J295,0)</f>
        <v>0</v>
      </c>
      <c r="BH295" s="214">
        <f>IF(N295="sníž. přenesená",J295,0)</f>
        <v>0</v>
      </c>
      <c r="BI295" s="214">
        <f>IF(N295="nulová",J295,0)</f>
        <v>0</v>
      </c>
      <c r="BJ295" s="25" t="s">
        <v>83</v>
      </c>
      <c r="BK295" s="214">
        <f>ROUND(I295*H295,2)</f>
        <v>0</v>
      </c>
      <c r="BL295" s="25" t="s">
        <v>174</v>
      </c>
      <c r="BM295" s="25" t="s">
        <v>1446</v>
      </c>
    </row>
    <row r="296" spans="2:65" s="1" customFormat="1" ht="81" hidden="1">
      <c r="B296" s="42"/>
      <c r="C296" s="64"/>
      <c r="D296" s="217" t="s">
        <v>193</v>
      </c>
      <c r="E296" s="64"/>
      <c r="F296" s="237" t="s">
        <v>503</v>
      </c>
      <c r="G296" s="64"/>
      <c r="H296" s="64"/>
      <c r="I296" s="173"/>
      <c r="J296" s="64"/>
      <c r="K296" s="64"/>
      <c r="L296" s="62"/>
      <c r="M296" s="238"/>
      <c r="N296" s="43"/>
      <c r="O296" s="43"/>
      <c r="P296" s="43"/>
      <c r="Q296" s="43"/>
      <c r="R296" s="43"/>
      <c r="S296" s="43"/>
      <c r="T296" s="79"/>
      <c r="AT296" s="25" t="s">
        <v>193</v>
      </c>
      <c r="AU296" s="25" t="s">
        <v>85</v>
      </c>
    </row>
    <row r="297" spans="2:65" s="12" customFormat="1">
      <c r="B297" s="215"/>
      <c r="C297" s="216"/>
      <c r="D297" s="217" t="s">
        <v>176</v>
      </c>
      <c r="E297" s="218" t="s">
        <v>22</v>
      </c>
      <c r="F297" s="219" t="s">
        <v>1447</v>
      </c>
      <c r="G297" s="216"/>
      <c r="H297" s="218" t="s">
        <v>22</v>
      </c>
      <c r="I297" s="220"/>
      <c r="J297" s="216"/>
      <c r="K297" s="216"/>
      <c r="L297" s="221"/>
      <c r="M297" s="222"/>
      <c r="N297" s="223"/>
      <c r="O297" s="223"/>
      <c r="P297" s="223"/>
      <c r="Q297" s="223"/>
      <c r="R297" s="223"/>
      <c r="S297" s="223"/>
      <c r="T297" s="224"/>
      <c r="AT297" s="225" t="s">
        <v>176</v>
      </c>
      <c r="AU297" s="225" t="s">
        <v>85</v>
      </c>
      <c r="AV297" s="12" t="s">
        <v>83</v>
      </c>
      <c r="AW297" s="12" t="s">
        <v>39</v>
      </c>
      <c r="AX297" s="12" t="s">
        <v>76</v>
      </c>
      <c r="AY297" s="225" t="s">
        <v>166</v>
      </c>
    </row>
    <row r="298" spans="2:65" s="13" customFormat="1">
      <c r="B298" s="226"/>
      <c r="C298" s="227"/>
      <c r="D298" s="217" t="s">
        <v>176</v>
      </c>
      <c r="E298" s="228" t="s">
        <v>22</v>
      </c>
      <c r="F298" s="229" t="s">
        <v>1430</v>
      </c>
      <c r="G298" s="227"/>
      <c r="H298" s="230">
        <v>0.25</v>
      </c>
      <c r="I298" s="231"/>
      <c r="J298" s="227"/>
      <c r="K298" s="227"/>
      <c r="L298" s="232"/>
      <c r="M298" s="233"/>
      <c r="N298" s="234"/>
      <c r="O298" s="234"/>
      <c r="P298" s="234"/>
      <c r="Q298" s="234"/>
      <c r="R298" s="234"/>
      <c r="S298" s="234"/>
      <c r="T298" s="235"/>
      <c r="AT298" s="236" t="s">
        <v>176</v>
      </c>
      <c r="AU298" s="236" t="s">
        <v>85</v>
      </c>
      <c r="AV298" s="13" t="s">
        <v>85</v>
      </c>
      <c r="AW298" s="13" t="s">
        <v>39</v>
      </c>
      <c r="AX298" s="13" t="s">
        <v>83</v>
      </c>
      <c r="AY298" s="236" t="s">
        <v>166</v>
      </c>
    </row>
    <row r="299" spans="2:65" s="1" customFormat="1" ht="25.5" customHeight="1">
      <c r="B299" s="42"/>
      <c r="C299" s="204" t="s">
        <v>626</v>
      </c>
      <c r="D299" s="204" t="s">
        <v>169</v>
      </c>
      <c r="E299" s="205" t="s">
        <v>541</v>
      </c>
      <c r="F299" s="206" t="s">
        <v>542</v>
      </c>
      <c r="G299" s="207" t="s">
        <v>331</v>
      </c>
      <c r="H299" s="208">
        <v>8</v>
      </c>
      <c r="I299" s="209"/>
      <c r="J299" s="208">
        <f>ROUND(I299*H299,2)</f>
        <v>0</v>
      </c>
      <c r="K299" s="206" t="s">
        <v>22</v>
      </c>
      <c r="L299" s="62"/>
      <c r="M299" s="210" t="s">
        <v>22</v>
      </c>
      <c r="N299" s="211" t="s">
        <v>47</v>
      </c>
      <c r="O299" s="43"/>
      <c r="P299" s="212">
        <f>O299*H299</f>
        <v>0</v>
      </c>
      <c r="Q299" s="212">
        <v>1.9699999999999999E-2</v>
      </c>
      <c r="R299" s="212">
        <f>Q299*H299</f>
        <v>0.15759999999999999</v>
      </c>
      <c r="S299" s="212">
        <v>0</v>
      </c>
      <c r="T299" s="213">
        <f>S299*H299</f>
        <v>0</v>
      </c>
      <c r="AR299" s="25" t="s">
        <v>174</v>
      </c>
      <c r="AT299" s="25" t="s">
        <v>169</v>
      </c>
      <c r="AU299" s="25" t="s">
        <v>85</v>
      </c>
      <c r="AY299" s="25" t="s">
        <v>166</v>
      </c>
      <c r="BE299" s="214">
        <f>IF(N299="základní",J299,0)</f>
        <v>0</v>
      </c>
      <c r="BF299" s="214">
        <f>IF(N299="snížená",J299,0)</f>
        <v>0</v>
      </c>
      <c r="BG299" s="214">
        <f>IF(N299="zákl. přenesená",J299,0)</f>
        <v>0</v>
      </c>
      <c r="BH299" s="214">
        <f>IF(N299="sníž. přenesená",J299,0)</f>
        <v>0</v>
      </c>
      <c r="BI299" s="214">
        <f>IF(N299="nulová",J299,0)</f>
        <v>0</v>
      </c>
      <c r="BJ299" s="25" t="s">
        <v>83</v>
      </c>
      <c r="BK299" s="214">
        <f>ROUND(I299*H299,2)</f>
        <v>0</v>
      </c>
      <c r="BL299" s="25" t="s">
        <v>174</v>
      </c>
      <c r="BM299" s="25" t="s">
        <v>1448</v>
      </c>
    </row>
    <row r="300" spans="2:65" s="12" customFormat="1">
      <c r="B300" s="215"/>
      <c r="C300" s="216"/>
      <c r="D300" s="217" t="s">
        <v>176</v>
      </c>
      <c r="E300" s="218" t="s">
        <v>22</v>
      </c>
      <c r="F300" s="219" t="s">
        <v>1449</v>
      </c>
      <c r="G300" s="216"/>
      <c r="H300" s="218" t="s">
        <v>22</v>
      </c>
      <c r="I300" s="220"/>
      <c r="J300" s="216"/>
      <c r="K300" s="216"/>
      <c r="L300" s="221"/>
      <c r="M300" s="222"/>
      <c r="N300" s="223"/>
      <c r="O300" s="223"/>
      <c r="P300" s="223"/>
      <c r="Q300" s="223"/>
      <c r="R300" s="223"/>
      <c r="S300" s="223"/>
      <c r="T300" s="224"/>
      <c r="AT300" s="225" t="s">
        <v>176</v>
      </c>
      <c r="AU300" s="225" t="s">
        <v>85</v>
      </c>
      <c r="AV300" s="12" t="s">
        <v>83</v>
      </c>
      <c r="AW300" s="12" t="s">
        <v>39</v>
      </c>
      <c r="AX300" s="12" t="s">
        <v>76</v>
      </c>
      <c r="AY300" s="225" t="s">
        <v>166</v>
      </c>
    </row>
    <row r="301" spans="2:65" s="13" customFormat="1">
      <c r="B301" s="226"/>
      <c r="C301" s="227"/>
      <c r="D301" s="217" t="s">
        <v>176</v>
      </c>
      <c r="E301" s="228" t="s">
        <v>22</v>
      </c>
      <c r="F301" s="229" t="s">
        <v>1450</v>
      </c>
      <c r="G301" s="227"/>
      <c r="H301" s="230">
        <v>8</v>
      </c>
      <c r="I301" s="231"/>
      <c r="J301" s="227"/>
      <c r="K301" s="227"/>
      <c r="L301" s="232"/>
      <c r="M301" s="233"/>
      <c r="N301" s="234"/>
      <c r="O301" s="234"/>
      <c r="P301" s="234"/>
      <c r="Q301" s="234"/>
      <c r="R301" s="234"/>
      <c r="S301" s="234"/>
      <c r="T301" s="235"/>
      <c r="AT301" s="236" t="s">
        <v>176</v>
      </c>
      <c r="AU301" s="236" t="s">
        <v>85</v>
      </c>
      <c r="AV301" s="13" t="s">
        <v>85</v>
      </c>
      <c r="AW301" s="13" t="s">
        <v>39</v>
      </c>
      <c r="AX301" s="13" t="s">
        <v>83</v>
      </c>
      <c r="AY301" s="236" t="s">
        <v>166</v>
      </c>
    </row>
    <row r="302" spans="2:65" s="1" customFormat="1" ht="25.5" customHeight="1">
      <c r="B302" s="42"/>
      <c r="C302" s="204" t="s">
        <v>631</v>
      </c>
      <c r="D302" s="204" t="s">
        <v>169</v>
      </c>
      <c r="E302" s="205" t="s">
        <v>546</v>
      </c>
      <c r="F302" s="206" t="s">
        <v>1451</v>
      </c>
      <c r="G302" s="207" t="s">
        <v>331</v>
      </c>
      <c r="H302" s="208">
        <v>5</v>
      </c>
      <c r="I302" s="209"/>
      <c r="J302" s="208">
        <f>ROUND(I302*H302,2)</f>
        <v>0</v>
      </c>
      <c r="K302" s="206" t="s">
        <v>22</v>
      </c>
      <c r="L302" s="62"/>
      <c r="M302" s="210" t="s">
        <v>22</v>
      </c>
      <c r="N302" s="211" t="s">
        <v>47</v>
      </c>
      <c r="O302" s="43"/>
      <c r="P302" s="212">
        <f>O302*H302</f>
        <v>0</v>
      </c>
      <c r="Q302" s="212">
        <v>1.9699999999999999E-2</v>
      </c>
      <c r="R302" s="212">
        <f>Q302*H302</f>
        <v>9.849999999999999E-2</v>
      </c>
      <c r="S302" s="212">
        <v>0</v>
      </c>
      <c r="T302" s="213">
        <f>S302*H302</f>
        <v>0</v>
      </c>
      <c r="AR302" s="25" t="s">
        <v>174</v>
      </c>
      <c r="AT302" s="25" t="s">
        <v>169</v>
      </c>
      <c r="AU302" s="25" t="s">
        <v>85</v>
      </c>
      <c r="AY302" s="25" t="s">
        <v>166</v>
      </c>
      <c r="BE302" s="214">
        <f>IF(N302="základní",J302,0)</f>
        <v>0</v>
      </c>
      <c r="BF302" s="214">
        <f>IF(N302="snížená",J302,0)</f>
        <v>0</v>
      </c>
      <c r="BG302" s="214">
        <f>IF(N302="zákl. přenesená",J302,0)</f>
        <v>0</v>
      </c>
      <c r="BH302" s="214">
        <f>IF(N302="sníž. přenesená",J302,0)</f>
        <v>0</v>
      </c>
      <c r="BI302" s="214">
        <f>IF(N302="nulová",J302,0)</f>
        <v>0</v>
      </c>
      <c r="BJ302" s="25" t="s">
        <v>83</v>
      </c>
      <c r="BK302" s="214">
        <f>ROUND(I302*H302,2)</f>
        <v>0</v>
      </c>
      <c r="BL302" s="25" t="s">
        <v>174</v>
      </c>
      <c r="BM302" s="25" t="s">
        <v>1452</v>
      </c>
    </row>
    <row r="303" spans="2:65" s="12" customFormat="1">
      <c r="B303" s="215"/>
      <c r="C303" s="216"/>
      <c r="D303" s="217" t="s">
        <v>176</v>
      </c>
      <c r="E303" s="218" t="s">
        <v>22</v>
      </c>
      <c r="F303" s="219" t="s">
        <v>1453</v>
      </c>
      <c r="G303" s="216"/>
      <c r="H303" s="218" t="s">
        <v>22</v>
      </c>
      <c r="I303" s="220"/>
      <c r="J303" s="216"/>
      <c r="K303" s="216"/>
      <c r="L303" s="221"/>
      <c r="M303" s="222"/>
      <c r="N303" s="223"/>
      <c r="O303" s="223"/>
      <c r="P303" s="223"/>
      <c r="Q303" s="223"/>
      <c r="R303" s="223"/>
      <c r="S303" s="223"/>
      <c r="T303" s="224"/>
      <c r="AT303" s="225" t="s">
        <v>176</v>
      </c>
      <c r="AU303" s="225" t="s">
        <v>85</v>
      </c>
      <c r="AV303" s="12" t="s">
        <v>83</v>
      </c>
      <c r="AW303" s="12" t="s">
        <v>39</v>
      </c>
      <c r="AX303" s="12" t="s">
        <v>76</v>
      </c>
      <c r="AY303" s="225" t="s">
        <v>166</v>
      </c>
    </row>
    <row r="304" spans="2:65" s="13" customFormat="1">
      <c r="B304" s="226"/>
      <c r="C304" s="227"/>
      <c r="D304" s="217" t="s">
        <v>176</v>
      </c>
      <c r="E304" s="228" t="s">
        <v>22</v>
      </c>
      <c r="F304" s="229" t="s">
        <v>1454</v>
      </c>
      <c r="G304" s="227"/>
      <c r="H304" s="230">
        <v>5</v>
      </c>
      <c r="I304" s="231"/>
      <c r="J304" s="227"/>
      <c r="K304" s="227"/>
      <c r="L304" s="232"/>
      <c r="M304" s="233"/>
      <c r="N304" s="234"/>
      <c r="O304" s="234"/>
      <c r="P304" s="234"/>
      <c r="Q304" s="234"/>
      <c r="R304" s="234"/>
      <c r="S304" s="234"/>
      <c r="T304" s="235"/>
      <c r="AT304" s="236" t="s">
        <v>176</v>
      </c>
      <c r="AU304" s="236" t="s">
        <v>85</v>
      </c>
      <c r="AV304" s="13" t="s">
        <v>85</v>
      </c>
      <c r="AW304" s="13" t="s">
        <v>39</v>
      </c>
      <c r="AX304" s="13" t="s">
        <v>83</v>
      </c>
      <c r="AY304" s="236" t="s">
        <v>166</v>
      </c>
    </row>
    <row r="305" spans="2:65" s="1" customFormat="1" ht="16.5" customHeight="1">
      <c r="B305" s="42"/>
      <c r="C305" s="204" t="s">
        <v>638</v>
      </c>
      <c r="D305" s="204" t="s">
        <v>169</v>
      </c>
      <c r="E305" s="205" t="s">
        <v>1455</v>
      </c>
      <c r="F305" s="206" t="s">
        <v>1456</v>
      </c>
      <c r="G305" s="207" t="s">
        <v>331</v>
      </c>
      <c r="H305" s="208">
        <v>2</v>
      </c>
      <c r="I305" s="209"/>
      <c r="J305" s="208">
        <f>ROUND(I305*H305,2)</f>
        <v>0</v>
      </c>
      <c r="K305" s="206" t="s">
        <v>22</v>
      </c>
      <c r="L305" s="62"/>
      <c r="M305" s="210" t="s">
        <v>22</v>
      </c>
      <c r="N305" s="211" t="s">
        <v>47</v>
      </c>
      <c r="O305" s="43"/>
      <c r="P305" s="212">
        <f>O305*H305</f>
        <v>0</v>
      </c>
      <c r="Q305" s="212">
        <v>5.3510000000000002E-2</v>
      </c>
      <c r="R305" s="212">
        <f>Q305*H305</f>
        <v>0.10702</v>
      </c>
      <c r="S305" s="212">
        <v>0</v>
      </c>
      <c r="T305" s="213">
        <f>S305*H305</f>
        <v>0</v>
      </c>
      <c r="AR305" s="25" t="s">
        <v>174</v>
      </c>
      <c r="AT305" s="25" t="s">
        <v>169</v>
      </c>
      <c r="AU305" s="25" t="s">
        <v>85</v>
      </c>
      <c r="AY305" s="25" t="s">
        <v>166</v>
      </c>
      <c r="BE305" s="214">
        <f>IF(N305="základní",J305,0)</f>
        <v>0</v>
      </c>
      <c r="BF305" s="214">
        <f>IF(N305="snížená",J305,0)</f>
        <v>0</v>
      </c>
      <c r="BG305" s="214">
        <f>IF(N305="zákl. přenesená",J305,0)</f>
        <v>0</v>
      </c>
      <c r="BH305" s="214">
        <f>IF(N305="sníž. přenesená",J305,0)</f>
        <v>0</v>
      </c>
      <c r="BI305" s="214">
        <f>IF(N305="nulová",J305,0)</f>
        <v>0</v>
      </c>
      <c r="BJ305" s="25" t="s">
        <v>83</v>
      </c>
      <c r="BK305" s="214">
        <f>ROUND(I305*H305,2)</f>
        <v>0</v>
      </c>
      <c r="BL305" s="25" t="s">
        <v>174</v>
      </c>
      <c r="BM305" s="25" t="s">
        <v>1457</v>
      </c>
    </row>
    <row r="306" spans="2:65" s="12" customFormat="1">
      <c r="B306" s="215"/>
      <c r="C306" s="216"/>
      <c r="D306" s="217" t="s">
        <v>176</v>
      </c>
      <c r="E306" s="218" t="s">
        <v>22</v>
      </c>
      <c r="F306" s="219" t="s">
        <v>1458</v>
      </c>
      <c r="G306" s="216"/>
      <c r="H306" s="218" t="s">
        <v>22</v>
      </c>
      <c r="I306" s="220"/>
      <c r="J306" s="216"/>
      <c r="K306" s="216"/>
      <c r="L306" s="221"/>
      <c r="M306" s="222"/>
      <c r="N306" s="223"/>
      <c r="O306" s="223"/>
      <c r="P306" s="223"/>
      <c r="Q306" s="223"/>
      <c r="R306" s="223"/>
      <c r="S306" s="223"/>
      <c r="T306" s="224"/>
      <c r="AT306" s="225" t="s">
        <v>176</v>
      </c>
      <c r="AU306" s="225" t="s">
        <v>85</v>
      </c>
      <c r="AV306" s="12" t="s">
        <v>83</v>
      </c>
      <c r="AW306" s="12" t="s">
        <v>39</v>
      </c>
      <c r="AX306" s="12" t="s">
        <v>76</v>
      </c>
      <c r="AY306" s="225" t="s">
        <v>166</v>
      </c>
    </row>
    <row r="307" spans="2:65" s="13" customFormat="1">
      <c r="B307" s="226"/>
      <c r="C307" s="227"/>
      <c r="D307" s="217" t="s">
        <v>176</v>
      </c>
      <c r="E307" s="228" t="s">
        <v>22</v>
      </c>
      <c r="F307" s="229" t="s">
        <v>1459</v>
      </c>
      <c r="G307" s="227"/>
      <c r="H307" s="230">
        <v>2</v>
      </c>
      <c r="I307" s="231"/>
      <c r="J307" s="227"/>
      <c r="K307" s="227"/>
      <c r="L307" s="232"/>
      <c r="M307" s="233"/>
      <c r="N307" s="234"/>
      <c r="O307" s="234"/>
      <c r="P307" s="234"/>
      <c r="Q307" s="234"/>
      <c r="R307" s="234"/>
      <c r="S307" s="234"/>
      <c r="T307" s="235"/>
      <c r="AT307" s="236" t="s">
        <v>176</v>
      </c>
      <c r="AU307" s="236" t="s">
        <v>85</v>
      </c>
      <c r="AV307" s="13" t="s">
        <v>85</v>
      </c>
      <c r="AW307" s="13" t="s">
        <v>39</v>
      </c>
      <c r="AX307" s="13" t="s">
        <v>83</v>
      </c>
      <c r="AY307" s="236" t="s">
        <v>166</v>
      </c>
    </row>
    <row r="308" spans="2:65" s="1" customFormat="1" ht="38.25" customHeight="1">
      <c r="B308" s="42"/>
      <c r="C308" s="204" t="s">
        <v>644</v>
      </c>
      <c r="D308" s="204" t="s">
        <v>169</v>
      </c>
      <c r="E308" s="205" t="s">
        <v>1460</v>
      </c>
      <c r="F308" s="206" t="s">
        <v>1461</v>
      </c>
      <c r="G308" s="207" t="s">
        <v>172</v>
      </c>
      <c r="H308" s="208">
        <v>456.63</v>
      </c>
      <c r="I308" s="209"/>
      <c r="J308" s="208">
        <f>ROUND(I308*H308,2)</f>
        <v>0</v>
      </c>
      <c r="K308" s="206" t="s">
        <v>173</v>
      </c>
      <c r="L308" s="62"/>
      <c r="M308" s="210" t="s">
        <v>22</v>
      </c>
      <c r="N308" s="211" t="s">
        <v>47</v>
      </c>
      <c r="O308" s="43"/>
      <c r="P308" s="212">
        <f>O308*H308</f>
        <v>0</v>
      </c>
      <c r="Q308" s="212">
        <v>0</v>
      </c>
      <c r="R308" s="212">
        <f>Q308*H308</f>
        <v>0</v>
      </c>
      <c r="S308" s="212">
        <v>0</v>
      </c>
      <c r="T308" s="213">
        <f>S308*H308</f>
        <v>0</v>
      </c>
      <c r="AR308" s="25" t="s">
        <v>174</v>
      </c>
      <c r="AT308" s="25" t="s">
        <v>169</v>
      </c>
      <c r="AU308" s="25" t="s">
        <v>85</v>
      </c>
      <c r="AY308" s="25" t="s">
        <v>166</v>
      </c>
      <c r="BE308" s="214">
        <f>IF(N308="základní",J308,0)</f>
        <v>0</v>
      </c>
      <c r="BF308" s="214">
        <f>IF(N308="snížená",J308,0)</f>
        <v>0</v>
      </c>
      <c r="BG308" s="214">
        <f>IF(N308="zákl. přenesená",J308,0)</f>
        <v>0</v>
      </c>
      <c r="BH308" s="214">
        <f>IF(N308="sníž. přenesená",J308,0)</f>
        <v>0</v>
      </c>
      <c r="BI308" s="214">
        <f>IF(N308="nulová",J308,0)</f>
        <v>0</v>
      </c>
      <c r="BJ308" s="25" t="s">
        <v>83</v>
      </c>
      <c r="BK308" s="214">
        <f>ROUND(I308*H308,2)</f>
        <v>0</v>
      </c>
      <c r="BL308" s="25" t="s">
        <v>174</v>
      </c>
      <c r="BM308" s="25" t="s">
        <v>1462</v>
      </c>
    </row>
    <row r="309" spans="2:65" s="1" customFormat="1" ht="81" hidden="1">
      <c r="B309" s="42"/>
      <c r="C309" s="64"/>
      <c r="D309" s="217" t="s">
        <v>193</v>
      </c>
      <c r="E309" s="64"/>
      <c r="F309" s="237" t="s">
        <v>1463</v>
      </c>
      <c r="G309" s="64"/>
      <c r="H309" s="64"/>
      <c r="I309" s="173"/>
      <c r="J309" s="64"/>
      <c r="K309" s="64"/>
      <c r="L309" s="62"/>
      <c r="M309" s="238"/>
      <c r="N309" s="43"/>
      <c r="O309" s="43"/>
      <c r="P309" s="43"/>
      <c r="Q309" s="43"/>
      <c r="R309" s="43"/>
      <c r="S309" s="43"/>
      <c r="T309" s="79"/>
      <c r="AT309" s="25" t="s">
        <v>193</v>
      </c>
      <c r="AU309" s="25" t="s">
        <v>85</v>
      </c>
    </row>
    <row r="310" spans="2:65" s="12" customFormat="1">
      <c r="B310" s="215"/>
      <c r="C310" s="216"/>
      <c r="D310" s="217" t="s">
        <v>176</v>
      </c>
      <c r="E310" s="218" t="s">
        <v>22</v>
      </c>
      <c r="F310" s="219" t="s">
        <v>1464</v>
      </c>
      <c r="G310" s="216"/>
      <c r="H310" s="218" t="s">
        <v>22</v>
      </c>
      <c r="I310" s="220"/>
      <c r="J310" s="216"/>
      <c r="K310" s="216"/>
      <c r="L310" s="221"/>
      <c r="M310" s="222"/>
      <c r="N310" s="223"/>
      <c r="O310" s="223"/>
      <c r="P310" s="223"/>
      <c r="Q310" s="223"/>
      <c r="R310" s="223"/>
      <c r="S310" s="223"/>
      <c r="T310" s="224"/>
      <c r="AT310" s="225" t="s">
        <v>176</v>
      </c>
      <c r="AU310" s="225" t="s">
        <v>85</v>
      </c>
      <c r="AV310" s="12" t="s">
        <v>83</v>
      </c>
      <c r="AW310" s="12" t="s">
        <v>39</v>
      </c>
      <c r="AX310" s="12" t="s">
        <v>76</v>
      </c>
      <c r="AY310" s="225" t="s">
        <v>166</v>
      </c>
    </row>
    <row r="311" spans="2:65" s="13" customFormat="1">
      <c r="B311" s="226"/>
      <c r="C311" s="227"/>
      <c r="D311" s="217" t="s">
        <v>176</v>
      </c>
      <c r="E311" s="228" t="s">
        <v>22</v>
      </c>
      <c r="F311" s="229" t="s">
        <v>1465</v>
      </c>
      <c r="G311" s="227"/>
      <c r="H311" s="230">
        <v>195.05</v>
      </c>
      <c r="I311" s="231"/>
      <c r="J311" s="227"/>
      <c r="K311" s="227"/>
      <c r="L311" s="232"/>
      <c r="M311" s="233"/>
      <c r="N311" s="234"/>
      <c r="O311" s="234"/>
      <c r="P311" s="234"/>
      <c r="Q311" s="234"/>
      <c r="R311" s="234"/>
      <c r="S311" s="234"/>
      <c r="T311" s="235"/>
      <c r="AT311" s="236" t="s">
        <v>176</v>
      </c>
      <c r="AU311" s="236" t="s">
        <v>85</v>
      </c>
      <c r="AV311" s="13" t="s">
        <v>85</v>
      </c>
      <c r="AW311" s="13" t="s">
        <v>39</v>
      </c>
      <c r="AX311" s="13" t="s">
        <v>76</v>
      </c>
      <c r="AY311" s="236" t="s">
        <v>166</v>
      </c>
    </row>
    <row r="312" spans="2:65" s="13" customFormat="1">
      <c r="B312" s="226"/>
      <c r="C312" s="227"/>
      <c r="D312" s="217" t="s">
        <v>176</v>
      </c>
      <c r="E312" s="228" t="s">
        <v>22</v>
      </c>
      <c r="F312" s="229" t="s">
        <v>1466</v>
      </c>
      <c r="G312" s="227"/>
      <c r="H312" s="230">
        <v>220.57</v>
      </c>
      <c r="I312" s="231"/>
      <c r="J312" s="227"/>
      <c r="K312" s="227"/>
      <c r="L312" s="232"/>
      <c r="M312" s="233"/>
      <c r="N312" s="234"/>
      <c r="O312" s="234"/>
      <c r="P312" s="234"/>
      <c r="Q312" s="234"/>
      <c r="R312" s="234"/>
      <c r="S312" s="234"/>
      <c r="T312" s="235"/>
      <c r="AT312" s="236" t="s">
        <v>176</v>
      </c>
      <c r="AU312" s="236" t="s">
        <v>85</v>
      </c>
      <c r="AV312" s="13" t="s">
        <v>85</v>
      </c>
      <c r="AW312" s="13" t="s">
        <v>39</v>
      </c>
      <c r="AX312" s="13" t="s">
        <v>76</v>
      </c>
      <c r="AY312" s="236" t="s">
        <v>166</v>
      </c>
    </row>
    <row r="313" spans="2:65" s="13" customFormat="1">
      <c r="B313" s="226"/>
      <c r="C313" s="227"/>
      <c r="D313" s="217" t="s">
        <v>176</v>
      </c>
      <c r="E313" s="228" t="s">
        <v>22</v>
      </c>
      <c r="F313" s="229" t="s">
        <v>1467</v>
      </c>
      <c r="G313" s="227"/>
      <c r="H313" s="230">
        <v>41.01</v>
      </c>
      <c r="I313" s="231"/>
      <c r="J313" s="227"/>
      <c r="K313" s="227"/>
      <c r="L313" s="232"/>
      <c r="M313" s="233"/>
      <c r="N313" s="234"/>
      <c r="O313" s="234"/>
      <c r="P313" s="234"/>
      <c r="Q313" s="234"/>
      <c r="R313" s="234"/>
      <c r="S313" s="234"/>
      <c r="T313" s="235"/>
      <c r="AT313" s="236" t="s">
        <v>176</v>
      </c>
      <c r="AU313" s="236" t="s">
        <v>85</v>
      </c>
      <c r="AV313" s="13" t="s">
        <v>85</v>
      </c>
      <c r="AW313" s="13" t="s">
        <v>39</v>
      </c>
      <c r="AX313" s="13" t="s">
        <v>76</v>
      </c>
      <c r="AY313" s="236" t="s">
        <v>166</v>
      </c>
    </row>
    <row r="314" spans="2:65" s="14" customFormat="1">
      <c r="B314" s="239"/>
      <c r="C314" s="240"/>
      <c r="D314" s="217" t="s">
        <v>176</v>
      </c>
      <c r="E314" s="241" t="s">
        <v>22</v>
      </c>
      <c r="F314" s="242" t="s">
        <v>214</v>
      </c>
      <c r="G314" s="240"/>
      <c r="H314" s="243">
        <v>456.63</v>
      </c>
      <c r="I314" s="244"/>
      <c r="J314" s="240"/>
      <c r="K314" s="240"/>
      <c r="L314" s="245"/>
      <c r="M314" s="246"/>
      <c r="N314" s="247"/>
      <c r="O314" s="247"/>
      <c r="P314" s="247"/>
      <c r="Q314" s="247"/>
      <c r="R314" s="247"/>
      <c r="S314" s="247"/>
      <c r="T314" s="248"/>
      <c r="AT314" s="249" t="s">
        <v>176</v>
      </c>
      <c r="AU314" s="249" t="s">
        <v>85</v>
      </c>
      <c r="AV314" s="14" t="s">
        <v>174</v>
      </c>
      <c r="AW314" s="14" t="s">
        <v>39</v>
      </c>
      <c r="AX314" s="14" t="s">
        <v>83</v>
      </c>
      <c r="AY314" s="249" t="s">
        <v>166</v>
      </c>
    </row>
    <row r="315" spans="2:65" s="1" customFormat="1" ht="25.5" customHeight="1">
      <c r="B315" s="42"/>
      <c r="C315" s="204" t="s">
        <v>652</v>
      </c>
      <c r="D315" s="204" t="s">
        <v>169</v>
      </c>
      <c r="E315" s="205" t="s">
        <v>1468</v>
      </c>
      <c r="F315" s="206" t="s">
        <v>1469</v>
      </c>
      <c r="G315" s="207" t="s">
        <v>172</v>
      </c>
      <c r="H315" s="208">
        <v>13698.9</v>
      </c>
      <c r="I315" s="209"/>
      <c r="J315" s="208">
        <f>ROUND(I315*H315,2)</f>
        <v>0</v>
      </c>
      <c r="K315" s="206" t="s">
        <v>173</v>
      </c>
      <c r="L315" s="62"/>
      <c r="M315" s="210" t="s">
        <v>22</v>
      </c>
      <c r="N315" s="211" t="s">
        <v>47</v>
      </c>
      <c r="O315" s="43"/>
      <c r="P315" s="212">
        <f>O315*H315</f>
        <v>0</v>
      </c>
      <c r="Q315" s="212">
        <v>0</v>
      </c>
      <c r="R315" s="212">
        <f>Q315*H315</f>
        <v>0</v>
      </c>
      <c r="S315" s="212">
        <v>0</v>
      </c>
      <c r="T315" s="213">
        <f>S315*H315</f>
        <v>0</v>
      </c>
      <c r="AR315" s="25" t="s">
        <v>174</v>
      </c>
      <c r="AT315" s="25" t="s">
        <v>169</v>
      </c>
      <c r="AU315" s="25" t="s">
        <v>85</v>
      </c>
      <c r="AY315" s="25" t="s">
        <v>166</v>
      </c>
      <c r="BE315" s="214">
        <f>IF(N315="základní",J315,0)</f>
        <v>0</v>
      </c>
      <c r="BF315" s="214">
        <f>IF(N315="snížená",J315,0)</f>
        <v>0</v>
      </c>
      <c r="BG315" s="214">
        <f>IF(N315="zákl. přenesená",J315,0)</f>
        <v>0</v>
      </c>
      <c r="BH315" s="214">
        <f>IF(N315="sníž. přenesená",J315,0)</f>
        <v>0</v>
      </c>
      <c r="BI315" s="214">
        <f>IF(N315="nulová",J315,0)</f>
        <v>0</v>
      </c>
      <c r="BJ315" s="25" t="s">
        <v>83</v>
      </c>
      <c r="BK315" s="214">
        <f>ROUND(I315*H315,2)</f>
        <v>0</v>
      </c>
      <c r="BL315" s="25" t="s">
        <v>174</v>
      </c>
      <c r="BM315" s="25" t="s">
        <v>1470</v>
      </c>
    </row>
    <row r="316" spans="2:65" s="1" customFormat="1" ht="81" hidden="1">
      <c r="B316" s="42"/>
      <c r="C316" s="64"/>
      <c r="D316" s="217" t="s">
        <v>193</v>
      </c>
      <c r="E316" s="64"/>
      <c r="F316" s="237" t="s">
        <v>1463</v>
      </c>
      <c r="G316" s="64"/>
      <c r="H316" s="64"/>
      <c r="I316" s="173"/>
      <c r="J316" s="64"/>
      <c r="K316" s="64"/>
      <c r="L316" s="62"/>
      <c r="M316" s="238"/>
      <c r="N316" s="43"/>
      <c r="O316" s="43"/>
      <c r="P316" s="43"/>
      <c r="Q316" s="43"/>
      <c r="R316" s="43"/>
      <c r="S316" s="43"/>
      <c r="T316" s="79"/>
      <c r="AT316" s="25" t="s">
        <v>193</v>
      </c>
      <c r="AU316" s="25" t="s">
        <v>85</v>
      </c>
    </row>
    <row r="317" spans="2:65" s="12" customFormat="1">
      <c r="B317" s="215"/>
      <c r="C317" s="216"/>
      <c r="D317" s="217" t="s">
        <v>176</v>
      </c>
      <c r="E317" s="218" t="s">
        <v>22</v>
      </c>
      <c r="F317" s="219" t="s">
        <v>1471</v>
      </c>
      <c r="G317" s="216"/>
      <c r="H317" s="218" t="s">
        <v>22</v>
      </c>
      <c r="I317" s="220"/>
      <c r="J317" s="216"/>
      <c r="K317" s="216"/>
      <c r="L317" s="221"/>
      <c r="M317" s="222"/>
      <c r="N317" s="223"/>
      <c r="O317" s="223"/>
      <c r="P317" s="223"/>
      <c r="Q317" s="223"/>
      <c r="R317" s="223"/>
      <c r="S317" s="223"/>
      <c r="T317" s="224"/>
      <c r="AT317" s="225" t="s">
        <v>176</v>
      </c>
      <c r="AU317" s="225" t="s">
        <v>85</v>
      </c>
      <c r="AV317" s="12" t="s">
        <v>83</v>
      </c>
      <c r="AW317" s="12" t="s">
        <v>39</v>
      </c>
      <c r="AX317" s="12" t="s">
        <v>76</v>
      </c>
      <c r="AY317" s="225" t="s">
        <v>166</v>
      </c>
    </row>
    <row r="318" spans="2:65" s="13" customFormat="1">
      <c r="B318" s="226"/>
      <c r="C318" s="227"/>
      <c r="D318" s="217" t="s">
        <v>176</v>
      </c>
      <c r="E318" s="228" t="s">
        <v>22</v>
      </c>
      <c r="F318" s="229" t="s">
        <v>1472</v>
      </c>
      <c r="G318" s="227"/>
      <c r="H318" s="230">
        <v>13698.9</v>
      </c>
      <c r="I318" s="231"/>
      <c r="J318" s="227"/>
      <c r="K318" s="227"/>
      <c r="L318" s="232"/>
      <c r="M318" s="233"/>
      <c r="N318" s="234"/>
      <c r="O318" s="234"/>
      <c r="P318" s="234"/>
      <c r="Q318" s="234"/>
      <c r="R318" s="234"/>
      <c r="S318" s="234"/>
      <c r="T318" s="235"/>
      <c r="AT318" s="236" t="s">
        <v>176</v>
      </c>
      <c r="AU318" s="236" t="s">
        <v>85</v>
      </c>
      <c r="AV318" s="13" t="s">
        <v>85</v>
      </c>
      <c r="AW318" s="13" t="s">
        <v>39</v>
      </c>
      <c r="AX318" s="13" t="s">
        <v>83</v>
      </c>
      <c r="AY318" s="236" t="s">
        <v>166</v>
      </c>
    </row>
    <row r="319" spans="2:65" s="1" customFormat="1" ht="38.25" customHeight="1">
      <c r="B319" s="42"/>
      <c r="C319" s="204" t="s">
        <v>660</v>
      </c>
      <c r="D319" s="204" t="s">
        <v>169</v>
      </c>
      <c r="E319" s="205" t="s">
        <v>1473</v>
      </c>
      <c r="F319" s="206" t="s">
        <v>1474</v>
      </c>
      <c r="G319" s="207" t="s">
        <v>172</v>
      </c>
      <c r="H319" s="208">
        <v>456.63</v>
      </c>
      <c r="I319" s="209"/>
      <c r="J319" s="208">
        <f>ROUND(I319*H319,2)</f>
        <v>0</v>
      </c>
      <c r="K319" s="206" t="s">
        <v>173</v>
      </c>
      <c r="L319" s="62"/>
      <c r="M319" s="210" t="s">
        <v>22</v>
      </c>
      <c r="N319" s="211" t="s">
        <v>47</v>
      </c>
      <c r="O319" s="43"/>
      <c r="P319" s="212">
        <f>O319*H319</f>
        <v>0</v>
      </c>
      <c r="Q319" s="212">
        <v>0</v>
      </c>
      <c r="R319" s="212">
        <f>Q319*H319</f>
        <v>0</v>
      </c>
      <c r="S319" s="212">
        <v>0</v>
      </c>
      <c r="T319" s="213">
        <f>S319*H319</f>
        <v>0</v>
      </c>
      <c r="AR319" s="25" t="s">
        <v>174</v>
      </c>
      <c r="AT319" s="25" t="s">
        <v>169</v>
      </c>
      <c r="AU319" s="25" t="s">
        <v>85</v>
      </c>
      <c r="AY319" s="25" t="s">
        <v>166</v>
      </c>
      <c r="BE319" s="214">
        <f>IF(N319="základní",J319,0)</f>
        <v>0</v>
      </c>
      <c r="BF319" s="214">
        <f>IF(N319="snížená",J319,0)</f>
        <v>0</v>
      </c>
      <c r="BG319" s="214">
        <f>IF(N319="zákl. přenesená",J319,0)</f>
        <v>0</v>
      </c>
      <c r="BH319" s="214">
        <f>IF(N319="sníž. přenesená",J319,0)</f>
        <v>0</v>
      </c>
      <c r="BI319" s="214">
        <f>IF(N319="nulová",J319,0)</f>
        <v>0</v>
      </c>
      <c r="BJ319" s="25" t="s">
        <v>83</v>
      </c>
      <c r="BK319" s="214">
        <f>ROUND(I319*H319,2)</f>
        <v>0</v>
      </c>
      <c r="BL319" s="25" t="s">
        <v>174</v>
      </c>
      <c r="BM319" s="25" t="s">
        <v>1475</v>
      </c>
    </row>
    <row r="320" spans="2:65" s="1" customFormat="1" ht="40.5" hidden="1">
      <c r="B320" s="42"/>
      <c r="C320" s="64"/>
      <c r="D320" s="217" t="s">
        <v>193</v>
      </c>
      <c r="E320" s="64"/>
      <c r="F320" s="237" t="s">
        <v>1476</v>
      </c>
      <c r="G320" s="64"/>
      <c r="H320" s="64"/>
      <c r="I320" s="173"/>
      <c r="J320" s="64"/>
      <c r="K320" s="64"/>
      <c r="L320" s="62"/>
      <c r="M320" s="238"/>
      <c r="N320" s="43"/>
      <c r="O320" s="43"/>
      <c r="P320" s="43"/>
      <c r="Q320" s="43"/>
      <c r="R320" s="43"/>
      <c r="S320" s="43"/>
      <c r="T320" s="79"/>
      <c r="AT320" s="25" t="s">
        <v>193</v>
      </c>
      <c r="AU320" s="25" t="s">
        <v>85</v>
      </c>
    </row>
    <row r="321" spans="2:65" s="13" customFormat="1">
      <c r="B321" s="226"/>
      <c r="C321" s="227"/>
      <c r="D321" s="217" t="s">
        <v>176</v>
      </c>
      <c r="E321" s="228" t="s">
        <v>22</v>
      </c>
      <c r="F321" s="229" t="s">
        <v>1477</v>
      </c>
      <c r="G321" s="227"/>
      <c r="H321" s="230">
        <v>456.63</v>
      </c>
      <c r="I321" s="231"/>
      <c r="J321" s="227"/>
      <c r="K321" s="227"/>
      <c r="L321" s="232"/>
      <c r="M321" s="233"/>
      <c r="N321" s="234"/>
      <c r="O321" s="234"/>
      <c r="P321" s="234"/>
      <c r="Q321" s="234"/>
      <c r="R321" s="234"/>
      <c r="S321" s="234"/>
      <c r="T321" s="235"/>
      <c r="AT321" s="236" t="s">
        <v>176</v>
      </c>
      <c r="AU321" s="236" t="s">
        <v>85</v>
      </c>
      <c r="AV321" s="13" t="s">
        <v>85</v>
      </c>
      <c r="AW321" s="13" t="s">
        <v>39</v>
      </c>
      <c r="AX321" s="13" t="s">
        <v>83</v>
      </c>
      <c r="AY321" s="236" t="s">
        <v>166</v>
      </c>
    </row>
    <row r="322" spans="2:65" s="1" customFormat="1" ht="25.5" customHeight="1">
      <c r="B322" s="42"/>
      <c r="C322" s="204" t="s">
        <v>668</v>
      </c>
      <c r="D322" s="204" t="s">
        <v>169</v>
      </c>
      <c r="E322" s="205" t="s">
        <v>1478</v>
      </c>
      <c r="F322" s="206" t="s">
        <v>1479</v>
      </c>
      <c r="G322" s="207" t="s">
        <v>172</v>
      </c>
      <c r="H322" s="208">
        <v>80.11</v>
      </c>
      <c r="I322" s="209"/>
      <c r="J322" s="208">
        <f>ROUND(I322*H322,2)</f>
        <v>0</v>
      </c>
      <c r="K322" s="206" t="s">
        <v>173</v>
      </c>
      <c r="L322" s="62"/>
      <c r="M322" s="210" t="s">
        <v>22</v>
      </c>
      <c r="N322" s="211" t="s">
        <v>47</v>
      </c>
      <c r="O322" s="43"/>
      <c r="P322" s="212">
        <f>O322*H322</f>
        <v>0</v>
      </c>
      <c r="Q322" s="212">
        <v>1.0000000000000001E-5</v>
      </c>
      <c r="R322" s="212">
        <f>Q322*H322</f>
        <v>8.0110000000000001E-4</v>
      </c>
      <c r="S322" s="212">
        <v>0</v>
      </c>
      <c r="T322" s="213">
        <f>S322*H322</f>
        <v>0</v>
      </c>
      <c r="AR322" s="25" t="s">
        <v>174</v>
      </c>
      <c r="AT322" s="25" t="s">
        <v>169</v>
      </c>
      <c r="AU322" s="25" t="s">
        <v>85</v>
      </c>
      <c r="AY322" s="25" t="s">
        <v>166</v>
      </c>
      <c r="BE322" s="214">
        <f>IF(N322="základní",J322,0)</f>
        <v>0</v>
      </c>
      <c r="BF322" s="214">
        <f>IF(N322="snížená",J322,0)</f>
        <v>0</v>
      </c>
      <c r="BG322" s="214">
        <f>IF(N322="zákl. přenesená",J322,0)</f>
        <v>0</v>
      </c>
      <c r="BH322" s="214">
        <f>IF(N322="sníž. přenesená",J322,0)</f>
        <v>0</v>
      </c>
      <c r="BI322" s="214">
        <f>IF(N322="nulová",J322,0)</f>
        <v>0</v>
      </c>
      <c r="BJ322" s="25" t="s">
        <v>83</v>
      </c>
      <c r="BK322" s="214">
        <f>ROUND(I322*H322,2)</f>
        <v>0</v>
      </c>
      <c r="BL322" s="25" t="s">
        <v>174</v>
      </c>
      <c r="BM322" s="25" t="s">
        <v>1480</v>
      </c>
    </row>
    <row r="323" spans="2:65" s="1" customFormat="1" ht="67.5" hidden="1">
      <c r="B323" s="42"/>
      <c r="C323" s="64"/>
      <c r="D323" s="217" t="s">
        <v>193</v>
      </c>
      <c r="E323" s="64"/>
      <c r="F323" s="237" t="s">
        <v>1481</v>
      </c>
      <c r="G323" s="64"/>
      <c r="H323" s="64"/>
      <c r="I323" s="173"/>
      <c r="J323" s="64"/>
      <c r="K323" s="64"/>
      <c r="L323" s="62"/>
      <c r="M323" s="238"/>
      <c r="N323" s="43"/>
      <c r="O323" s="43"/>
      <c r="P323" s="43"/>
      <c r="Q323" s="43"/>
      <c r="R323" s="43"/>
      <c r="S323" s="43"/>
      <c r="T323" s="79"/>
      <c r="AT323" s="25" t="s">
        <v>193</v>
      </c>
      <c r="AU323" s="25" t="s">
        <v>85</v>
      </c>
    </row>
    <row r="324" spans="2:65" s="12" customFormat="1">
      <c r="B324" s="215"/>
      <c r="C324" s="216"/>
      <c r="D324" s="217" t="s">
        <v>176</v>
      </c>
      <c r="E324" s="218" t="s">
        <v>22</v>
      </c>
      <c r="F324" s="219" t="s">
        <v>1328</v>
      </c>
      <c r="G324" s="216"/>
      <c r="H324" s="218" t="s">
        <v>22</v>
      </c>
      <c r="I324" s="220"/>
      <c r="J324" s="216"/>
      <c r="K324" s="216"/>
      <c r="L324" s="221"/>
      <c r="M324" s="222"/>
      <c r="N324" s="223"/>
      <c r="O324" s="223"/>
      <c r="P324" s="223"/>
      <c r="Q324" s="223"/>
      <c r="R324" s="223"/>
      <c r="S324" s="223"/>
      <c r="T324" s="224"/>
      <c r="AT324" s="225" t="s">
        <v>176</v>
      </c>
      <c r="AU324" s="225" t="s">
        <v>85</v>
      </c>
      <c r="AV324" s="12" t="s">
        <v>83</v>
      </c>
      <c r="AW324" s="12" t="s">
        <v>39</v>
      </c>
      <c r="AX324" s="12" t="s">
        <v>76</v>
      </c>
      <c r="AY324" s="225" t="s">
        <v>166</v>
      </c>
    </row>
    <row r="325" spans="2:65" s="13" customFormat="1">
      <c r="B325" s="226"/>
      <c r="C325" s="227"/>
      <c r="D325" s="217" t="s">
        <v>176</v>
      </c>
      <c r="E325" s="228" t="s">
        <v>22</v>
      </c>
      <c r="F325" s="229" t="s">
        <v>1482</v>
      </c>
      <c r="G325" s="227"/>
      <c r="H325" s="230">
        <v>62.18</v>
      </c>
      <c r="I325" s="231"/>
      <c r="J325" s="227"/>
      <c r="K325" s="227"/>
      <c r="L325" s="232"/>
      <c r="M325" s="233"/>
      <c r="N325" s="234"/>
      <c r="O325" s="234"/>
      <c r="P325" s="234"/>
      <c r="Q325" s="234"/>
      <c r="R325" s="234"/>
      <c r="S325" s="234"/>
      <c r="T325" s="235"/>
      <c r="AT325" s="236" t="s">
        <v>176</v>
      </c>
      <c r="AU325" s="236" t="s">
        <v>85</v>
      </c>
      <c r="AV325" s="13" t="s">
        <v>85</v>
      </c>
      <c r="AW325" s="13" t="s">
        <v>39</v>
      </c>
      <c r="AX325" s="13" t="s">
        <v>76</v>
      </c>
      <c r="AY325" s="236" t="s">
        <v>166</v>
      </c>
    </row>
    <row r="326" spans="2:65" s="13" customFormat="1">
      <c r="B326" s="226"/>
      <c r="C326" s="227"/>
      <c r="D326" s="217" t="s">
        <v>176</v>
      </c>
      <c r="E326" s="228" t="s">
        <v>22</v>
      </c>
      <c r="F326" s="229" t="s">
        <v>1483</v>
      </c>
      <c r="G326" s="227"/>
      <c r="H326" s="230">
        <v>3.05</v>
      </c>
      <c r="I326" s="231"/>
      <c r="J326" s="227"/>
      <c r="K326" s="227"/>
      <c r="L326" s="232"/>
      <c r="M326" s="233"/>
      <c r="N326" s="234"/>
      <c r="O326" s="234"/>
      <c r="P326" s="234"/>
      <c r="Q326" s="234"/>
      <c r="R326" s="234"/>
      <c r="S326" s="234"/>
      <c r="T326" s="235"/>
      <c r="AT326" s="236" t="s">
        <v>176</v>
      </c>
      <c r="AU326" s="236" t="s">
        <v>85</v>
      </c>
      <c r="AV326" s="13" t="s">
        <v>85</v>
      </c>
      <c r="AW326" s="13" t="s">
        <v>39</v>
      </c>
      <c r="AX326" s="13" t="s">
        <v>76</v>
      </c>
      <c r="AY326" s="236" t="s">
        <v>166</v>
      </c>
    </row>
    <row r="327" spans="2:65" s="13" customFormat="1">
      <c r="B327" s="226"/>
      <c r="C327" s="227"/>
      <c r="D327" s="217" t="s">
        <v>176</v>
      </c>
      <c r="E327" s="228" t="s">
        <v>22</v>
      </c>
      <c r="F327" s="229" t="s">
        <v>1484</v>
      </c>
      <c r="G327" s="227"/>
      <c r="H327" s="230">
        <v>14.88</v>
      </c>
      <c r="I327" s="231"/>
      <c r="J327" s="227"/>
      <c r="K327" s="227"/>
      <c r="L327" s="232"/>
      <c r="M327" s="233"/>
      <c r="N327" s="234"/>
      <c r="O327" s="234"/>
      <c r="P327" s="234"/>
      <c r="Q327" s="234"/>
      <c r="R327" s="234"/>
      <c r="S327" s="234"/>
      <c r="T327" s="235"/>
      <c r="AT327" s="236" t="s">
        <v>176</v>
      </c>
      <c r="AU327" s="236" t="s">
        <v>85</v>
      </c>
      <c r="AV327" s="13" t="s">
        <v>85</v>
      </c>
      <c r="AW327" s="13" t="s">
        <v>39</v>
      </c>
      <c r="AX327" s="13" t="s">
        <v>76</v>
      </c>
      <c r="AY327" s="236" t="s">
        <v>166</v>
      </c>
    </row>
    <row r="328" spans="2:65" s="14" customFormat="1">
      <c r="B328" s="239"/>
      <c r="C328" s="240"/>
      <c r="D328" s="217" t="s">
        <v>176</v>
      </c>
      <c r="E328" s="241" t="s">
        <v>22</v>
      </c>
      <c r="F328" s="242" t="s">
        <v>214</v>
      </c>
      <c r="G328" s="240"/>
      <c r="H328" s="243">
        <v>80.11</v>
      </c>
      <c r="I328" s="244"/>
      <c r="J328" s="240"/>
      <c r="K328" s="240"/>
      <c r="L328" s="245"/>
      <c r="M328" s="246"/>
      <c r="N328" s="247"/>
      <c r="O328" s="247"/>
      <c r="P328" s="247"/>
      <c r="Q328" s="247"/>
      <c r="R328" s="247"/>
      <c r="S328" s="247"/>
      <c r="T328" s="248"/>
      <c r="AT328" s="249" t="s">
        <v>176</v>
      </c>
      <c r="AU328" s="249" t="s">
        <v>85</v>
      </c>
      <c r="AV328" s="14" t="s">
        <v>174</v>
      </c>
      <c r="AW328" s="14" t="s">
        <v>39</v>
      </c>
      <c r="AX328" s="14" t="s">
        <v>83</v>
      </c>
      <c r="AY328" s="249" t="s">
        <v>166</v>
      </c>
    </row>
    <row r="329" spans="2:65" s="1" customFormat="1" ht="25.5" customHeight="1">
      <c r="B329" s="42"/>
      <c r="C329" s="204" t="s">
        <v>676</v>
      </c>
      <c r="D329" s="204" t="s">
        <v>169</v>
      </c>
      <c r="E329" s="205" t="s">
        <v>1485</v>
      </c>
      <c r="F329" s="206" t="s">
        <v>1486</v>
      </c>
      <c r="G329" s="207" t="s">
        <v>172</v>
      </c>
      <c r="H329" s="208">
        <v>65.23</v>
      </c>
      <c r="I329" s="209"/>
      <c r="J329" s="208">
        <f>ROUND(I329*H329,2)</f>
        <v>0</v>
      </c>
      <c r="K329" s="206" t="s">
        <v>173</v>
      </c>
      <c r="L329" s="62"/>
      <c r="M329" s="210" t="s">
        <v>22</v>
      </c>
      <c r="N329" s="211" t="s">
        <v>47</v>
      </c>
      <c r="O329" s="43"/>
      <c r="P329" s="212">
        <f>O329*H329</f>
        <v>0</v>
      </c>
      <c r="Q329" s="212">
        <v>0</v>
      </c>
      <c r="R329" s="212">
        <f>Q329*H329</f>
        <v>0</v>
      </c>
      <c r="S329" s="212">
        <v>0</v>
      </c>
      <c r="T329" s="213">
        <f>S329*H329</f>
        <v>0</v>
      </c>
      <c r="AR329" s="25" t="s">
        <v>174</v>
      </c>
      <c r="AT329" s="25" t="s">
        <v>169</v>
      </c>
      <c r="AU329" s="25" t="s">
        <v>85</v>
      </c>
      <c r="AY329" s="25" t="s">
        <v>166</v>
      </c>
      <c r="BE329" s="214">
        <f>IF(N329="základní",J329,0)</f>
        <v>0</v>
      </c>
      <c r="BF329" s="214">
        <f>IF(N329="snížená",J329,0)</f>
        <v>0</v>
      </c>
      <c r="BG329" s="214">
        <f>IF(N329="zákl. přenesená",J329,0)</f>
        <v>0</v>
      </c>
      <c r="BH329" s="214">
        <f>IF(N329="sníž. přenesená",J329,0)</f>
        <v>0</v>
      </c>
      <c r="BI329" s="214">
        <f>IF(N329="nulová",J329,0)</f>
        <v>0</v>
      </c>
      <c r="BJ329" s="25" t="s">
        <v>83</v>
      </c>
      <c r="BK329" s="214">
        <f>ROUND(I329*H329,2)</f>
        <v>0</v>
      </c>
      <c r="BL329" s="25" t="s">
        <v>174</v>
      </c>
      <c r="BM329" s="25" t="s">
        <v>1487</v>
      </c>
    </row>
    <row r="330" spans="2:65" s="1" customFormat="1" ht="67.5" hidden="1">
      <c r="B330" s="42"/>
      <c r="C330" s="64"/>
      <c r="D330" s="217" t="s">
        <v>193</v>
      </c>
      <c r="E330" s="64"/>
      <c r="F330" s="237" t="s">
        <v>1481</v>
      </c>
      <c r="G330" s="64"/>
      <c r="H330" s="64"/>
      <c r="I330" s="173"/>
      <c r="J330" s="64"/>
      <c r="K330" s="64"/>
      <c r="L330" s="62"/>
      <c r="M330" s="238"/>
      <c r="N330" s="43"/>
      <c r="O330" s="43"/>
      <c r="P330" s="43"/>
      <c r="Q330" s="43"/>
      <c r="R330" s="43"/>
      <c r="S330" s="43"/>
      <c r="T330" s="79"/>
      <c r="AT330" s="25" t="s">
        <v>193</v>
      </c>
      <c r="AU330" s="25" t="s">
        <v>85</v>
      </c>
    </row>
    <row r="331" spans="2:65" s="12" customFormat="1">
      <c r="B331" s="215"/>
      <c r="C331" s="216"/>
      <c r="D331" s="217" t="s">
        <v>176</v>
      </c>
      <c r="E331" s="218" t="s">
        <v>22</v>
      </c>
      <c r="F331" s="219" t="s">
        <v>1488</v>
      </c>
      <c r="G331" s="216"/>
      <c r="H331" s="218" t="s">
        <v>22</v>
      </c>
      <c r="I331" s="220"/>
      <c r="J331" s="216"/>
      <c r="K331" s="216"/>
      <c r="L331" s="221"/>
      <c r="M331" s="222"/>
      <c r="N331" s="223"/>
      <c r="O331" s="223"/>
      <c r="P331" s="223"/>
      <c r="Q331" s="223"/>
      <c r="R331" s="223"/>
      <c r="S331" s="223"/>
      <c r="T331" s="224"/>
      <c r="AT331" s="225" t="s">
        <v>176</v>
      </c>
      <c r="AU331" s="225" t="s">
        <v>85</v>
      </c>
      <c r="AV331" s="12" t="s">
        <v>83</v>
      </c>
      <c r="AW331" s="12" t="s">
        <v>39</v>
      </c>
      <c r="AX331" s="12" t="s">
        <v>76</v>
      </c>
      <c r="AY331" s="225" t="s">
        <v>166</v>
      </c>
    </row>
    <row r="332" spans="2:65" s="13" customFormat="1">
      <c r="B332" s="226"/>
      <c r="C332" s="227"/>
      <c r="D332" s="217" t="s">
        <v>176</v>
      </c>
      <c r="E332" s="228" t="s">
        <v>22</v>
      </c>
      <c r="F332" s="229" t="s">
        <v>1482</v>
      </c>
      <c r="G332" s="227"/>
      <c r="H332" s="230">
        <v>62.18</v>
      </c>
      <c r="I332" s="231"/>
      <c r="J332" s="227"/>
      <c r="K332" s="227"/>
      <c r="L332" s="232"/>
      <c r="M332" s="233"/>
      <c r="N332" s="234"/>
      <c r="O332" s="234"/>
      <c r="P332" s="234"/>
      <c r="Q332" s="234"/>
      <c r="R332" s="234"/>
      <c r="S332" s="234"/>
      <c r="T332" s="235"/>
      <c r="AT332" s="236" t="s">
        <v>176</v>
      </c>
      <c r="AU332" s="236" t="s">
        <v>85</v>
      </c>
      <c r="AV332" s="13" t="s">
        <v>85</v>
      </c>
      <c r="AW332" s="13" t="s">
        <v>39</v>
      </c>
      <c r="AX332" s="13" t="s">
        <v>76</v>
      </c>
      <c r="AY332" s="236" t="s">
        <v>166</v>
      </c>
    </row>
    <row r="333" spans="2:65" s="13" customFormat="1">
      <c r="B333" s="226"/>
      <c r="C333" s="227"/>
      <c r="D333" s="217" t="s">
        <v>176</v>
      </c>
      <c r="E333" s="228" t="s">
        <v>22</v>
      </c>
      <c r="F333" s="229" t="s">
        <v>1483</v>
      </c>
      <c r="G333" s="227"/>
      <c r="H333" s="230">
        <v>3.05</v>
      </c>
      <c r="I333" s="231"/>
      <c r="J333" s="227"/>
      <c r="K333" s="227"/>
      <c r="L333" s="232"/>
      <c r="M333" s="233"/>
      <c r="N333" s="234"/>
      <c r="O333" s="234"/>
      <c r="P333" s="234"/>
      <c r="Q333" s="234"/>
      <c r="R333" s="234"/>
      <c r="S333" s="234"/>
      <c r="T333" s="235"/>
      <c r="AT333" s="236" t="s">
        <v>176</v>
      </c>
      <c r="AU333" s="236" t="s">
        <v>85</v>
      </c>
      <c r="AV333" s="13" t="s">
        <v>85</v>
      </c>
      <c r="AW333" s="13" t="s">
        <v>39</v>
      </c>
      <c r="AX333" s="13" t="s">
        <v>76</v>
      </c>
      <c r="AY333" s="236" t="s">
        <v>166</v>
      </c>
    </row>
    <row r="334" spans="2:65" s="14" customFormat="1">
      <c r="B334" s="239"/>
      <c r="C334" s="240"/>
      <c r="D334" s="217" t="s">
        <v>176</v>
      </c>
      <c r="E334" s="241" t="s">
        <v>22</v>
      </c>
      <c r="F334" s="242" t="s">
        <v>214</v>
      </c>
      <c r="G334" s="240"/>
      <c r="H334" s="243">
        <v>65.23</v>
      </c>
      <c r="I334" s="244"/>
      <c r="J334" s="240"/>
      <c r="K334" s="240"/>
      <c r="L334" s="245"/>
      <c r="M334" s="246"/>
      <c r="N334" s="247"/>
      <c r="O334" s="247"/>
      <c r="P334" s="247"/>
      <c r="Q334" s="247"/>
      <c r="R334" s="247"/>
      <c r="S334" s="247"/>
      <c r="T334" s="248"/>
      <c r="AT334" s="249" t="s">
        <v>176</v>
      </c>
      <c r="AU334" s="249" t="s">
        <v>85</v>
      </c>
      <c r="AV334" s="14" t="s">
        <v>174</v>
      </c>
      <c r="AW334" s="14" t="s">
        <v>39</v>
      </c>
      <c r="AX334" s="14" t="s">
        <v>83</v>
      </c>
      <c r="AY334" s="249" t="s">
        <v>166</v>
      </c>
    </row>
    <row r="335" spans="2:65" s="1" customFormat="1" ht="25.5" customHeight="1">
      <c r="B335" s="42"/>
      <c r="C335" s="204" t="s">
        <v>682</v>
      </c>
      <c r="D335" s="204" t="s">
        <v>169</v>
      </c>
      <c r="E335" s="205" t="s">
        <v>1489</v>
      </c>
      <c r="F335" s="206" t="s">
        <v>1490</v>
      </c>
      <c r="G335" s="207" t="s">
        <v>186</v>
      </c>
      <c r="H335" s="208">
        <v>319.20999999999998</v>
      </c>
      <c r="I335" s="209"/>
      <c r="J335" s="208">
        <f>ROUND(I335*H335,2)</f>
        <v>0</v>
      </c>
      <c r="K335" s="206" t="s">
        <v>22</v>
      </c>
      <c r="L335" s="62"/>
      <c r="M335" s="210" t="s">
        <v>22</v>
      </c>
      <c r="N335" s="211" t="s">
        <v>47</v>
      </c>
      <c r="O335" s="43"/>
      <c r="P335" s="212">
        <f>O335*H335</f>
        <v>0</v>
      </c>
      <c r="Q335" s="212">
        <v>0</v>
      </c>
      <c r="R335" s="212">
        <f>Q335*H335</f>
        <v>0</v>
      </c>
      <c r="S335" s="212">
        <v>0</v>
      </c>
      <c r="T335" s="213">
        <f>S335*H335</f>
        <v>0</v>
      </c>
      <c r="AR335" s="25" t="s">
        <v>174</v>
      </c>
      <c r="AT335" s="25" t="s">
        <v>169</v>
      </c>
      <c r="AU335" s="25" t="s">
        <v>85</v>
      </c>
      <c r="AY335" s="25" t="s">
        <v>166</v>
      </c>
      <c r="BE335" s="214">
        <f>IF(N335="základní",J335,0)</f>
        <v>0</v>
      </c>
      <c r="BF335" s="214">
        <f>IF(N335="snížená",J335,0)</f>
        <v>0</v>
      </c>
      <c r="BG335" s="214">
        <f>IF(N335="zákl. přenesená",J335,0)</f>
        <v>0</v>
      </c>
      <c r="BH335" s="214">
        <f>IF(N335="sníž. přenesená",J335,0)</f>
        <v>0</v>
      </c>
      <c r="BI335" s="214">
        <f>IF(N335="nulová",J335,0)</f>
        <v>0</v>
      </c>
      <c r="BJ335" s="25" t="s">
        <v>83</v>
      </c>
      <c r="BK335" s="214">
        <f>ROUND(I335*H335,2)</f>
        <v>0</v>
      </c>
      <c r="BL335" s="25" t="s">
        <v>174</v>
      </c>
      <c r="BM335" s="25" t="s">
        <v>1491</v>
      </c>
    </row>
    <row r="336" spans="2:65" s="1" customFormat="1" ht="229.5" hidden="1">
      <c r="B336" s="42"/>
      <c r="C336" s="64"/>
      <c r="D336" s="217" t="s">
        <v>193</v>
      </c>
      <c r="E336" s="64"/>
      <c r="F336" s="237" t="s">
        <v>1492</v>
      </c>
      <c r="G336" s="64"/>
      <c r="H336" s="64"/>
      <c r="I336" s="173"/>
      <c r="J336" s="64"/>
      <c r="K336" s="64"/>
      <c r="L336" s="62"/>
      <c r="M336" s="238"/>
      <c r="N336" s="43"/>
      <c r="O336" s="43"/>
      <c r="P336" s="43"/>
      <c r="Q336" s="43"/>
      <c r="R336" s="43"/>
      <c r="S336" s="43"/>
      <c r="T336" s="79"/>
      <c r="AT336" s="25" t="s">
        <v>193</v>
      </c>
      <c r="AU336" s="25" t="s">
        <v>85</v>
      </c>
    </row>
    <row r="337" spans="2:65" s="12" customFormat="1">
      <c r="B337" s="215"/>
      <c r="C337" s="216"/>
      <c r="D337" s="217" t="s">
        <v>176</v>
      </c>
      <c r="E337" s="218" t="s">
        <v>22</v>
      </c>
      <c r="F337" s="219" t="s">
        <v>1328</v>
      </c>
      <c r="G337" s="216"/>
      <c r="H337" s="218" t="s">
        <v>22</v>
      </c>
      <c r="I337" s="220"/>
      <c r="J337" s="216"/>
      <c r="K337" s="216"/>
      <c r="L337" s="221"/>
      <c r="M337" s="222"/>
      <c r="N337" s="223"/>
      <c r="O337" s="223"/>
      <c r="P337" s="223"/>
      <c r="Q337" s="223"/>
      <c r="R337" s="223"/>
      <c r="S337" s="223"/>
      <c r="T337" s="224"/>
      <c r="AT337" s="225" t="s">
        <v>176</v>
      </c>
      <c r="AU337" s="225" t="s">
        <v>85</v>
      </c>
      <c r="AV337" s="12" t="s">
        <v>83</v>
      </c>
      <c r="AW337" s="12" t="s">
        <v>39</v>
      </c>
      <c r="AX337" s="12" t="s">
        <v>76</v>
      </c>
      <c r="AY337" s="225" t="s">
        <v>166</v>
      </c>
    </row>
    <row r="338" spans="2:65" s="12" customFormat="1">
      <c r="B338" s="215"/>
      <c r="C338" s="216"/>
      <c r="D338" s="217" t="s">
        <v>176</v>
      </c>
      <c r="E338" s="218" t="s">
        <v>22</v>
      </c>
      <c r="F338" s="219" t="s">
        <v>1346</v>
      </c>
      <c r="G338" s="216"/>
      <c r="H338" s="218" t="s">
        <v>22</v>
      </c>
      <c r="I338" s="220"/>
      <c r="J338" s="216"/>
      <c r="K338" s="216"/>
      <c r="L338" s="221"/>
      <c r="M338" s="222"/>
      <c r="N338" s="223"/>
      <c r="O338" s="223"/>
      <c r="P338" s="223"/>
      <c r="Q338" s="223"/>
      <c r="R338" s="223"/>
      <c r="S338" s="223"/>
      <c r="T338" s="224"/>
      <c r="AT338" s="225" t="s">
        <v>176</v>
      </c>
      <c r="AU338" s="225" t="s">
        <v>85</v>
      </c>
      <c r="AV338" s="12" t="s">
        <v>83</v>
      </c>
      <c r="AW338" s="12" t="s">
        <v>39</v>
      </c>
      <c r="AX338" s="12" t="s">
        <v>76</v>
      </c>
      <c r="AY338" s="225" t="s">
        <v>166</v>
      </c>
    </row>
    <row r="339" spans="2:65" s="13" customFormat="1">
      <c r="B339" s="226"/>
      <c r="C339" s="227"/>
      <c r="D339" s="217" t="s">
        <v>176</v>
      </c>
      <c r="E339" s="228" t="s">
        <v>22</v>
      </c>
      <c r="F339" s="229" t="s">
        <v>1493</v>
      </c>
      <c r="G339" s="227"/>
      <c r="H339" s="230">
        <v>281.33999999999997</v>
      </c>
      <c r="I339" s="231"/>
      <c r="J339" s="227"/>
      <c r="K339" s="227"/>
      <c r="L339" s="232"/>
      <c r="M339" s="233"/>
      <c r="N339" s="234"/>
      <c r="O339" s="234"/>
      <c r="P339" s="234"/>
      <c r="Q339" s="234"/>
      <c r="R339" s="234"/>
      <c r="S339" s="234"/>
      <c r="T339" s="235"/>
      <c r="AT339" s="236" t="s">
        <v>176</v>
      </c>
      <c r="AU339" s="236" t="s">
        <v>85</v>
      </c>
      <c r="AV339" s="13" t="s">
        <v>85</v>
      </c>
      <c r="AW339" s="13" t="s">
        <v>39</v>
      </c>
      <c r="AX339" s="13" t="s">
        <v>76</v>
      </c>
      <c r="AY339" s="236" t="s">
        <v>166</v>
      </c>
    </row>
    <row r="340" spans="2:65" s="12" customFormat="1">
      <c r="B340" s="215"/>
      <c r="C340" s="216"/>
      <c r="D340" s="217" t="s">
        <v>176</v>
      </c>
      <c r="E340" s="218" t="s">
        <v>22</v>
      </c>
      <c r="F340" s="219" t="s">
        <v>1349</v>
      </c>
      <c r="G340" s="216"/>
      <c r="H340" s="218" t="s">
        <v>22</v>
      </c>
      <c r="I340" s="220"/>
      <c r="J340" s="216"/>
      <c r="K340" s="216"/>
      <c r="L340" s="221"/>
      <c r="M340" s="222"/>
      <c r="N340" s="223"/>
      <c r="O340" s="223"/>
      <c r="P340" s="223"/>
      <c r="Q340" s="223"/>
      <c r="R340" s="223"/>
      <c r="S340" s="223"/>
      <c r="T340" s="224"/>
      <c r="AT340" s="225" t="s">
        <v>176</v>
      </c>
      <c r="AU340" s="225" t="s">
        <v>85</v>
      </c>
      <c r="AV340" s="12" t="s">
        <v>83</v>
      </c>
      <c r="AW340" s="12" t="s">
        <v>39</v>
      </c>
      <c r="AX340" s="12" t="s">
        <v>76</v>
      </c>
      <c r="AY340" s="225" t="s">
        <v>166</v>
      </c>
    </row>
    <row r="341" spans="2:65" s="13" customFormat="1">
      <c r="B341" s="226"/>
      <c r="C341" s="227"/>
      <c r="D341" s="217" t="s">
        <v>176</v>
      </c>
      <c r="E341" s="228" t="s">
        <v>22</v>
      </c>
      <c r="F341" s="229" t="s">
        <v>1494</v>
      </c>
      <c r="G341" s="227"/>
      <c r="H341" s="230">
        <v>10.77</v>
      </c>
      <c r="I341" s="231"/>
      <c r="J341" s="227"/>
      <c r="K341" s="227"/>
      <c r="L341" s="232"/>
      <c r="M341" s="233"/>
      <c r="N341" s="234"/>
      <c r="O341" s="234"/>
      <c r="P341" s="234"/>
      <c r="Q341" s="234"/>
      <c r="R341" s="234"/>
      <c r="S341" s="234"/>
      <c r="T341" s="235"/>
      <c r="AT341" s="236" t="s">
        <v>176</v>
      </c>
      <c r="AU341" s="236" t="s">
        <v>85</v>
      </c>
      <c r="AV341" s="13" t="s">
        <v>85</v>
      </c>
      <c r="AW341" s="13" t="s">
        <v>39</v>
      </c>
      <c r="AX341" s="13" t="s">
        <v>76</v>
      </c>
      <c r="AY341" s="236" t="s">
        <v>166</v>
      </c>
    </row>
    <row r="342" spans="2:65" s="12" customFormat="1">
      <c r="B342" s="215"/>
      <c r="C342" s="216"/>
      <c r="D342" s="217" t="s">
        <v>176</v>
      </c>
      <c r="E342" s="218" t="s">
        <v>22</v>
      </c>
      <c r="F342" s="219" t="s">
        <v>1352</v>
      </c>
      <c r="G342" s="216"/>
      <c r="H342" s="218" t="s">
        <v>22</v>
      </c>
      <c r="I342" s="220"/>
      <c r="J342" s="216"/>
      <c r="K342" s="216"/>
      <c r="L342" s="221"/>
      <c r="M342" s="222"/>
      <c r="N342" s="223"/>
      <c r="O342" s="223"/>
      <c r="P342" s="223"/>
      <c r="Q342" s="223"/>
      <c r="R342" s="223"/>
      <c r="S342" s="223"/>
      <c r="T342" s="224"/>
      <c r="AT342" s="225" t="s">
        <v>176</v>
      </c>
      <c r="AU342" s="225" t="s">
        <v>85</v>
      </c>
      <c r="AV342" s="12" t="s">
        <v>83</v>
      </c>
      <c r="AW342" s="12" t="s">
        <v>39</v>
      </c>
      <c r="AX342" s="12" t="s">
        <v>76</v>
      </c>
      <c r="AY342" s="225" t="s">
        <v>166</v>
      </c>
    </row>
    <row r="343" spans="2:65" s="13" customFormat="1">
      <c r="B343" s="226"/>
      <c r="C343" s="227"/>
      <c r="D343" s="217" t="s">
        <v>176</v>
      </c>
      <c r="E343" s="228" t="s">
        <v>22</v>
      </c>
      <c r="F343" s="229" t="s">
        <v>1495</v>
      </c>
      <c r="G343" s="227"/>
      <c r="H343" s="230">
        <v>27.1</v>
      </c>
      <c r="I343" s="231"/>
      <c r="J343" s="227"/>
      <c r="K343" s="227"/>
      <c r="L343" s="232"/>
      <c r="M343" s="233"/>
      <c r="N343" s="234"/>
      <c r="O343" s="234"/>
      <c r="P343" s="234"/>
      <c r="Q343" s="234"/>
      <c r="R343" s="234"/>
      <c r="S343" s="234"/>
      <c r="T343" s="235"/>
      <c r="AT343" s="236" t="s">
        <v>176</v>
      </c>
      <c r="AU343" s="236" t="s">
        <v>85</v>
      </c>
      <c r="AV343" s="13" t="s">
        <v>85</v>
      </c>
      <c r="AW343" s="13" t="s">
        <v>39</v>
      </c>
      <c r="AX343" s="13" t="s">
        <v>76</v>
      </c>
      <c r="AY343" s="236" t="s">
        <v>166</v>
      </c>
    </row>
    <row r="344" spans="2:65" s="14" customFormat="1">
      <c r="B344" s="239"/>
      <c r="C344" s="240"/>
      <c r="D344" s="217" t="s">
        <v>176</v>
      </c>
      <c r="E344" s="241" t="s">
        <v>22</v>
      </c>
      <c r="F344" s="242" t="s">
        <v>214</v>
      </c>
      <c r="G344" s="240"/>
      <c r="H344" s="243">
        <v>319.20999999999998</v>
      </c>
      <c r="I344" s="244"/>
      <c r="J344" s="240"/>
      <c r="K344" s="240"/>
      <c r="L344" s="245"/>
      <c r="M344" s="246"/>
      <c r="N344" s="247"/>
      <c r="O344" s="247"/>
      <c r="P344" s="247"/>
      <c r="Q344" s="247"/>
      <c r="R344" s="247"/>
      <c r="S344" s="247"/>
      <c r="T344" s="248"/>
      <c r="AT344" s="249" t="s">
        <v>176</v>
      </c>
      <c r="AU344" s="249" t="s">
        <v>85</v>
      </c>
      <c r="AV344" s="14" t="s">
        <v>174</v>
      </c>
      <c r="AW344" s="14" t="s">
        <v>39</v>
      </c>
      <c r="AX344" s="14" t="s">
        <v>83</v>
      </c>
      <c r="AY344" s="249" t="s">
        <v>166</v>
      </c>
    </row>
    <row r="345" spans="2:65" s="11" customFormat="1" ht="29.85" customHeight="1">
      <c r="B345" s="188"/>
      <c r="C345" s="189"/>
      <c r="D345" s="190" t="s">
        <v>75</v>
      </c>
      <c r="E345" s="202" t="s">
        <v>589</v>
      </c>
      <c r="F345" s="202" t="s">
        <v>590</v>
      </c>
      <c r="G345" s="189"/>
      <c r="H345" s="189"/>
      <c r="I345" s="192"/>
      <c r="J345" s="203">
        <f>BK345</f>
        <v>0</v>
      </c>
      <c r="K345" s="189"/>
      <c r="L345" s="194"/>
      <c r="M345" s="195"/>
      <c r="N345" s="196"/>
      <c r="O345" s="196"/>
      <c r="P345" s="197">
        <f>SUM(P346:P347)</f>
        <v>0</v>
      </c>
      <c r="Q345" s="196"/>
      <c r="R345" s="197">
        <f>SUM(R346:R347)</f>
        <v>0</v>
      </c>
      <c r="S345" s="196"/>
      <c r="T345" s="198">
        <f>SUM(T346:T347)</f>
        <v>0</v>
      </c>
      <c r="AR345" s="199" t="s">
        <v>83</v>
      </c>
      <c r="AT345" s="200" t="s">
        <v>75</v>
      </c>
      <c r="AU345" s="200" t="s">
        <v>83</v>
      </c>
      <c r="AY345" s="199" t="s">
        <v>166</v>
      </c>
      <c r="BK345" s="201">
        <f>SUM(BK346:BK347)</f>
        <v>0</v>
      </c>
    </row>
    <row r="346" spans="2:65" s="1" customFormat="1" ht="38.25" customHeight="1">
      <c r="B346" s="42"/>
      <c r="C346" s="204" t="s">
        <v>687</v>
      </c>
      <c r="D346" s="204" t="s">
        <v>169</v>
      </c>
      <c r="E346" s="205" t="s">
        <v>1496</v>
      </c>
      <c r="F346" s="206" t="s">
        <v>1497</v>
      </c>
      <c r="G346" s="207" t="s">
        <v>224</v>
      </c>
      <c r="H346" s="208">
        <v>421.93</v>
      </c>
      <c r="I346" s="209"/>
      <c r="J346" s="208">
        <f>ROUND(I346*H346,2)</f>
        <v>0</v>
      </c>
      <c r="K346" s="206" t="s">
        <v>173</v>
      </c>
      <c r="L346" s="62"/>
      <c r="M346" s="210" t="s">
        <v>22</v>
      </c>
      <c r="N346" s="211" t="s">
        <v>47</v>
      </c>
      <c r="O346" s="43"/>
      <c r="P346" s="212">
        <f>O346*H346</f>
        <v>0</v>
      </c>
      <c r="Q346" s="212">
        <v>0</v>
      </c>
      <c r="R346" s="212">
        <f>Q346*H346</f>
        <v>0</v>
      </c>
      <c r="S346" s="212">
        <v>0</v>
      </c>
      <c r="T346" s="213">
        <f>S346*H346</f>
        <v>0</v>
      </c>
      <c r="AR346" s="25" t="s">
        <v>174</v>
      </c>
      <c r="AT346" s="25" t="s">
        <v>169</v>
      </c>
      <c r="AU346" s="25" t="s">
        <v>85</v>
      </c>
      <c r="AY346" s="25" t="s">
        <v>166</v>
      </c>
      <c r="BE346" s="214">
        <f>IF(N346="základní",J346,0)</f>
        <v>0</v>
      </c>
      <c r="BF346" s="214">
        <f>IF(N346="snížená",J346,0)</f>
        <v>0</v>
      </c>
      <c r="BG346" s="214">
        <f>IF(N346="zákl. přenesená",J346,0)</f>
        <v>0</v>
      </c>
      <c r="BH346" s="214">
        <f>IF(N346="sníž. přenesená",J346,0)</f>
        <v>0</v>
      </c>
      <c r="BI346" s="214">
        <f>IF(N346="nulová",J346,0)</f>
        <v>0</v>
      </c>
      <c r="BJ346" s="25" t="s">
        <v>83</v>
      </c>
      <c r="BK346" s="214">
        <f>ROUND(I346*H346,2)</f>
        <v>0</v>
      </c>
      <c r="BL346" s="25" t="s">
        <v>174</v>
      </c>
      <c r="BM346" s="25" t="s">
        <v>1498</v>
      </c>
    </row>
    <row r="347" spans="2:65" s="1" customFormat="1" ht="54" hidden="1">
      <c r="B347" s="42"/>
      <c r="C347" s="64"/>
      <c r="D347" s="217" t="s">
        <v>193</v>
      </c>
      <c r="E347" s="64"/>
      <c r="F347" s="237" t="s">
        <v>1499</v>
      </c>
      <c r="G347" s="64"/>
      <c r="H347" s="64"/>
      <c r="I347" s="173"/>
      <c r="J347" s="64"/>
      <c r="K347" s="64"/>
      <c r="L347" s="62"/>
      <c r="M347" s="238"/>
      <c r="N347" s="43"/>
      <c r="O347" s="43"/>
      <c r="P347" s="43"/>
      <c r="Q347" s="43"/>
      <c r="R347" s="43"/>
      <c r="S347" s="43"/>
      <c r="T347" s="79"/>
      <c r="AT347" s="25" t="s">
        <v>193</v>
      </c>
      <c r="AU347" s="25" t="s">
        <v>85</v>
      </c>
    </row>
    <row r="348" spans="2:65" s="11" customFormat="1" ht="37.35" customHeight="1">
      <c r="B348" s="188"/>
      <c r="C348" s="189"/>
      <c r="D348" s="190" t="s">
        <v>75</v>
      </c>
      <c r="E348" s="191" t="s">
        <v>266</v>
      </c>
      <c r="F348" s="191" t="s">
        <v>267</v>
      </c>
      <c r="G348" s="189"/>
      <c r="H348" s="189"/>
      <c r="I348" s="192"/>
      <c r="J348" s="193">
        <f>BK348</f>
        <v>0</v>
      </c>
      <c r="K348" s="189"/>
      <c r="L348" s="194"/>
      <c r="M348" s="195"/>
      <c r="N348" s="196"/>
      <c r="O348" s="196"/>
      <c r="P348" s="197">
        <f>P349+P384</f>
        <v>0</v>
      </c>
      <c r="Q348" s="196"/>
      <c r="R348" s="197">
        <f>R349+R384</f>
        <v>0.76800000000000002</v>
      </c>
      <c r="S348" s="196"/>
      <c r="T348" s="198">
        <f>T349+T384</f>
        <v>0</v>
      </c>
      <c r="AR348" s="199" t="s">
        <v>85</v>
      </c>
      <c r="AT348" s="200" t="s">
        <v>75</v>
      </c>
      <c r="AU348" s="200" t="s">
        <v>76</v>
      </c>
      <c r="AY348" s="199" t="s">
        <v>166</v>
      </c>
      <c r="BK348" s="201">
        <f>BK349+BK384</f>
        <v>0</v>
      </c>
    </row>
    <row r="349" spans="2:65" s="11" customFormat="1" ht="19.899999999999999" customHeight="1">
      <c r="B349" s="188"/>
      <c r="C349" s="189"/>
      <c r="D349" s="190" t="s">
        <v>75</v>
      </c>
      <c r="E349" s="202" t="s">
        <v>364</v>
      </c>
      <c r="F349" s="202" t="s">
        <v>365</v>
      </c>
      <c r="G349" s="189"/>
      <c r="H349" s="189"/>
      <c r="I349" s="192"/>
      <c r="J349" s="203">
        <f>BK349</f>
        <v>0</v>
      </c>
      <c r="K349" s="189"/>
      <c r="L349" s="194"/>
      <c r="M349" s="195"/>
      <c r="N349" s="196"/>
      <c r="O349" s="196"/>
      <c r="P349" s="197">
        <f>SUM(P350:P383)</f>
        <v>0</v>
      </c>
      <c r="Q349" s="196"/>
      <c r="R349" s="197">
        <f>SUM(R350:R383)</f>
        <v>0.76800000000000002</v>
      </c>
      <c r="S349" s="196"/>
      <c r="T349" s="198">
        <f>SUM(T350:T383)</f>
        <v>0</v>
      </c>
      <c r="AR349" s="199" t="s">
        <v>85</v>
      </c>
      <c r="AT349" s="200" t="s">
        <v>75</v>
      </c>
      <c r="AU349" s="200" t="s">
        <v>83</v>
      </c>
      <c r="AY349" s="199" t="s">
        <v>166</v>
      </c>
      <c r="BK349" s="201">
        <f>SUM(BK350:BK383)</f>
        <v>0</v>
      </c>
    </row>
    <row r="350" spans="2:65" s="1" customFormat="1" ht="25.5" customHeight="1">
      <c r="B350" s="42"/>
      <c r="C350" s="204" t="s">
        <v>693</v>
      </c>
      <c r="D350" s="204" t="s">
        <v>169</v>
      </c>
      <c r="E350" s="205" t="s">
        <v>1500</v>
      </c>
      <c r="F350" s="206" t="s">
        <v>1501</v>
      </c>
      <c r="G350" s="207" t="s">
        <v>380</v>
      </c>
      <c r="H350" s="208">
        <v>80</v>
      </c>
      <c r="I350" s="209"/>
      <c r="J350" s="208">
        <f>ROUND(I350*H350,2)</f>
        <v>0</v>
      </c>
      <c r="K350" s="206" t="s">
        <v>22</v>
      </c>
      <c r="L350" s="62"/>
      <c r="M350" s="210" t="s">
        <v>22</v>
      </c>
      <c r="N350" s="211" t="s">
        <v>47</v>
      </c>
      <c r="O350" s="43"/>
      <c r="P350" s="212">
        <f>O350*H350</f>
        <v>0</v>
      </c>
      <c r="Q350" s="212">
        <v>1E-3</v>
      </c>
      <c r="R350" s="212">
        <f>Q350*H350</f>
        <v>0.08</v>
      </c>
      <c r="S350" s="212">
        <v>0</v>
      </c>
      <c r="T350" s="213">
        <f>S350*H350</f>
        <v>0</v>
      </c>
      <c r="AR350" s="25" t="s">
        <v>273</v>
      </c>
      <c r="AT350" s="25" t="s">
        <v>169</v>
      </c>
      <c r="AU350" s="25" t="s">
        <v>85</v>
      </c>
      <c r="AY350" s="25" t="s">
        <v>166</v>
      </c>
      <c r="BE350" s="214">
        <f>IF(N350="základní",J350,0)</f>
        <v>0</v>
      </c>
      <c r="BF350" s="214">
        <f>IF(N350="snížená",J350,0)</f>
        <v>0</v>
      </c>
      <c r="BG350" s="214">
        <f>IF(N350="zákl. přenesená",J350,0)</f>
        <v>0</v>
      </c>
      <c r="BH350" s="214">
        <f>IF(N350="sníž. přenesená",J350,0)</f>
        <v>0</v>
      </c>
      <c r="BI350" s="214">
        <f>IF(N350="nulová",J350,0)</f>
        <v>0</v>
      </c>
      <c r="BJ350" s="25" t="s">
        <v>83</v>
      </c>
      <c r="BK350" s="214">
        <f>ROUND(I350*H350,2)</f>
        <v>0</v>
      </c>
      <c r="BL350" s="25" t="s">
        <v>273</v>
      </c>
      <c r="BM350" s="25" t="s">
        <v>1502</v>
      </c>
    </row>
    <row r="351" spans="2:65" s="13" customFormat="1">
      <c r="B351" s="226"/>
      <c r="C351" s="227"/>
      <c r="D351" s="217" t="s">
        <v>176</v>
      </c>
      <c r="E351" s="228" t="s">
        <v>22</v>
      </c>
      <c r="F351" s="229" t="s">
        <v>1503</v>
      </c>
      <c r="G351" s="227"/>
      <c r="H351" s="230">
        <v>80</v>
      </c>
      <c r="I351" s="231"/>
      <c r="J351" s="227"/>
      <c r="K351" s="227"/>
      <c r="L351" s="232"/>
      <c r="M351" s="233"/>
      <c r="N351" s="234"/>
      <c r="O351" s="234"/>
      <c r="P351" s="234"/>
      <c r="Q351" s="234"/>
      <c r="R351" s="234"/>
      <c r="S351" s="234"/>
      <c r="T351" s="235"/>
      <c r="AT351" s="236" t="s">
        <v>176</v>
      </c>
      <c r="AU351" s="236" t="s">
        <v>85</v>
      </c>
      <c r="AV351" s="13" t="s">
        <v>85</v>
      </c>
      <c r="AW351" s="13" t="s">
        <v>39</v>
      </c>
      <c r="AX351" s="13" t="s">
        <v>83</v>
      </c>
      <c r="AY351" s="236" t="s">
        <v>166</v>
      </c>
    </row>
    <row r="352" spans="2:65" s="1" customFormat="1" ht="25.5" customHeight="1">
      <c r="B352" s="42"/>
      <c r="C352" s="204" t="s">
        <v>711</v>
      </c>
      <c r="D352" s="204" t="s">
        <v>169</v>
      </c>
      <c r="E352" s="205" t="s">
        <v>1504</v>
      </c>
      <c r="F352" s="206" t="s">
        <v>1505</v>
      </c>
      <c r="G352" s="207" t="s">
        <v>331</v>
      </c>
      <c r="H352" s="208">
        <v>2</v>
      </c>
      <c r="I352" s="209"/>
      <c r="J352" s="208">
        <f>ROUND(I352*H352,2)</f>
        <v>0</v>
      </c>
      <c r="K352" s="206" t="s">
        <v>22</v>
      </c>
      <c r="L352" s="62"/>
      <c r="M352" s="210" t="s">
        <v>22</v>
      </c>
      <c r="N352" s="211" t="s">
        <v>47</v>
      </c>
      <c r="O352" s="43"/>
      <c r="P352" s="212">
        <f>O352*H352</f>
        <v>0</v>
      </c>
      <c r="Q352" s="212">
        <v>2.1000000000000001E-2</v>
      </c>
      <c r="R352" s="212">
        <f>Q352*H352</f>
        <v>4.2000000000000003E-2</v>
      </c>
      <c r="S352" s="212">
        <v>0</v>
      </c>
      <c r="T352" s="213">
        <f>S352*H352</f>
        <v>0</v>
      </c>
      <c r="AR352" s="25" t="s">
        <v>273</v>
      </c>
      <c r="AT352" s="25" t="s">
        <v>169</v>
      </c>
      <c r="AU352" s="25" t="s">
        <v>85</v>
      </c>
      <c r="AY352" s="25" t="s">
        <v>166</v>
      </c>
      <c r="BE352" s="214">
        <f>IF(N352="základní",J352,0)</f>
        <v>0</v>
      </c>
      <c r="BF352" s="214">
        <f>IF(N352="snížená",J352,0)</f>
        <v>0</v>
      </c>
      <c r="BG352" s="214">
        <f>IF(N352="zákl. přenesená",J352,0)</f>
        <v>0</v>
      </c>
      <c r="BH352" s="214">
        <f>IF(N352="sníž. přenesená",J352,0)</f>
        <v>0</v>
      </c>
      <c r="BI352" s="214">
        <f>IF(N352="nulová",J352,0)</f>
        <v>0</v>
      </c>
      <c r="BJ352" s="25" t="s">
        <v>83</v>
      </c>
      <c r="BK352" s="214">
        <f>ROUND(I352*H352,2)</f>
        <v>0</v>
      </c>
      <c r="BL352" s="25" t="s">
        <v>273</v>
      </c>
      <c r="BM352" s="25" t="s">
        <v>1506</v>
      </c>
    </row>
    <row r="353" spans="2:65" s="12" customFormat="1">
      <c r="B353" s="215"/>
      <c r="C353" s="216"/>
      <c r="D353" s="217" t="s">
        <v>176</v>
      </c>
      <c r="E353" s="218" t="s">
        <v>22</v>
      </c>
      <c r="F353" s="219" t="s">
        <v>1507</v>
      </c>
      <c r="G353" s="216"/>
      <c r="H353" s="218" t="s">
        <v>22</v>
      </c>
      <c r="I353" s="220"/>
      <c r="J353" s="216"/>
      <c r="K353" s="216"/>
      <c r="L353" s="221"/>
      <c r="M353" s="222"/>
      <c r="N353" s="223"/>
      <c r="O353" s="223"/>
      <c r="P353" s="223"/>
      <c r="Q353" s="223"/>
      <c r="R353" s="223"/>
      <c r="S353" s="223"/>
      <c r="T353" s="224"/>
      <c r="AT353" s="225" t="s">
        <v>176</v>
      </c>
      <c r="AU353" s="225" t="s">
        <v>85</v>
      </c>
      <c r="AV353" s="12" t="s">
        <v>83</v>
      </c>
      <c r="AW353" s="12" t="s">
        <v>39</v>
      </c>
      <c r="AX353" s="12" t="s">
        <v>76</v>
      </c>
      <c r="AY353" s="225" t="s">
        <v>166</v>
      </c>
    </row>
    <row r="354" spans="2:65" s="13" customFormat="1">
      <c r="B354" s="226"/>
      <c r="C354" s="227"/>
      <c r="D354" s="217" t="s">
        <v>176</v>
      </c>
      <c r="E354" s="228" t="s">
        <v>22</v>
      </c>
      <c r="F354" s="229" t="s">
        <v>85</v>
      </c>
      <c r="G354" s="227"/>
      <c r="H354" s="230">
        <v>2</v>
      </c>
      <c r="I354" s="231"/>
      <c r="J354" s="227"/>
      <c r="K354" s="227"/>
      <c r="L354" s="232"/>
      <c r="M354" s="233"/>
      <c r="N354" s="234"/>
      <c r="O354" s="234"/>
      <c r="P354" s="234"/>
      <c r="Q354" s="234"/>
      <c r="R354" s="234"/>
      <c r="S354" s="234"/>
      <c r="T354" s="235"/>
      <c r="AT354" s="236" t="s">
        <v>176</v>
      </c>
      <c r="AU354" s="236" t="s">
        <v>85</v>
      </c>
      <c r="AV354" s="13" t="s">
        <v>85</v>
      </c>
      <c r="AW354" s="13" t="s">
        <v>39</v>
      </c>
      <c r="AX354" s="13" t="s">
        <v>83</v>
      </c>
      <c r="AY354" s="236" t="s">
        <v>166</v>
      </c>
    </row>
    <row r="355" spans="2:65" s="1" customFormat="1" ht="38.25" customHeight="1">
      <c r="B355" s="42"/>
      <c r="C355" s="204" t="s">
        <v>716</v>
      </c>
      <c r="D355" s="204" t="s">
        <v>169</v>
      </c>
      <c r="E355" s="205" t="s">
        <v>1508</v>
      </c>
      <c r="F355" s="206" t="s">
        <v>1509</v>
      </c>
      <c r="G355" s="207" t="s">
        <v>331</v>
      </c>
      <c r="H355" s="208">
        <v>2</v>
      </c>
      <c r="I355" s="209"/>
      <c r="J355" s="208">
        <f>ROUND(I355*H355,2)</f>
        <v>0</v>
      </c>
      <c r="K355" s="206" t="s">
        <v>22</v>
      </c>
      <c r="L355" s="62"/>
      <c r="M355" s="210" t="s">
        <v>22</v>
      </c>
      <c r="N355" s="211" t="s">
        <v>47</v>
      </c>
      <c r="O355" s="43"/>
      <c r="P355" s="212">
        <f>O355*H355</f>
        <v>0</v>
      </c>
      <c r="Q355" s="212">
        <v>1.9E-2</v>
      </c>
      <c r="R355" s="212">
        <f>Q355*H355</f>
        <v>3.7999999999999999E-2</v>
      </c>
      <c r="S355" s="212">
        <v>0</v>
      </c>
      <c r="T355" s="213">
        <f>S355*H355</f>
        <v>0</v>
      </c>
      <c r="AR355" s="25" t="s">
        <v>273</v>
      </c>
      <c r="AT355" s="25" t="s">
        <v>169</v>
      </c>
      <c r="AU355" s="25" t="s">
        <v>85</v>
      </c>
      <c r="AY355" s="25" t="s">
        <v>166</v>
      </c>
      <c r="BE355" s="214">
        <f>IF(N355="základní",J355,0)</f>
        <v>0</v>
      </c>
      <c r="BF355" s="214">
        <f>IF(N355="snížená",J355,0)</f>
        <v>0</v>
      </c>
      <c r="BG355" s="214">
        <f>IF(N355="zákl. přenesená",J355,0)</f>
        <v>0</v>
      </c>
      <c r="BH355" s="214">
        <f>IF(N355="sníž. přenesená",J355,0)</f>
        <v>0</v>
      </c>
      <c r="BI355" s="214">
        <f>IF(N355="nulová",J355,0)</f>
        <v>0</v>
      </c>
      <c r="BJ355" s="25" t="s">
        <v>83</v>
      </c>
      <c r="BK355" s="214">
        <f>ROUND(I355*H355,2)</f>
        <v>0</v>
      </c>
      <c r="BL355" s="25" t="s">
        <v>273</v>
      </c>
      <c r="BM355" s="25" t="s">
        <v>1510</v>
      </c>
    </row>
    <row r="356" spans="2:65" s="12" customFormat="1">
      <c r="B356" s="215"/>
      <c r="C356" s="216"/>
      <c r="D356" s="217" t="s">
        <v>176</v>
      </c>
      <c r="E356" s="218" t="s">
        <v>22</v>
      </c>
      <c r="F356" s="219" t="s">
        <v>1511</v>
      </c>
      <c r="G356" s="216"/>
      <c r="H356" s="218" t="s">
        <v>22</v>
      </c>
      <c r="I356" s="220"/>
      <c r="J356" s="216"/>
      <c r="K356" s="216"/>
      <c r="L356" s="221"/>
      <c r="M356" s="222"/>
      <c r="N356" s="223"/>
      <c r="O356" s="223"/>
      <c r="P356" s="223"/>
      <c r="Q356" s="223"/>
      <c r="R356" s="223"/>
      <c r="S356" s="223"/>
      <c r="T356" s="224"/>
      <c r="AT356" s="225" t="s">
        <v>176</v>
      </c>
      <c r="AU356" s="225" t="s">
        <v>85</v>
      </c>
      <c r="AV356" s="12" t="s">
        <v>83</v>
      </c>
      <c r="AW356" s="12" t="s">
        <v>39</v>
      </c>
      <c r="AX356" s="12" t="s">
        <v>76</v>
      </c>
      <c r="AY356" s="225" t="s">
        <v>166</v>
      </c>
    </row>
    <row r="357" spans="2:65" s="13" customFormat="1">
      <c r="B357" s="226"/>
      <c r="C357" s="227"/>
      <c r="D357" s="217" t="s">
        <v>176</v>
      </c>
      <c r="E357" s="228" t="s">
        <v>22</v>
      </c>
      <c r="F357" s="229" t="s">
        <v>85</v>
      </c>
      <c r="G357" s="227"/>
      <c r="H357" s="230">
        <v>2</v>
      </c>
      <c r="I357" s="231"/>
      <c r="J357" s="227"/>
      <c r="K357" s="227"/>
      <c r="L357" s="232"/>
      <c r="M357" s="233"/>
      <c r="N357" s="234"/>
      <c r="O357" s="234"/>
      <c r="P357" s="234"/>
      <c r="Q357" s="234"/>
      <c r="R357" s="234"/>
      <c r="S357" s="234"/>
      <c r="T357" s="235"/>
      <c r="AT357" s="236" t="s">
        <v>176</v>
      </c>
      <c r="AU357" s="236" t="s">
        <v>85</v>
      </c>
      <c r="AV357" s="13" t="s">
        <v>85</v>
      </c>
      <c r="AW357" s="13" t="s">
        <v>39</v>
      </c>
      <c r="AX357" s="13" t="s">
        <v>83</v>
      </c>
      <c r="AY357" s="236" t="s">
        <v>166</v>
      </c>
    </row>
    <row r="358" spans="2:65" s="1" customFormat="1" ht="38.25" customHeight="1">
      <c r="B358" s="42"/>
      <c r="C358" s="204" t="s">
        <v>723</v>
      </c>
      <c r="D358" s="204" t="s">
        <v>169</v>
      </c>
      <c r="E358" s="205" t="s">
        <v>1512</v>
      </c>
      <c r="F358" s="206" t="s">
        <v>1513</v>
      </c>
      <c r="G358" s="207" t="s">
        <v>331</v>
      </c>
      <c r="H358" s="208">
        <v>1</v>
      </c>
      <c r="I358" s="209"/>
      <c r="J358" s="208">
        <f>ROUND(I358*H358,2)</f>
        <v>0</v>
      </c>
      <c r="K358" s="206" t="s">
        <v>22</v>
      </c>
      <c r="L358" s="62"/>
      <c r="M358" s="210" t="s">
        <v>22</v>
      </c>
      <c r="N358" s="211" t="s">
        <v>47</v>
      </c>
      <c r="O358" s="43"/>
      <c r="P358" s="212">
        <f>O358*H358</f>
        <v>0</v>
      </c>
      <c r="Q358" s="212">
        <v>3.7999999999999999E-2</v>
      </c>
      <c r="R358" s="212">
        <f>Q358*H358</f>
        <v>3.7999999999999999E-2</v>
      </c>
      <c r="S358" s="212">
        <v>0</v>
      </c>
      <c r="T358" s="213">
        <f>S358*H358</f>
        <v>0</v>
      </c>
      <c r="AR358" s="25" t="s">
        <v>273</v>
      </c>
      <c r="AT358" s="25" t="s">
        <v>169</v>
      </c>
      <c r="AU358" s="25" t="s">
        <v>85</v>
      </c>
      <c r="AY358" s="25" t="s">
        <v>166</v>
      </c>
      <c r="BE358" s="214">
        <f>IF(N358="základní",J358,0)</f>
        <v>0</v>
      </c>
      <c r="BF358" s="214">
        <f>IF(N358="snížená",J358,0)</f>
        <v>0</v>
      </c>
      <c r="BG358" s="214">
        <f>IF(N358="zákl. přenesená",J358,0)</f>
        <v>0</v>
      </c>
      <c r="BH358" s="214">
        <f>IF(N358="sníž. přenesená",J358,0)</f>
        <v>0</v>
      </c>
      <c r="BI358" s="214">
        <f>IF(N358="nulová",J358,0)</f>
        <v>0</v>
      </c>
      <c r="BJ358" s="25" t="s">
        <v>83</v>
      </c>
      <c r="BK358" s="214">
        <f>ROUND(I358*H358,2)</f>
        <v>0</v>
      </c>
      <c r="BL358" s="25" t="s">
        <v>273</v>
      </c>
      <c r="BM358" s="25" t="s">
        <v>1514</v>
      </c>
    </row>
    <row r="359" spans="2:65" s="12" customFormat="1">
      <c r="B359" s="215"/>
      <c r="C359" s="216"/>
      <c r="D359" s="217" t="s">
        <v>176</v>
      </c>
      <c r="E359" s="218" t="s">
        <v>22</v>
      </c>
      <c r="F359" s="219" t="s">
        <v>1515</v>
      </c>
      <c r="G359" s="216"/>
      <c r="H359" s="218" t="s">
        <v>22</v>
      </c>
      <c r="I359" s="220"/>
      <c r="J359" s="216"/>
      <c r="K359" s="216"/>
      <c r="L359" s="221"/>
      <c r="M359" s="222"/>
      <c r="N359" s="223"/>
      <c r="O359" s="223"/>
      <c r="P359" s="223"/>
      <c r="Q359" s="223"/>
      <c r="R359" s="223"/>
      <c r="S359" s="223"/>
      <c r="T359" s="224"/>
      <c r="AT359" s="225" t="s">
        <v>176</v>
      </c>
      <c r="AU359" s="225" t="s">
        <v>85</v>
      </c>
      <c r="AV359" s="12" t="s">
        <v>83</v>
      </c>
      <c r="AW359" s="12" t="s">
        <v>39</v>
      </c>
      <c r="AX359" s="12" t="s">
        <v>76</v>
      </c>
      <c r="AY359" s="225" t="s">
        <v>166</v>
      </c>
    </row>
    <row r="360" spans="2:65" s="13" customFormat="1">
      <c r="B360" s="226"/>
      <c r="C360" s="227"/>
      <c r="D360" s="217" t="s">
        <v>176</v>
      </c>
      <c r="E360" s="228" t="s">
        <v>22</v>
      </c>
      <c r="F360" s="229" t="s">
        <v>83</v>
      </c>
      <c r="G360" s="227"/>
      <c r="H360" s="230">
        <v>1</v>
      </c>
      <c r="I360" s="231"/>
      <c r="J360" s="227"/>
      <c r="K360" s="227"/>
      <c r="L360" s="232"/>
      <c r="M360" s="233"/>
      <c r="N360" s="234"/>
      <c r="O360" s="234"/>
      <c r="P360" s="234"/>
      <c r="Q360" s="234"/>
      <c r="R360" s="234"/>
      <c r="S360" s="234"/>
      <c r="T360" s="235"/>
      <c r="AT360" s="236" t="s">
        <v>176</v>
      </c>
      <c r="AU360" s="236" t="s">
        <v>85</v>
      </c>
      <c r="AV360" s="13" t="s">
        <v>85</v>
      </c>
      <c r="AW360" s="13" t="s">
        <v>39</v>
      </c>
      <c r="AX360" s="13" t="s">
        <v>83</v>
      </c>
      <c r="AY360" s="236" t="s">
        <v>166</v>
      </c>
    </row>
    <row r="361" spans="2:65" s="1" customFormat="1" ht="38.25" customHeight="1">
      <c r="B361" s="42"/>
      <c r="C361" s="204" t="s">
        <v>729</v>
      </c>
      <c r="D361" s="204" t="s">
        <v>169</v>
      </c>
      <c r="E361" s="205" t="s">
        <v>1516</v>
      </c>
      <c r="F361" s="206" t="s">
        <v>1517</v>
      </c>
      <c r="G361" s="207" t="s">
        <v>331</v>
      </c>
      <c r="H361" s="208">
        <v>2</v>
      </c>
      <c r="I361" s="209"/>
      <c r="J361" s="208">
        <f>ROUND(I361*H361,2)</f>
        <v>0</v>
      </c>
      <c r="K361" s="206" t="s">
        <v>22</v>
      </c>
      <c r="L361" s="62"/>
      <c r="M361" s="210" t="s">
        <v>22</v>
      </c>
      <c r="N361" s="211" t="s">
        <v>47</v>
      </c>
      <c r="O361" s="43"/>
      <c r="P361" s="212">
        <f>O361*H361</f>
        <v>0</v>
      </c>
      <c r="Q361" s="212">
        <v>2.8000000000000001E-2</v>
      </c>
      <c r="R361" s="212">
        <f>Q361*H361</f>
        <v>5.6000000000000001E-2</v>
      </c>
      <c r="S361" s="212">
        <v>0</v>
      </c>
      <c r="T361" s="213">
        <f>S361*H361</f>
        <v>0</v>
      </c>
      <c r="AR361" s="25" t="s">
        <v>273</v>
      </c>
      <c r="AT361" s="25" t="s">
        <v>169</v>
      </c>
      <c r="AU361" s="25" t="s">
        <v>85</v>
      </c>
      <c r="AY361" s="25" t="s">
        <v>166</v>
      </c>
      <c r="BE361" s="214">
        <f>IF(N361="základní",J361,0)</f>
        <v>0</v>
      </c>
      <c r="BF361" s="214">
        <f>IF(N361="snížená",J361,0)</f>
        <v>0</v>
      </c>
      <c r="BG361" s="214">
        <f>IF(N361="zákl. přenesená",J361,0)</f>
        <v>0</v>
      </c>
      <c r="BH361" s="214">
        <f>IF(N361="sníž. přenesená",J361,0)</f>
        <v>0</v>
      </c>
      <c r="BI361" s="214">
        <f>IF(N361="nulová",J361,0)</f>
        <v>0</v>
      </c>
      <c r="BJ361" s="25" t="s">
        <v>83</v>
      </c>
      <c r="BK361" s="214">
        <f>ROUND(I361*H361,2)</f>
        <v>0</v>
      </c>
      <c r="BL361" s="25" t="s">
        <v>273</v>
      </c>
      <c r="BM361" s="25" t="s">
        <v>1518</v>
      </c>
    </row>
    <row r="362" spans="2:65" s="12" customFormat="1">
      <c r="B362" s="215"/>
      <c r="C362" s="216"/>
      <c r="D362" s="217" t="s">
        <v>176</v>
      </c>
      <c r="E362" s="218" t="s">
        <v>22</v>
      </c>
      <c r="F362" s="219" t="s">
        <v>1519</v>
      </c>
      <c r="G362" s="216"/>
      <c r="H362" s="218" t="s">
        <v>22</v>
      </c>
      <c r="I362" s="220"/>
      <c r="J362" s="216"/>
      <c r="K362" s="216"/>
      <c r="L362" s="221"/>
      <c r="M362" s="222"/>
      <c r="N362" s="223"/>
      <c r="O362" s="223"/>
      <c r="P362" s="223"/>
      <c r="Q362" s="223"/>
      <c r="R362" s="223"/>
      <c r="S362" s="223"/>
      <c r="T362" s="224"/>
      <c r="AT362" s="225" t="s">
        <v>176</v>
      </c>
      <c r="AU362" s="225" t="s">
        <v>85</v>
      </c>
      <c r="AV362" s="12" t="s">
        <v>83</v>
      </c>
      <c r="AW362" s="12" t="s">
        <v>39</v>
      </c>
      <c r="AX362" s="12" t="s">
        <v>76</v>
      </c>
      <c r="AY362" s="225" t="s">
        <v>166</v>
      </c>
    </row>
    <row r="363" spans="2:65" s="13" customFormat="1">
      <c r="B363" s="226"/>
      <c r="C363" s="227"/>
      <c r="D363" s="217" t="s">
        <v>176</v>
      </c>
      <c r="E363" s="228" t="s">
        <v>22</v>
      </c>
      <c r="F363" s="229" t="s">
        <v>85</v>
      </c>
      <c r="G363" s="227"/>
      <c r="H363" s="230">
        <v>2</v>
      </c>
      <c r="I363" s="231"/>
      <c r="J363" s="227"/>
      <c r="K363" s="227"/>
      <c r="L363" s="232"/>
      <c r="M363" s="233"/>
      <c r="N363" s="234"/>
      <c r="O363" s="234"/>
      <c r="P363" s="234"/>
      <c r="Q363" s="234"/>
      <c r="R363" s="234"/>
      <c r="S363" s="234"/>
      <c r="T363" s="235"/>
      <c r="AT363" s="236" t="s">
        <v>176</v>
      </c>
      <c r="AU363" s="236" t="s">
        <v>85</v>
      </c>
      <c r="AV363" s="13" t="s">
        <v>85</v>
      </c>
      <c r="AW363" s="13" t="s">
        <v>39</v>
      </c>
      <c r="AX363" s="13" t="s">
        <v>83</v>
      </c>
      <c r="AY363" s="236" t="s">
        <v>166</v>
      </c>
    </row>
    <row r="364" spans="2:65" s="1" customFormat="1" ht="25.5" customHeight="1">
      <c r="B364" s="42"/>
      <c r="C364" s="204" t="s">
        <v>735</v>
      </c>
      <c r="D364" s="204" t="s">
        <v>169</v>
      </c>
      <c r="E364" s="205" t="s">
        <v>1520</v>
      </c>
      <c r="F364" s="206" t="s">
        <v>1521</v>
      </c>
      <c r="G364" s="207" t="s">
        <v>331</v>
      </c>
      <c r="H364" s="208">
        <v>1</v>
      </c>
      <c r="I364" s="209"/>
      <c r="J364" s="208">
        <f>ROUND(I364*H364,2)</f>
        <v>0</v>
      </c>
      <c r="K364" s="206" t="s">
        <v>22</v>
      </c>
      <c r="L364" s="62"/>
      <c r="M364" s="210" t="s">
        <v>22</v>
      </c>
      <c r="N364" s="211" t="s">
        <v>47</v>
      </c>
      <c r="O364" s="43"/>
      <c r="P364" s="212">
        <f>O364*H364</f>
        <v>0</v>
      </c>
      <c r="Q364" s="212">
        <v>4.1000000000000002E-2</v>
      </c>
      <c r="R364" s="212">
        <f>Q364*H364</f>
        <v>4.1000000000000002E-2</v>
      </c>
      <c r="S364" s="212">
        <v>0</v>
      </c>
      <c r="T364" s="213">
        <f>S364*H364</f>
        <v>0</v>
      </c>
      <c r="AR364" s="25" t="s">
        <v>273</v>
      </c>
      <c r="AT364" s="25" t="s">
        <v>169</v>
      </c>
      <c r="AU364" s="25" t="s">
        <v>85</v>
      </c>
      <c r="AY364" s="25" t="s">
        <v>166</v>
      </c>
      <c r="BE364" s="214">
        <f>IF(N364="základní",J364,0)</f>
        <v>0</v>
      </c>
      <c r="BF364" s="214">
        <f>IF(N364="snížená",J364,0)</f>
        <v>0</v>
      </c>
      <c r="BG364" s="214">
        <f>IF(N364="zákl. přenesená",J364,0)</f>
        <v>0</v>
      </c>
      <c r="BH364" s="214">
        <f>IF(N364="sníž. přenesená",J364,0)</f>
        <v>0</v>
      </c>
      <c r="BI364" s="214">
        <f>IF(N364="nulová",J364,0)</f>
        <v>0</v>
      </c>
      <c r="BJ364" s="25" t="s">
        <v>83</v>
      </c>
      <c r="BK364" s="214">
        <f>ROUND(I364*H364,2)</f>
        <v>0</v>
      </c>
      <c r="BL364" s="25" t="s">
        <v>273</v>
      </c>
      <c r="BM364" s="25" t="s">
        <v>1522</v>
      </c>
    </row>
    <row r="365" spans="2:65" s="12" customFormat="1">
      <c r="B365" s="215"/>
      <c r="C365" s="216"/>
      <c r="D365" s="217" t="s">
        <v>176</v>
      </c>
      <c r="E365" s="218" t="s">
        <v>22</v>
      </c>
      <c r="F365" s="219" t="s">
        <v>1523</v>
      </c>
      <c r="G365" s="216"/>
      <c r="H365" s="218" t="s">
        <v>22</v>
      </c>
      <c r="I365" s="220"/>
      <c r="J365" s="216"/>
      <c r="K365" s="216"/>
      <c r="L365" s="221"/>
      <c r="M365" s="222"/>
      <c r="N365" s="223"/>
      <c r="O365" s="223"/>
      <c r="P365" s="223"/>
      <c r="Q365" s="223"/>
      <c r="R365" s="223"/>
      <c r="S365" s="223"/>
      <c r="T365" s="224"/>
      <c r="AT365" s="225" t="s">
        <v>176</v>
      </c>
      <c r="AU365" s="225" t="s">
        <v>85</v>
      </c>
      <c r="AV365" s="12" t="s">
        <v>83</v>
      </c>
      <c r="AW365" s="12" t="s">
        <v>39</v>
      </c>
      <c r="AX365" s="12" t="s">
        <v>76</v>
      </c>
      <c r="AY365" s="225" t="s">
        <v>166</v>
      </c>
    </row>
    <row r="366" spans="2:65" s="13" customFormat="1">
      <c r="B366" s="226"/>
      <c r="C366" s="227"/>
      <c r="D366" s="217" t="s">
        <v>176</v>
      </c>
      <c r="E366" s="228" t="s">
        <v>22</v>
      </c>
      <c r="F366" s="229" t="s">
        <v>83</v>
      </c>
      <c r="G366" s="227"/>
      <c r="H366" s="230">
        <v>1</v>
      </c>
      <c r="I366" s="231"/>
      <c r="J366" s="227"/>
      <c r="K366" s="227"/>
      <c r="L366" s="232"/>
      <c r="M366" s="233"/>
      <c r="N366" s="234"/>
      <c r="O366" s="234"/>
      <c r="P366" s="234"/>
      <c r="Q366" s="234"/>
      <c r="R366" s="234"/>
      <c r="S366" s="234"/>
      <c r="T366" s="235"/>
      <c r="AT366" s="236" t="s">
        <v>176</v>
      </c>
      <c r="AU366" s="236" t="s">
        <v>85</v>
      </c>
      <c r="AV366" s="13" t="s">
        <v>85</v>
      </c>
      <c r="AW366" s="13" t="s">
        <v>39</v>
      </c>
      <c r="AX366" s="13" t="s">
        <v>83</v>
      </c>
      <c r="AY366" s="236" t="s">
        <v>166</v>
      </c>
    </row>
    <row r="367" spans="2:65" s="1" customFormat="1" ht="25.5" customHeight="1">
      <c r="B367" s="42"/>
      <c r="C367" s="204" t="s">
        <v>740</v>
      </c>
      <c r="D367" s="204" t="s">
        <v>169</v>
      </c>
      <c r="E367" s="205" t="s">
        <v>1524</v>
      </c>
      <c r="F367" s="206" t="s">
        <v>1525</v>
      </c>
      <c r="G367" s="207" t="s">
        <v>331</v>
      </c>
      <c r="H367" s="208">
        <v>1</v>
      </c>
      <c r="I367" s="209"/>
      <c r="J367" s="208">
        <f>ROUND(I367*H367,2)</f>
        <v>0</v>
      </c>
      <c r="K367" s="206" t="s">
        <v>22</v>
      </c>
      <c r="L367" s="62"/>
      <c r="M367" s="210" t="s">
        <v>22</v>
      </c>
      <c r="N367" s="211" t="s">
        <v>47</v>
      </c>
      <c r="O367" s="43"/>
      <c r="P367" s="212">
        <f>O367*H367</f>
        <v>0</v>
      </c>
      <c r="Q367" s="212">
        <v>5.6000000000000001E-2</v>
      </c>
      <c r="R367" s="212">
        <f>Q367*H367</f>
        <v>5.6000000000000001E-2</v>
      </c>
      <c r="S367" s="212">
        <v>0</v>
      </c>
      <c r="T367" s="213">
        <f>S367*H367</f>
        <v>0</v>
      </c>
      <c r="AR367" s="25" t="s">
        <v>273</v>
      </c>
      <c r="AT367" s="25" t="s">
        <v>169</v>
      </c>
      <c r="AU367" s="25" t="s">
        <v>85</v>
      </c>
      <c r="AY367" s="25" t="s">
        <v>166</v>
      </c>
      <c r="BE367" s="214">
        <f>IF(N367="základní",J367,0)</f>
        <v>0</v>
      </c>
      <c r="BF367" s="214">
        <f>IF(N367="snížená",J367,0)</f>
        <v>0</v>
      </c>
      <c r="BG367" s="214">
        <f>IF(N367="zákl. přenesená",J367,0)</f>
        <v>0</v>
      </c>
      <c r="BH367" s="214">
        <f>IF(N367="sníž. přenesená",J367,0)</f>
        <v>0</v>
      </c>
      <c r="BI367" s="214">
        <f>IF(N367="nulová",J367,0)</f>
        <v>0</v>
      </c>
      <c r="BJ367" s="25" t="s">
        <v>83</v>
      </c>
      <c r="BK367" s="214">
        <f>ROUND(I367*H367,2)</f>
        <v>0</v>
      </c>
      <c r="BL367" s="25" t="s">
        <v>273</v>
      </c>
      <c r="BM367" s="25" t="s">
        <v>1526</v>
      </c>
    </row>
    <row r="368" spans="2:65" s="12" customFormat="1">
      <c r="B368" s="215"/>
      <c r="C368" s="216"/>
      <c r="D368" s="217" t="s">
        <v>176</v>
      </c>
      <c r="E368" s="218" t="s">
        <v>22</v>
      </c>
      <c r="F368" s="219" t="s">
        <v>1527</v>
      </c>
      <c r="G368" s="216"/>
      <c r="H368" s="218" t="s">
        <v>22</v>
      </c>
      <c r="I368" s="220"/>
      <c r="J368" s="216"/>
      <c r="K368" s="216"/>
      <c r="L368" s="221"/>
      <c r="M368" s="222"/>
      <c r="N368" s="223"/>
      <c r="O368" s="223"/>
      <c r="P368" s="223"/>
      <c r="Q368" s="223"/>
      <c r="R368" s="223"/>
      <c r="S368" s="223"/>
      <c r="T368" s="224"/>
      <c r="AT368" s="225" t="s">
        <v>176</v>
      </c>
      <c r="AU368" s="225" t="s">
        <v>85</v>
      </c>
      <c r="AV368" s="12" t="s">
        <v>83</v>
      </c>
      <c r="AW368" s="12" t="s">
        <v>39</v>
      </c>
      <c r="AX368" s="12" t="s">
        <v>76</v>
      </c>
      <c r="AY368" s="225" t="s">
        <v>166</v>
      </c>
    </row>
    <row r="369" spans="2:65" s="13" customFormat="1">
      <c r="B369" s="226"/>
      <c r="C369" s="227"/>
      <c r="D369" s="217" t="s">
        <v>176</v>
      </c>
      <c r="E369" s="228" t="s">
        <v>22</v>
      </c>
      <c r="F369" s="229" t="s">
        <v>83</v>
      </c>
      <c r="G369" s="227"/>
      <c r="H369" s="230">
        <v>1</v>
      </c>
      <c r="I369" s="231"/>
      <c r="J369" s="227"/>
      <c r="K369" s="227"/>
      <c r="L369" s="232"/>
      <c r="M369" s="233"/>
      <c r="N369" s="234"/>
      <c r="O369" s="234"/>
      <c r="P369" s="234"/>
      <c r="Q369" s="234"/>
      <c r="R369" s="234"/>
      <c r="S369" s="234"/>
      <c r="T369" s="235"/>
      <c r="AT369" s="236" t="s">
        <v>176</v>
      </c>
      <c r="AU369" s="236" t="s">
        <v>85</v>
      </c>
      <c r="AV369" s="13" t="s">
        <v>85</v>
      </c>
      <c r="AW369" s="13" t="s">
        <v>39</v>
      </c>
      <c r="AX369" s="13" t="s">
        <v>83</v>
      </c>
      <c r="AY369" s="236" t="s">
        <v>166</v>
      </c>
    </row>
    <row r="370" spans="2:65" s="1" customFormat="1" ht="25.5" customHeight="1">
      <c r="B370" s="42"/>
      <c r="C370" s="204" t="s">
        <v>745</v>
      </c>
      <c r="D370" s="204" t="s">
        <v>169</v>
      </c>
      <c r="E370" s="205" t="s">
        <v>1528</v>
      </c>
      <c r="F370" s="206" t="s">
        <v>1529</v>
      </c>
      <c r="G370" s="207" t="s">
        <v>331</v>
      </c>
      <c r="H370" s="208">
        <v>1</v>
      </c>
      <c r="I370" s="209"/>
      <c r="J370" s="208">
        <f>ROUND(I370*H370,2)</f>
        <v>0</v>
      </c>
      <c r="K370" s="206" t="s">
        <v>22</v>
      </c>
      <c r="L370" s="62"/>
      <c r="M370" s="210" t="s">
        <v>22</v>
      </c>
      <c r="N370" s="211" t="s">
        <v>47</v>
      </c>
      <c r="O370" s="43"/>
      <c r="P370" s="212">
        <f>O370*H370</f>
        <v>0</v>
      </c>
      <c r="Q370" s="212">
        <v>6.6000000000000003E-2</v>
      </c>
      <c r="R370" s="212">
        <f>Q370*H370</f>
        <v>6.6000000000000003E-2</v>
      </c>
      <c r="S370" s="212">
        <v>0</v>
      </c>
      <c r="T370" s="213">
        <f>S370*H370</f>
        <v>0</v>
      </c>
      <c r="AR370" s="25" t="s">
        <v>273</v>
      </c>
      <c r="AT370" s="25" t="s">
        <v>169</v>
      </c>
      <c r="AU370" s="25" t="s">
        <v>85</v>
      </c>
      <c r="AY370" s="25" t="s">
        <v>166</v>
      </c>
      <c r="BE370" s="214">
        <f>IF(N370="základní",J370,0)</f>
        <v>0</v>
      </c>
      <c r="BF370" s="214">
        <f>IF(N370="snížená",J370,0)</f>
        <v>0</v>
      </c>
      <c r="BG370" s="214">
        <f>IF(N370="zákl. přenesená",J370,0)</f>
        <v>0</v>
      </c>
      <c r="BH370" s="214">
        <f>IF(N370="sníž. přenesená",J370,0)</f>
        <v>0</v>
      </c>
      <c r="BI370" s="214">
        <f>IF(N370="nulová",J370,0)</f>
        <v>0</v>
      </c>
      <c r="BJ370" s="25" t="s">
        <v>83</v>
      </c>
      <c r="BK370" s="214">
        <f>ROUND(I370*H370,2)</f>
        <v>0</v>
      </c>
      <c r="BL370" s="25" t="s">
        <v>273</v>
      </c>
      <c r="BM370" s="25" t="s">
        <v>1530</v>
      </c>
    </row>
    <row r="371" spans="2:65" s="12" customFormat="1">
      <c r="B371" s="215"/>
      <c r="C371" s="216"/>
      <c r="D371" s="217" t="s">
        <v>176</v>
      </c>
      <c r="E371" s="218" t="s">
        <v>22</v>
      </c>
      <c r="F371" s="219" t="s">
        <v>1531</v>
      </c>
      <c r="G371" s="216"/>
      <c r="H371" s="218" t="s">
        <v>22</v>
      </c>
      <c r="I371" s="220"/>
      <c r="J371" s="216"/>
      <c r="K371" s="216"/>
      <c r="L371" s="221"/>
      <c r="M371" s="222"/>
      <c r="N371" s="223"/>
      <c r="O371" s="223"/>
      <c r="P371" s="223"/>
      <c r="Q371" s="223"/>
      <c r="R371" s="223"/>
      <c r="S371" s="223"/>
      <c r="T371" s="224"/>
      <c r="AT371" s="225" t="s">
        <v>176</v>
      </c>
      <c r="AU371" s="225" t="s">
        <v>85</v>
      </c>
      <c r="AV371" s="12" t="s">
        <v>83</v>
      </c>
      <c r="AW371" s="12" t="s">
        <v>39</v>
      </c>
      <c r="AX371" s="12" t="s">
        <v>76</v>
      </c>
      <c r="AY371" s="225" t="s">
        <v>166</v>
      </c>
    </row>
    <row r="372" spans="2:65" s="13" customFormat="1">
      <c r="B372" s="226"/>
      <c r="C372" s="227"/>
      <c r="D372" s="217" t="s">
        <v>176</v>
      </c>
      <c r="E372" s="228" t="s">
        <v>22</v>
      </c>
      <c r="F372" s="229" t="s">
        <v>83</v>
      </c>
      <c r="G372" s="227"/>
      <c r="H372" s="230">
        <v>1</v>
      </c>
      <c r="I372" s="231"/>
      <c r="J372" s="227"/>
      <c r="K372" s="227"/>
      <c r="L372" s="232"/>
      <c r="M372" s="233"/>
      <c r="N372" s="234"/>
      <c r="O372" s="234"/>
      <c r="P372" s="234"/>
      <c r="Q372" s="234"/>
      <c r="R372" s="234"/>
      <c r="S372" s="234"/>
      <c r="T372" s="235"/>
      <c r="AT372" s="236" t="s">
        <v>176</v>
      </c>
      <c r="AU372" s="236" t="s">
        <v>85</v>
      </c>
      <c r="AV372" s="13" t="s">
        <v>85</v>
      </c>
      <c r="AW372" s="13" t="s">
        <v>39</v>
      </c>
      <c r="AX372" s="13" t="s">
        <v>83</v>
      </c>
      <c r="AY372" s="236" t="s">
        <v>166</v>
      </c>
    </row>
    <row r="373" spans="2:65" s="1" customFormat="1" ht="38.25" customHeight="1">
      <c r="B373" s="42"/>
      <c r="C373" s="204" t="s">
        <v>750</v>
      </c>
      <c r="D373" s="204" t="s">
        <v>169</v>
      </c>
      <c r="E373" s="205" t="s">
        <v>1532</v>
      </c>
      <c r="F373" s="206" t="s">
        <v>1533</v>
      </c>
      <c r="G373" s="207" t="s">
        <v>380</v>
      </c>
      <c r="H373" s="208">
        <v>16</v>
      </c>
      <c r="I373" s="209"/>
      <c r="J373" s="208">
        <f>ROUND(I373*H373,2)</f>
        <v>0</v>
      </c>
      <c r="K373" s="206" t="s">
        <v>22</v>
      </c>
      <c r="L373" s="62"/>
      <c r="M373" s="210" t="s">
        <v>22</v>
      </c>
      <c r="N373" s="211" t="s">
        <v>47</v>
      </c>
      <c r="O373" s="43"/>
      <c r="P373" s="212">
        <f>O373*H373</f>
        <v>0</v>
      </c>
      <c r="Q373" s="212">
        <v>1E-3</v>
      </c>
      <c r="R373" s="212">
        <f>Q373*H373</f>
        <v>1.6E-2</v>
      </c>
      <c r="S373" s="212">
        <v>0</v>
      </c>
      <c r="T373" s="213">
        <f>S373*H373</f>
        <v>0</v>
      </c>
      <c r="AR373" s="25" t="s">
        <v>273</v>
      </c>
      <c r="AT373" s="25" t="s">
        <v>169</v>
      </c>
      <c r="AU373" s="25" t="s">
        <v>85</v>
      </c>
      <c r="AY373" s="25" t="s">
        <v>166</v>
      </c>
      <c r="BE373" s="214">
        <f>IF(N373="základní",J373,0)</f>
        <v>0</v>
      </c>
      <c r="BF373" s="214">
        <f>IF(N373="snížená",J373,0)</f>
        <v>0</v>
      </c>
      <c r="BG373" s="214">
        <f>IF(N373="zákl. přenesená",J373,0)</f>
        <v>0</v>
      </c>
      <c r="BH373" s="214">
        <f>IF(N373="sníž. přenesená",J373,0)</f>
        <v>0</v>
      </c>
      <c r="BI373" s="214">
        <f>IF(N373="nulová",J373,0)</f>
        <v>0</v>
      </c>
      <c r="BJ373" s="25" t="s">
        <v>83</v>
      </c>
      <c r="BK373" s="214">
        <f>ROUND(I373*H373,2)</f>
        <v>0</v>
      </c>
      <c r="BL373" s="25" t="s">
        <v>273</v>
      </c>
      <c r="BM373" s="25" t="s">
        <v>1534</v>
      </c>
    </row>
    <row r="374" spans="2:65" s="12" customFormat="1">
      <c r="B374" s="215"/>
      <c r="C374" s="216"/>
      <c r="D374" s="217" t="s">
        <v>176</v>
      </c>
      <c r="E374" s="218" t="s">
        <v>22</v>
      </c>
      <c r="F374" s="219" t="s">
        <v>1535</v>
      </c>
      <c r="G374" s="216"/>
      <c r="H374" s="218" t="s">
        <v>22</v>
      </c>
      <c r="I374" s="220"/>
      <c r="J374" s="216"/>
      <c r="K374" s="216"/>
      <c r="L374" s="221"/>
      <c r="M374" s="222"/>
      <c r="N374" s="223"/>
      <c r="O374" s="223"/>
      <c r="P374" s="223"/>
      <c r="Q374" s="223"/>
      <c r="R374" s="223"/>
      <c r="S374" s="223"/>
      <c r="T374" s="224"/>
      <c r="AT374" s="225" t="s">
        <v>176</v>
      </c>
      <c r="AU374" s="225" t="s">
        <v>85</v>
      </c>
      <c r="AV374" s="12" t="s">
        <v>83</v>
      </c>
      <c r="AW374" s="12" t="s">
        <v>39</v>
      </c>
      <c r="AX374" s="12" t="s">
        <v>76</v>
      </c>
      <c r="AY374" s="225" t="s">
        <v>166</v>
      </c>
    </row>
    <row r="375" spans="2:65" s="13" customFormat="1">
      <c r="B375" s="226"/>
      <c r="C375" s="227"/>
      <c r="D375" s="217" t="s">
        <v>176</v>
      </c>
      <c r="E375" s="228" t="s">
        <v>22</v>
      </c>
      <c r="F375" s="229" t="s">
        <v>1536</v>
      </c>
      <c r="G375" s="227"/>
      <c r="H375" s="230">
        <v>16</v>
      </c>
      <c r="I375" s="231"/>
      <c r="J375" s="227"/>
      <c r="K375" s="227"/>
      <c r="L375" s="232"/>
      <c r="M375" s="233"/>
      <c r="N375" s="234"/>
      <c r="O375" s="234"/>
      <c r="P375" s="234"/>
      <c r="Q375" s="234"/>
      <c r="R375" s="234"/>
      <c r="S375" s="234"/>
      <c r="T375" s="235"/>
      <c r="AT375" s="236" t="s">
        <v>176</v>
      </c>
      <c r="AU375" s="236" t="s">
        <v>85</v>
      </c>
      <c r="AV375" s="13" t="s">
        <v>85</v>
      </c>
      <c r="AW375" s="13" t="s">
        <v>39</v>
      </c>
      <c r="AX375" s="13" t="s">
        <v>83</v>
      </c>
      <c r="AY375" s="236" t="s">
        <v>166</v>
      </c>
    </row>
    <row r="376" spans="2:65" s="1" customFormat="1" ht="51" customHeight="1">
      <c r="B376" s="42"/>
      <c r="C376" s="204" t="s">
        <v>756</v>
      </c>
      <c r="D376" s="204" t="s">
        <v>169</v>
      </c>
      <c r="E376" s="205" t="s">
        <v>1537</v>
      </c>
      <c r="F376" s="206" t="s">
        <v>1538</v>
      </c>
      <c r="G376" s="207" t="s">
        <v>380</v>
      </c>
      <c r="H376" s="208">
        <v>290</v>
      </c>
      <c r="I376" s="209"/>
      <c r="J376" s="208">
        <f>ROUND(I376*H376,2)</f>
        <v>0</v>
      </c>
      <c r="K376" s="206" t="s">
        <v>22</v>
      </c>
      <c r="L376" s="62"/>
      <c r="M376" s="210" t="s">
        <v>22</v>
      </c>
      <c r="N376" s="211" t="s">
        <v>47</v>
      </c>
      <c r="O376" s="43"/>
      <c r="P376" s="212">
        <f>O376*H376</f>
        <v>0</v>
      </c>
      <c r="Q376" s="212">
        <v>1E-3</v>
      </c>
      <c r="R376" s="212">
        <f>Q376*H376</f>
        <v>0.28999999999999998</v>
      </c>
      <c r="S376" s="212">
        <v>0</v>
      </c>
      <c r="T376" s="213">
        <f>S376*H376</f>
        <v>0</v>
      </c>
      <c r="AR376" s="25" t="s">
        <v>273</v>
      </c>
      <c r="AT376" s="25" t="s">
        <v>169</v>
      </c>
      <c r="AU376" s="25" t="s">
        <v>85</v>
      </c>
      <c r="AY376" s="25" t="s">
        <v>166</v>
      </c>
      <c r="BE376" s="214">
        <f>IF(N376="základní",J376,0)</f>
        <v>0</v>
      </c>
      <c r="BF376" s="214">
        <f>IF(N376="snížená",J376,0)</f>
        <v>0</v>
      </c>
      <c r="BG376" s="214">
        <f>IF(N376="zákl. přenesená",J376,0)</f>
        <v>0</v>
      </c>
      <c r="BH376" s="214">
        <f>IF(N376="sníž. přenesená",J376,0)</f>
        <v>0</v>
      </c>
      <c r="BI376" s="214">
        <f>IF(N376="nulová",J376,0)</f>
        <v>0</v>
      </c>
      <c r="BJ376" s="25" t="s">
        <v>83</v>
      </c>
      <c r="BK376" s="214">
        <f>ROUND(I376*H376,2)</f>
        <v>0</v>
      </c>
      <c r="BL376" s="25" t="s">
        <v>273</v>
      </c>
      <c r="BM376" s="25" t="s">
        <v>1539</v>
      </c>
    </row>
    <row r="377" spans="2:65" s="12" customFormat="1">
      <c r="B377" s="215"/>
      <c r="C377" s="216"/>
      <c r="D377" s="217" t="s">
        <v>176</v>
      </c>
      <c r="E377" s="218" t="s">
        <v>22</v>
      </c>
      <c r="F377" s="219" t="s">
        <v>1540</v>
      </c>
      <c r="G377" s="216"/>
      <c r="H377" s="218" t="s">
        <v>22</v>
      </c>
      <c r="I377" s="220"/>
      <c r="J377" s="216"/>
      <c r="K377" s="216"/>
      <c r="L377" s="221"/>
      <c r="M377" s="222"/>
      <c r="N377" s="223"/>
      <c r="O377" s="223"/>
      <c r="P377" s="223"/>
      <c r="Q377" s="223"/>
      <c r="R377" s="223"/>
      <c r="S377" s="223"/>
      <c r="T377" s="224"/>
      <c r="AT377" s="225" t="s">
        <v>176</v>
      </c>
      <c r="AU377" s="225" t="s">
        <v>85</v>
      </c>
      <c r="AV377" s="12" t="s">
        <v>83</v>
      </c>
      <c r="AW377" s="12" t="s">
        <v>39</v>
      </c>
      <c r="AX377" s="12" t="s">
        <v>76</v>
      </c>
      <c r="AY377" s="225" t="s">
        <v>166</v>
      </c>
    </row>
    <row r="378" spans="2:65" s="13" customFormat="1">
      <c r="B378" s="226"/>
      <c r="C378" s="227"/>
      <c r="D378" s="217" t="s">
        <v>176</v>
      </c>
      <c r="E378" s="228" t="s">
        <v>22</v>
      </c>
      <c r="F378" s="229" t="s">
        <v>1541</v>
      </c>
      <c r="G378" s="227"/>
      <c r="H378" s="230">
        <v>290</v>
      </c>
      <c r="I378" s="231"/>
      <c r="J378" s="227"/>
      <c r="K378" s="227"/>
      <c r="L378" s="232"/>
      <c r="M378" s="233"/>
      <c r="N378" s="234"/>
      <c r="O378" s="234"/>
      <c r="P378" s="234"/>
      <c r="Q378" s="234"/>
      <c r="R378" s="234"/>
      <c r="S378" s="234"/>
      <c r="T378" s="235"/>
      <c r="AT378" s="236" t="s">
        <v>176</v>
      </c>
      <c r="AU378" s="236" t="s">
        <v>85</v>
      </c>
      <c r="AV378" s="13" t="s">
        <v>85</v>
      </c>
      <c r="AW378" s="13" t="s">
        <v>39</v>
      </c>
      <c r="AX378" s="13" t="s">
        <v>83</v>
      </c>
      <c r="AY378" s="236" t="s">
        <v>166</v>
      </c>
    </row>
    <row r="379" spans="2:65" s="1" customFormat="1" ht="25.5" customHeight="1">
      <c r="B379" s="42"/>
      <c r="C379" s="204" t="s">
        <v>761</v>
      </c>
      <c r="D379" s="204" t="s">
        <v>169</v>
      </c>
      <c r="E379" s="205" t="s">
        <v>1542</v>
      </c>
      <c r="F379" s="206" t="s">
        <v>1543</v>
      </c>
      <c r="G379" s="207" t="s">
        <v>380</v>
      </c>
      <c r="H379" s="208">
        <v>45</v>
      </c>
      <c r="I379" s="209"/>
      <c r="J379" s="208">
        <f>ROUND(I379*H379,2)</f>
        <v>0</v>
      </c>
      <c r="K379" s="206" t="s">
        <v>22</v>
      </c>
      <c r="L379" s="62"/>
      <c r="M379" s="210" t="s">
        <v>22</v>
      </c>
      <c r="N379" s="211" t="s">
        <v>47</v>
      </c>
      <c r="O379" s="43"/>
      <c r="P379" s="212">
        <f>O379*H379</f>
        <v>0</v>
      </c>
      <c r="Q379" s="212">
        <v>1E-3</v>
      </c>
      <c r="R379" s="212">
        <f>Q379*H379</f>
        <v>4.4999999999999998E-2</v>
      </c>
      <c r="S379" s="212">
        <v>0</v>
      </c>
      <c r="T379" s="213">
        <f>S379*H379</f>
        <v>0</v>
      </c>
      <c r="AR379" s="25" t="s">
        <v>273</v>
      </c>
      <c r="AT379" s="25" t="s">
        <v>169</v>
      </c>
      <c r="AU379" s="25" t="s">
        <v>85</v>
      </c>
      <c r="AY379" s="25" t="s">
        <v>166</v>
      </c>
      <c r="BE379" s="214">
        <f>IF(N379="základní",J379,0)</f>
        <v>0</v>
      </c>
      <c r="BF379" s="214">
        <f>IF(N379="snížená",J379,0)</f>
        <v>0</v>
      </c>
      <c r="BG379" s="214">
        <f>IF(N379="zákl. přenesená",J379,0)</f>
        <v>0</v>
      </c>
      <c r="BH379" s="214">
        <f>IF(N379="sníž. přenesená",J379,0)</f>
        <v>0</v>
      </c>
      <c r="BI379" s="214">
        <f>IF(N379="nulová",J379,0)</f>
        <v>0</v>
      </c>
      <c r="BJ379" s="25" t="s">
        <v>83</v>
      </c>
      <c r="BK379" s="214">
        <f>ROUND(I379*H379,2)</f>
        <v>0</v>
      </c>
      <c r="BL379" s="25" t="s">
        <v>273</v>
      </c>
      <c r="BM379" s="25" t="s">
        <v>1544</v>
      </c>
    </row>
    <row r="380" spans="2:65" s="12" customFormat="1">
      <c r="B380" s="215"/>
      <c r="C380" s="216"/>
      <c r="D380" s="217" t="s">
        <v>176</v>
      </c>
      <c r="E380" s="218" t="s">
        <v>22</v>
      </c>
      <c r="F380" s="219" t="s">
        <v>1545</v>
      </c>
      <c r="G380" s="216"/>
      <c r="H380" s="218" t="s">
        <v>22</v>
      </c>
      <c r="I380" s="220"/>
      <c r="J380" s="216"/>
      <c r="K380" s="216"/>
      <c r="L380" s="221"/>
      <c r="M380" s="222"/>
      <c r="N380" s="223"/>
      <c r="O380" s="223"/>
      <c r="P380" s="223"/>
      <c r="Q380" s="223"/>
      <c r="R380" s="223"/>
      <c r="S380" s="223"/>
      <c r="T380" s="224"/>
      <c r="AT380" s="225" t="s">
        <v>176</v>
      </c>
      <c r="AU380" s="225" t="s">
        <v>85</v>
      </c>
      <c r="AV380" s="12" t="s">
        <v>83</v>
      </c>
      <c r="AW380" s="12" t="s">
        <v>39</v>
      </c>
      <c r="AX380" s="12" t="s">
        <v>76</v>
      </c>
      <c r="AY380" s="225" t="s">
        <v>166</v>
      </c>
    </row>
    <row r="381" spans="2:65" s="13" customFormat="1">
      <c r="B381" s="226"/>
      <c r="C381" s="227"/>
      <c r="D381" s="217" t="s">
        <v>176</v>
      </c>
      <c r="E381" s="228" t="s">
        <v>22</v>
      </c>
      <c r="F381" s="229" t="s">
        <v>644</v>
      </c>
      <c r="G381" s="227"/>
      <c r="H381" s="230">
        <v>45</v>
      </c>
      <c r="I381" s="231"/>
      <c r="J381" s="227"/>
      <c r="K381" s="227"/>
      <c r="L381" s="232"/>
      <c r="M381" s="233"/>
      <c r="N381" s="234"/>
      <c r="O381" s="234"/>
      <c r="P381" s="234"/>
      <c r="Q381" s="234"/>
      <c r="R381" s="234"/>
      <c r="S381" s="234"/>
      <c r="T381" s="235"/>
      <c r="AT381" s="236" t="s">
        <v>176</v>
      </c>
      <c r="AU381" s="236" t="s">
        <v>85</v>
      </c>
      <c r="AV381" s="13" t="s">
        <v>85</v>
      </c>
      <c r="AW381" s="13" t="s">
        <v>39</v>
      </c>
      <c r="AX381" s="13" t="s">
        <v>83</v>
      </c>
      <c r="AY381" s="236" t="s">
        <v>166</v>
      </c>
    </row>
    <row r="382" spans="2:65" s="1" customFormat="1" ht="38.25" customHeight="1">
      <c r="B382" s="42"/>
      <c r="C382" s="204" t="s">
        <v>767</v>
      </c>
      <c r="D382" s="204" t="s">
        <v>169</v>
      </c>
      <c r="E382" s="205" t="s">
        <v>1546</v>
      </c>
      <c r="F382" s="206" t="s">
        <v>1547</v>
      </c>
      <c r="G382" s="207" t="s">
        <v>224</v>
      </c>
      <c r="H382" s="208">
        <v>0.77</v>
      </c>
      <c r="I382" s="209"/>
      <c r="J382" s="208">
        <f>ROUND(I382*H382,2)</f>
        <v>0</v>
      </c>
      <c r="K382" s="206" t="s">
        <v>173</v>
      </c>
      <c r="L382" s="62"/>
      <c r="M382" s="210" t="s">
        <v>22</v>
      </c>
      <c r="N382" s="211" t="s">
        <v>47</v>
      </c>
      <c r="O382" s="43"/>
      <c r="P382" s="212">
        <f>O382*H382</f>
        <v>0</v>
      </c>
      <c r="Q382" s="212">
        <v>0</v>
      </c>
      <c r="R382" s="212">
        <f>Q382*H382</f>
        <v>0</v>
      </c>
      <c r="S382" s="212">
        <v>0</v>
      </c>
      <c r="T382" s="213">
        <f>S382*H382</f>
        <v>0</v>
      </c>
      <c r="AR382" s="25" t="s">
        <v>273</v>
      </c>
      <c r="AT382" s="25" t="s">
        <v>169</v>
      </c>
      <c r="AU382" s="25" t="s">
        <v>85</v>
      </c>
      <c r="AY382" s="25" t="s">
        <v>166</v>
      </c>
      <c r="BE382" s="214">
        <f>IF(N382="základní",J382,0)</f>
        <v>0</v>
      </c>
      <c r="BF382" s="214">
        <f>IF(N382="snížená",J382,0)</f>
        <v>0</v>
      </c>
      <c r="BG382" s="214">
        <f>IF(N382="zákl. přenesená",J382,0)</f>
        <v>0</v>
      </c>
      <c r="BH382" s="214">
        <f>IF(N382="sníž. přenesená",J382,0)</f>
        <v>0</v>
      </c>
      <c r="BI382" s="214">
        <f>IF(N382="nulová",J382,0)</f>
        <v>0</v>
      </c>
      <c r="BJ382" s="25" t="s">
        <v>83</v>
      </c>
      <c r="BK382" s="214">
        <f>ROUND(I382*H382,2)</f>
        <v>0</v>
      </c>
      <c r="BL382" s="25" t="s">
        <v>273</v>
      </c>
      <c r="BM382" s="25" t="s">
        <v>1548</v>
      </c>
    </row>
    <row r="383" spans="2:65" s="1" customFormat="1" ht="148.5" hidden="1">
      <c r="B383" s="42"/>
      <c r="C383" s="64"/>
      <c r="D383" s="217" t="s">
        <v>193</v>
      </c>
      <c r="E383" s="64"/>
      <c r="F383" s="237" t="s">
        <v>992</v>
      </c>
      <c r="G383" s="64"/>
      <c r="H383" s="64"/>
      <c r="I383" s="173"/>
      <c r="J383" s="64"/>
      <c r="K383" s="64"/>
      <c r="L383" s="62"/>
      <c r="M383" s="238"/>
      <c r="N383" s="43"/>
      <c r="O383" s="43"/>
      <c r="P383" s="43"/>
      <c r="Q383" s="43"/>
      <c r="R383" s="43"/>
      <c r="S383" s="43"/>
      <c r="T383" s="79"/>
      <c r="AT383" s="25" t="s">
        <v>193</v>
      </c>
      <c r="AU383" s="25" t="s">
        <v>85</v>
      </c>
    </row>
    <row r="384" spans="2:65" s="11" customFormat="1" ht="29.85" customHeight="1">
      <c r="B384" s="188"/>
      <c r="C384" s="189"/>
      <c r="D384" s="190" t="s">
        <v>75</v>
      </c>
      <c r="E384" s="202" t="s">
        <v>1027</v>
      </c>
      <c r="F384" s="202" t="s">
        <v>1028</v>
      </c>
      <c r="G384" s="189"/>
      <c r="H384" s="189"/>
      <c r="I384" s="192"/>
      <c r="J384" s="203">
        <f>BK384</f>
        <v>0</v>
      </c>
      <c r="K384" s="189"/>
      <c r="L384" s="194"/>
      <c r="M384" s="195"/>
      <c r="N384" s="196"/>
      <c r="O384" s="196"/>
      <c r="P384" s="197">
        <f>SUM(P385:P389)</f>
        <v>0</v>
      </c>
      <c r="Q384" s="196"/>
      <c r="R384" s="197">
        <f>SUM(R385:R389)</f>
        <v>0</v>
      </c>
      <c r="S384" s="196"/>
      <c r="T384" s="198">
        <f>SUM(T385:T389)</f>
        <v>0</v>
      </c>
      <c r="AR384" s="199" t="s">
        <v>85</v>
      </c>
      <c r="AT384" s="200" t="s">
        <v>75</v>
      </c>
      <c r="AU384" s="200" t="s">
        <v>83</v>
      </c>
      <c r="AY384" s="199" t="s">
        <v>166</v>
      </c>
      <c r="BK384" s="201">
        <f>SUM(BK385:BK389)</f>
        <v>0</v>
      </c>
    </row>
    <row r="385" spans="2:65" s="1" customFormat="1" ht="16.5" customHeight="1">
      <c r="B385" s="42"/>
      <c r="C385" s="204" t="s">
        <v>773</v>
      </c>
      <c r="D385" s="204" t="s">
        <v>169</v>
      </c>
      <c r="E385" s="205" t="s">
        <v>1549</v>
      </c>
      <c r="F385" s="206" t="s">
        <v>1550</v>
      </c>
      <c r="G385" s="207" t="s">
        <v>172</v>
      </c>
      <c r="H385" s="208">
        <v>249.43</v>
      </c>
      <c r="I385" s="209"/>
      <c r="J385" s="208">
        <f>ROUND(I385*H385,2)</f>
        <v>0</v>
      </c>
      <c r="K385" s="206" t="s">
        <v>22</v>
      </c>
      <c r="L385" s="62"/>
      <c r="M385" s="210" t="s">
        <v>22</v>
      </c>
      <c r="N385" s="211" t="s">
        <v>47</v>
      </c>
      <c r="O385" s="43"/>
      <c r="P385" s="212">
        <f>O385*H385</f>
        <v>0</v>
      </c>
      <c r="Q385" s="212">
        <v>0</v>
      </c>
      <c r="R385" s="212">
        <f>Q385*H385</f>
        <v>0</v>
      </c>
      <c r="S385" s="212">
        <v>0</v>
      </c>
      <c r="T385" s="213">
        <f>S385*H385</f>
        <v>0</v>
      </c>
      <c r="AR385" s="25" t="s">
        <v>273</v>
      </c>
      <c r="AT385" s="25" t="s">
        <v>169</v>
      </c>
      <c r="AU385" s="25" t="s">
        <v>85</v>
      </c>
      <c r="AY385" s="25" t="s">
        <v>166</v>
      </c>
      <c r="BE385" s="214">
        <f>IF(N385="základní",J385,0)</f>
        <v>0</v>
      </c>
      <c r="BF385" s="214">
        <f>IF(N385="snížená",J385,0)</f>
        <v>0</v>
      </c>
      <c r="BG385" s="214">
        <f>IF(N385="zákl. přenesená",J385,0)</f>
        <v>0</v>
      </c>
      <c r="BH385" s="214">
        <f>IF(N385="sníž. přenesená",J385,0)</f>
        <v>0</v>
      </c>
      <c r="BI385" s="214">
        <f>IF(N385="nulová",J385,0)</f>
        <v>0</v>
      </c>
      <c r="BJ385" s="25" t="s">
        <v>83</v>
      </c>
      <c r="BK385" s="214">
        <f>ROUND(I385*H385,2)</f>
        <v>0</v>
      </c>
      <c r="BL385" s="25" t="s">
        <v>273</v>
      </c>
      <c r="BM385" s="25" t="s">
        <v>1551</v>
      </c>
    </row>
    <row r="386" spans="2:65" s="13" customFormat="1">
      <c r="B386" s="226"/>
      <c r="C386" s="227"/>
      <c r="D386" s="217" t="s">
        <v>176</v>
      </c>
      <c r="E386" s="228" t="s">
        <v>22</v>
      </c>
      <c r="F386" s="229" t="s">
        <v>1552</v>
      </c>
      <c r="G386" s="227"/>
      <c r="H386" s="230">
        <v>38.35</v>
      </c>
      <c r="I386" s="231"/>
      <c r="J386" s="227"/>
      <c r="K386" s="227"/>
      <c r="L386" s="232"/>
      <c r="M386" s="233"/>
      <c r="N386" s="234"/>
      <c r="O386" s="234"/>
      <c r="P386" s="234"/>
      <c r="Q386" s="234"/>
      <c r="R386" s="234"/>
      <c r="S386" s="234"/>
      <c r="T386" s="235"/>
      <c r="AT386" s="236" t="s">
        <v>176</v>
      </c>
      <c r="AU386" s="236" t="s">
        <v>85</v>
      </c>
      <c r="AV386" s="13" t="s">
        <v>85</v>
      </c>
      <c r="AW386" s="13" t="s">
        <v>39</v>
      </c>
      <c r="AX386" s="13" t="s">
        <v>76</v>
      </c>
      <c r="AY386" s="236" t="s">
        <v>166</v>
      </c>
    </row>
    <row r="387" spans="2:65" s="13" customFormat="1">
      <c r="B387" s="226"/>
      <c r="C387" s="227"/>
      <c r="D387" s="217" t="s">
        <v>176</v>
      </c>
      <c r="E387" s="228" t="s">
        <v>22</v>
      </c>
      <c r="F387" s="229" t="s">
        <v>1553</v>
      </c>
      <c r="G387" s="227"/>
      <c r="H387" s="230">
        <v>164.47</v>
      </c>
      <c r="I387" s="231"/>
      <c r="J387" s="227"/>
      <c r="K387" s="227"/>
      <c r="L387" s="232"/>
      <c r="M387" s="233"/>
      <c r="N387" s="234"/>
      <c r="O387" s="234"/>
      <c r="P387" s="234"/>
      <c r="Q387" s="234"/>
      <c r="R387" s="234"/>
      <c r="S387" s="234"/>
      <c r="T387" s="235"/>
      <c r="AT387" s="236" t="s">
        <v>176</v>
      </c>
      <c r="AU387" s="236" t="s">
        <v>85</v>
      </c>
      <c r="AV387" s="13" t="s">
        <v>85</v>
      </c>
      <c r="AW387" s="13" t="s">
        <v>39</v>
      </c>
      <c r="AX387" s="13" t="s">
        <v>76</v>
      </c>
      <c r="AY387" s="236" t="s">
        <v>166</v>
      </c>
    </row>
    <row r="388" spans="2:65" s="13" customFormat="1">
      <c r="B388" s="226"/>
      <c r="C388" s="227"/>
      <c r="D388" s="217" t="s">
        <v>176</v>
      </c>
      <c r="E388" s="228" t="s">
        <v>22</v>
      </c>
      <c r="F388" s="229" t="s">
        <v>1554</v>
      </c>
      <c r="G388" s="227"/>
      <c r="H388" s="230">
        <v>46.61</v>
      </c>
      <c r="I388" s="231"/>
      <c r="J388" s="227"/>
      <c r="K388" s="227"/>
      <c r="L388" s="232"/>
      <c r="M388" s="233"/>
      <c r="N388" s="234"/>
      <c r="O388" s="234"/>
      <c r="P388" s="234"/>
      <c r="Q388" s="234"/>
      <c r="R388" s="234"/>
      <c r="S388" s="234"/>
      <c r="T388" s="235"/>
      <c r="AT388" s="236" t="s">
        <v>176</v>
      </c>
      <c r="AU388" s="236" t="s">
        <v>85</v>
      </c>
      <c r="AV388" s="13" t="s">
        <v>85</v>
      </c>
      <c r="AW388" s="13" t="s">
        <v>39</v>
      </c>
      <c r="AX388" s="13" t="s">
        <v>76</v>
      </c>
      <c r="AY388" s="236" t="s">
        <v>166</v>
      </c>
    </row>
    <row r="389" spans="2:65" s="14" customFormat="1">
      <c r="B389" s="239"/>
      <c r="C389" s="240"/>
      <c r="D389" s="217" t="s">
        <v>176</v>
      </c>
      <c r="E389" s="241" t="s">
        <v>22</v>
      </c>
      <c r="F389" s="242" t="s">
        <v>214</v>
      </c>
      <c r="G389" s="240"/>
      <c r="H389" s="243">
        <v>249.43</v>
      </c>
      <c r="I389" s="244"/>
      <c r="J389" s="240"/>
      <c r="K389" s="240"/>
      <c r="L389" s="245"/>
      <c r="M389" s="278"/>
      <c r="N389" s="279"/>
      <c r="O389" s="279"/>
      <c r="P389" s="279"/>
      <c r="Q389" s="279"/>
      <c r="R389" s="279"/>
      <c r="S389" s="279"/>
      <c r="T389" s="280"/>
      <c r="AT389" s="249" t="s">
        <v>176</v>
      </c>
      <c r="AU389" s="249" t="s">
        <v>85</v>
      </c>
      <c r="AV389" s="14" t="s">
        <v>174</v>
      </c>
      <c r="AW389" s="14" t="s">
        <v>39</v>
      </c>
      <c r="AX389" s="14" t="s">
        <v>83</v>
      </c>
      <c r="AY389" s="249" t="s">
        <v>166</v>
      </c>
    </row>
    <row r="390" spans="2:65" s="1" customFormat="1" ht="6.95" customHeight="1">
      <c r="B390" s="57"/>
      <c r="C390" s="58"/>
      <c r="D390" s="58"/>
      <c r="E390" s="58"/>
      <c r="F390" s="58"/>
      <c r="G390" s="58"/>
      <c r="H390" s="58"/>
      <c r="I390" s="149"/>
      <c r="J390" s="58"/>
      <c r="K390" s="58"/>
      <c r="L390" s="62"/>
    </row>
  </sheetData>
  <sheetProtection algorithmName="SHA-512" hashValue="BPtbh/nBBbEBLt3lSFDHgQZ3ouBYXhRlWgfwXub4TjvjlkfnPO1eGC09A52AObk01eDj3+/jCDc5p+ayJwW8ZQ==" saltValue="jBduBxkjwGm/AfpacVil3AuQi5V5YXzs3xfPePzuIamhiAl+xOSq8rt4P7Zb0yl0H3L+W+ohCc+srJD8DJZOGA==" spinCount="100000" sheet="1" objects="1" scenarios="1" formatColumns="0" formatRows="0" autoFilter="0"/>
  <autoFilter ref="C85:K389" xr:uid="{00000000-0009-0000-0000-000004000000}">
    <filterColumn colId="1">
      <filters blank="1">
        <filter val="D"/>
        <filter val="K"/>
        <filter val="M"/>
        <filter val="VV"/>
      </filters>
    </filterColumn>
  </autoFilter>
  <mergeCells count="10">
    <mergeCell ref="J51:J52"/>
    <mergeCell ref="E76:H76"/>
    <mergeCell ref="E78:H78"/>
    <mergeCell ref="G1:H1"/>
    <mergeCell ref="L2:V2"/>
    <mergeCell ref="E7:H7"/>
    <mergeCell ref="E9:H9"/>
    <mergeCell ref="E24:H24"/>
    <mergeCell ref="E45:H45"/>
    <mergeCell ref="E47:H47"/>
  </mergeCells>
  <hyperlinks>
    <hyperlink ref="F1:G1" location="C2" display="1) Krycí list soupisu" xr:uid="{00000000-0004-0000-0400-000000000000}"/>
    <hyperlink ref="G1:H1" location="C54" display="2) Rekapitulace" xr:uid="{00000000-0004-0000-0400-000001000000}"/>
    <hyperlink ref="J1" location="C85" display="3) Soupis prací" xr:uid="{00000000-0004-0000-0400-000002000000}"/>
    <hyperlink ref="L1:V1" location="'Rekapitulace stavby'!C2" display="Rekapitulace stavby" xr:uid="{00000000-0004-0000-04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1:BR158"/>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123</v>
      </c>
      <c r="G1" s="405" t="s">
        <v>124</v>
      </c>
      <c r="H1" s="405"/>
      <c r="I1" s="125"/>
      <c r="J1" s="124" t="s">
        <v>125</v>
      </c>
      <c r="K1" s="123" t="s">
        <v>126</v>
      </c>
      <c r="L1" s="124" t="s">
        <v>127</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396"/>
      <c r="M2" s="396"/>
      <c r="N2" s="396"/>
      <c r="O2" s="396"/>
      <c r="P2" s="396"/>
      <c r="Q2" s="396"/>
      <c r="R2" s="396"/>
      <c r="S2" s="396"/>
      <c r="T2" s="396"/>
      <c r="U2" s="396"/>
      <c r="V2" s="396"/>
      <c r="AT2" s="25" t="s">
        <v>102</v>
      </c>
    </row>
    <row r="3" spans="1:70" ht="6.95" customHeight="1">
      <c r="B3" s="26"/>
      <c r="C3" s="27"/>
      <c r="D3" s="27"/>
      <c r="E3" s="27"/>
      <c r="F3" s="27"/>
      <c r="G3" s="27"/>
      <c r="H3" s="27"/>
      <c r="I3" s="126"/>
      <c r="J3" s="27"/>
      <c r="K3" s="28"/>
      <c r="AT3" s="25" t="s">
        <v>85</v>
      </c>
    </row>
    <row r="4" spans="1:70" ht="36.950000000000003" customHeight="1">
      <c r="B4" s="29"/>
      <c r="C4" s="30"/>
      <c r="D4" s="31" t="s">
        <v>128</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17</v>
      </c>
      <c r="E6" s="30"/>
      <c r="F6" s="30"/>
      <c r="G6" s="30"/>
      <c r="H6" s="30"/>
      <c r="I6" s="127"/>
      <c r="J6" s="30"/>
      <c r="K6" s="32"/>
    </row>
    <row r="7" spans="1:70" ht="16.5" customHeight="1">
      <c r="B7" s="29"/>
      <c r="C7" s="30"/>
      <c r="D7" s="30"/>
      <c r="E7" s="406" t="str">
        <f>'Rekapitulace stavby'!K6</f>
        <v>Intenzifikace ČOV Karlštejn</v>
      </c>
      <c r="F7" s="412"/>
      <c r="G7" s="412"/>
      <c r="H7" s="412"/>
      <c r="I7" s="127"/>
      <c r="J7" s="30"/>
      <c r="K7" s="32"/>
    </row>
    <row r="8" spans="1:70" s="1" customFormat="1" ht="15">
      <c r="B8" s="42"/>
      <c r="C8" s="43"/>
      <c r="D8" s="38" t="s">
        <v>129</v>
      </c>
      <c r="E8" s="43"/>
      <c r="F8" s="43"/>
      <c r="G8" s="43"/>
      <c r="H8" s="43"/>
      <c r="I8" s="128"/>
      <c r="J8" s="43"/>
      <c r="K8" s="46"/>
    </row>
    <row r="9" spans="1:70" s="1" customFormat="1" ht="36.950000000000003" customHeight="1">
      <c r="B9" s="42"/>
      <c r="C9" s="43"/>
      <c r="D9" s="43"/>
      <c r="E9" s="408" t="s">
        <v>1555</v>
      </c>
      <c r="F9" s="407"/>
      <c r="G9" s="407"/>
      <c r="H9" s="407"/>
      <c r="I9" s="128"/>
      <c r="J9" s="43"/>
      <c r="K9" s="46"/>
    </row>
    <row r="10" spans="1:70" s="1" customFormat="1">
      <c r="B10" s="42"/>
      <c r="C10" s="43"/>
      <c r="D10" s="43"/>
      <c r="E10" s="43"/>
      <c r="F10" s="43"/>
      <c r="G10" s="43"/>
      <c r="H10" s="43"/>
      <c r="I10" s="128"/>
      <c r="J10" s="43"/>
      <c r="K10" s="46"/>
    </row>
    <row r="11" spans="1:70" s="1" customFormat="1" ht="14.45" customHeight="1">
      <c r="B11" s="42"/>
      <c r="C11" s="43"/>
      <c r="D11" s="38" t="s">
        <v>19</v>
      </c>
      <c r="E11" s="43"/>
      <c r="F11" s="36" t="s">
        <v>20</v>
      </c>
      <c r="G11" s="43"/>
      <c r="H11" s="43"/>
      <c r="I11" s="129" t="s">
        <v>21</v>
      </c>
      <c r="J11" s="36" t="s">
        <v>22</v>
      </c>
      <c r="K11" s="46"/>
    </row>
    <row r="12" spans="1:70" s="1" customFormat="1" ht="14.45" customHeight="1">
      <c r="B12" s="42"/>
      <c r="C12" s="43"/>
      <c r="D12" s="38" t="s">
        <v>23</v>
      </c>
      <c r="E12" s="43"/>
      <c r="F12" s="36" t="s">
        <v>24</v>
      </c>
      <c r="G12" s="43"/>
      <c r="H12" s="43"/>
      <c r="I12" s="129" t="s">
        <v>25</v>
      </c>
      <c r="J12" s="130" t="str">
        <f>'Rekapitulace stavby'!AN8</f>
        <v>13. 11. 2018</v>
      </c>
      <c r="K12" s="46"/>
    </row>
    <row r="13" spans="1:70" s="1" customFormat="1" ht="10.9" customHeight="1">
      <c r="B13" s="42"/>
      <c r="C13" s="43"/>
      <c r="D13" s="43"/>
      <c r="E13" s="43"/>
      <c r="F13" s="43"/>
      <c r="G13" s="43"/>
      <c r="H13" s="43"/>
      <c r="I13" s="128"/>
      <c r="J13" s="43"/>
      <c r="K13" s="46"/>
    </row>
    <row r="14" spans="1:70" s="1" customFormat="1" ht="14.45" customHeight="1">
      <c r="B14" s="42"/>
      <c r="C14" s="43"/>
      <c r="D14" s="38" t="s">
        <v>27</v>
      </c>
      <c r="E14" s="43"/>
      <c r="F14" s="43"/>
      <c r="G14" s="43"/>
      <c r="H14" s="43"/>
      <c r="I14" s="129" t="s">
        <v>28</v>
      </c>
      <c r="J14" s="36" t="s">
        <v>29</v>
      </c>
      <c r="K14" s="46"/>
    </row>
    <row r="15" spans="1:70" s="1" customFormat="1" ht="18" customHeight="1">
      <c r="B15" s="42"/>
      <c r="C15" s="43"/>
      <c r="D15" s="43"/>
      <c r="E15" s="36" t="s">
        <v>30</v>
      </c>
      <c r="F15" s="43"/>
      <c r="G15" s="43"/>
      <c r="H15" s="43"/>
      <c r="I15" s="129" t="s">
        <v>31</v>
      </c>
      <c r="J15" s="36" t="s">
        <v>32</v>
      </c>
      <c r="K15" s="46"/>
    </row>
    <row r="16" spans="1:70" s="1" customFormat="1" ht="6.95" customHeight="1">
      <c r="B16" s="42"/>
      <c r="C16" s="43"/>
      <c r="D16" s="43"/>
      <c r="E16" s="43"/>
      <c r="F16" s="43"/>
      <c r="G16" s="43"/>
      <c r="H16" s="43"/>
      <c r="I16" s="128"/>
      <c r="J16" s="43"/>
      <c r="K16" s="46"/>
    </row>
    <row r="17" spans="2:11" s="1" customFormat="1" ht="14.45" customHeight="1">
      <c r="B17" s="42"/>
      <c r="C17" s="43"/>
      <c r="D17" s="38" t="s">
        <v>33</v>
      </c>
      <c r="E17" s="43"/>
      <c r="F17" s="43"/>
      <c r="G17" s="43"/>
      <c r="H17" s="43"/>
      <c r="I17" s="129" t="s">
        <v>28</v>
      </c>
      <c r="J17" s="36" t="str">
        <f>IF('Rekapitulace stavby'!AN13="Vyplň údaj","",IF('Rekapitulace stavby'!AN13="","",'Rekapitulace stavby'!AN13))</f>
        <v/>
      </c>
      <c r="K17" s="46"/>
    </row>
    <row r="18" spans="2:11" s="1" customFormat="1" ht="18" customHeight="1">
      <c r="B18" s="42"/>
      <c r="C18" s="43"/>
      <c r="D18" s="43"/>
      <c r="E18" s="36" t="str">
        <f>IF('Rekapitulace stavby'!E14="Vyplň údaj","",IF('Rekapitulace stavby'!E14="","",'Rekapitulace stavby'!E14))</f>
        <v/>
      </c>
      <c r="F18" s="43"/>
      <c r="G18" s="43"/>
      <c r="H18" s="43"/>
      <c r="I18" s="129" t="s">
        <v>31</v>
      </c>
      <c r="J18" s="36" t="str">
        <f>IF('Rekapitulace stavby'!AN14="Vyplň údaj","",IF('Rekapitulace stavby'!AN14="","",'Rekapitulace stavby'!AN14))</f>
        <v/>
      </c>
      <c r="K18" s="46"/>
    </row>
    <row r="19" spans="2:11" s="1" customFormat="1" ht="6.95" customHeight="1">
      <c r="B19" s="42"/>
      <c r="C19" s="43"/>
      <c r="D19" s="43"/>
      <c r="E19" s="43"/>
      <c r="F19" s="43"/>
      <c r="G19" s="43"/>
      <c r="H19" s="43"/>
      <c r="I19" s="128"/>
      <c r="J19" s="43"/>
      <c r="K19" s="46"/>
    </row>
    <row r="20" spans="2:11" s="1" customFormat="1" ht="14.45" customHeight="1">
      <c r="B20" s="42"/>
      <c r="C20" s="43"/>
      <c r="D20" s="38" t="s">
        <v>35</v>
      </c>
      <c r="E20" s="43"/>
      <c r="F20" s="43"/>
      <c r="G20" s="43"/>
      <c r="H20" s="43"/>
      <c r="I20" s="129" t="s">
        <v>28</v>
      </c>
      <c r="J20" s="36" t="s">
        <v>36</v>
      </c>
      <c r="K20" s="46"/>
    </row>
    <row r="21" spans="2:11" s="1" customFormat="1" ht="18" customHeight="1">
      <c r="B21" s="42"/>
      <c r="C21" s="43"/>
      <c r="D21" s="43"/>
      <c r="E21" s="36" t="s">
        <v>37</v>
      </c>
      <c r="F21" s="43"/>
      <c r="G21" s="43"/>
      <c r="H21" s="43"/>
      <c r="I21" s="129" t="s">
        <v>31</v>
      </c>
      <c r="J21" s="36" t="s">
        <v>38</v>
      </c>
      <c r="K21" s="46"/>
    </row>
    <row r="22" spans="2:11" s="1" customFormat="1" ht="6.95" customHeight="1">
      <c r="B22" s="42"/>
      <c r="C22" s="43"/>
      <c r="D22" s="43"/>
      <c r="E22" s="43"/>
      <c r="F22" s="43"/>
      <c r="G22" s="43"/>
      <c r="H22" s="43"/>
      <c r="I22" s="128"/>
      <c r="J22" s="43"/>
      <c r="K22" s="46"/>
    </row>
    <row r="23" spans="2:11" s="1" customFormat="1" ht="14.45" customHeight="1">
      <c r="B23" s="42"/>
      <c r="C23" s="43"/>
      <c r="D23" s="38" t="s">
        <v>40</v>
      </c>
      <c r="E23" s="43"/>
      <c r="F23" s="43"/>
      <c r="G23" s="43"/>
      <c r="H23" s="43"/>
      <c r="I23" s="128"/>
      <c r="J23" s="43"/>
      <c r="K23" s="46"/>
    </row>
    <row r="24" spans="2:11" s="7" customFormat="1" ht="16.5" customHeight="1">
      <c r="B24" s="131"/>
      <c r="C24" s="132"/>
      <c r="D24" s="132"/>
      <c r="E24" s="400" t="s">
        <v>22</v>
      </c>
      <c r="F24" s="400"/>
      <c r="G24" s="400"/>
      <c r="H24" s="400"/>
      <c r="I24" s="133"/>
      <c r="J24" s="132"/>
      <c r="K24" s="134"/>
    </row>
    <row r="25" spans="2:11" s="1" customFormat="1" ht="6.95" customHeight="1">
      <c r="B25" s="42"/>
      <c r="C25" s="43"/>
      <c r="D25" s="43"/>
      <c r="E25" s="43"/>
      <c r="F25" s="43"/>
      <c r="G25" s="43"/>
      <c r="H25" s="43"/>
      <c r="I25" s="128"/>
      <c r="J25" s="43"/>
      <c r="K25" s="46"/>
    </row>
    <row r="26" spans="2:11" s="1" customFormat="1" ht="6.95" customHeight="1">
      <c r="B26" s="42"/>
      <c r="C26" s="43"/>
      <c r="D26" s="86"/>
      <c r="E26" s="86"/>
      <c r="F26" s="86"/>
      <c r="G26" s="86"/>
      <c r="H26" s="86"/>
      <c r="I26" s="135"/>
      <c r="J26" s="86"/>
      <c r="K26" s="136"/>
    </row>
    <row r="27" spans="2:11" s="1" customFormat="1" ht="25.35" customHeight="1">
      <c r="B27" s="42"/>
      <c r="C27" s="43"/>
      <c r="D27" s="137" t="s">
        <v>42</v>
      </c>
      <c r="E27" s="43"/>
      <c r="F27" s="43"/>
      <c r="G27" s="43"/>
      <c r="H27" s="43"/>
      <c r="I27" s="128"/>
      <c r="J27" s="138">
        <f>ROUND(J82,2)</f>
        <v>0</v>
      </c>
      <c r="K27" s="46"/>
    </row>
    <row r="28" spans="2:11" s="1" customFormat="1" ht="6.95" customHeight="1">
      <c r="B28" s="42"/>
      <c r="C28" s="43"/>
      <c r="D28" s="86"/>
      <c r="E28" s="86"/>
      <c r="F28" s="86"/>
      <c r="G28" s="86"/>
      <c r="H28" s="86"/>
      <c r="I28" s="135"/>
      <c r="J28" s="86"/>
      <c r="K28" s="136"/>
    </row>
    <row r="29" spans="2:11" s="1" customFormat="1" ht="14.45" customHeight="1">
      <c r="B29" s="42"/>
      <c r="C29" s="43"/>
      <c r="D29" s="43"/>
      <c r="E29" s="43"/>
      <c r="F29" s="47" t="s">
        <v>44</v>
      </c>
      <c r="G29" s="43"/>
      <c r="H29" s="43"/>
      <c r="I29" s="139" t="s">
        <v>43</v>
      </c>
      <c r="J29" s="47" t="s">
        <v>45</v>
      </c>
      <c r="K29" s="46"/>
    </row>
    <row r="30" spans="2:11" s="1" customFormat="1" ht="14.45" customHeight="1">
      <c r="B30" s="42"/>
      <c r="C30" s="43"/>
      <c r="D30" s="50" t="s">
        <v>46</v>
      </c>
      <c r="E30" s="50" t="s">
        <v>47</v>
      </c>
      <c r="F30" s="140">
        <f>ROUND(SUM(BE82:BE157), 2)</f>
        <v>0</v>
      </c>
      <c r="G30" s="43"/>
      <c r="H30" s="43"/>
      <c r="I30" s="141">
        <v>0.21</v>
      </c>
      <c r="J30" s="140">
        <f>ROUND(ROUND((SUM(BE82:BE157)), 2)*I30, 2)</f>
        <v>0</v>
      </c>
      <c r="K30" s="46"/>
    </row>
    <row r="31" spans="2:11" s="1" customFormat="1" ht="14.45" customHeight="1">
      <c r="B31" s="42"/>
      <c r="C31" s="43"/>
      <c r="D31" s="43"/>
      <c r="E31" s="50" t="s">
        <v>48</v>
      </c>
      <c r="F31" s="140">
        <f>ROUND(SUM(BF82:BF157), 2)</f>
        <v>0</v>
      </c>
      <c r="G31" s="43"/>
      <c r="H31" s="43"/>
      <c r="I31" s="141">
        <v>0.15</v>
      </c>
      <c r="J31" s="140">
        <f>ROUND(ROUND((SUM(BF82:BF157)), 2)*I31, 2)</f>
        <v>0</v>
      </c>
      <c r="K31" s="46"/>
    </row>
    <row r="32" spans="2:11" s="1" customFormat="1" ht="14.45" hidden="1" customHeight="1">
      <c r="B32" s="42"/>
      <c r="C32" s="43"/>
      <c r="D32" s="43"/>
      <c r="E32" s="50" t="s">
        <v>49</v>
      </c>
      <c r="F32" s="140">
        <f>ROUND(SUM(BG82:BG157), 2)</f>
        <v>0</v>
      </c>
      <c r="G32" s="43"/>
      <c r="H32" s="43"/>
      <c r="I32" s="141">
        <v>0.21</v>
      </c>
      <c r="J32" s="140">
        <v>0</v>
      </c>
      <c r="K32" s="46"/>
    </row>
    <row r="33" spans="2:11" s="1" customFormat="1" ht="14.45" hidden="1" customHeight="1">
      <c r="B33" s="42"/>
      <c r="C33" s="43"/>
      <c r="D33" s="43"/>
      <c r="E33" s="50" t="s">
        <v>50</v>
      </c>
      <c r="F33" s="140">
        <f>ROUND(SUM(BH82:BH157), 2)</f>
        <v>0</v>
      </c>
      <c r="G33" s="43"/>
      <c r="H33" s="43"/>
      <c r="I33" s="141">
        <v>0.15</v>
      </c>
      <c r="J33" s="140">
        <v>0</v>
      </c>
      <c r="K33" s="46"/>
    </row>
    <row r="34" spans="2:11" s="1" customFormat="1" ht="14.45" hidden="1" customHeight="1">
      <c r="B34" s="42"/>
      <c r="C34" s="43"/>
      <c r="D34" s="43"/>
      <c r="E34" s="50" t="s">
        <v>51</v>
      </c>
      <c r="F34" s="140">
        <f>ROUND(SUM(BI82:BI157), 2)</f>
        <v>0</v>
      </c>
      <c r="G34" s="43"/>
      <c r="H34" s="43"/>
      <c r="I34" s="141">
        <v>0</v>
      </c>
      <c r="J34" s="140">
        <v>0</v>
      </c>
      <c r="K34" s="46"/>
    </row>
    <row r="35" spans="2:11" s="1" customFormat="1" ht="6.95" customHeight="1">
      <c r="B35" s="42"/>
      <c r="C35" s="43"/>
      <c r="D35" s="43"/>
      <c r="E35" s="43"/>
      <c r="F35" s="43"/>
      <c r="G35" s="43"/>
      <c r="H35" s="43"/>
      <c r="I35" s="128"/>
      <c r="J35" s="43"/>
      <c r="K35" s="46"/>
    </row>
    <row r="36" spans="2:11" s="1" customFormat="1" ht="25.35" customHeight="1">
      <c r="B36" s="42"/>
      <c r="C36" s="142"/>
      <c r="D36" s="143" t="s">
        <v>52</v>
      </c>
      <c r="E36" s="80"/>
      <c r="F36" s="80"/>
      <c r="G36" s="144" t="s">
        <v>53</v>
      </c>
      <c r="H36" s="145" t="s">
        <v>54</v>
      </c>
      <c r="I36" s="146"/>
      <c r="J36" s="147">
        <f>SUM(J27:J34)</f>
        <v>0</v>
      </c>
      <c r="K36" s="148"/>
    </row>
    <row r="37" spans="2:11" s="1" customFormat="1" ht="14.45" customHeight="1">
      <c r="B37" s="57"/>
      <c r="C37" s="58"/>
      <c r="D37" s="58"/>
      <c r="E37" s="58"/>
      <c r="F37" s="58"/>
      <c r="G37" s="58"/>
      <c r="H37" s="58"/>
      <c r="I37" s="149"/>
      <c r="J37" s="58"/>
      <c r="K37" s="59"/>
    </row>
    <row r="41" spans="2:11" s="1" customFormat="1" ht="6.95" customHeight="1">
      <c r="B41" s="150"/>
      <c r="C41" s="151"/>
      <c r="D41" s="151"/>
      <c r="E41" s="151"/>
      <c r="F41" s="151"/>
      <c r="G41" s="151"/>
      <c r="H41" s="151"/>
      <c r="I41" s="152"/>
      <c r="J41" s="151"/>
      <c r="K41" s="153"/>
    </row>
    <row r="42" spans="2:11" s="1" customFormat="1" ht="36.950000000000003" customHeight="1">
      <c r="B42" s="42"/>
      <c r="C42" s="31" t="s">
        <v>133</v>
      </c>
      <c r="D42" s="43"/>
      <c r="E42" s="43"/>
      <c r="F42" s="43"/>
      <c r="G42" s="43"/>
      <c r="H42" s="43"/>
      <c r="I42" s="128"/>
      <c r="J42" s="43"/>
      <c r="K42" s="46"/>
    </row>
    <row r="43" spans="2:11" s="1" customFormat="1" ht="6.95" customHeight="1">
      <c r="B43" s="42"/>
      <c r="C43" s="43"/>
      <c r="D43" s="43"/>
      <c r="E43" s="43"/>
      <c r="F43" s="43"/>
      <c r="G43" s="43"/>
      <c r="H43" s="43"/>
      <c r="I43" s="128"/>
      <c r="J43" s="43"/>
      <c r="K43" s="46"/>
    </row>
    <row r="44" spans="2:11" s="1" customFormat="1" ht="14.45" customHeight="1">
      <c r="B44" s="42"/>
      <c r="C44" s="38" t="s">
        <v>17</v>
      </c>
      <c r="D44" s="43"/>
      <c r="E44" s="43"/>
      <c r="F44" s="43"/>
      <c r="G44" s="43"/>
      <c r="H44" s="43"/>
      <c r="I44" s="128"/>
      <c r="J44" s="43"/>
      <c r="K44" s="46"/>
    </row>
    <row r="45" spans="2:11" s="1" customFormat="1" ht="16.5" customHeight="1">
      <c r="B45" s="42"/>
      <c r="C45" s="43"/>
      <c r="D45" s="43"/>
      <c r="E45" s="406" t="str">
        <f>E7</f>
        <v>Intenzifikace ČOV Karlštejn</v>
      </c>
      <c r="F45" s="412"/>
      <c r="G45" s="412"/>
      <c r="H45" s="412"/>
      <c r="I45" s="128"/>
      <c r="J45" s="43"/>
      <c r="K45" s="46"/>
    </row>
    <row r="46" spans="2:11" s="1" customFormat="1" ht="14.45" customHeight="1">
      <c r="B46" s="42"/>
      <c r="C46" s="38" t="s">
        <v>129</v>
      </c>
      <c r="D46" s="43"/>
      <c r="E46" s="43"/>
      <c r="F46" s="43"/>
      <c r="G46" s="43"/>
      <c r="H46" s="43"/>
      <c r="I46" s="128"/>
      <c r="J46" s="43"/>
      <c r="K46" s="46"/>
    </row>
    <row r="47" spans="2:11" s="1" customFormat="1" ht="17.25" customHeight="1">
      <c r="B47" s="42"/>
      <c r="C47" s="43"/>
      <c r="D47" s="43"/>
      <c r="E47" s="408" t="str">
        <f>E9</f>
        <v>SO 04 - Ostatní stavební úpravy a objekty</v>
      </c>
      <c r="F47" s="407"/>
      <c r="G47" s="407"/>
      <c r="H47" s="407"/>
      <c r="I47" s="128"/>
      <c r="J47" s="43"/>
      <c r="K47" s="46"/>
    </row>
    <row r="48" spans="2:11" s="1" customFormat="1" ht="6.95" customHeight="1">
      <c r="B48" s="42"/>
      <c r="C48" s="43"/>
      <c r="D48" s="43"/>
      <c r="E48" s="43"/>
      <c r="F48" s="43"/>
      <c r="G48" s="43"/>
      <c r="H48" s="43"/>
      <c r="I48" s="128"/>
      <c r="J48" s="43"/>
      <c r="K48" s="46"/>
    </row>
    <row r="49" spans="2:47" s="1" customFormat="1" ht="18" customHeight="1">
      <c r="B49" s="42"/>
      <c r="C49" s="38" t="s">
        <v>23</v>
      </c>
      <c r="D49" s="43"/>
      <c r="E49" s="43"/>
      <c r="F49" s="36" t="str">
        <f>F12</f>
        <v>Karlštejn</v>
      </c>
      <c r="G49" s="43"/>
      <c r="H49" s="43"/>
      <c r="I49" s="129" t="s">
        <v>25</v>
      </c>
      <c r="J49" s="130" t="str">
        <f>IF(J12="","",J12)</f>
        <v>13. 11. 2018</v>
      </c>
      <c r="K49" s="46"/>
    </row>
    <row r="50" spans="2:47" s="1" customFormat="1" ht="6.95" customHeight="1">
      <c r="B50" s="42"/>
      <c r="C50" s="43"/>
      <c r="D50" s="43"/>
      <c r="E50" s="43"/>
      <c r="F50" s="43"/>
      <c r="G50" s="43"/>
      <c r="H50" s="43"/>
      <c r="I50" s="128"/>
      <c r="J50" s="43"/>
      <c r="K50" s="46"/>
    </row>
    <row r="51" spans="2:47" s="1" customFormat="1" ht="15">
      <c r="B51" s="42"/>
      <c r="C51" s="38" t="s">
        <v>27</v>
      </c>
      <c r="D51" s="43"/>
      <c r="E51" s="43"/>
      <c r="F51" s="36" t="str">
        <f>E15</f>
        <v>Městys Karlštejn</v>
      </c>
      <c r="G51" s="43"/>
      <c r="H51" s="43"/>
      <c r="I51" s="129" t="s">
        <v>35</v>
      </c>
      <c r="J51" s="400" t="str">
        <f>E21</f>
        <v>Vodohospodářský podnik a.s.</v>
      </c>
      <c r="K51" s="46"/>
    </row>
    <row r="52" spans="2:47" s="1" customFormat="1" ht="14.45" customHeight="1">
      <c r="B52" s="42"/>
      <c r="C52" s="38" t="s">
        <v>33</v>
      </c>
      <c r="D52" s="43"/>
      <c r="E52" s="43"/>
      <c r="F52" s="36" t="str">
        <f>IF(E18="","",E18)</f>
        <v/>
      </c>
      <c r="G52" s="43"/>
      <c r="H52" s="43"/>
      <c r="I52" s="128"/>
      <c r="J52" s="409"/>
      <c r="K52" s="46"/>
    </row>
    <row r="53" spans="2:47" s="1" customFormat="1" ht="10.35" customHeight="1">
      <c r="B53" s="42"/>
      <c r="C53" s="43"/>
      <c r="D53" s="43"/>
      <c r="E53" s="43"/>
      <c r="F53" s="43"/>
      <c r="G53" s="43"/>
      <c r="H53" s="43"/>
      <c r="I53" s="128"/>
      <c r="J53" s="43"/>
      <c r="K53" s="46"/>
    </row>
    <row r="54" spans="2:47" s="1" customFormat="1" ht="29.25" customHeight="1">
      <c r="B54" s="42"/>
      <c r="C54" s="154" t="s">
        <v>134</v>
      </c>
      <c r="D54" s="142"/>
      <c r="E54" s="142"/>
      <c r="F54" s="142"/>
      <c r="G54" s="142"/>
      <c r="H54" s="142"/>
      <c r="I54" s="155"/>
      <c r="J54" s="156" t="s">
        <v>135</v>
      </c>
      <c r="K54" s="157"/>
    </row>
    <row r="55" spans="2:47" s="1" customFormat="1" ht="10.35" customHeight="1">
      <c r="B55" s="42"/>
      <c r="C55" s="43"/>
      <c r="D55" s="43"/>
      <c r="E55" s="43"/>
      <c r="F55" s="43"/>
      <c r="G55" s="43"/>
      <c r="H55" s="43"/>
      <c r="I55" s="128"/>
      <c r="J55" s="43"/>
      <c r="K55" s="46"/>
    </row>
    <row r="56" spans="2:47" s="1" customFormat="1" ht="29.25" customHeight="1">
      <c r="B56" s="42"/>
      <c r="C56" s="158" t="s">
        <v>136</v>
      </c>
      <c r="D56" s="43"/>
      <c r="E56" s="43"/>
      <c r="F56" s="43"/>
      <c r="G56" s="43"/>
      <c r="H56" s="43"/>
      <c r="I56" s="128"/>
      <c r="J56" s="138">
        <f>J82</f>
        <v>0</v>
      </c>
      <c r="K56" s="46"/>
      <c r="AU56" s="25" t="s">
        <v>137</v>
      </c>
    </row>
    <row r="57" spans="2:47" s="8" customFormat="1" ht="24.95" customHeight="1">
      <c r="B57" s="159"/>
      <c r="C57" s="160"/>
      <c r="D57" s="161" t="s">
        <v>138</v>
      </c>
      <c r="E57" s="162"/>
      <c r="F57" s="162"/>
      <c r="G57" s="162"/>
      <c r="H57" s="162"/>
      <c r="I57" s="163"/>
      <c r="J57" s="164">
        <f>J83</f>
        <v>0</v>
      </c>
      <c r="K57" s="165"/>
    </row>
    <row r="58" spans="2:47" s="9" customFormat="1" ht="19.899999999999999" customHeight="1">
      <c r="B58" s="166"/>
      <c r="C58" s="167"/>
      <c r="D58" s="168" t="s">
        <v>407</v>
      </c>
      <c r="E58" s="169"/>
      <c r="F58" s="169"/>
      <c r="G58" s="169"/>
      <c r="H58" s="169"/>
      <c r="I58" s="170"/>
      <c r="J58" s="171">
        <f>J84</f>
        <v>0</v>
      </c>
      <c r="K58" s="172"/>
    </row>
    <row r="59" spans="2:47" s="9" customFormat="1" ht="19.899999999999999" customHeight="1">
      <c r="B59" s="166"/>
      <c r="C59" s="167"/>
      <c r="D59" s="168" t="s">
        <v>1214</v>
      </c>
      <c r="E59" s="169"/>
      <c r="F59" s="169"/>
      <c r="G59" s="169"/>
      <c r="H59" s="169"/>
      <c r="I59" s="170"/>
      <c r="J59" s="171">
        <f>J103</f>
        <v>0</v>
      </c>
      <c r="K59" s="172"/>
    </row>
    <row r="60" spans="2:47" s="9" customFormat="1" ht="19.899999999999999" customHeight="1">
      <c r="B60" s="166"/>
      <c r="C60" s="167"/>
      <c r="D60" s="168" t="s">
        <v>408</v>
      </c>
      <c r="E60" s="169"/>
      <c r="F60" s="169"/>
      <c r="G60" s="169"/>
      <c r="H60" s="169"/>
      <c r="I60" s="170"/>
      <c r="J60" s="171">
        <f>J114</f>
        <v>0</v>
      </c>
      <c r="K60" s="172"/>
    </row>
    <row r="61" spans="2:47" s="9" customFormat="1" ht="19.899999999999999" customHeight="1">
      <c r="B61" s="166"/>
      <c r="C61" s="167"/>
      <c r="D61" s="168" t="s">
        <v>1556</v>
      </c>
      <c r="E61" s="169"/>
      <c r="F61" s="169"/>
      <c r="G61" s="169"/>
      <c r="H61" s="169"/>
      <c r="I61" s="170"/>
      <c r="J61" s="171">
        <f>J149</f>
        <v>0</v>
      </c>
      <c r="K61" s="172"/>
    </row>
    <row r="62" spans="2:47" s="9" customFormat="1" ht="19.899999999999999" customHeight="1">
      <c r="B62" s="166"/>
      <c r="C62" s="167"/>
      <c r="D62" s="168" t="s">
        <v>410</v>
      </c>
      <c r="E62" s="169"/>
      <c r="F62" s="169"/>
      <c r="G62" s="169"/>
      <c r="H62" s="169"/>
      <c r="I62" s="170"/>
      <c r="J62" s="171">
        <f>J155</f>
        <v>0</v>
      </c>
      <c r="K62" s="172"/>
    </row>
    <row r="63" spans="2:47" s="1" customFormat="1" ht="21.75" customHeight="1">
      <c r="B63" s="42"/>
      <c r="C63" s="43"/>
      <c r="D63" s="43"/>
      <c r="E63" s="43"/>
      <c r="F63" s="43"/>
      <c r="G63" s="43"/>
      <c r="H63" s="43"/>
      <c r="I63" s="128"/>
      <c r="J63" s="43"/>
      <c r="K63" s="46"/>
    </row>
    <row r="64" spans="2:47" s="1" customFormat="1" ht="6.95" customHeight="1">
      <c r="B64" s="57"/>
      <c r="C64" s="58"/>
      <c r="D64" s="58"/>
      <c r="E64" s="58"/>
      <c r="F64" s="58"/>
      <c r="G64" s="58"/>
      <c r="H64" s="58"/>
      <c r="I64" s="149"/>
      <c r="J64" s="58"/>
      <c r="K64" s="59"/>
    </row>
    <row r="68" spans="2:12" s="1" customFormat="1" ht="6.95" customHeight="1">
      <c r="B68" s="60"/>
      <c r="C68" s="61"/>
      <c r="D68" s="61"/>
      <c r="E68" s="61"/>
      <c r="F68" s="61"/>
      <c r="G68" s="61"/>
      <c r="H68" s="61"/>
      <c r="I68" s="152"/>
      <c r="J68" s="61"/>
      <c r="K68" s="61"/>
      <c r="L68" s="62"/>
    </row>
    <row r="69" spans="2:12" s="1" customFormat="1" ht="36.950000000000003" customHeight="1">
      <c r="B69" s="42"/>
      <c r="C69" s="63" t="s">
        <v>150</v>
      </c>
      <c r="D69" s="64"/>
      <c r="E69" s="64"/>
      <c r="F69" s="64"/>
      <c r="G69" s="64"/>
      <c r="H69" s="64"/>
      <c r="I69" s="173"/>
      <c r="J69" s="64"/>
      <c r="K69" s="64"/>
      <c r="L69" s="62"/>
    </row>
    <row r="70" spans="2:12" s="1" customFormat="1" ht="6.95" customHeight="1">
      <c r="B70" s="42"/>
      <c r="C70" s="64"/>
      <c r="D70" s="64"/>
      <c r="E70" s="64"/>
      <c r="F70" s="64"/>
      <c r="G70" s="64"/>
      <c r="H70" s="64"/>
      <c r="I70" s="173"/>
      <c r="J70" s="64"/>
      <c r="K70" s="64"/>
      <c r="L70" s="62"/>
    </row>
    <row r="71" spans="2:12" s="1" customFormat="1" ht="14.45" customHeight="1">
      <c r="B71" s="42"/>
      <c r="C71" s="66" t="s">
        <v>17</v>
      </c>
      <c r="D71" s="64"/>
      <c r="E71" s="64"/>
      <c r="F71" s="64"/>
      <c r="G71" s="64"/>
      <c r="H71" s="64"/>
      <c r="I71" s="173"/>
      <c r="J71" s="64"/>
      <c r="K71" s="64"/>
      <c r="L71" s="62"/>
    </row>
    <row r="72" spans="2:12" s="1" customFormat="1" ht="16.5" customHeight="1">
      <c r="B72" s="42"/>
      <c r="C72" s="64"/>
      <c r="D72" s="64"/>
      <c r="E72" s="410" t="str">
        <f>E7</f>
        <v>Intenzifikace ČOV Karlštejn</v>
      </c>
      <c r="F72" s="411"/>
      <c r="G72" s="411"/>
      <c r="H72" s="411"/>
      <c r="I72" s="173"/>
      <c r="J72" s="64"/>
      <c r="K72" s="64"/>
      <c r="L72" s="62"/>
    </row>
    <row r="73" spans="2:12" s="1" customFormat="1" ht="14.45" customHeight="1">
      <c r="B73" s="42"/>
      <c r="C73" s="66" t="s">
        <v>129</v>
      </c>
      <c r="D73" s="64"/>
      <c r="E73" s="64"/>
      <c r="F73" s="64"/>
      <c r="G73" s="64"/>
      <c r="H73" s="64"/>
      <c r="I73" s="173"/>
      <c r="J73" s="64"/>
      <c r="K73" s="64"/>
      <c r="L73" s="62"/>
    </row>
    <row r="74" spans="2:12" s="1" customFormat="1" ht="17.25" customHeight="1">
      <c r="B74" s="42"/>
      <c r="C74" s="64"/>
      <c r="D74" s="64"/>
      <c r="E74" s="377" t="str">
        <f>E9</f>
        <v>SO 04 - Ostatní stavební úpravy a objekty</v>
      </c>
      <c r="F74" s="404"/>
      <c r="G74" s="404"/>
      <c r="H74" s="404"/>
      <c r="I74" s="173"/>
      <c r="J74" s="64"/>
      <c r="K74" s="64"/>
      <c r="L74" s="62"/>
    </row>
    <row r="75" spans="2:12" s="1" customFormat="1" ht="6.95" customHeight="1">
      <c r="B75" s="42"/>
      <c r="C75" s="64"/>
      <c r="D75" s="64"/>
      <c r="E75" s="64"/>
      <c r="F75" s="64"/>
      <c r="G75" s="64"/>
      <c r="H75" s="64"/>
      <c r="I75" s="173"/>
      <c r="J75" s="64"/>
      <c r="K75" s="64"/>
      <c r="L75" s="62"/>
    </row>
    <row r="76" spans="2:12" s="1" customFormat="1" ht="18" customHeight="1">
      <c r="B76" s="42"/>
      <c r="C76" s="66" t="s">
        <v>23</v>
      </c>
      <c r="D76" s="64"/>
      <c r="E76" s="64"/>
      <c r="F76" s="176" t="str">
        <f>F12</f>
        <v>Karlštejn</v>
      </c>
      <c r="G76" s="64"/>
      <c r="H76" s="64"/>
      <c r="I76" s="177" t="s">
        <v>25</v>
      </c>
      <c r="J76" s="74" t="str">
        <f>IF(J12="","",J12)</f>
        <v>13. 11. 2018</v>
      </c>
      <c r="K76" s="64"/>
      <c r="L76" s="62"/>
    </row>
    <row r="77" spans="2:12" s="1" customFormat="1" ht="6.95" customHeight="1">
      <c r="B77" s="42"/>
      <c r="C77" s="64"/>
      <c r="D77" s="64"/>
      <c r="E77" s="64"/>
      <c r="F77" s="64"/>
      <c r="G77" s="64"/>
      <c r="H77" s="64"/>
      <c r="I77" s="173"/>
      <c r="J77" s="64"/>
      <c r="K77" s="64"/>
      <c r="L77" s="62"/>
    </row>
    <row r="78" spans="2:12" s="1" customFormat="1" ht="15">
      <c r="B78" s="42"/>
      <c r="C78" s="66" t="s">
        <v>27</v>
      </c>
      <c r="D78" s="64"/>
      <c r="E78" s="64"/>
      <c r="F78" s="176" t="str">
        <f>E15</f>
        <v>Městys Karlštejn</v>
      </c>
      <c r="G78" s="64"/>
      <c r="H78" s="64"/>
      <c r="I78" s="177" t="s">
        <v>35</v>
      </c>
      <c r="J78" s="176" t="str">
        <f>E21</f>
        <v>Vodohospodářský podnik a.s.</v>
      </c>
      <c r="K78" s="64"/>
      <c r="L78" s="62"/>
    </row>
    <row r="79" spans="2:12" s="1" customFormat="1" ht="14.45" customHeight="1">
      <c r="B79" s="42"/>
      <c r="C79" s="66" t="s">
        <v>33</v>
      </c>
      <c r="D79" s="64"/>
      <c r="E79" s="64"/>
      <c r="F79" s="176" t="str">
        <f>IF(E18="","",E18)</f>
        <v/>
      </c>
      <c r="G79" s="64"/>
      <c r="H79" s="64"/>
      <c r="I79" s="173"/>
      <c r="J79" s="64"/>
      <c r="K79" s="64"/>
      <c r="L79" s="62"/>
    </row>
    <row r="80" spans="2:12" s="1" customFormat="1" ht="10.35" customHeight="1">
      <c r="B80" s="42"/>
      <c r="C80" s="64"/>
      <c r="D80" s="64"/>
      <c r="E80" s="64"/>
      <c r="F80" s="64"/>
      <c r="G80" s="64"/>
      <c r="H80" s="64"/>
      <c r="I80" s="173"/>
      <c r="J80" s="64"/>
      <c r="K80" s="64"/>
      <c r="L80" s="62"/>
    </row>
    <row r="81" spans="2:65" s="10" customFormat="1" ht="29.25" customHeight="1">
      <c r="B81" s="178"/>
      <c r="C81" s="179" t="s">
        <v>151</v>
      </c>
      <c r="D81" s="180" t="s">
        <v>61</v>
      </c>
      <c r="E81" s="180" t="s">
        <v>57</v>
      </c>
      <c r="F81" s="180" t="s">
        <v>152</v>
      </c>
      <c r="G81" s="180" t="s">
        <v>153</v>
      </c>
      <c r="H81" s="180" t="s">
        <v>154</v>
      </c>
      <c r="I81" s="181" t="s">
        <v>155</v>
      </c>
      <c r="J81" s="180" t="s">
        <v>135</v>
      </c>
      <c r="K81" s="182" t="s">
        <v>156</v>
      </c>
      <c r="L81" s="183"/>
      <c r="M81" s="82" t="s">
        <v>157</v>
      </c>
      <c r="N81" s="83" t="s">
        <v>46</v>
      </c>
      <c r="O81" s="83" t="s">
        <v>158</v>
      </c>
      <c r="P81" s="83" t="s">
        <v>159</v>
      </c>
      <c r="Q81" s="83" t="s">
        <v>160</v>
      </c>
      <c r="R81" s="83" t="s">
        <v>161</v>
      </c>
      <c r="S81" s="83" t="s">
        <v>162</v>
      </c>
      <c r="T81" s="84" t="s">
        <v>163</v>
      </c>
    </row>
    <row r="82" spans="2:65" s="1" customFormat="1" ht="29.25" customHeight="1">
      <c r="B82" s="42"/>
      <c r="C82" s="88" t="s">
        <v>136</v>
      </c>
      <c r="D82" s="64"/>
      <c r="E82" s="64"/>
      <c r="F82" s="64"/>
      <c r="G82" s="64"/>
      <c r="H82" s="64"/>
      <c r="I82" s="173"/>
      <c r="J82" s="184">
        <f>BK82</f>
        <v>0</v>
      </c>
      <c r="K82" s="64"/>
      <c r="L82" s="62"/>
      <c r="M82" s="85"/>
      <c r="N82" s="86"/>
      <c r="O82" s="86"/>
      <c r="P82" s="185">
        <f>P83</f>
        <v>0</v>
      </c>
      <c r="Q82" s="86"/>
      <c r="R82" s="185">
        <f>R83</f>
        <v>25.497326800000003</v>
      </c>
      <c r="S82" s="86"/>
      <c r="T82" s="186">
        <f>T83</f>
        <v>2.7341839999999999</v>
      </c>
      <c r="AT82" s="25" t="s">
        <v>75</v>
      </c>
      <c r="AU82" s="25" t="s">
        <v>137</v>
      </c>
      <c r="BK82" s="187">
        <f>BK83</f>
        <v>0</v>
      </c>
    </row>
    <row r="83" spans="2:65" s="11" customFormat="1" ht="37.35" customHeight="1">
      <c r="B83" s="188"/>
      <c r="C83" s="189"/>
      <c r="D83" s="190" t="s">
        <v>75</v>
      </c>
      <c r="E83" s="191" t="s">
        <v>164</v>
      </c>
      <c r="F83" s="191" t="s">
        <v>165</v>
      </c>
      <c r="G83" s="189"/>
      <c r="H83" s="189"/>
      <c r="I83" s="192"/>
      <c r="J83" s="193">
        <f>BK83</f>
        <v>0</v>
      </c>
      <c r="K83" s="189"/>
      <c r="L83" s="194"/>
      <c r="M83" s="195"/>
      <c r="N83" s="196"/>
      <c r="O83" s="196"/>
      <c r="P83" s="197">
        <f>P84+P103+P114+P149+P155</f>
        <v>0</v>
      </c>
      <c r="Q83" s="196"/>
      <c r="R83" s="197">
        <f>R84+R103+R114+R149+R155</f>
        <v>25.497326800000003</v>
      </c>
      <c r="S83" s="196"/>
      <c r="T83" s="198">
        <f>T84+T103+T114+T149+T155</f>
        <v>2.7341839999999999</v>
      </c>
      <c r="AR83" s="199" t="s">
        <v>83</v>
      </c>
      <c r="AT83" s="200" t="s">
        <v>75</v>
      </c>
      <c r="AU83" s="200" t="s">
        <v>76</v>
      </c>
      <c r="AY83" s="199" t="s">
        <v>166</v>
      </c>
      <c r="BK83" s="201">
        <f>BK84+BK103+BK114+BK149+BK155</f>
        <v>0</v>
      </c>
    </row>
    <row r="84" spans="2:65" s="11" customFormat="1" ht="19.899999999999999" customHeight="1">
      <c r="B84" s="188"/>
      <c r="C84" s="189"/>
      <c r="D84" s="190" t="s">
        <v>75</v>
      </c>
      <c r="E84" s="202" t="s">
        <v>83</v>
      </c>
      <c r="F84" s="202" t="s">
        <v>415</v>
      </c>
      <c r="G84" s="189"/>
      <c r="H84" s="189"/>
      <c r="I84" s="192"/>
      <c r="J84" s="203">
        <f>BK84</f>
        <v>0</v>
      </c>
      <c r="K84" s="189"/>
      <c r="L84" s="194"/>
      <c r="M84" s="195"/>
      <c r="N84" s="196"/>
      <c r="O84" s="196"/>
      <c r="P84" s="197">
        <f>SUM(P85:P102)</f>
        <v>0</v>
      </c>
      <c r="Q84" s="196"/>
      <c r="R84" s="197">
        <f>SUM(R85:R102)</f>
        <v>1.8000000000000001E-4</v>
      </c>
      <c r="S84" s="196"/>
      <c r="T84" s="198">
        <f>SUM(T85:T102)</f>
        <v>0</v>
      </c>
      <c r="AR84" s="199" t="s">
        <v>83</v>
      </c>
      <c r="AT84" s="200" t="s">
        <v>75</v>
      </c>
      <c r="AU84" s="200" t="s">
        <v>83</v>
      </c>
      <c r="AY84" s="199" t="s">
        <v>166</v>
      </c>
      <c r="BK84" s="201">
        <f>SUM(BK85:BK102)</f>
        <v>0</v>
      </c>
    </row>
    <row r="85" spans="2:65" s="1" customFormat="1" ht="25.5" customHeight="1">
      <c r="B85" s="42"/>
      <c r="C85" s="204" t="s">
        <v>83</v>
      </c>
      <c r="D85" s="204" t="s">
        <v>169</v>
      </c>
      <c r="E85" s="205" t="s">
        <v>1557</v>
      </c>
      <c r="F85" s="206" t="s">
        <v>1558</v>
      </c>
      <c r="G85" s="207" t="s">
        <v>172</v>
      </c>
      <c r="H85" s="208">
        <v>14</v>
      </c>
      <c r="I85" s="209"/>
      <c r="J85" s="208">
        <f>ROUND(I85*H85,2)</f>
        <v>0</v>
      </c>
      <c r="K85" s="206" t="s">
        <v>173</v>
      </c>
      <c r="L85" s="62"/>
      <c r="M85" s="210" t="s">
        <v>22</v>
      </c>
      <c r="N85" s="211" t="s">
        <v>47</v>
      </c>
      <c r="O85" s="43"/>
      <c r="P85" s="212">
        <f>O85*H85</f>
        <v>0</v>
      </c>
      <c r="Q85" s="212">
        <v>0</v>
      </c>
      <c r="R85" s="212">
        <f>Q85*H85</f>
        <v>0</v>
      </c>
      <c r="S85" s="212">
        <v>0</v>
      </c>
      <c r="T85" s="213">
        <f>S85*H85</f>
        <v>0</v>
      </c>
      <c r="AR85" s="25" t="s">
        <v>174</v>
      </c>
      <c r="AT85" s="25" t="s">
        <v>169</v>
      </c>
      <c r="AU85" s="25" t="s">
        <v>85</v>
      </c>
      <c r="AY85" s="25" t="s">
        <v>166</v>
      </c>
      <c r="BE85" s="214">
        <f>IF(N85="základní",J85,0)</f>
        <v>0</v>
      </c>
      <c r="BF85" s="214">
        <f>IF(N85="snížená",J85,0)</f>
        <v>0</v>
      </c>
      <c r="BG85" s="214">
        <f>IF(N85="zákl. přenesená",J85,0)</f>
        <v>0</v>
      </c>
      <c r="BH85" s="214">
        <f>IF(N85="sníž. přenesená",J85,0)</f>
        <v>0</v>
      </c>
      <c r="BI85" s="214">
        <f>IF(N85="nulová",J85,0)</f>
        <v>0</v>
      </c>
      <c r="BJ85" s="25" t="s">
        <v>83</v>
      </c>
      <c r="BK85" s="214">
        <f>ROUND(I85*H85,2)</f>
        <v>0</v>
      </c>
      <c r="BL85" s="25" t="s">
        <v>174</v>
      </c>
      <c r="BM85" s="25" t="s">
        <v>1559</v>
      </c>
    </row>
    <row r="86" spans="2:65" s="1" customFormat="1" ht="189" hidden="1">
      <c r="B86" s="42"/>
      <c r="C86" s="64"/>
      <c r="D86" s="217" t="s">
        <v>193</v>
      </c>
      <c r="E86" s="64"/>
      <c r="F86" s="237" t="s">
        <v>1560</v>
      </c>
      <c r="G86" s="64"/>
      <c r="H86" s="64"/>
      <c r="I86" s="173"/>
      <c r="J86" s="64"/>
      <c r="K86" s="64"/>
      <c r="L86" s="62"/>
      <c r="M86" s="238"/>
      <c r="N86" s="43"/>
      <c r="O86" s="43"/>
      <c r="P86" s="43"/>
      <c r="Q86" s="43"/>
      <c r="R86" s="43"/>
      <c r="S86" s="43"/>
      <c r="T86" s="79"/>
      <c r="AT86" s="25" t="s">
        <v>193</v>
      </c>
      <c r="AU86" s="25" t="s">
        <v>85</v>
      </c>
    </row>
    <row r="87" spans="2:65" s="13" customFormat="1">
      <c r="B87" s="226"/>
      <c r="C87" s="227"/>
      <c r="D87" s="217" t="s">
        <v>176</v>
      </c>
      <c r="E87" s="228" t="s">
        <v>22</v>
      </c>
      <c r="F87" s="229" t="s">
        <v>1561</v>
      </c>
      <c r="G87" s="227"/>
      <c r="H87" s="230">
        <v>14</v>
      </c>
      <c r="I87" s="231"/>
      <c r="J87" s="227"/>
      <c r="K87" s="227"/>
      <c r="L87" s="232"/>
      <c r="M87" s="233"/>
      <c r="N87" s="234"/>
      <c r="O87" s="234"/>
      <c r="P87" s="234"/>
      <c r="Q87" s="234"/>
      <c r="R87" s="234"/>
      <c r="S87" s="234"/>
      <c r="T87" s="235"/>
      <c r="AT87" s="236" t="s">
        <v>176</v>
      </c>
      <c r="AU87" s="236" t="s">
        <v>85</v>
      </c>
      <c r="AV87" s="13" t="s">
        <v>85</v>
      </c>
      <c r="AW87" s="13" t="s">
        <v>39</v>
      </c>
      <c r="AX87" s="13" t="s">
        <v>83</v>
      </c>
      <c r="AY87" s="236" t="s">
        <v>166</v>
      </c>
    </row>
    <row r="88" spans="2:65" s="1" customFormat="1" ht="16.5" customHeight="1">
      <c r="B88" s="42"/>
      <c r="C88" s="204" t="s">
        <v>85</v>
      </c>
      <c r="D88" s="204" t="s">
        <v>169</v>
      </c>
      <c r="E88" s="205" t="s">
        <v>1562</v>
      </c>
      <c r="F88" s="206" t="s">
        <v>1563</v>
      </c>
      <c r="G88" s="207" t="s">
        <v>1211</v>
      </c>
      <c r="H88" s="208">
        <v>1</v>
      </c>
      <c r="I88" s="209"/>
      <c r="J88" s="208">
        <f>ROUND(I88*H88,2)</f>
        <v>0</v>
      </c>
      <c r="K88" s="206" t="s">
        <v>22</v>
      </c>
      <c r="L88" s="62"/>
      <c r="M88" s="210" t="s">
        <v>22</v>
      </c>
      <c r="N88" s="211" t="s">
        <v>47</v>
      </c>
      <c r="O88" s="43"/>
      <c r="P88" s="212">
        <f>O88*H88</f>
        <v>0</v>
      </c>
      <c r="Q88" s="212">
        <v>1.8000000000000001E-4</v>
      </c>
      <c r="R88" s="212">
        <f>Q88*H88</f>
        <v>1.8000000000000001E-4</v>
      </c>
      <c r="S88" s="212">
        <v>0</v>
      </c>
      <c r="T88" s="213">
        <f>S88*H88</f>
        <v>0</v>
      </c>
      <c r="AR88" s="25" t="s">
        <v>174</v>
      </c>
      <c r="AT88" s="25" t="s">
        <v>169</v>
      </c>
      <c r="AU88" s="25" t="s">
        <v>85</v>
      </c>
      <c r="AY88" s="25" t="s">
        <v>166</v>
      </c>
      <c r="BE88" s="214">
        <f>IF(N88="základní",J88,0)</f>
        <v>0</v>
      </c>
      <c r="BF88" s="214">
        <f>IF(N88="snížená",J88,0)</f>
        <v>0</v>
      </c>
      <c r="BG88" s="214">
        <f>IF(N88="zákl. přenesená",J88,0)</f>
        <v>0</v>
      </c>
      <c r="BH88" s="214">
        <f>IF(N88="sníž. přenesená",J88,0)</f>
        <v>0</v>
      </c>
      <c r="BI88" s="214">
        <f>IF(N88="nulová",J88,0)</f>
        <v>0</v>
      </c>
      <c r="BJ88" s="25" t="s">
        <v>83</v>
      </c>
      <c r="BK88" s="214">
        <f>ROUND(I88*H88,2)</f>
        <v>0</v>
      </c>
      <c r="BL88" s="25" t="s">
        <v>174</v>
      </c>
      <c r="BM88" s="25" t="s">
        <v>1564</v>
      </c>
    </row>
    <row r="89" spans="2:65" s="13" customFormat="1">
      <c r="B89" s="226"/>
      <c r="C89" s="227"/>
      <c r="D89" s="217" t="s">
        <v>176</v>
      </c>
      <c r="E89" s="228" t="s">
        <v>22</v>
      </c>
      <c r="F89" s="229" t="s">
        <v>1565</v>
      </c>
      <c r="G89" s="227"/>
      <c r="H89" s="230">
        <v>1</v>
      </c>
      <c r="I89" s="231"/>
      <c r="J89" s="227"/>
      <c r="K89" s="227"/>
      <c r="L89" s="232"/>
      <c r="M89" s="233"/>
      <c r="N89" s="234"/>
      <c r="O89" s="234"/>
      <c r="P89" s="234"/>
      <c r="Q89" s="234"/>
      <c r="R89" s="234"/>
      <c r="S89" s="234"/>
      <c r="T89" s="235"/>
      <c r="AT89" s="236" t="s">
        <v>176</v>
      </c>
      <c r="AU89" s="236" t="s">
        <v>85</v>
      </c>
      <c r="AV89" s="13" t="s">
        <v>85</v>
      </c>
      <c r="AW89" s="13" t="s">
        <v>39</v>
      </c>
      <c r="AX89" s="13" t="s">
        <v>83</v>
      </c>
      <c r="AY89" s="236" t="s">
        <v>166</v>
      </c>
    </row>
    <row r="90" spans="2:65" s="1" customFormat="1" ht="38.25" customHeight="1">
      <c r="B90" s="42"/>
      <c r="C90" s="204" t="s">
        <v>183</v>
      </c>
      <c r="D90" s="204" t="s">
        <v>169</v>
      </c>
      <c r="E90" s="205" t="s">
        <v>1566</v>
      </c>
      <c r="F90" s="206" t="s">
        <v>1567</v>
      </c>
      <c r="G90" s="207" t="s">
        <v>186</v>
      </c>
      <c r="H90" s="208">
        <v>3.31</v>
      </c>
      <c r="I90" s="209"/>
      <c r="J90" s="208">
        <f>ROUND(I90*H90,2)</f>
        <v>0</v>
      </c>
      <c r="K90" s="206" t="s">
        <v>173</v>
      </c>
      <c r="L90" s="62"/>
      <c r="M90" s="210" t="s">
        <v>22</v>
      </c>
      <c r="N90" s="211" t="s">
        <v>47</v>
      </c>
      <c r="O90" s="43"/>
      <c r="P90" s="212">
        <f>O90*H90</f>
        <v>0</v>
      </c>
      <c r="Q90" s="212">
        <v>0</v>
      </c>
      <c r="R90" s="212">
        <f>Q90*H90</f>
        <v>0</v>
      </c>
      <c r="S90" s="212">
        <v>0</v>
      </c>
      <c r="T90" s="213">
        <f>S90*H90</f>
        <v>0</v>
      </c>
      <c r="AR90" s="25" t="s">
        <v>174</v>
      </c>
      <c r="AT90" s="25" t="s">
        <v>169</v>
      </c>
      <c r="AU90" s="25" t="s">
        <v>85</v>
      </c>
      <c r="AY90" s="25" t="s">
        <v>166</v>
      </c>
      <c r="BE90" s="214">
        <f>IF(N90="základní",J90,0)</f>
        <v>0</v>
      </c>
      <c r="BF90" s="214">
        <f>IF(N90="snížená",J90,0)</f>
        <v>0</v>
      </c>
      <c r="BG90" s="214">
        <f>IF(N90="zákl. přenesená",J90,0)</f>
        <v>0</v>
      </c>
      <c r="BH90" s="214">
        <f>IF(N90="sníž. přenesená",J90,0)</f>
        <v>0</v>
      </c>
      <c r="BI90" s="214">
        <f>IF(N90="nulová",J90,0)</f>
        <v>0</v>
      </c>
      <c r="BJ90" s="25" t="s">
        <v>83</v>
      </c>
      <c r="BK90" s="214">
        <f>ROUND(I90*H90,2)</f>
        <v>0</v>
      </c>
      <c r="BL90" s="25" t="s">
        <v>174</v>
      </c>
      <c r="BM90" s="25" t="s">
        <v>1568</v>
      </c>
    </row>
    <row r="91" spans="2:65" s="1" customFormat="1" ht="135" hidden="1">
      <c r="B91" s="42"/>
      <c r="C91" s="64"/>
      <c r="D91" s="217" t="s">
        <v>193</v>
      </c>
      <c r="E91" s="64"/>
      <c r="F91" s="237" t="s">
        <v>1569</v>
      </c>
      <c r="G91" s="64"/>
      <c r="H91" s="64"/>
      <c r="I91" s="173"/>
      <c r="J91" s="64"/>
      <c r="K91" s="64"/>
      <c r="L91" s="62"/>
      <c r="M91" s="238"/>
      <c r="N91" s="43"/>
      <c r="O91" s="43"/>
      <c r="P91" s="43"/>
      <c r="Q91" s="43"/>
      <c r="R91" s="43"/>
      <c r="S91" s="43"/>
      <c r="T91" s="79"/>
      <c r="AT91" s="25" t="s">
        <v>193</v>
      </c>
      <c r="AU91" s="25" t="s">
        <v>85</v>
      </c>
    </row>
    <row r="92" spans="2:65" s="12" customFormat="1">
      <c r="B92" s="215"/>
      <c r="C92" s="216"/>
      <c r="D92" s="217" t="s">
        <v>176</v>
      </c>
      <c r="E92" s="218" t="s">
        <v>22</v>
      </c>
      <c r="F92" s="219" t="s">
        <v>1570</v>
      </c>
      <c r="G92" s="216"/>
      <c r="H92" s="218" t="s">
        <v>22</v>
      </c>
      <c r="I92" s="220"/>
      <c r="J92" s="216"/>
      <c r="K92" s="216"/>
      <c r="L92" s="221"/>
      <c r="M92" s="222"/>
      <c r="N92" s="223"/>
      <c r="O92" s="223"/>
      <c r="P92" s="223"/>
      <c r="Q92" s="223"/>
      <c r="R92" s="223"/>
      <c r="S92" s="223"/>
      <c r="T92" s="224"/>
      <c r="AT92" s="225" t="s">
        <v>176</v>
      </c>
      <c r="AU92" s="225" t="s">
        <v>85</v>
      </c>
      <c r="AV92" s="12" t="s">
        <v>83</v>
      </c>
      <c r="AW92" s="12" t="s">
        <v>39</v>
      </c>
      <c r="AX92" s="12" t="s">
        <v>76</v>
      </c>
      <c r="AY92" s="225" t="s">
        <v>166</v>
      </c>
    </row>
    <row r="93" spans="2:65" s="13" customFormat="1">
      <c r="B93" s="226"/>
      <c r="C93" s="227"/>
      <c r="D93" s="217" t="s">
        <v>176</v>
      </c>
      <c r="E93" s="228" t="s">
        <v>22</v>
      </c>
      <c r="F93" s="229" t="s">
        <v>1571</v>
      </c>
      <c r="G93" s="227"/>
      <c r="H93" s="230">
        <v>3.31</v>
      </c>
      <c r="I93" s="231"/>
      <c r="J93" s="227"/>
      <c r="K93" s="227"/>
      <c r="L93" s="232"/>
      <c r="M93" s="233"/>
      <c r="N93" s="234"/>
      <c r="O93" s="234"/>
      <c r="P93" s="234"/>
      <c r="Q93" s="234"/>
      <c r="R93" s="234"/>
      <c r="S93" s="234"/>
      <c r="T93" s="235"/>
      <c r="AT93" s="236" t="s">
        <v>176</v>
      </c>
      <c r="AU93" s="236" t="s">
        <v>85</v>
      </c>
      <c r="AV93" s="13" t="s">
        <v>85</v>
      </c>
      <c r="AW93" s="13" t="s">
        <v>39</v>
      </c>
      <c r="AX93" s="13" t="s">
        <v>83</v>
      </c>
      <c r="AY93" s="236" t="s">
        <v>166</v>
      </c>
    </row>
    <row r="94" spans="2:65" s="1" customFormat="1" ht="25.5" customHeight="1">
      <c r="B94" s="42"/>
      <c r="C94" s="204" t="s">
        <v>174</v>
      </c>
      <c r="D94" s="204" t="s">
        <v>169</v>
      </c>
      <c r="E94" s="205" t="s">
        <v>1572</v>
      </c>
      <c r="F94" s="206" t="s">
        <v>1573</v>
      </c>
      <c r="G94" s="207" t="s">
        <v>186</v>
      </c>
      <c r="H94" s="208">
        <v>3.52</v>
      </c>
      <c r="I94" s="209"/>
      <c r="J94" s="208">
        <f>ROUND(I94*H94,2)</f>
        <v>0</v>
      </c>
      <c r="K94" s="206" t="s">
        <v>173</v>
      </c>
      <c r="L94" s="62"/>
      <c r="M94" s="210" t="s">
        <v>22</v>
      </c>
      <c r="N94" s="211" t="s">
        <v>47</v>
      </c>
      <c r="O94" s="43"/>
      <c r="P94" s="212">
        <f>O94*H94</f>
        <v>0</v>
      </c>
      <c r="Q94" s="212">
        <v>0</v>
      </c>
      <c r="R94" s="212">
        <f>Q94*H94</f>
        <v>0</v>
      </c>
      <c r="S94" s="212">
        <v>0</v>
      </c>
      <c r="T94" s="213">
        <f>S94*H94</f>
        <v>0</v>
      </c>
      <c r="AR94" s="25" t="s">
        <v>174</v>
      </c>
      <c r="AT94" s="25" t="s">
        <v>169</v>
      </c>
      <c r="AU94" s="25" t="s">
        <v>85</v>
      </c>
      <c r="AY94" s="25" t="s">
        <v>166</v>
      </c>
      <c r="BE94" s="214">
        <f>IF(N94="základní",J94,0)</f>
        <v>0</v>
      </c>
      <c r="BF94" s="214">
        <f>IF(N94="snížená",J94,0)</f>
        <v>0</v>
      </c>
      <c r="BG94" s="214">
        <f>IF(N94="zákl. přenesená",J94,0)</f>
        <v>0</v>
      </c>
      <c r="BH94" s="214">
        <f>IF(N94="sníž. přenesená",J94,0)</f>
        <v>0</v>
      </c>
      <c r="BI94" s="214">
        <f>IF(N94="nulová",J94,0)</f>
        <v>0</v>
      </c>
      <c r="BJ94" s="25" t="s">
        <v>83</v>
      </c>
      <c r="BK94" s="214">
        <f>ROUND(I94*H94,2)</f>
        <v>0</v>
      </c>
      <c r="BL94" s="25" t="s">
        <v>174</v>
      </c>
      <c r="BM94" s="25" t="s">
        <v>1574</v>
      </c>
    </row>
    <row r="95" spans="2:65" s="1" customFormat="1" ht="270" hidden="1">
      <c r="B95" s="42"/>
      <c r="C95" s="64"/>
      <c r="D95" s="217" t="s">
        <v>193</v>
      </c>
      <c r="E95" s="64"/>
      <c r="F95" s="237" t="s">
        <v>1575</v>
      </c>
      <c r="G95" s="64"/>
      <c r="H95" s="64"/>
      <c r="I95" s="173"/>
      <c r="J95" s="64"/>
      <c r="K95" s="64"/>
      <c r="L95" s="62"/>
      <c r="M95" s="238"/>
      <c r="N95" s="43"/>
      <c r="O95" s="43"/>
      <c r="P95" s="43"/>
      <c r="Q95" s="43"/>
      <c r="R95" s="43"/>
      <c r="S95" s="43"/>
      <c r="T95" s="79"/>
      <c r="AT95" s="25" t="s">
        <v>193</v>
      </c>
      <c r="AU95" s="25" t="s">
        <v>85</v>
      </c>
    </row>
    <row r="96" spans="2:65" s="12" customFormat="1">
      <c r="B96" s="215"/>
      <c r="C96" s="216"/>
      <c r="D96" s="217" t="s">
        <v>176</v>
      </c>
      <c r="E96" s="218" t="s">
        <v>22</v>
      </c>
      <c r="F96" s="219" t="s">
        <v>1570</v>
      </c>
      <c r="G96" s="216"/>
      <c r="H96" s="218" t="s">
        <v>22</v>
      </c>
      <c r="I96" s="220"/>
      <c r="J96" s="216"/>
      <c r="K96" s="216"/>
      <c r="L96" s="221"/>
      <c r="M96" s="222"/>
      <c r="N96" s="223"/>
      <c r="O96" s="223"/>
      <c r="P96" s="223"/>
      <c r="Q96" s="223"/>
      <c r="R96" s="223"/>
      <c r="S96" s="223"/>
      <c r="T96" s="224"/>
      <c r="AT96" s="225" t="s">
        <v>176</v>
      </c>
      <c r="AU96" s="225" t="s">
        <v>85</v>
      </c>
      <c r="AV96" s="12" t="s">
        <v>83</v>
      </c>
      <c r="AW96" s="12" t="s">
        <v>39</v>
      </c>
      <c r="AX96" s="12" t="s">
        <v>76</v>
      </c>
      <c r="AY96" s="225" t="s">
        <v>166</v>
      </c>
    </row>
    <row r="97" spans="2:65" s="13" customFormat="1">
      <c r="B97" s="226"/>
      <c r="C97" s="227"/>
      <c r="D97" s="217" t="s">
        <v>176</v>
      </c>
      <c r="E97" s="228" t="s">
        <v>22</v>
      </c>
      <c r="F97" s="229" t="s">
        <v>1576</v>
      </c>
      <c r="G97" s="227"/>
      <c r="H97" s="230">
        <v>3.12</v>
      </c>
      <c r="I97" s="231"/>
      <c r="J97" s="227"/>
      <c r="K97" s="227"/>
      <c r="L97" s="232"/>
      <c r="M97" s="233"/>
      <c r="N97" s="234"/>
      <c r="O97" s="234"/>
      <c r="P97" s="234"/>
      <c r="Q97" s="234"/>
      <c r="R97" s="234"/>
      <c r="S97" s="234"/>
      <c r="T97" s="235"/>
      <c r="AT97" s="236" t="s">
        <v>176</v>
      </c>
      <c r="AU97" s="236" t="s">
        <v>85</v>
      </c>
      <c r="AV97" s="13" t="s">
        <v>85</v>
      </c>
      <c r="AW97" s="13" t="s">
        <v>39</v>
      </c>
      <c r="AX97" s="13" t="s">
        <v>76</v>
      </c>
      <c r="AY97" s="236" t="s">
        <v>166</v>
      </c>
    </row>
    <row r="98" spans="2:65" s="13" customFormat="1">
      <c r="B98" s="226"/>
      <c r="C98" s="227"/>
      <c r="D98" s="217" t="s">
        <v>176</v>
      </c>
      <c r="E98" s="228" t="s">
        <v>22</v>
      </c>
      <c r="F98" s="229" t="s">
        <v>1577</v>
      </c>
      <c r="G98" s="227"/>
      <c r="H98" s="230">
        <v>0.4</v>
      </c>
      <c r="I98" s="231"/>
      <c r="J98" s="227"/>
      <c r="K98" s="227"/>
      <c r="L98" s="232"/>
      <c r="M98" s="233"/>
      <c r="N98" s="234"/>
      <c r="O98" s="234"/>
      <c r="P98" s="234"/>
      <c r="Q98" s="234"/>
      <c r="R98" s="234"/>
      <c r="S98" s="234"/>
      <c r="T98" s="235"/>
      <c r="AT98" s="236" t="s">
        <v>176</v>
      </c>
      <c r="AU98" s="236" t="s">
        <v>85</v>
      </c>
      <c r="AV98" s="13" t="s">
        <v>85</v>
      </c>
      <c r="AW98" s="13" t="s">
        <v>39</v>
      </c>
      <c r="AX98" s="13" t="s">
        <v>76</v>
      </c>
      <c r="AY98" s="236" t="s">
        <v>166</v>
      </c>
    </row>
    <row r="99" spans="2:65" s="14" customFormat="1">
      <c r="B99" s="239"/>
      <c r="C99" s="240"/>
      <c r="D99" s="217" t="s">
        <v>176</v>
      </c>
      <c r="E99" s="241" t="s">
        <v>22</v>
      </c>
      <c r="F99" s="242" t="s">
        <v>214</v>
      </c>
      <c r="G99" s="240"/>
      <c r="H99" s="243">
        <v>3.52</v>
      </c>
      <c r="I99" s="244"/>
      <c r="J99" s="240"/>
      <c r="K99" s="240"/>
      <c r="L99" s="245"/>
      <c r="M99" s="246"/>
      <c r="N99" s="247"/>
      <c r="O99" s="247"/>
      <c r="P99" s="247"/>
      <c r="Q99" s="247"/>
      <c r="R99" s="247"/>
      <c r="S99" s="247"/>
      <c r="T99" s="248"/>
      <c r="AT99" s="249" t="s">
        <v>176</v>
      </c>
      <c r="AU99" s="249" t="s">
        <v>85</v>
      </c>
      <c r="AV99" s="14" t="s">
        <v>174</v>
      </c>
      <c r="AW99" s="14" t="s">
        <v>39</v>
      </c>
      <c r="AX99" s="14" t="s">
        <v>83</v>
      </c>
      <c r="AY99" s="249" t="s">
        <v>166</v>
      </c>
    </row>
    <row r="100" spans="2:65" s="1" customFormat="1" ht="16.5" customHeight="1">
      <c r="B100" s="42"/>
      <c r="C100" s="204" t="s">
        <v>197</v>
      </c>
      <c r="D100" s="204" t="s">
        <v>169</v>
      </c>
      <c r="E100" s="205" t="s">
        <v>1578</v>
      </c>
      <c r="F100" s="206" t="s">
        <v>1579</v>
      </c>
      <c r="G100" s="207" t="s">
        <v>186</v>
      </c>
      <c r="H100" s="208">
        <v>6.83</v>
      </c>
      <c r="I100" s="209"/>
      <c r="J100" s="208">
        <f>ROUND(I100*H100,2)</f>
        <v>0</v>
      </c>
      <c r="K100" s="206" t="s">
        <v>22</v>
      </c>
      <c r="L100" s="62"/>
      <c r="M100" s="210" t="s">
        <v>22</v>
      </c>
      <c r="N100" s="211" t="s">
        <v>47</v>
      </c>
      <c r="O100" s="43"/>
      <c r="P100" s="212">
        <f>O100*H100</f>
        <v>0</v>
      </c>
      <c r="Q100" s="212">
        <v>0</v>
      </c>
      <c r="R100" s="212">
        <f>Q100*H100</f>
        <v>0</v>
      </c>
      <c r="S100" s="212">
        <v>0</v>
      </c>
      <c r="T100" s="213">
        <f>S100*H100</f>
        <v>0</v>
      </c>
      <c r="AR100" s="25" t="s">
        <v>174</v>
      </c>
      <c r="AT100" s="25" t="s">
        <v>169</v>
      </c>
      <c r="AU100" s="25" t="s">
        <v>85</v>
      </c>
      <c r="AY100" s="25" t="s">
        <v>166</v>
      </c>
      <c r="BE100" s="214">
        <f>IF(N100="základní",J100,0)</f>
        <v>0</v>
      </c>
      <c r="BF100" s="214">
        <f>IF(N100="snížená",J100,0)</f>
        <v>0</v>
      </c>
      <c r="BG100" s="214">
        <f>IF(N100="zákl. přenesená",J100,0)</f>
        <v>0</v>
      </c>
      <c r="BH100" s="214">
        <f>IF(N100="sníž. přenesená",J100,0)</f>
        <v>0</v>
      </c>
      <c r="BI100" s="214">
        <f>IF(N100="nulová",J100,0)</f>
        <v>0</v>
      </c>
      <c r="BJ100" s="25" t="s">
        <v>83</v>
      </c>
      <c r="BK100" s="214">
        <f>ROUND(I100*H100,2)</f>
        <v>0</v>
      </c>
      <c r="BL100" s="25" t="s">
        <v>174</v>
      </c>
      <c r="BM100" s="25" t="s">
        <v>1580</v>
      </c>
    </row>
    <row r="101" spans="2:65" s="1" customFormat="1" ht="409.5" hidden="1">
      <c r="B101" s="42"/>
      <c r="C101" s="64"/>
      <c r="D101" s="217" t="s">
        <v>193</v>
      </c>
      <c r="E101" s="64"/>
      <c r="F101" s="277" t="s">
        <v>1581</v>
      </c>
      <c r="G101" s="64"/>
      <c r="H101" s="64"/>
      <c r="I101" s="173"/>
      <c r="J101" s="64"/>
      <c r="K101" s="64"/>
      <c r="L101" s="62"/>
      <c r="M101" s="238"/>
      <c r="N101" s="43"/>
      <c r="O101" s="43"/>
      <c r="P101" s="43"/>
      <c r="Q101" s="43"/>
      <c r="R101" s="43"/>
      <c r="S101" s="43"/>
      <c r="T101" s="79"/>
      <c r="AT101" s="25" t="s">
        <v>193</v>
      </c>
      <c r="AU101" s="25" t="s">
        <v>85</v>
      </c>
    </row>
    <row r="102" spans="2:65" s="13" customFormat="1">
      <c r="B102" s="226"/>
      <c r="C102" s="227"/>
      <c r="D102" s="217" t="s">
        <v>176</v>
      </c>
      <c r="E102" s="228" t="s">
        <v>22</v>
      </c>
      <c r="F102" s="229" t="s">
        <v>1582</v>
      </c>
      <c r="G102" s="227"/>
      <c r="H102" s="230">
        <v>6.83</v>
      </c>
      <c r="I102" s="231"/>
      <c r="J102" s="227"/>
      <c r="K102" s="227"/>
      <c r="L102" s="232"/>
      <c r="M102" s="233"/>
      <c r="N102" s="234"/>
      <c r="O102" s="234"/>
      <c r="P102" s="234"/>
      <c r="Q102" s="234"/>
      <c r="R102" s="234"/>
      <c r="S102" s="234"/>
      <c r="T102" s="235"/>
      <c r="AT102" s="236" t="s">
        <v>176</v>
      </c>
      <c r="AU102" s="236" t="s">
        <v>85</v>
      </c>
      <c r="AV102" s="13" t="s">
        <v>85</v>
      </c>
      <c r="AW102" s="13" t="s">
        <v>39</v>
      </c>
      <c r="AX102" s="13" t="s">
        <v>83</v>
      </c>
      <c r="AY102" s="236" t="s">
        <v>166</v>
      </c>
    </row>
    <row r="103" spans="2:65" s="11" customFormat="1" ht="29.85" customHeight="1">
      <c r="B103" s="188"/>
      <c r="C103" s="189"/>
      <c r="D103" s="190" t="s">
        <v>75</v>
      </c>
      <c r="E103" s="202" t="s">
        <v>85</v>
      </c>
      <c r="F103" s="202" t="s">
        <v>1295</v>
      </c>
      <c r="G103" s="189"/>
      <c r="H103" s="189"/>
      <c r="I103" s="192"/>
      <c r="J103" s="203">
        <f>BK103</f>
        <v>0</v>
      </c>
      <c r="K103" s="189"/>
      <c r="L103" s="194"/>
      <c r="M103" s="195"/>
      <c r="N103" s="196"/>
      <c r="O103" s="196"/>
      <c r="P103" s="197">
        <f>SUM(P104:P113)</f>
        <v>0</v>
      </c>
      <c r="Q103" s="196"/>
      <c r="R103" s="197">
        <f>SUM(R104:R113)</f>
        <v>11.5063168</v>
      </c>
      <c r="S103" s="196"/>
      <c r="T103" s="198">
        <f>SUM(T104:T113)</f>
        <v>0</v>
      </c>
      <c r="AR103" s="199" t="s">
        <v>83</v>
      </c>
      <c r="AT103" s="200" t="s">
        <v>75</v>
      </c>
      <c r="AU103" s="200" t="s">
        <v>83</v>
      </c>
      <c r="AY103" s="199" t="s">
        <v>166</v>
      </c>
      <c r="BK103" s="201">
        <f>SUM(BK104:BK113)</f>
        <v>0</v>
      </c>
    </row>
    <row r="104" spans="2:65" s="1" customFormat="1" ht="16.5" customHeight="1">
      <c r="B104" s="42"/>
      <c r="C104" s="204" t="s">
        <v>202</v>
      </c>
      <c r="D104" s="204" t="s">
        <v>169</v>
      </c>
      <c r="E104" s="205" t="s">
        <v>1583</v>
      </c>
      <c r="F104" s="206" t="s">
        <v>1584</v>
      </c>
      <c r="G104" s="207" t="s">
        <v>186</v>
      </c>
      <c r="H104" s="208">
        <v>1.65</v>
      </c>
      <c r="I104" s="209"/>
      <c r="J104" s="208">
        <f>ROUND(I104*H104,2)</f>
        <v>0</v>
      </c>
      <c r="K104" s="206" t="s">
        <v>22</v>
      </c>
      <c r="L104" s="62"/>
      <c r="M104" s="210" t="s">
        <v>22</v>
      </c>
      <c r="N104" s="211" t="s">
        <v>47</v>
      </c>
      <c r="O104" s="43"/>
      <c r="P104" s="212">
        <f>O104*H104</f>
        <v>0</v>
      </c>
      <c r="Q104" s="212">
        <v>2.16</v>
      </c>
      <c r="R104" s="212">
        <f>Q104*H104</f>
        <v>3.5640000000000001</v>
      </c>
      <c r="S104" s="212">
        <v>0</v>
      </c>
      <c r="T104" s="213">
        <f>S104*H104</f>
        <v>0</v>
      </c>
      <c r="AR104" s="25" t="s">
        <v>174</v>
      </c>
      <c r="AT104" s="25" t="s">
        <v>169</v>
      </c>
      <c r="AU104" s="25" t="s">
        <v>85</v>
      </c>
      <c r="AY104" s="25" t="s">
        <v>166</v>
      </c>
      <c r="BE104" s="214">
        <f>IF(N104="základní",J104,0)</f>
        <v>0</v>
      </c>
      <c r="BF104" s="214">
        <f>IF(N104="snížená",J104,0)</f>
        <v>0</v>
      </c>
      <c r="BG104" s="214">
        <f>IF(N104="zákl. přenesená",J104,0)</f>
        <v>0</v>
      </c>
      <c r="BH104" s="214">
        <f>IF(N104="sníž. přenesená",J104,0)</f>
        <v>0</v>
      </c>
      <c r="BI104" s="214">
        <f>IF(N104="nulová",J104,0)</f>
        <v>0</v>
      </c>
      <c r="BJ104" s="25" t="s">
        <v>83</v>
      </c>
      <c r="BK104" s="214">
        <f>ROUND(I104*H104,2)</f>
        <v>0</v>
      </c>
      <c r="BL104" s="25" t="s">
        <v>174</v>
      </c>
      <c r="BM104" s="25" t="s">
        <v>1585</v>
      </c>
    </row>
    <row r="105" spans="2:65" s="1" customFormat="1" ht="67.5" hidden="1">
      <c r="B105" s="42"/>
      <c r="C105" s="64"/>
      <c r="D105" s="217" t="s">
        <v>193</v>
      </c>
      <c r="E105" s="64"/>
      <c r="F105" s="237" t="s">
        <v>1586</v>
      </c>
      <c r="G105" s="64"/>
      <c r="H105" s="64"/>
      <c r="I105" s="173"/>
      <c r="J105" s="64"/>
      <c r="K105" s="64"/>
      <c r="L105" s="62"/>
      <c r="M105" s="238"/>
      <c r="N105" s="43"/>
      <c r="O105" s="43"/>
      <c r="P105" s="43"/>
      <c r="Q105" s="43"/>
      <c r="R105" s="43"/>
      <c r="S105" s="43"/>
      <c r="T105" s="79"/>
      <c r="AT105" s="25" t="s">
        <v>193</v>
      </c>
      <c r="AU105" s="25" t="s">
        <v>85</v>
      </c>
    </row>
    <row r="106" spans="2:65" s="12" customFormat="1">
      <c r="B106" s="215"/>
      <c r="C106" s="216"/>
      <c r="D106" s="217" t="s">
        <v>176</v>
      </c>
      <c r="E106" s="218" t="s">
        <v>22</v>
      </c>
      <c r="F106" s="219" t="s">
        <v>1570</v>
      </c>
      <c r="G106" s="216"/>
      <c r="H106" s="218" t="s">
        <v>22</v>
      </c>
      <c r="I106" s="220"/>
      <c r="J106" s="216"/>
      <c r="K106" s="216"/>
      <c r="L106" s="221"/>
      <c r="M106" s="222"/>
      <c r="N106" s="223"/>
      <c r="O106" s="223"/>
      <c r="P106" s="223"/>
      <c r="Q106" s="223"/>
      <c r="R106" s="223"/>
      <c r="S106" s="223"/>
      <c r="T106" s="224"/>
      <c r="AT106" s="225" t="s">
        <v>176</v>
      </c>
      <c r="AU106" s="225" t="s">
        <v>85</v>
      </c>
      <c r="AV106" s="12" t="s">
        <v>83</v>
      </c>
      <c r="AW106" s="12" t="s">
        <v>39</v>
      </c>
      <c r="AX106" s="12" t="s">
        <v>76</v>
      </c>
      <c r="AY106" s="225" t="s">
        <v>166</v>
      </c>
    </row>
    <row r="107" spans="2:65" s="13" customFormat="1">
      <c r="B107" s="226"/>
      <c r="C107" s="227"/>
      <c r="D107" s="217" t="s">
        <v>176</v>
      </c>
      <c r="E107" s="228" t="s">
        <v>22</v>
      </c>
      <c r="F107" s="229" t="s">
        <v>1587</v>
      </c>
      <c r="G107" s="227"/>
      <c r="H107" s="230">
        <v>1.65</v>
      </c>
      <c r="I107" s="231"/>
      <c r="J107" s="227"/>
      <c r="K107" s="227"/>
      <c r="L107" s="232"/>
      <c r="M107" s="233"/>
      <c r="N107" s="234"/>
      <c r="O107" s="234"/>
      <c r="P107" s="234"/>
      <c r="Q107" s="234"/>
      <c r="R107" s="234"/>
      <c r="S107" s="234"/>
      <c r="T107" s="235"/>
      <c r="AT107" s="236" t="s">
        <v>176</v>
      </c>
      <c r="AU107" s="236" t="s">
        <v>85</v>
      </c>
      <c r="AV107" s="13" t="s">
        <v>85</v>
      </c>
      <c r="AW107" s="13" t="s">
        <v>39</v>
      </c>
      <c r="AX107" s="13" t="s">
        <v>83</v>
      </c>
      <c r="AY107" s="236" t="s">
        <v>166</v>
      </c>
    </row>
    <row r="108" spans="2:65" s="1" customFormat="1" ht="16.5" customHeight="1">
      <c r="B108" s="42"/>
      <c r="C108" s="204" t="s">
        <v>207</v>
      </c>
      <c r="D108" s="204" t="s">
        <v>169</v>
      </c>
      <c r="E108" s="205" t="s">
        <v>1588</v>
      </c>
      <c r="F108" s="206" t="s">
        <v>1589</v>
      </c>
      <c r="G108" s="207" t="s">
        <v>186</v>
      </c>
      <c r="H108" s="208">
        <v>3.52</v>
      </c>
      <c r="I108" s="209"/>
      <c r="J108" s="208">
        <f>ROUND(I108*H108,2)</f>
        <v>0</v>
      </c>
      <c r="K108" s="206" t="s">
        <v>173</v>
      </c>
      <c r="L108" s="62"/>
      <c r="M108" s="210" t="s">
        <v>22</v>
      </c>
      <c r="N108" s="211" t="s">
        <v>47</v>
      </c>
      <c r="O108" s="43"/>
      <c r="P108" s="212">
        <f>O108*H108</f>
        <v>0</v>
      </c>
      <c r="Q108" s="212">
        <v>2.2563399999999998</v>
      </c>
      <c r="R108" s="212">
        <f>Q108*H108</f>
        <v>7.9423167999999995</v>
      </c>
      <c r="S108" s="212">
        <v>0</v>
      </c>
      <c r="T108" s="213">
        <f>S108*H108</f>
        <v>0</v>
      </c>
      <c r="AR108" s="25" t="s">
        <v>174</v>
      </c>
      <c r="AT108" s="25" t="s">
        <v>169</v>
      </c>
      <c r="AU108" s="25" t="s">
        <v>85</v>
      </c>
      <c r="AY108" s="25" t="s">
        <v>166</v>
      </c>
      <c r="BE108" s="214">
        <f>IF(N108="základní",J108,0)</f>
        <v>0</v>
      </c>
      <c r="BF108" s="214">
        <f>IF(N108="snížená",J108,0)</f>
        <v>0</v>
      </c>
      <c r="BG108" s="214">
        <f>IF(N108="zákl. přenesená",J108,0)</f>
        <v>0</v>
      </c>
      <c r="BH108" s="214">
        <f>IF(N108="sníž. přenesená",J108,0)</f>
        <v>0</v>
      </c>
      <c r="BI108" s="214">
        <f>IF(N108="nulová",J108,0)</f>
        <v>0</v>
      </c>
      <c r="BJ108" s="25" t="s">
        <v>83</v>
      </c>
      <c r="BK108" s="214">
        <f>ROUND(I108*H108,2)</f>
        <v>0</v>
      </c>
      <c r="BL108" s="25" t="s">
        <v>174</v>
      </c>
      <c r="BM108" s="25" t="s">
        <v>1590</v>
      </c>
    </row>
    <row r="109" spans="2:65" s="1" customFormat="1" ht="108" hidden="1">
      <c r="B109" s="42"/>
      <c r="C109" s="64"/>
      <c r="D109" s="217" t="s">
        <v>193</v>
      </c>
      <c r="E109" s="64"/>
      <c r="F109" s="237" t="s">
        <v>1591</v>
      </c>
      <c r="G109" s="64"/>
      <c r="H109" s="64"/>
      <c r="I109" s="173"/>
      <c r="J109" s="64"/>
      <c r="K109" s="64"/>
      <c r="L109" s="62"/>
      <c r="M109" s="238"/>
      <c r="N109" s="43"/>
      <c r="O109" s="43"/>
      <c r="P109" s="43"/>
      <c r="Q109" s="43"/>
      <c r="R109" s="43"/>
      <c r="S109" s="43"/>
      <c r="T109" s="79"/>
      <c r="AT109" s="25" t="s">
        <v>193</v>
      </c>
      <c r="AU109" s="25" t="s">
        <v>85</v>
      </c>
    </row>
    <row r="110" spans="2:65" s="12" customFormat="1">
      <c r="B110" s="215"/>
      <c r="C110" s="216"/>
      <c r="D110" s="217" t="s">
        <v>176</v>
      </c>
      <c r="E110" s="218" t="s">
        <v>22</v>
      </c>
      <c r="F110" s="219" t="s">
        <v>1570</v>
      </c>
      <c r="G110" s="216"/>
      <c r="H110" s="218" t="s">
        <v>22</v>
      </c>
      <c r="I110" s="220"/>
      <c r="J110" s="216"/>
      <c r="K110" s="216"/>
      <c r="L110" s="221"/>
      <c r="M110" s="222"/>
      <c r="N110" s="223"/>
      <c r="O110" s="223"/>
      <c r="P110" s="223"/>
      <c r="Q110" s="223"/>
      <c r="R110" s="223"/>
      <c r="S110" s="223"/>
      <c r="T110" s="224"/>
      <c r="AT110" s="225" t="s">
        <v>176</v>
      </c>
      <c r="AU110" s="225" t="s">
        <v>85</v>
      </c>
      <c r="AV110" s="12" t="s">
        <v>83</v>
      </c>
      <c r="AW110" s="12" t="s">
        <v>39</v>
      </c>
      <c r="AX110" s="12" t="s">
        <v>76</v>
      </c>
      <c r="AY110" s="225" t="s">
        <v>166</v>
      </c>
    </row>
    <row r="111" spans="2:65" s="13" customFormat="1">
      <c r="B111" s="226"/>
      <c r="C111" s="227"/>
      <c r="D111" s="217" t="s">
        <v>176</v>
      </c>
      <c r="E111" s="228" t="s">
        <v>22</v>
      </c>
      <c r="F111" s="229" t="s">
        <v>1576</v>
      </c>
      <c r="G111" s="227"/>
      <c r="H111" s="230">
        <v>3.12</v>
      </c>
      <c r="I111" s="231"/>
      <c r="J111" s="227"/>
      <c r="K111" s="227"/>
      <c r="L111" s="232"/>
      <c r="M111" s="233"/>
      <c r="N111" s="234"/>
      <c r="O111" s="234"/>
      <c r="P111" s="234"/>
      <c r="Q111" s="234"/>
      <c r="R111" s="234"/>
      <c r="S111" s="234"/>
      <c r="T111" s="235"/>
      <c r="AT111" s="236" t="s">
        <v>176</v>
      </c>
      <c r="AU111" s="236" t="s">
        <v>85</v>
      </c>
      <c r="AV111" s="13" t="s">
        <v>85</v>
      </c>
      <c r="AW111" s="13" t="s">
        <v>39</v>
      </c>
      <c r="AX111" s="13" t="s">
        <v>76</v>
      </c>
      <c r="AY111" s="236" t="s">
        <v>166</v>
      </c>
    </row>
    <row r="112" spans="2:65" s="13" customFormat="1">
      <c r="B112" s="226"/>
      <c r="C112" s="227"/>
      <c r="D112" s="217" t="s">
        <v>176</v>
      </c>
      <c r="E112" s="228" t="s">
        <v>22</v>
      </c>
      <c r="F112" s="229" t="s">
        <v>1592</v>
      </c>
      <c r="G112" s="227"/>
      <c r="H112" s="230">
        <v>0.4</v>
      </c>
      <c r="I112" s="231"/>
      <c r="J112" s="227"/>
      <c r="K112" s="227"/>
      <c r="L112" s="232"/>
      <c r="M112" s="233"/>
      <c r="N112" s="234"/>
      <c r="O112" s="234"/>
      <c r="P112" s="234"/>
      <c r="Q112" s="234"/>
      <c r="R112" s="234"/>
      <c r="S112" s="234"/>
      <c r="T112" s="235"/>
      <c r="AT112" s="236" t="s">
        <v>176</v>
      </c>
      <c r="AU112" s="236" t="s">
        <v>85</v>
      </c>
      <c r="AV112" s="13" t="s">
        <v>85</v>
      </c>
      <c r="AW112" s="13" t="s">
        <v>39</v>
      </c>
      <c r="AX112" s="13" t="s">
        <v>76</v>
      </c>
      <c r="AY112" s="236" t="s">
        <v>166</v>
      </c>
    </row>
    <row r="113" spans="2:65" s="14" customFormat="1">
      <c r="B113" s="239"/>
      <c r="C113" s="240"/>
      <c r="D113" s="217" t="s">
        <v>176</v>
      </c>
      <c r="E113" s="241" t="s">
        <v>22</v>
      </c>
      <c r="F113" s="242" t="s">
        <v>214</v>
      </c>
      <c r="G113" s="240"/>
      <c r="H113" s="243">
        <v>3.52</v>
      </c>
      <c r="I113" s="244"/>
      <c r="J113" s="240"/>
      <c r="K113" s="240"/>
      <c r="L113" s="245"/>
      <c r="M113" s="246"/>
      <c r="N113" s="247"/>
      <c r="O113" s="247"/>
      <c r="P113" s="247"/>
      <c r="Q113" s="247"/>
      <c r="R113" s="247"/>
      <c r="S113" s="247"/>
      <c r="T113" s="248"/>
      <c r="AT113" s="249" t="s">
        <v>176</v>
      </c>
      <c r="AU113" s="249" t="s">
        <v>85</v>
      </c>
      <c r="AV113" s="14" t="s">
        <v>174</v>
      </c>
      <c r="AW113" s="14" t="s">
        <v>39</v>
      </c>
      <c r="AX113" s="14" t="s">
        <v>83</v>
      </c>
      <c r="AY113" s="249" t="s">
        <v>166</v>
      </c>
    </row>
    <row r="114" spans="2:65" s="11" customFormat="1" ht="29.85" customHeight="1">
      <c r="B114" s="188"/>
      <c r="C114" s="189"/>
      <c r="D114" s="190" t="s">
        <v>75</v>
      </c>
      <c r="E114" s="202" t="s">
        <v>183</v>
      </c>
      <c r="F114" s="202" t="s">
        <v>420</v>
      </c>
      <c r="G114" s="189"/>
      <c r="H114" s="189"/>
      <c r="I114" s="192"/>
      <c r="J114" s="203">
        <f>BK114</f>
        <v>0</v>
      </c>
      <c r="K114" s="189"/>
      <c r="L114" s="194"/>
      <c r="M114" s="195"/>
      <c r="N114" s="196"/>
      <c r="O114" s="196"/>
      <c r="P114" s="197">
        <f>SUM(P115:P148)</f>
        <v>0</v>
      </c>
      <c r="Q114" s="196"/>
      <c r="R114" s="197">
        <f>SUM(R115:R148)</f>
        <v>13.990830000000003</v>
      </c>
      <c r="S114" s="196"/>
      <c r="T114" s="198">
        <f>SUM(T115:T148)</f>
        <v>0</v>
      </c>
      <c r="AR114" s="199" t="s">
        <v>83</v>
      </c>
      <c r="AT114" s="200" t="s">
        <v>75</v>
      </c>
      <c r="AU114" s="200" t="s">
        <v>83</v>
      </c>
      <c r="AY114" s="199" t="s">
        <v>166</v>
      </c>
      <c r="BK114" s="201">
        <f>SUM(BK115:BK148)</f>
        <v>0</v>
      </c>
    </row>
    <row r="115" spans="2:65" s="1" customFormat="1" ht="38.25" customHeight="1">
      <c r="B115" s="42"/>
      <c r="C115" s="204" t="s">
        <v>215</v>
      </c>
      <c r="D115" s="204" t="s">
        <v>169</v>
      </c>
      <c r="E115" s="205" t="s">
        <v>1593</v>
      </c>
      <c r="F115" s="206" t="s">
        <v>1594</v>
      </c>
      <c r="G115" s="207" t="s">
        <v>331</v>
      </c>
      <c r="H115" s="208">
        <v>52</v>
      </c>
      <c r="I115" s="209"/>
      <c r="J115" s="208">
        <f>ROUND(I115*H115,2)</f>
        <v>0</v>
      </c>
      <c r="K115" s="206" t="s">
        <v>22</v>
      </c>
      <c r="L115" s="62"/>
      <c r="M115" s="210" t="s">
        <v>22</v>
      </c>
      <c r="N115" s="211" t="s">
        <v>47</v>
      </c>
      <c r="O115" s="43"/>
      <c r="P115" s="212">
        <f>O115*H115</f>
        <v>0</v>
      </c>
      <c r="Q115" s="212">
        <v>0.17488999999999999</v>
      </c>
      <c r="R115" s="212">
        <f>Q115*H115</f>
        <v>9.0942799999999995</v>
      </c>
      <c r="S115" s="212">
        <v>0</v>
      </c>
      <c r="T115" s="213">
        <f>S115*H115</f>
        <v>0</v>
      </c>
      <c r="AR115" s="25" t="s">
        <v>174</v>
      </c>
      <c r="AT115" s="25" t="s">
        <v>169</v>
      </c>
      <c r="AU115" s="25" t="s">
        <v>85</v>
      </c>
      <c r="AY115" s="25" t="s">
        <v>166</v>
      </c>
      <c r="BE115" s="214">
        <f>IF(N115="základní",J115,0)</f>
        <v>0</v>
      </c>
      <c r="BF115" s="214">
        <f>IF(N115="snížená",J115,0)</f>
        <v>0</v>
      </c>
      <c r="BG115" s="214">
        <f>IF(N115="zákl. přenesená",J115,0)</f>
        <v>0</v>
      </c>
      <c r="BH115" s="214">
        <f>IF(N115="sníž. přenesená",J115,0)</f>
        <v>0</v>
      </c>
      <c r="BI115" s="214">
        <f>IF(N115="nulová",J115,0)</f>
        <v>0</v>
      </c>
      <c r="BJ115" s="25" t="s">
        <v>83</v>
      </c>
      <c r="BK115" s="214">
        <f>ROUND(I115*H115,2)</f>
        <v>0</v>
      </c>
      <c r="BL115" s="25" t="s">
        <v>174</v>
      </c>
      <c r="BM115" s="25" t="s">
        <v>1595</v>
      </c>
    </row>
    <row r="116" spans="2:65" s="1" customFormat="1" ht="94.5" hidden="1">
      <c r="B116" s="42"/>
      <c r="C116" s="64"/>
      <c r="D116" s="217" t="s">
        <v>193</v>
      </c>
      <c r="E116" s="64"/>
      <c r="F116" s="237" t="s">
        <v>1596</v>
      </c>
      <c r="G116" s="64"/>
      <c r="H116" s="64"/>
      <c r="I116" s="173"/>
      <c r="J116" s="64"/>
      <c r="K116" s="64"/>
      <c r="L116" s="62"/>
      <c r="M116" s="238"/>
      <c r="N116" s="43"/>
      <c r="O116" s="43"/>
      <c r="P116" s="43"/>
      <c r="Q116" s="43"/>
      <c r="R116" s="43"/>
      <c r="S116" s="43"/>
      <c r="T116" s="79"/>
      <c r="AT116" s="25" t="s">
        <v>193</v>
      </c>
      <c r="AU116" s="25" t="s">
        <v>85</v>
      </c>
    </row>
    <row r="117" spans="2:65" s="12" customFormat="1">
      <c r="B117" s="215"/>
      <c r="C117" s="216"/>
      <c r="D117" s="217" t="s">
        <v>176</v>
      </c>
      <c r="E117" s="218" t="s">
        <v>22</v>
      </c>
      <c r="F117" s="219" t="s">
        <v>1570</v>
      </c>
      <c r="G117" s="216"/>
      <c r="H117" s="218" t="s">
        <v>22</v>
      </c>
      <c r="I117" s="220"/>
      <c r="J117" s="216"/>
      <c r="K117" s="216"/>
      <c r="L117" s="221"/>
      <c r="M117" s="222"/>
      <c r="N117" s="223"/>
      <c r="O117" s="223"/>
      <c r="P117" s="223"/>
      <c r="Q117" s="223"/>
      <c r="R117" s="223"/>
      <c r="S117" s="223"/>
      <c r="T117" s="224"/>
      <c r="AT117" s="225" t="s">
        <v>176</v>
      </c>
      <c r="AU117" s="225" t="s">
        <v>85</v>
      </c>
      <c r="AV117" s="12" t="s">
        <v>83</v>
      </c>
      <c r="AW117" s="12" t="s">
        <v>39</v>
      </c>
      <c r="AX117" s="12" t="s">
        <v>76</v>
      </c>
      <c r="AY117" s="225" t="s">
        <v>166</v>
      </c>
    </row>
    <row r="118" spans="2:65" s="13" customFormat="1">
      <c r="B118" s="226"/>
      <c r="C118" s="227"/>
      <c r="D118" s="217" t="s">
        <v>176</v>
      </c>
      <c r="E118" s="228" t="s">
        <v>22</v>
      </c>
      <c r="F118" s="229" t="s">
        <v>1597</v>
      </c>
      <c r="G118" s="227"/>
      <c r="H118" s="230">
        <v>40</v>
      </c>
      <c r="I118" s="231"/>
      <c r="J118" s="227"/>
      <c r="K118" s="227"/>
      <c r="L118" s="232"/>
      <c r="M118" s="233"/>
      <c r="N118" s="234"/>
      <c r="O118" s="234"/>
      <c r="P118" s="234"/>
      <c r="Q118" s="234"/>
      <c r="R118" s="234"/>
      <c r="S118" s="234"/>
      <c r="T118" s="235"/>
      <c r="AT118" s="236" t="s">
        <v>176</v>
      </c>
      <c r="AU118" s="236" t="s">
        <v>85</v>
      </c>
      <c r="AV118" s="13" t="s">
        <v>85</v>
      </c>
      <c r="AW118" s="13" t="s">
        <v>39</v>
      </c>
      <c r="AX118" s="13" t="s">
        <v>76</v>
      </c>
      <c r="AY118" s="236" t="s">
        <v>166</v>
      </c>
    </row>
    <row r="119" spans="2:65" s="13" customFormat="1">
      <c r="B119" s="226"/>
      <c r="C119" s="227"/>
      <c r="D119" s="217" t="s">
        <v>176</v>
      </c>
      <c r="E119" s="228" t="s">
        <v>22</v>
      </c>
      <c r="F119" s="229" t="s">
        <v>1598</v>
      </c>
      <c r="G119" s="227"/>
      <c r="H119" s="230">
        <v>12</v>
      </c>
      <c r="I119" s="231"/>
      <c r="J119" s="227"/>
      <c r="K119" s="227"/>
      <c r="L119" s="232"/>
      <c r="M119" s="233"/>
      <c r="N119" s="234"/>
      <c r="O119" s="234"/>
      <c r="P119" s="234"/>
      <c r="Q119" s="234"/>
      <c r="R119" s="234"/>
      <c r="S119" s="234"/>
      <c r="T119" s="235"/>
      <c r="AT119" s="236" t="s">
        <v>176</v>
      </c>
      <c r="AU119" s="236" t="s">
        <v>85</v>
      </c>
      <c r="AV119" s="13" t="s">
        <v>85</v>
      </c>
      <c r="AW119" s="13" t="s">
        <v>39</v>
      </c>
      <c r="AX119" s="13" t="s">
        <v>76</v>
      </c>
      <c r="AY119" s="236" t="s">
        <v>166</v>
      </c>
    </row>
    <row r="120" spans="2:65" s="14" customFormat="1">
      <c r="B120" s="239"/>
      <c r="C120" s="240"/>
      <c r="D120" s="217" t="s">
        <v>176</v>
      </c>
      <c r="E120" s="241" t="s">
        <v>22</v>
      </c>
      <c r="F120" s="242" t="s">
        <v>214</v>
      </c>
      <c r="G120" s="240"/>
      <c r="H120" s="243">
        <v>52</v>
      </c>
      <c r="I120" s="244"/>
      <c r="J120" s="240"/>
      <c r="K120" s="240"/>
      <c r="L120" s="245"/>
      <c r="M120" s="246"/>
      <c r="N120" s="247"/>
      <c r="O120" s="247"/>
      <c r="P120" s="247"/>
      <c r="Q120" s="247"/>
      <c r="R120" s="247"/>
      <c r="S120" s="247"/>
      <c r="T120" s="248"/>
      <c r="AT120" s="249" t="s">
        <v>176</v>
      </c>
      <c r="AU120" s="249" t="s">
        <v>85</v>
      </c>
      <c r="AV120" s="14" t="s">
        <v>174</v>
      </c>
      <c r="AW120" s="14" t="s">
        <v>39</v>
      </c>
      <c r="AX120" s="14" t="s">
        <v>83</v>
      </c>
      <c r="AY120" s="249" t="s">
        <v>166</v>
      </c>
    </row>
    <row r="121" spans="2:65" s="1" customFormat="1" ht="25.5" customHeight="1">
      <c r="B121" s="42"/>
      <c r="C121" s="253" t="s">
        <v>167</v>
      </c>
      <c r="D121" s="253" t="s">
        <v>606</v>
      </c>
      <c r="E121" s="254" t="s">
        <v>1599</v>
      </c>
      <c r="F121" s="255" t="s">
        <v>1600</v>
      </c>
      <c r="G121" s="256" t="s">
        <v>331</v>
      </c>
      <c r="H121" s="257">
        <v>40</v>
      </c>
      <c r="I121" s="258"/>
      <c r="J121" s="257">
        <f>ROUND(I121*H121,2)</f>
        <v>0</v>
      </c>
      <c r="K121" s="255" t="s">
        <v>22</v>
      </c>
      <c r="L121" s="259"/>
      <c r="M121" s="260" t="s">
        <v>22</v>
      </c>
      <c r="N121" s="261" t="s">
        <v>47</v>
      </c>
      <c r="O121" s="43"/>
      <c r="P121" s="212">
        <f>O121*H121</f>
        <v>0</v>
      </c>
      <c r="Q121" s="212">
        <v>3.8999999999999998E-3</v>
      </c>
      <c r="R121" s="212">
        <f>Q121*H121</f>
        <v>0.156</v>
      </c>
      <c r="S121" s="212">
        <v>0</v>
      </c>
      <c r="T121" s="213">
        <f>S121*H121</f>
        <v>0</v>
      </c>
      <c r="AR121" s="25" t="s">
        <v>215</v>
      </c>
      <c r="AT121" s="25" t="s">
        <v>606</v>
      </c>
      <c r="AU121" s="25" t="s">
        <v>85</v>
      </c>
      <c r="AY121" s="25" t="s">
        <v>166</v>
      </c>
      <c r="BE121" s="214">
        <f>IF(N121="základní",J121,0)</f>
        <v>0</v>
      </c>
      <c r="BF121" s="214">
        <f>IF(N121="snížená",J121,0)</f>
        <v>0</v>
      </c>
      <c r="BG121" s="214">
        <f>IF(N121="zákl. přenesená",J121,0)</f>
        <v>0</v>
      </c>
      <c r="BH121" s="214">
        <f>IF(N121="sníž. přenesená",J121,0)</f>
        <v>0</v>
      </c>
      <c r="BI121" s="214">
        <f>IF(N121="nulová",J121,0)</f>
        <v>0</v>
      </c>
      <c r="BJ121" s="25" t="s">
        <v>83</v>
      </c>
      <c r="BK121" s="214">
        <f>ROUND(I121*H121,2)</f>
        <v>0</v>
      </c>
      <c r="BL121" s="25" t="s">
        <v>174</v>
      </c>
      <c r="BM121" s="25" t="s">
        <v>1601</v>
      </c>
    </row>
    <row r="122" spans="2:65" s="12" customFormat="1">
      <c r="B122" s="215"/>
      <c r="C122" s="216"/>
      <c r="D122" s="217" t="s">
        <v>176</v>
      </c>
      <c r="E122" s="218" t="s">
        <v>22</v>
      </c>
      <c r="F122" s="219" t="s">
        <v>1570</v>
      </c>
      <c r="G122" s="216"/>
      <c r="H122" s="218" t="s">
        <v>22</v>
      </c>
      <c r="I122" s="220"/>
      <c r="J122" s="216"/>
      <c r="K122" s="216"/>
      <c r="L122" s="221"/>
      <c r="M122" s="222"/>
      <c r="N122" s="223"/>
      <c r="O122" s="223"/>
      <c r="P122" s="223"/>
      <c r="Q122" s="223"/>
      <c r="R122" s="223"/>
      <c r="S122" s="223"/>
      <c r="T122" s="224"/>
      <c r="AT122" s="225" t="s">
        <v>176</v>
      </c>
      <c r="AU122" s="225" t="s">
        <v>85</v>
      </c>
      <c r="AV122" s="12" t="s">
        <v>83</v>
      </c>
      <c r="AW122" s="12" t="s">
        <v>39</v>
      </c>
      <c r="AX122" s="12" t="s">
        <v>76</v>
      </c>
      <c r="AY122" s="225" t="s">
        <v>166</v>
      </c>
    </row>
    <row r="123" spans="2:65" s="13" customFormat="1">
      <c r="B123" s="226"/>
      <c r="C123" s="227"/>
      <c r="D123" s="217" t="s">
        <v>176</v>
      </c>
      <c r="E123" s="228" t="s">
        <v>22</v>
      </c>
      <c r="F123" s="229" t="s">
        <v>1597</v>
      </c>
      <c r="G123" s="227"/>
      <c r="H123" s="230">
        <v>40</v>
      </c>
      <c r="I123" s="231"/>
      <c r="J123" s="227"/>
      <c r="K123" s="227"/>
      <c r="L123" s="232"/>
      <c r="M123" s="233"/>
      <c r="N123" s="234"/>
      <c r="O123" s="234"/>
      <c r="P123" s="234"/>
      <c r="Q123" s="234"/>
      <c r="R123" s="234"/>
      <c r="S123" s="234"/>
      <c r="T123" s="235"/>
      <c r="AT123" s="236" t="s">
        <v>176</v>
      </c>
      <c r="AU123" s="236" t="s">
        <v>85</v>
      </c>
      <c r="AV123" s="13" t="s">
        <v>85</v>
      </c>
      <c r="AW123" s="13" t="s">
        <v>39</v>
      </c>
      <c r="AX123" s="13" t="s">
        <v>83</v>
      </c>
      <c r="AY123" s="236" t="s">
        <v>166</v>
      </c>
    </row>
    <row r="124" spans="2:65" s="1" customFormat="1" ht="25.5" customHeight="1">
      <c r="B124" s="42"/>
      <c r="C124" s="253" t="s">
        <v>239</v>
      </c>
      <c r="D124" s="253" t="s">
        <v>606</v>
      </c>
      <c r="E124" s="254" t="s">
        <v>1602</v>
      </c>
      <c r="F124" s="255" t="s">
        <v>1603</v>
      </c>
      <c r="G124" s="256" t="s">
        <v>331</v>
      </c>
      <c r="H124" s="257">
        <v>12</v>
      </c>
      <c r="I124" s="258"/>
      <c r="J124" s="257">
        <f>ROUND(I124*H124,2)</f>
        <v>0</v>
      </c>
      <c r="K124" s="255" t="s">
        <v>22</v>
      </c>
      <c r="L124" s="259"/>
      <c r="M124" s="260" t="s">
        <v>22</v>
      </c>
      <c r="N124" s="261" t="s">
        <v>47</v>
      </c>
      <c r="O124" s="43"/>
      <c r="P124" s="212">
        <f>O124*H124</f>
        <v>0</v>
      </c>
      <c r="Q124" s="212">
        <v>2.7000000000000001E-3</v>
      </c>
      <c r="R124" s="212">
        <f>Q124*H124</f>
        <v>3.2399999999999998E-2</v>
      </c>
      <c r="S124" s="212">
        <v>0</v>
      </c>
      <c r="T124" s="213">
        <f>S124*H124</f>
        <v>0</v>
      </c>
      <c r="AR124" s="25" t="s">
        <v>215</v>
      </c>
      <c r="AT124" s="25" t="s">
        <v>606</v>
      </c>
      <c r="AU124" s="25" t="s">
        <v>85</v>
      </c>
      <c r="AY124" s="25" t="s">
        <v>166</v>
      </c>
      <c r="BE124" s="214">
        <f>IF(N124="základní",J124,0)</f>
        <v>0</v>
      </c>
      <c r="BF124" s="214">
        <f>IF(N124="snížená",J124,0)</f>
        <v>0</v>
      </c>
      <c r="BG124" s="214">
        <f>IF(N124="zákl. přenesená",J124,0)</f>
        <v>0</v>
      </c>
      <c r="BH124" s="214">
        <f>IF(N124="sníž. přenesená",J124,0)</f>
        <v>0</v>
      </c>
      <c r="BI124" s="214">
        <f>IF(N124="nulová",J124,0)</f>
        <v>0</v>
      </c>
      <c r="BJ124" s="25" t="s">
        <v>83</v>
      </c>
      <c r="BK124" s="214">
        <f>ROUND(I124*H124,2)</f>
        <v>0</v>
      </c>
      <c r="BL124" s="25" t="s">
        <v>174</v>
      </c>
      <c r="BM124" s="25" t="s">
        <v>1604</v>
      </c>
    </row>
    <row r="125" spans="2:65" s="12" customFormat="1">
      <c r="B125" s="215"/>
      <c r="C125" s="216"/>
      <c r="D125" s="217" t="s">
        <v>176</v>
      </c>
      <c r="E125" s="218" t="s">
        <v>22</v>
      </c>
      <c r="F125" s="219" t="s">
        <v>1570</v>
      </c>
      <c r="G125" s="216"/>
      <c r="H125" s="218" t="s">
        <v>22</v>
      </c>
      <c r="I125" s="220"/>
      <c r="J125" s="216"/>
      <c r="K125" s="216"/>
      <c r="L125" s="221"/>
      <c r="M125" s="222"/>
      <c r="N125" s="223"/>
      <c r="O125" s="223"/>
      <c r="P125" s="223"/>
      <c r="Q125" s="223"/>
      <c r="R125" s="223"/>
      <c r="S125" s="223"/>
      <c r="T125" s="224"/>
      <c r="AT125" s="225" t="s">
        <v>176</v>
      </c>
      <c r="AU125" s="225" t="s">
        <v>85</v>
      </c>
      <c r="AV125" s="12" t="s">
        <v>83</v>
      </c>
      <c r="AW125" s="12" t="s">
        <v>39</v>
      </c>
      <c r="AX125" s="12" t="s">
        <v>76</v>
      </c>
      <c r="AY125" s="225" t="s">
        <v>166</v>
      </c>
    </row>
    <row r="126" spans="2:65" s="13" customFormat="1">
      <c r="B126" s="226"/>
      <c r="C126" s="227"/>
      <c r="D126" s="217" t="s">
        <v>176</v>
      </c>
      <c r="E126" s="228" t="s">
        <v>22</v>
      </c>
      <c r="F126" s="229" t="s">
        <v>1598</v>
      </c>
      <c r="G126" s="227"/>
      <c r="H126" s="230">
        <v>12</v>
      </c>
      <c r="I126" s="231"/>
      <c r="J126" s="227"/>
      <c r="K126" s="227"/>
      <c r="L126" s="232"/>
      <c r="M126" s="233"/>
      <c r="N126" s="234"/>
      <c r="O126" s="234"/>
      <c r="P126" s="234"/>
      <c r="Q126" s="234"/>
      <c r="R126" s="234"/>
      <c r="S126" s="234"/>
      <c r="T126" s="235"/>
      <c r="AT126" s="236" t="s">
        <v>176</v>
      </c>
      <c r="AU126" s="236" t="s">
        <v>85</v>
      </c>
      <c r="AV126" s="13" t="s">
        <v>85</v>
      </c>
      <c r="AW126" s="13" t="s">
        <v>39</v>
      </c>
      <c r="AX126" s="13" t="s">
        <v>83</v>
      </c>
      <c r="AY126" s="236" t="s">
        <v>166</v>
      </c>
    </row>
    <row r="127" spans="2:65" s="1" customFormat="1" ht="25.5" customHeight="1">
      <c r="B127" s="42"/>
      <c r="C127" s="204" t="s">
        <v>245</v>
      </c>
      <c r="D127" s="204" t="s">
        <v>169</v>
      </c>
      <c r="E127" s="205" t="s">
        <v>1605</v>
      </c>
      <c r="F127" s="206" t="s">
        <v>1606</v>
      </c>
      <c r="G127" s="207" t="s">
        <v>331</v>
      </c>
      <c r="H127" s="208">
        <v>1</v>
      </c>
      <c r="I127" s="209"/>
      <c r="J127" s="208">
        <f>ROUND(I127*H127,2)</f>
        <v>0</v>
      </c>
      <c r="K127" s="206" t="s">
        <v>173</v>
      </c>
      <c r="L127" s="62"/>
      <c r="M127" s="210" t="s">
        <v>22</v>
      </c>
      <c r="N127" s="211" t="s">
        <v>47</v>
      </c>
      <c r="O127" s="43"/>
      <c r="P127" s="212">
        <f>O127*H127</f>
        <v>0</v>
      </c>
      <c r="Q127" s="212">
        <v>0</v>
      </c>
      <c r="R127" s="212">
        <f>Q127*H127</f>
        <v>0</v>
      </c>
      <c r="S127" s="212">
        <v>0</v>
      </c>
      <c r="T127" s="213">
        <f>S127*H127</f>
        <v>0</v>
      </c>
      <c r="AR127" s="25" t="s">
        <v>174</v>
      </c>
      <c r="AT127" s="25" t="s">
        <v>169</v>
      </c>
      <c r="AU127" s="25" t="s">
        <v>85</v>
      </c>
      <c r="AY127" s="25" t="s">
        <v>166</v>
      </c>
      <c r="BE127" s="214">
        <f>IF(N127="základní",J127,0)</f>
        <v>0</v>
      </c>
      <c r="BF127" s="214">
        <f>IF(N127="snížená",J127,0)</f>
        <v>0</v>
      </c>
      <c r="BG127" s="214">
        <f>IF(N127="zákl. přenesená",J127,0)</f>
        <v>0</v>
      </c>
      <c r="BH127" s="214">
        <f>IF(N127="sníž. přenesená",J127,0)</f>
        <v>0</v>
      </c>
      <c r="BI127" s="214">
        <f>IF(N127="nulová",J127,0)</f>
        <v>0</v>
      </c>
      <c r="BJ127" s="25" t="s">
        <v>83</v>
      </c>
      <c r="BK127" s="214">
        <f>ROUND(I127*H127,2)</f>
        <v>0</v>
      </c>
      <c r="BL127" s="25" t="s">
        <v>174</v>
      </c>
      <c r="BM127" s="25" t="s">
        <v>1607</v>
      </c>
    </row>
    <row r="128" spans="2:65" s="1" customFormat="1" ht="67.5" hidden="1">
      <c r="B128" s="42"/>
      <c r="C128" s="64"/>
      <c r="D128" s="217" t="s">
        <v>193</v>
      </c>
      <c r="E128" s="64"/>
      <c r="F128" s="237" t="s">
        <v>1608</v>
      </c>
      <c r="G128" s="64"/>
      <c r="H128" s="64"/>
      <c r="I128" s="173"/>
      <c r="J128" s="64"/>
      <c r="K128" s="64"/>
      <c r="L128" s="62"/>
      <c r="M128" s="238"/>
      <c r="N128" s="43"/>
      <c r="O128" s="43"/>
      <c r="P128" s="43"/>
      <c r="Q128" s="43"/>
      <c r="R128" s="43"/>
      <c r="S128" s="43"/>
      <c r="T128" s="79"/>
      <c r="AT128" s="25" t="s">
        <v>193</v>
      </c>
      <c r="AU128" s="25" t="s">
        <v>85</v>
      </c>
    </row>
    <row r="129" spans="2:65" s="12" customFormat="1">
      <c r="B129" s="215"/>
      <c r="C129" s="216"/>
      <c r="D129" s="217" t="s">
        <v>176</v>
      </c>
      <c r="E129" s="218" t="s">
        <v>22</v>
      </c>
      <c r="F129" s="219" t="s">
        <v>1570</v>
      </c>
      <c r="G129" s="216"/>
      <c r="H129" s="218" t="s">
        <v>22</v>
      </c>
      <c r="I129" s="220"/>
      <c r="J129" s="216"/>
      <c r="K129" s="216"/>
      <c r="L129" s="221"/>
      <c r="M129" s="222"/>
      <c r="N129" s="223"/>
      <c r="O129" s="223"/>
      <c r="P129" s="223"/>
      <c r="Q129" s="223"/>
      <c r="R129" s="223"/>
      <c r="S129" s="223"/>
      <c r="T129" s="224"/>
      <c r="AT129" s="225" t="s">
        <v>176</v>
      </c>
      <c r="AU129" s="225" t="s">
        <v>85</v>
      </c>
      <c r="AV129" s="12" t="s">
        <v>83</v>
      </c>
      <c r="AW129" s="12" t="s">
        <v>39</v>
      </c>
      <c r="AX129" s="12" t="s">
        <v>76</v>
      </c>
      <c r="AY129" s="225" t="s">
        <v>166</v>
      </c>
    </row>
    <row r="130" spans="2:65" s="13" customFormat="1">
      <c r="B130" s="226"/>
      <c r="C130" s="227"/>
      <c r="D130" s="217" t="s">
        <v>176</v>
      </c>
      <c r="E130" s="228" t="s">
        <v>22</v>
      </c>
      <c r="F130" s="229" t="s">
        <v>1609</v>
      </c>
      <c r="G130" s="227"/>
      <c r="H130" s="230">
        <v>1</v>
      </c>
      <c r="I130" s="231"/>
      <c r="J130" s="227"/>
      <c r="K130" s="227"/>
      <c r="L130" s="232"/>
      <c r="M130" s="233"/>
      <c r="N130" s="234"/>
      <c r="O130" s="234"/>
      <c r="P130" s="234"/>
      <c r="Q130" s="234"/>
      <c r="R130" s="234"/>
      <c r="S130" s="234"/>
      <c r="T130" s="235"/>
      <c r="AT130" s="236" t="s">
        <v>176</v>
      </c>
      <c r="AU130" s="236" t="s">
        <v>85</v>
      </c>
      <c r="AV130" s="13" t="s">
        <v>85</v>
      </c>
      <c r="AW130" s="13" t="s">
        <v>39</v>
      </c>
      <c r="AX130" s="13" t="s">
        <v>83</v>
      </c>
      <c r="AY130" s="236" t="s">
        <v>166</v>
      </c>
    </row>
    <row r="131" spans="2:65" s="1" customFormat="1" ht="38.25" customHeight="1">
      <c r="B131" s="42"/>
      <c r="C131" s="253" t="s">
        <v>251</v>
      </c>
      <c r="D131" s="253" t="s">
        <v>606</v>
      </c>
      <c r="E131" s="254" t="s">
        <v>1610</v>
      </c>
      <c r="F131" s="255" t="s">
        <v>1611</v>
      </c>
      <c r="G131" s="256" t="s">
        <v>331</v>
      </c>
      <c r="H131" s="257">
        <v>1</v>
      </c>
      <c r="I131" s="258"/>
      <c r="J131" s="257">
        <f>ROUND(I131*H131,2)</f>
        <v>0</v>
      </c>
      <c r="K131" s="255" t="s">
        <v>22</v>
      </c>
      <c r="L131" s="259"/>
      <c r="M131" s="260" t="s">
        <v>22</v>
      </c>
      <c r="N131" s="261" t="s">
        <v>47</v>
      </c>
      <c r="O131" s="43"/>
      <c r="P131" s="212">
        <f>O131*H131</f>
        <v>0</v>
      </c>
      <c r="Q131" s="212">
        <v>0.22</v>
      </c>
      <c r="R131" s="212">
        <f>Q131*H131</f>
        <v>0.22</v>
      </c>
      <c r="S131" s="212">
        <v>0</v>
      </c>
      <c r="T131" s="213">
        <f>S131*H131</f>
        <v>0</v>
      </c>
      <c r="AR131" s="25" t="s">
        <v>215</v>
      </c>
      <c r="AT131" s="25" t="s">
        <v>606</v>
      </c>
      <c r="AU131" s="25" t="s">
        <v>85</v>
      </c>
      <c r="AY131" s="25" t="s">
        <v>166</v>
      </c>
      <c r="BE131" s="214">
        <f>IF(N131="základní",J131,0)</f>
        <v>0</v>
      </c>
      <c r="BF131" s="214">
        <f>IF(N131="snížená",J131,0)</f>
        <v>0</v>
      </c>
      <c r="BG131" s="214">
        <f>IF(N131="zákl. přenesená",J131,0)</f>
        <v>0</v>
      </c>
      <c r="BH131" s="214">
        <f>IF(N131="sníž. přenesená",J131,0)</f>
        <v>0</v>
      </c>
      <c r="BI131" s="214">
        <f>IF(N131="nulová",J131,0)</f>
        <v>0</v>
      </c>
      <c r="BJ131" s="25" t="s">
        <v>83</v>
      </c>
      <c r="BK131" s="214">
        <f>ROUND(I131*H131,2)</f>
        <v>0</v>
      </c>
      <c r="BL131" s="25" t="s">
        <v>174</v>
      </c>
      <c r="BM131" s="25" t="s">
        <v>1612</v>
      </c>
    </row>
    <row r="132" spans="2:65" s="13" customFormat="1">
      <c r="B132" s="226"/>
      <c r="C132" s="227"/>
      <c r="D132" s="217" t="s">
        <v>176</v>
      </c>
      <c r="E132" s="228" t="s">
        <v>22</v>
      </c>
      <c r="F132" s="229" t="s">
        <v>1609</v>
      </c>
      <c r="G132" s="227"/>
      <c r="H132" s="230">
        <v>1</v>
      </c>
      <c r="I132" s="231"/>
      <c r="J132" s="227"/>
      <c r="K132" s="227"/>
      <c r="L132" s="232"/>
      <c r="M132" s="233"/>
      <c r="N132" s="234"/>
      <c r="O132" s="234"/>
      <c r="P132" s="234"/>
      <c r="Q132" s="234"/>
      <c r="R132" s="234"/>
      <c r="S132" s="234"/>
      <c r="T132" s="235"/>
      <c r="AT132" s="236" t="s">
        <v>176</v>
      </c>
      <c r="AU132" s="236" t="s">
        <v>85</v>
      </c>
      <c r="AV132" s="13" t="s">
        <v>85</v>
      </c>
      <c r="AW132" s="13" t="s">
        <v>39</v>
      </c>
      <c r="AX132" s="13" t="s">
        <v>83</v>
      </c>
      <c r="AY132" s="236" t="s">
        <v>166</v>
      </c>
    </row>
    <row r="133" spans="2:65" s="1" customFormat="1" ht="16.5" customHeight="1">
      <c r="B133" s="42"/>
      <c r="C133" s="204" t="s">
        <v>256</v>
      </c>
      <c r="D133" s="204" t="s">
        <v>169</v>
      </c>
      <c r="E133" s="205" t="s">
        <v>1613</v>
      </c>
      <c r="F133" s="206" t="s">
        <v>1614</v>
      </c>
      <c r="G133" s="207" t="s">
        <v>331</v>
      </c>
      <c r="H133" s="208">
        <v>45</v>
      </c>
      <c r="I133" s="209"/>
      <c r="J133" s="208">
        <f>ROUND(I133*H133,2)</f>
        <v>0</v>
      </c>
      <c r="K133" s="206" t="s">
        <v>173</v>
      </c>
      <c r="L133" s="62"/>
      <c r="M133" s="210" t="s">
        <v>22</v>
      </c>
      <c r="N133" s="211" t="s">
        <v>47</v>
      </c>
      <c r="O133" s="43"/>
      <c r="P133" s="212">
        <f>O133*H133</f>
        <v>0</v>
      </c>
      <c r="Q133" s="212">
        <v>4.0000000000000002E-4</v>
      </c>
      <c r="R133" s="212">
        <f>Q133*H133</f>
        <v>1.8000000000000002E-2</v>
      </c>
      <c r="S133" s="212">
        <v>0</v>
      </c>
      <c r="T133" s="213">
        <f>S133*H133</f>
        <v>0</v>
      </c>
      <c r="AR133" s="25" t="s">
        <v>174</v>
      </c>
      <c r="AT133" s="25" t="s">
        <v>169</v>
      </c>
      <c r="AU133" s="25" t="s">
        <v>85</v>
      </c>
      <c r="AY133" s="25" t="s">
        <v>166</v>
      </c>
      <c r="BE133" s="214">
        <f>IF(N133="základní",J133,0)</f>
        <v>0</v>
      </c>
      <c r="BF133" s="214">
        <f>IF(N133="snížená",J133,0)</f>
        <v>0</v>
      </c>
      <c r="BG133" s="214">
        <f>IF(N133="zákl. přenesená",J133,0)</f>
        <v>0</v>
      </c>
      <c r="BH133" s="214">
        <f>IF(N133="sníž. přenesená",J133,0)</f>
        <v>0</v>
      </c>
      <c r="BI133" s="214">
        <f>IF(N133="nulová",J133,0)</f>
        <v>0</v>
      </c>
      <c r="BJ133" s="25" t="s">
        <v>83</v>
      </c>
      <c r="BK133" s="214">
        <f>ROUND(I133*H133,2)</f>
        <v>0</v>
      </c>
      <c r="BL133" s="25" t="s">
        <v>174</v>
      </c>
      <c r="BM133" s="25" t="s">
        <v>1615</v>
      </c>
    </row>
    <row r="134" spans="2:65" s="1" customFormat="1" ht="94.5" hidden="1">
      <c r="B134" s="42"/>
      <c r="C134" s="64"/>
      <c r="D134" s="217" t="s">
        <v>193</v>
      </c>
      <c r="E134" s="64"/>
      <c r="F134" s="237" t="s">
        <v>1616</v>
      </c>
      <c r="G134" s="64"/>
      <c r="H134" s="64"/>
      <c r="I134" s="173"/>
      <c r="J134" s="64"/>
      <c r="K134" s="64"/>
      <c r="L134" s="62"/>
      <c r="M134" s="238"/>
      <c r="N134" s="43"/>
      <c r="O134" s="43"/>
      <c r="P134" s="43"/>
      <c r="Q134" s="43"/>
      <c r="R134" s="43"/>
      <c r="S134" s="43"/>
      <c r="T134" s="79"/>
      <c r="AT134" s="25" t="s">
        <v>193</v>
      </c>
      <c r="AU134" s="25" t="s">
        <v>85</v>
      </c>
    </row>
    <row r="135" spans="2:65" s="12" customFormat="1">
      <c r="B135" s="215"/>
      <c r="C135" s="216"/>
      <c r="D135" s="217" t="s">
        <v>176</v>
      </c>
      <c r="E135" s="218" t="s">
        <v>22</v>
      </c>
      <c r="F135" s="219" t="s">
        <v>1570</v>
      </c>
      <c r="G135" s="216"/>
      <c r="H135" s="218" t="s">
        <v>22</v>
      </c>
      <c r="I135" s="220"/>
      <c r="J135" s="216"/>
      <c r="K135" s="216"/>
      <c r="L135" s="221"/>
      <c r="M135" s="222"/>
      <c r="N135" s="223"/>
      <c r="O135" s="223"/>
      <c r="P135" s="223"/>
      <c r="Q135" s="223"/>
      <c r="R135" s="223"/>
      <c r="S135" s="223"/>
      <c r="T135" s="224"/>
      <c r="AT135" s="225" t="s">
        <v>176</v>
      </c>
      <c r="AU135" s="225" t="s">
        <v>85</v>
      </c>
      <c r="AV135" s="12" t="s">
        <v>83</v>
      </c>
      <c r="AW135" s="12" t="s">
        <v>39</v>
      </c>
      <c r="AX135" s="12" t="s">
        <v>76</v>
      </c>
      <c r="AY135" s="225" t="s">
        <v>166</v>
      </c>
    </row>
    <row r="136" spans="2:65" s="13" customFormat="1">
      <c r="B136" s="226"/>
      <c r="C136" s="227"/>
      <c r="D136" s="217" t="s">
        <v>176</v>
      </c>
      <c r="E136" s="228" t="s">
        <v>22</v>
      </c>
      <c r="F136" s="229" t="s">
        <v>1617</v>
      </c>
      <c r="G136" s="227"/>
      <c r="H136" s="230">
        <v>45</v>
      </c>
      <c r="I136" s="231"/>
      <c r="J136" s="227"/>
      <c r="K136" s="227"/>
      <c r="L136" s="232"/>
      <c r="M136" s="233"/>
      <c r="N136" s="234"/>
      <c r="O136" s="234"/>
      <c r="P136" s="234"/>
      <c r="Q136" s="234"/>
      <c r="R136" s="234"/>
      <c r="S136" s="234"/>
      <c r="T136" s="235"/>
      <c r="AT136" s="236" t="s">
        <v>176</v>
      </c>
      <c r="AU136" s="236" t="s">
        <v>85</v>
      </c>
      <c r="AV136" s="13" t="s">
        <v>85</v>
      </c>
      <c r="AW136" s="13" t="s">
        <v>39</v>
      </c>
      <c r="AX136" s="13" t="s">
        <v>83</v>
      </c>
      <c r="AY136" s="236" t="s">
        <v>166</v>
      </c>
    </row>
    <row r="137" spans="2:65" s="1" customFormat="1" ht="16.5" customHeight="1">
      <c r="B137" s="42"/>
      <c r="C137" s="253" t="s">
        <v>261</v>
      </c>
      <c r="D137" s="253" t="s">
        <v>606</v>
      </c>
      <c r="E137" s="254" t="s">
        <v>1618</v>
      </c>
      <c r="F137" s="255" t="s">
        <v>1619</v>
      </c>
      <c r="G137" s="256" t="s">
        <v>331</v>
      </c>
      <c r="H137" s="257">
        <v>45</v>
      </c>
      <c r="I137" s="258"/>
      <c r="J137" s="257">
        <f>ROUND(I137*H137,2)</f>
        <v>0</v>
      </c>
      <c r="K137" s="255" t="s">
        <v>173</v>
      </c>
      <c r="L137" s="259"/>
      <c r="M137" s="260" t="s">
        <v>22</v>
      </c>
      <c r="N137" s="261" t="s">
        <v>47</v>
      </c>
      <c r="O137" s="43"/>
      <c r="P137" s="212">
        <f>O137*H137</f>
        <v>0</v>
      </c>
      <c r="Q137" s="212">
        <v>9.6000000000000002E-2</v>
      </c>
      <c r="R137" s="212">
        <f>Q137*H137</f>
        <v>4.32</v>
      </c>
      <c r="S137" s="212">
        <v>0</v>
      </c>
      <c r="T137" s="213">
        <f>S137*H137</f>
        <v>0</v>
      </c>
      <c r="AR137" s="25" t="s">
        <v>215</v>
      </c>
      <c r="AT137" s="25" t="s">
        <v>606</v>
      </c>
      <c r="AU137" s="25" t="s">
        <v>85</v>
      </c>
      <c r="AY137" s="25" t="s">
        <v>166</v>
      </c>
      <c r="BE137" s="214">
        <f>IF(N137="základní",J137,0)</f>
        <v>0</v>
      </c>
      <c r="BF137" s="214">
        <f>IF(N137="snížená",J137,0)</f>
        <v>0</v>
      </c>
      <c r="BG137" s="214">
        <f>IF(N137="zákl. přenesená",J137,0)</f>
        <v>0</v>
      </c>
      <c r="BH137" s="214">
        <f>IF(N137="sníž. přenesená",J137,0)</f>
        <v>0</v>
      </c>
      <c r="BI137" s="214">
        <f>IF(N137="nulová",J137,0)</f>
        <v>0</v>
      </c>
      <c r="BJ137" s="25" t="s">
        <v>83</v>
      </c>
      <c r="BK137" s="214">
        <f>ROUND(I137*H137,2)</f>
        <v>0</v>
      </c>
      <c r="BL137" s="25" t="s">
        <v>174</v>
      </c>
      <c r="BM137" s="25" t="s">
        <v>1620</v>
      </c>
    </row>
    <row r="138" spans="2:65" s="13" customFormat="1">
      <c r="B138" s="226"/>
      <c r="C138" s="227"/>
      <c r="D138" s="217" t="s">
        <v>176</v>
      </c>
      <c r="E138" s="228" t="s">
        <v>22</v>
      </c>
      <c r="F138" s="229" t="s">
        <v>1617</v>
      </c>
      <c r="G138" s="227"/>
      <c r="H138" s="230">
        <v>45</v>
      </c>
      <c r="I138" s="231"/>
      <c r="J138" s="227"/>
      <c r="K138" s="227"/>
      <c r="L138" s="232"/>
      <c r="M138" s="233"/>
      <c r="N138" s="234"/>
      <c r="O138" s="234"/>
      <c r="P138" s="234"/>
      <c r="Q138" s="234"/>
      <c r="R138" s="234"/>
      <c r="S138" s="234"/>
      <c r="T138" s="235"/>
      <c r="AT138" s="236" t="s">
        <v>176</v>
      </c>
      <c r="AU138" s="236" t="s">
        <v>85</v>
      </c>
      <c r="AV138" s="13" t="s">
        <v>85</v>
      </c>
      <c r="AW138" s="13" t="s">
        <v>39</v>
      </c>
      <c r="AX138" s="13" t="s">
        <v>83</v>
      </c>
      <c r="AY138" s="236" t="s">
        <v>166</v>
      </c>
    </row>
    <row r="139" spans="2:65" s="1" customFormat="1" ht="25.5" customHeight="1">
      <c r="B139" s="42"/>
      <c r="C139" s="204" t="s">
        <v>10</v>
      </c>
      <c r="D139" s="204" t="s">
        <v>169</v>
      </c>
      <c r="E139" s="205" t="s">
        <v>1621</v>
      </c>
      <c r="F139" s="206" t="s">
        <v>1622</v>
      </c>
      <c r="G139" s="207" t="s">
        <v>289</v>
      </c>
      <c r="H139" s="208">
        <v>105</v>
      </c>
      <c r="I139" s="209"/>
      <c r="J139" s="208">
        <f>ROUND(I139*H139,2)</f>
        <v>0</v>
      </c>
      <c r="K139" s="206" t="s">
        <v>173</v>
      </c>
      <c r="L139" s="62"/>
      <c r="M139" s="210" t="s">
        <v>22</v>
      </c>
      <c r="N139" s="211" t="s">
        <v>47</v>
      </c>
      <c r="O139" s="43"/>
      <c r="P139" s="212">
        <f>O139*H139</f>
        <v>0</v>
      </c>
      <c r="Q139" s="212">
        <v>0</v>
      </c>
      <c r="R139" s="212">
        <f>Q139*H139</f>
        <v>0</v>
      </c>
      <c r="S139" s="212">
        <v>0</v>
      </c>
      <c r="T139" s="213">
        <f>S139*H139</f>
        <v>0</v>
      </c>
      <c r="AR139" s="25" t="s">
        <v>174</v>
      </c>
      <c r="AT139" s="25" t="s">
        <v>169</v>
      </c>
      <c r="AU139" s="25" t="s">
        <v>85</v>
      </c>
      <c r="AY139" s="25" t="s">
        <v>166</v>
      </c>
      <c r="BE139" s="214">
        <f>IF(N139="základní",J139,0)</f>
        <v>0</v>
      </c>
      <c r="BF139" s="214">
        <f>IF(N139="snížená",J139,0)</f>
        <v>0</v>
      </c>
      <c r="BG139" s="214">
        <f>IF(N139="zákl. přenesená",J139,0)</f>
        <v>0</v>
      </c>
      <c r="BH139" s="214">
        <f>IF(N139="sníž. přenesená",J139,0)</f>
        <v>0</v>
      </c>
      <c r="BI139" s="214">
        <f>IF(N139="nulová",J139,0)</f>
        <v>0</v>
      </c>
      <c r="BJ139" s="25" t="s">
        <v>83</v>
      </c>
      <c r="BK139" s="214">
        <f>ROUND(I139*H139,2)</f>
        <v>0</v>
      </c>
      <c r="BL139" s="25" t="s">
        <v>174</v>
      </c>
      <c r="BM139" s="25" t="s">
        <v>1623</v>
      </c>
    </row>
    <row r="140" spans="2:65" s="1" customFormat="1" ht="40.5" hidden="1">
      <c r="B140" s="42"/>
      <c r="C140" s="64"/>
      <c r="D140" s="217" t="s">
        <v>193</v>
      </c>
      <c r="E140" s="64"/>
      <c r="F140" s="237" t="s">
        <v>1624</v>
      </c>
      <c r="G140" s="64"/>
      <c r="H140" s="64"/>
      <c r="I140" s="173"/>
      <c r="J140" s="64"/>
      <c r="K140" s="64"/>
      <c r="L140" s="62"/>
      <c r="M140" s="238"/>
      <c r="N140" s="43"/>
      <c r="O140" s="43"/>
      <c r="P140" s="43"/>
      <c r="Q140" s="43"/>
      <c r="R140" s="43"/>
      <c r="S140" s="43"/>
      <c r="T140" s="79"/>
      <c r="AT140" s="25" t="s">
        <v>193</v>
      </c>
      <c r="AU140" s="25" t="s">
        <v>85</v>
      </c>
    </row>
    <row r="141" spans="2:65" s="12" customFormat="1">
      <c r="B141" s="215"/>
      <c r="C141" s="216"/>
      <c r="D141" s="217" t="s">
        <v>176</v>
      </c>
      <c r="E141" s="218" t="s">
        <v>22</v>
      </c>
      <c r="F141" s="219" t="s">
        <v>1570</v>
      </c>
      <c r="G141" s="216"/>
      <c r="H141" s="218" t="s">
        <v>22</v>
      </c>
      <c r="I141" s="220"/>
      <c r="J141" s="216"/>
      <c r="K141" s="216"/>
      <c r="L141" s="221"/>
      <c r="M141" s="222"/>
      <c r="N141" s="223"/>
      <c r="O141" s="223"/>
      <c r="P141" s="223"/>
      <c r="Q141" s="223"/>
      <c r="R141" s="223"/>
      <c r="S141" s="223"/>
      <c r="T141" s="224"/>
      <c r="AT141" s="225" t="s">
        <v>176</v>
      </c>
      <c r="AU141" s="225" t="s">
        <v>85</v>
      </c>
      <c r="AV141" s="12" t="s">
        <v>83</v>
      </c>
      <c r="AW141" s="12" t="s">
        <v>39</v>
      </c>
      <c r="AX141" s="12" t="s">
        <v>76</v>
      </c>
      <c r="AY141" s="225" t="s">
        <v>166</v>
      </c>
    </row>
    <row r="142" spans="2:65" s="13" customFormat="1">
      <c r="B142" s="226"/>
      <c r="C142" s="227"/>
      <c r="D142" s="217" t="s">
        <v>176</v>
      </c>
      <c r="E142" s="228" t="s">
        <v>22</v>
      </c>
      <c r="F142" s="229" t="s">
        <v>1625</v>
      </c>
      <c r="G142" s="227"/>
      <c r="H142" s="230">
        <v>105</v>
      </c>
      <c r="I142" s="231"/>
      <c r="J142" s="227"/>
      <c r="K142" s="227"/>
      <c r="L142" s="232"/>
      <c r="M142" s="233"/>
      <c r="N142" s="234"/>
      <c r="O142" s="234"/>
      <c r="P142" s="234"/>
      <c r="Q142" s="234"/>
      <c r="R142" s="234"/>
      <c r="S142" s="234"/>
      <c r="T142" s="235"/>
      <c r="AT142" s="236" t="s">
        <v>176</v>
      </c>
      <c r="AU142" s="236" t="s">
        <v>85</v>
      </c>
      <c r="AV142" s="13" t="s">
        <v>85</v>
      </c>
      <c r="AW142" s="13" t="s">
        <v>39</v>
      </c>
      <c r="AX142" s="13" t="s">
        <v>83</v>
      </c>
      <c r="AY142" s="236" t="s">
        <v>166</v>
      </c>
    </row>
    <row r="143" spans="2:65" s="1" customFormat="1" ht="16.5" customHeight="1">
      <c r="B143" s="42"/>
      <c r="C143" s="253" t="s">
        <v>273</v>
      </c>
      <c r="D143" s="253" t="s">
        <v>606</v>
      </c>
      <c r="E143" s="254" t="s">
        <v>1626</v>
      </c>
      <c r="F143" s="255" t="s">
        <v>1627</v>
      </c>
      <c r="G143" s="256" t="s">
        <v>289</v>
      </c>
      <c r="H143" s="257">
        <v>105</v>
      </c>
      <c r="I143" s="258"/>
      <c r="J143" s="257">
        <f>ROUND(I143*H143,2)</f>
        <v>0</v>
      </c>
      <c r="K143" s="255" t="s">
        <v>173</v>
      </c>
      <c r="L143" s="259"/>
      <c r="M143" s="260" t="s">
        <v>22</v>
      </c>
      <c r="N143" s="261" t="s">
        <v>47</v>
      </c>
      <c r="O143" s="43"/>
      <c r="P143" s="212">
        <f>O143*H143</f>
        <v>0</v>
      </c>
      <c r="Q143" s="212">
        <v>1.31E-3</v>
      </c>
      <c r="R143" s="212">
        <f>Q143*H143</f>
        <v>0.13755000000000001</v>
      </c>
      <c r="S143" s="212">
        <v>0</v>
      </c>
      <c r="T143" s="213">
        <f>S143*H143</f>
        <v>0</v>
      </c>
      <c r="AR143" s="25" t="s">
        <v>215</v>
      </c>
      <c r="AT143" s="25" t="s">
        <v>606</v>
      </c>
      <c r="AU143" s="25" t="s">
        <v>85</v>
      </c>
      <c r="AY143" s="25" t="s">
        <v>166</v>
      </c>
      <c r="BE143" s="214">
        <f>IF(N143="základní",J143,0)</f>
        <v>0</v>
      </c>
      <c r="BF143" s="214">
        <f>IF(N143="snížená",J143,0)</f>
        <v>0</v>
      </c>
      <c r="BG143" s="214">
        <f>IF(N143="zákl. přenesená",J143,0)</f>
        <v>0</v>
      </c>
      <c r="BH143" s="214">
        <f>IF(N143="sníž. přenesená",J143,0)</f>
        <v>0</v>
      </c>
      <c r="BI143" s="214">
        <f>IF(N143="nulová",J143,0)</f>
        <v>0</v>
      </c>
      <c r="BJ143" s="25" t="s">
        <v>83</v>
      </c>
      <c r="BK143" s="214">
        <f>ROUND(I143*H143,2)</f>
        <v>0</v>
      </c>
      <c r="BL143" s="25" t="s">
        <v>174</v>
      </c>
      <c r="BM143" s="25" t="s">
        <v>1628</v>
      </c>
    </row>
    <row r="144" spans="2:65" s="12" customFormat="1">
      <c r="B144" s="215"/>
      <c r="C144" s="216"/>
      <c r="D144" s="217" t="s">
        <v>176</v>
      </c>
      <c r="E144" s="218" t="s">
        <v>22</v>
      </c>
      <c r="F144" s="219" t="s">
        <v>1570</v>
      </c>
      <c r="G144" s="216"/>
      <c r="H144" s="218" t="s">
        <v>22</v>
      </c>
      <c r="I144" s="220"/>
      <c r="J144" s="216"/>
      <c r="K144" s="216"/>
      <c r="L144" s="221"/>
      <c r="M144" s="222"/>
      <c r="N144" s="223"/>
      <c r="O144" s="223"/>
      <c r="P144" s="223"/>
      <c r="Q144" s="223"/>
      <c r="R144" s="223"/>
      <c r="S144" s="223"/>
      <c r="T144" s="224"/>
      <c r="AT144" s="225" t="s">
        <v>176</v>
      </c>
      <c r="AU144" s="225" t="s">
        <v>85</v>
      </c>
      <c r="AV144" s="12" t="s">
        <v>83</v>
      </c>
      <c r="AW144" s="12" t="s">
        <v>39</v>
      </c>
      <c r="AX144" s="12" t="s">
        <v>76</v>
      </c>
      <c r="AY144" s="225" t="s">
        <v>166</v>
      </c>
    </row>
    <row r="145" spans="2:65" s="13" customFormat="1">
      <c r="B145" s="226"/>
      <c r="C145" s="227"/>
      <c r="D145" s="217" t="s">
        <v>176</v>
      </c>
      <c r="E145" s="228" t="s">
        <v>22</v>
      </c>
      <c r="F145" s="229" t="s">
        <v>1625</v>
      </c>
      <c r="G145" s="227"/>
      <c r="H145" s="230">
        <v>105</v>
      </c>
      <c r="I145" s="231"/>
      <c r="J145" s="227"/>
      <c r="K145" s="227"/>
      <c r="L145" s="232"/>
      <c r="M145" s="233"/>
      <c r="N145" s="234"/>
      <c r="O145" s="234"/>
      <c r="P145" s="234"/>
      <c r="Q145" s="234"/>
      <c r="R145" s="234"/>
      <c r="S145" s="234"/>
      <c r="T145" s="235"/>
      <c r="AT145" s="236" t="s">
        <v>176</v>
      </c>
      <c r="AU145" s="236" t="s">
        <v>85</v>
      </c>
      <c r="AV145" s="13" t="s">
        <v>85</v>
      </c>
      <c r="AW145" s="13" t="s">
        <v>39</v>
      </c>
      <c r="AX145" s="13" t="s">
        <v>83</v>
      </c>
      <c r="AY145" s="236" t="s">
        <v>166</v>
      </c>
    </row>
    <row r="146" spans="2:65" s="1" customFormat="1" ht="16.5" customHeight="1">
      <c r="B146" s="42"/>
      <c r="C146" s="253" t="s">
        <v>279</v>
      </c>
      <c r="D146" s="253" t="s">
        <v>606</v>
      </c>
      <c r="E146" s="254" t="s">
        <v>1629</v>
      </c>
      <c r="F146" s="255" t="s">
        <v>1630</v>
      </c>
      <c r="G146" s="256" t="s">
        <v>289</v>
      </c>
      <c r="H146" s="257">
        <v>315</v>
      </c>
      <c r="I146" s="258"/>
      <c r="J146" s="257">
        <f>ROUND(I146*H146,2)</f>
        <v>0</v>
      </c>
      <c r="K146" s="255" t="s">
        <v>173</v>
      </c>
      <c r="L146" s="259"/>
      <c r="M146" s="260" t="s">
        <v>22</v>
      </c>
      <c r="N146" s="261" t="s">
        <v>47</v>
      </c>
      <c r="O146" s="43"/>
      <c r="P146" s="212">
        <f>O146*H146</f>
        <v>0</v>
      </c>
      <c r="Q146" s="212">
        <v>4.0000000000000003E-5</v>
      </c>
      <c r="R146" s="212">
        <f>Q146*H146</f>
        <v>1.2600000000000002E-2</v>
      </c>
      <c r="S146" s="212">
        <v>0</v>
      </c>
      <c r="T146" s="213">
        <f>S146*H146</f>
        <v>0</v>
      </c>
      <c r="AR146" s="25" t="s">
        <v>215</v>
      </c>
      <c r="AT146" s="25" t="s">
        <v>606</v>
      </c>
      <c r="AU146" s="25" t="s">
        <v>85</v>
      </c>
      <c r="AY146" s="25" t="s">
        <v>166</v>
      </c>
      <c r="BE146" s="214">
        <f>IF(N146="základní",J146,0)</f>
        <v>0</v>
      </c>
      <c r="BF146" s="214">
        <f>IF(N146="snížená",J146,0)</f>
        <v>0</v>
      </c>
      <c r="BG146" s="214">
        <f>IF(N146="zákl. přenesená",J146,0)</f>
        <v>0</v>
      </c>
      <c r="BH146" s="214">
        <f>IF(N146="sníž. přenesená",J146,0)</f>
        <v>0</v>
      </c>
      <c r="BI146" s="214">
        <f>IF(N146="nulová",J146,0)</f>
        <v>0</v>
      </c>
      <c r="BJ146" s="25" t="s">
        <v>83</v>
      </c>
      <c r="BK146" s="214">
        <f>ROUND(I146*H146,2)</f>
        <v>0</v>
      </c>
      <c r="BL146" s="25" t="s">
        <v>174</v>
      </c>
      <c r="BM146" s="25" t="s">
        <v>1631</v>
      </c>
    </row>
    <row r="147" spans="2:65" s="12" customFormat="1">
      <c r="B147" s="215"/>
      <c r="C147" s="216"/>
      <c r="D147" s="217" t="s">
        <v>176</v>
      </c>
      <c r="E147" s="218" t="s">
        <v>22</v>
      </c>
      <c r="F147" s="219" t="s">
        <v>1570</v>
      </c>
      <c r="G147" s="216"/>
      <c r="H147" s="218" t="s">
        <v>22</v>
      </c>
      <c r="I147" s="220"/>
      <c r="J147" s="216"/>
      <c r="K147" s="216"/>
      <c r="L147" s="221"/>
      <c r="M147" s="222"/>
      <c r="N147" s="223"/>
      <c r="O147" s="223"/>
      <c r="P147" s="223"/>
      <c r="Q147" s="223"/>
      <c r="R147" s="223"/>
      <c r="S147" s="223"/>
      <c r="T147" s="224"/>
      <c r="AT147" s="225" t="s">
        <v>176</v>
      </c>
      <c r="AU147" s="225" t="s">
        <v>85</v>
      </c>
      <c r="AV147" s="12" t="s">
        <v>83</v>
      </c>
      <c r="AW147" s="12" t="s">
        <v>39</v>
      </c>
      <c r="AX147" s="12" t="s">
        <v>76</v>
      </c>
      <c r="AY147" s="225" t="s">
        <v>166</v>
      </c>
    </row>
    <row r="148" spans="2:65" s="13" customFormat="1">
      <c r="B148" s="226"/>
      <c r="C148" s="227"/>
      <c r="D148" s="217" t="s">
        <v>176</v>
      </c>
      <c r="E148" s="228" t="s">
        <v>22</v>
      </c>
      <c r="F148" s="229" t="s">
        <v>1632</v>
      </c>
      <c r="G148" s="227"/>
      <c r="H148" s="230">
        <v>315</v>
      </c>
      <c r="I148" s="231"/>
      <c r="J148" s="227"/>
      <c r="K148" s="227"/>
      <c r="L148" s="232"/>
      <c r="M148" s="233"/>
      <c r="N148" s="234"/>
      <c r="O148" s="234"/>
      <c r="P148" s="234"/>
      <c r="Q148" s="234"/>
      <c r="R148" s="234"/>
      <c r="S148" s="234"/>
      <c r="T148" s="235"/>
      <c r="AT148" s="236" t="s">
        <v>176</v>
      </c>
      <c r="AU148" s="236" t="s">
        <v>85</v>
      </c>
      <c r="AV148" s="13" t="s">
        <v>85</v>
      </c>
      <c r="AW148" s="13" t="s">
        <v>39</v>
      </c>
      <c r="AX148" s="13" t="s">
        <v>83</v>
      </c>
      <c r="AY148" s="236" t="s">
        <v>166</v>
      </c>
    </row>
    <row r="149" spans="2:65" s="11" customFormat="1" ht="29.85" customHeight="1">
      <c r="B149" s="188"/>
      <c r="C149" s="189"/>
      <c r="D149" s="190" t="s">
        <v>75</v>
      </c>
      <c r="E149" s="202" t="s">
        <v>167</v>
      </c>
      <c r="F149" s="202" t="s">
        <v>1633</v>
      </c>
      <c r="G149" s="189"/>
      <c r="H149" s="189"/>
      <c r="I149" s="192"/>
      <c r="J149" s="203">
        <f>BK149</f>
        <v>0</v>
      </c>
      <c r="K149" s="189"/>
      <c r="L149" s="194"/>
      <c r="M149" s="195"/>
      <c r="N149" s="196"/>
      <c r="O149" s="196"/>
      <c r="P149" s="197">
        <f>SUM(P150:P154)</f>
        <v>0</v>
      </c>
      <c r="Q149" s="196"/>
      <c r="R149" s="197">
        <f>SUM(R150:R154)</f>
        <v>0</v>
      </c>
      <c r="S149" s="196"/>
      <c r="T149" s="198">
        <f>SUM(T150:T154)</f>
        <v>2.7341839999999999</v>
      </c>
      <c r="AR149" s="199" t="s">
        <v>83</v>
      </c>
      <c r="AT149" s="200" t="s">
        <v>75</v>
      </c>
      <c r="AU149" s="200" t="s">
        <v>83</v>
      </c>
      <c r="AY149" s="199" t="s">
        <v>166</v>
      </c>
      <c r="BK149" s="201">
        <f>SUM(BK150:BK154)</f>
        <v>0</v>
      </c>
    </row>
    <row r="150" spans="2:65" s="1" customFormat="1" ht="25.5" customHeight="1">
      <c r="B150" s="42"/>
      <c r="C150" s="204" t="s">
        <v>286</v>
      </c>
      <c r="D150" s="204" t="s">
        <v>169</v>
      </c>
      <c r="E150" s="205" t="s">
        <v>1634</v>
      </c>
      <c r="F150" s="206" t="s">
        <v>1635</v>
      </c>
      <c r="G150" s="207" t="s">
        <v>331</v>
      </c>
      <c r="H150" s="208">
        <v>38</v>
      </c>
      <c r="I150" s="209"/>
      <c r="J150" s="208">
        <f>ROUND(I150*H150,2)</f>
        <v>0</v>
      </c>
      <c r="K150" s="206" t="s">
        <v>22</v>
      </c>
      <c r="L150" s="62"/>
      <c r="M150" s="210" t="s">
        <v>22</v>
      </c>
      <c r="N150" s="211" t="s">
        <v>47</v>
      </c>
      <c r="O150" s="43"/>
      <c r="P150" s="212">
        <f>O150*H150</f>
        <v>0</v>
      </c>
      <c r="Q150" s="212">
        <v>0</v>
      </c>
      <c r="R150" s="212">
        <f>Q150*H150</f>
        <v>0</v>
      </c>
      <c r="S150" s="212">
        <v>6.5699999999999995E-2</v>
      </c>
      <c r="T150" s="213">
        <f>S150*H150</f>
        <v>2.4965999999999999</v>
      </c>
      <c r="AR150" s="25" t="s">
        <v>174</v>
      </c>
      <c r="AT150" s="25" t="s">
        <v>169</v>
      </c>
      <c r="AU150" s="25" t="s">
        <v>85</v>
      </c>
      <c r="AY150" s="25" t="s">
        <v>166</v>
      </c>
      <c r="BE150" s="214">
        <f>IF(N150="základní",J150,0)</f>
        <v>0</v>
      </c>
      <c r="BF150" s="214">
        <f>IF(N150="snížená",J150,0)</f>
        <v>0</v>
      </c>
      <c r="BG150" s="214">
        <f>IF(N150="zákl. přenesená",J150,0)</f>
        <v>0</v>
      </c>
      <c r="BH150" s="214">
        <f>IF(N150="sníž. přenesená",J150,0)</f>
        <v>0</v>
      </c>
      <c r="BI150" s="214">
        <f>IF(N150="nulová",J150,0)</f>
        <v>0</v>
      </c>
      <c r="BJ150" s="25" t="s">
        <v>83</v>
      </c>
      <c r="BK150" s="214">
        <f>ROUND(I150*H150,2)</f>
        <v>0</v>
      </c>
      <c r="BL150" s="25" t="s">
        <v>174</v>
      </c>
      <c r="BM150" s="25" t="s">
        <v>1636</v>
      </c>
    </row>
    <row r="151" spans="2:65" s="13" customFormat="1">
      <c r="B151" s="226"/>
      <c r="C151" s="227"/>
      <c r="D151" s="217" t="s">
        <v>176</v>
      </c>
      <c r="E151" s="228" t="s">
        <v>22</v>
      </c>
      <c r="F151" s="229" t="s">
        <v>1637</v>
      </c>
      <c r="G151" s="227"/>
      <c r="H151" s="230">
        <v>38</v>
      </c>
      <c r="I151" s="231"/>
      <c r="J151" s="227"/>
      <c r="K151" s="227"/>
      <c r="L151" s="232"/>
      <c r="M151" s="233"/>
      <c r="N151" s="234"/>
      <c r="O151" s="234"/>
      <c r="P151" s="234"/>
      <c r="Q151" s="234"/>
      <c r="R151" s="234"/>
      <c r="S151" s="234"/>
      <c r="T151" s="235"/>
      <c r="AT151" s="236" t="s">
        <v>176</v>
      </c>
      <c r="AU151" s="236" t="s">
        <v>85</v>
      </c>
      <c r="AV151" s="13" t="s">
        <v>85</v>
      </c>
      <c r="AW151" s="13" t="s">
        <v>39</v>
      </c>
      <c r="AX151" s="13" t="s">
        <v>83</v>
      </c>
      <c r="AY151" s="236" t="s">
        <v>166</v>
      </c>
    </row>
    <row r="152" spans="2:65" s="1" customFormat="1" ht="25.5" customHeight="1">
      <c r="B152" s="42"/>
      <c r="C152" s="204" t="s">
        <v>295</v>
      </c>
      <c r="D152" s="204" t="s">
        <v>169</v>
      </c>
      <c r="E152" s="205" t="s">
        <v>1638</v>
      </c>
      <c r="F152" s="206" t="s">
        <v>1639</v>
      </c>
      <c r="G152" s="207" t="s">
        <v>289</v>
      </c>
      <c r="H152" s="208">
        <v>95.8</v>
      </c>
      <c r="I152" s="209"/>
      <c r="J152" s="208">
        <f>ROUND(I152*H152,2)</f>
        <v>0</v>
      </c>
      <c r="K152" s="206" t="s">
        <v>22</v>
      </c>
      <c r="L152" s="62"/>
      <c r="M152" s="210" t="s">
        <v>22</v>
      </c>
      <c r="N152" s="211" t="s">
        <v>47</v>
      </c>
      <c r="O152" s="43"/>
      <c r="P152" s="212">
        <f>O152*H152</f>
        <v>0</v>
      </c>
      <c r="Q152" s="212">
        <v>0</v>
      </c>
      <c r="R152" s="212">
        <f>Q152*H152</f>
        <v>0</v>
      </c>
      <c r="S152" s="212">
        <v>2.48E-3</v>
      </c>
      <c r="T152" s="213">
        <f>S152*H152</f>
        <v>0.23758399999999999</v>
      </c>
      <c r="AR152" s="25" t="s">
        <v>174</v>
      </c>
      <c r="AT152" s="25" t="s">
        <v>169</v>
      </c>
      <c r="AU152" s="25" t="s">
        <v>85</v>
      </c>
      <c r="AY152" s="25" t="s">
        <v>166</v>
      </c>
      <c r="BE152" s="214">
        <f>IF(N152="základní",J152,0)</f>
        <v>0</v>
      </c>
      <c r="BF152" s="214">
        <f>IF(N152="snížená",J152,0)</f>
        <v>0</v>
      </c>
      <c r="BG152" s="214">
        <f>IF(N152="zákl. přenesená",J152,0)</f>
        <v>0</v>
      </c>
      <c r="BH152" s="214">
        <f>IF(N152="sníž. přenesená",J152,0)</f>
        <v>0</v>
      </c>
      <c r="BI152" s="214">
        <f>IF(N152="nulová",J152,0)</f>
        <v>0</v>
      </c>
      <c r="BJ152" s="25" t="s">
        <v>83</v>
      </c>
      <c r="BK152" s="214">
        <f>ROUND(I152*H152,2)</f>
        <v>0</v>
      </c>
      <c r="BL152" s="25" t="s">
        <v>174</v>
      </c>
      <c r="BM152" s="25" t="s">
        <v>1640</v>
      </c>
    </row>
    <row r="153" spans="2:65" s="1" customFormat="1" ht="40.5" hidden="1">
      <c r="B153" s="42"/>
      <c r="C153" s="64"/>
      <c r="D153" s="217" t="s">
        <v>193</v>
      </c>
      <c r="E153" s="64"/>
      <c r="F153" s="237" t="s">
        <v>1641</v>
      </c>
      <c r="G153" s="64"/>
      <c r="H153" s="64"/>
      <c r="I153" s="173"/>
      <c r="J153" s="64"/>
      <c r="K153" s="64"/>
      <c r="L153" s="62"/>
      <c r="M153" s="238"/>
      <c r="N153" s="43"/>
      <c r="O153" s="43"/>
      <c r="P153" s="43"/>
      <c r="Q153" s="43"/>
      <c r="R153" s="43"/>
      <c r="S153" s="43"/>
      <c r="T153" s="79"/>
      <c r="AT153" s="25" t="s">
        <v>193</v>
      </c>
      <c r="AU153" s="25" t="s">
        <v>85</v>
      </c>
    </row>
    <row r="154" spans="2:65" s="13" customFormat="1">
      <c r="B154" s="226"/>
      <c r="C154" s="227"/>
      <c r="D154" s="217" t="s">
        <v>176</v>
      </c>
      <c r="E154" s="228" t="s">
        <v>22</v>
      </c>
      <c r="F154" s="229" t="s">
        <v>1642</v>
      </c>
      <c r="G154" s="227"/>
      <c r="H154" s="230">
        <v>95.8</v>
      </c>
      <c r="I154" s="231"/>
      <c r="J154" s="227"/>
      <c r="K154" s="227"/>
      <c r="L154" s="232"/>
      <c r="M154" s="233"/>
      <c r="N154" s="234"/>
      <c r="O154" s="234"/>
      <c r="P154" s="234"/>
      <c r="Q154" s="234"/>
      <c r="R154" s="234"/>
      <c r="S154" s="234"/>
      <c r="T154" s="235"/>
      <c r="AT154" s="236" t="s">
        <v>176</v>
      </c>
      <c r="AU154" s="236" t="s">
        <v>85</v>
      </c>
      <c r="AV154" s="13" t="s">
        <v>85</v>
      </c>
      <c r="AW154" s="13" t="s">
        <v>39</v>
      </c>
      <c r="AX154" s="13" t="s">
        <v>83</v>
      </c>
      <c r="AY154" s="236" t="s">
        <v>166</v>
      </c>
    </row>
    <row r="155" spans="2:65" s="11" customFormat="1" ht="29.85" customHeight="1">
      <c r="B155" s="188"/>
      <c r="C155" s="189"/>
      <c r="D155" s="190" t="s">
        <v>75</v>
      </c>
      <c r="E155" s="202" t="s">
        <v>589</v>
      </c>
      <c r="F155" s="202" t="s">
        <v>590</v>
      </c>
      <c r="G155" s="189"/>
      <c r="H155" s="189"/>
      <c r="I155" s="192"/>
      <c r="J155" s="203">
        <f>BK155</f>
        <v>0</v>
      </c>
      <c r="K155" s="189"/>
      <c r="L155" s="194"/>
      <c r="M155" s="195"/>
      <c r="N155" s="196"/>
      <c r="O155" s="196"/>
      <c r="P155" s="197">
        <f>SUM(P156:P157)</f>
        <v>0</v>
      </c>
      <c r="Q155" s="196"/>
      <c r="R155" s="197">
        <f>SUM(R156:R157)</f>
        <v>0</v>
      </c>
      <c r="S155" s="196"/>
      <c r="T155" s="198">
        <f>SUM(T156:T157)</f>
        <v>0</v>
      </c>
      <c r="AR155" s="199" t="s">
        <v>83</v>
      </c>
      <c r="AT155" s="200" t="s">
        <v>75</v>
      </c>
      <c r="AU155" s="200" t="s">
        <v>83</v>
      </c>
      <c r="AY155" s="199" t="s">
        <v>166</v>
      </c>
      <c r="BK155" s="201">
        <f>SUM(BK156:BK157)</f>
        <v>0</v>
      </c>
    </row>
    <row r="156" spans="2:65" s="1" customFormat="1" ht="38.25" customHeight="1">
      <c r="B156" s="42"/>
      <c r="C156" s="204" t="s">
        <v>303</v>
      </c>
      <c r="D156" s="204" t="s">
        <v>169</v>
      </c>
      <c r="E156" s="205" t="s">
        <v>1643</v>
      </c>
      <c r="F156" s="206" t="s">
        <v>1644</v>
      </c>
      <c r="G156" s="207" t="s">
        <v>224</v>
      </c>
      <c r="H156" s="208">
        <v>25.5</v>
      </c>
      <c r="I156" s="209"/>
      <c r="J156" s="208">
        <f>ROUND(I156*H156,2)</f>
        <v>0</v>
      </c>
      <c r="K156" s="206" t="s">
        <v>173</v>
      </c>
      <c r="L156" s="62"/>
      <c r="M156" s="210" t="s">
        <v>22</v>
      </c>
      <c r="N156" s="211" t="s">
        <v>47</v>
      </c>
      <c r="O156" s="43"/>
      <c r="P156" s="212">
        <f>O156*H156</f>
        <v>0</v>
      </c>
      <c r="Q156" s="212">
        <v>0</v>
      </c>
      <c r="R156" s="212">
        <f>Q156*H156</f>
        <v>0</v>
      </c>
      <c r="S156" s="212">
        <v>0</v>
      </c>
      <c r="T156" s="213">
        <f>S156*H156</f>
        <v>0</v>
      </c>
      <c r="AR156" s="25" t="s">
        <v>174</v>
      </c>
      <c r="AT156" s="25" t="s">
        <v>169</v>
      </c>
      <c r="AU156" s="25" t="s">
        <v>85</v>
      </c>
      <c r="AY156" s="25" t="s">
        <v>166</v>
      </c>
      <c r="BE156" s="214">
        <f>IF(N156="základní",J156,0)</f>
        <v>0</v>
      </c>
      <c r="BF156" s="214">
        <f>IF(N156="snížená",J156,0)</f>
        <v>0</v>
      </c>
      <c r="BG156" s="214">
        <f>IF(N156="zákl. přenesená",J156,0)</f>
        <v>0</v>
      </c>
      <c r="BH156" s="214">
        <f>IF(N156="sníž. přenesená",J156,0)</f>
        <v>0</v>
      </c>
      <c r="BI156" s="214">
        <f>IF(N156="nulová",J156,0)</f>
        <v>0</v>
      </c>
      <c r="BJ156" s="25" t="s">
        <v>83</v>
      </c>
      <c r="BK156" s="214">
        <f>ROUND(I156*H156,2)</f>
        <v>0</v>
      </c>
      <c r="BL156" s="25" t="s">
        <v>174</v>
      </c>
      <c r="BM156" s="25" t="s">
        <v>1645</v>
      </c>
    </row>
    <row r="157" spans="2:65" s="1" customFormat="1" ht="54" hidden="1">
      <c r="B157" s="42"/>
      <c r="C157" s="64"/>
      <c r="D157" s="217" t="s">
        <v>193</v>
      </c>
      <c r="E157" s="64"/>
      <c r="F157" s="237" t="s">
        <v>1646</v>
      </c>
      <c r="G157" s="64"/>
      <c r="H157" s="64"/>
      <c r="I157" s="173"/>
      <c r="J157" s="64"/>
      <c r="K157" s="64"/>
      <c r="L157" s="62"/>
      <c r="M157" s="281"/>
      <c r="N157" s="263"/>
      <c r="O157" s="263"/>
      <c r="P157" s="263"/>
      <c r="Q157" s="263"/>
      <c r="R157" s="263"/>
      <c r="S157" s="263"/>
      <c r="T157" s="282"/>
      <c r="AT157" s="25" t="s">
        <v>193</v>
      </c>
      <c r="AU157" s="25" t="s">
        <v>85</v>
      </c>
    </row>
    <row r="158" spans="2:65" s="1" customFormat="1" ht="6.95" customHeight="1">
      <c r="B158" s="57"/>
      <c r="C158" s="58"/>
      <c r="D158" s="58"/>
      <c r="E158" s="58"/>
      <c r="F158" s="58"/>
      <c r="G158" s="58"/>
      <c r="H158" s="58"/>
      <c r="I158" s="149"/>
      <c r="J158" s="58"/>
      <c r="K158" s="58"/>
      <c r="L158" s="62"/>
    </row>
  </sheetData>
  <sheetProtection algorithmName="SHA-512" hashValue="v6bqejTY+BxvP3Dqp0VVy/g4YCACS2f99LBOITa2e1hXF4b+3XfFLy/NBuxEA85XhM1LXWgYLkfLtqEamTgUyQ==" saltValue="qERULkoVu9gvIm1lmirHvZ5GolgFfPH+KmKgIQ6z8b9yImSsfRqwdGr9TjLN/5F8fbEt+hAxz3eQvfAmCUIxtw==" spinCount="100000" sheet="1" objects="1" scenarios="1" formatColumns="0" formatRows="0" autoFilter="0"/>
  <autoFilter ref="C81:K157" xr:uid="{00000000-0009-0000-0000-000005000000}">
    <filterColumn colId="1">
      <filters blank="1">
        <filter val="D"/>
        <filter val="K"/>
        <filter val="M"/>
        <filter val="VV"/>
      </filters>
    </filterColumn>
  </autoFilter>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0500-000000000000}"/>
    <hyperlink ref="G1:H1" location="C54" display="2) Rekapitulace" xr:uid="{00000000-0004-0000-0500-000001000000}"/>
    <hyperlink ref="J1" location="C81" display="3) Soupis prací" xr:uid="{00000000-0004-0000-0500-000002000000}"/>
    <hyperlink ref="L1:V1" location="'Rekapitulace stavby'!C2" display="Rekapitulace stavby" xr:uid="{00000000-0004-0000-05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pageSetUpPr fitToPage="1"/>
  </sheetPr>
  <dimension ref="A1:BR251"/>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123</v>
      </c>
      <c r="G1" s="405" t="s">
        <v>124</v>
      </c>
      <c r="H1" s="405"/>
      <c r="I1" s="125"/>
      <c r="J1" s="124" t="s">
        <v>125</v>
      </c>
      <c r="K1" s="123" t="s">
        <v>126</v>
      </c>
      <c r="L1" s="124" t="s">
        <v>127</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396"/>
      <c r="M2" s="396"/>
      <c r="N2" s="396"/>
      <c r="O2" s="396"/>
      <c r="P2" s="396"/>
      <c r="Q2" s="396"/>
      <c r="R2" s="396"/>
      <c r="S2" s="396"/>
      <c r="T2" s="396"/>
      <c r="U2" s="396"/>
      <c r="V2" s="396"/>
      <c r="AT2" s="25" t="s">
        <v>105</v>
      </c>
    </row>
    <row r="3" spans="1:70" ht="6.95" customHeight="1">
      <c r="B3" s="26"/>
      <c r="C3" s="27"/>
      <c r="D3" s="27"/>
      <c r="E3" s="27"/>
      <c r="F3" s="27"/>
      <c r="G3" s="27"/>
      <c r="H3" s="27"/>
      <c r="I3" s="126"/>
      <c r="J3" s="27"/>
      <c r="K3" s="28"/>
      <c r="AT3" s="25" t="s">
        <v>85</v>
      </c>
    </row>
    <row r="4" spans="1:70" ht="36.950000000000003" customHeight="1">
      <c r="B4" s="29"/>
      <c r="C4" s="30"/>
      <c r="D4" s="31" t="s">
        <v>128</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17</v>
      </c>
      <c r="E6" s="30"/>
      <c r="F6" s="30"/>
      <c r="G6" s="30"/>
      <c r="H6" s="30"/>
      <c r="I6" s="127"/>
      <c r="J6" s="30"/>
      <c r="K6" s="32"/>
    </row>
    <row r="7" spans="1:70" ht="16.5" customHeight="1">
      <c r="B7" s="29"/>
      <c r="C7" s="30"/>
      <c r="D7" s="30"/>
      <c r="E7" s="406" t="str">
        <f>'Rekapitulace stavby'!K6</f>
        <v>Intenzifikace ČOV Karlštejn</v>
      </c>
      <c r="F7" s="412"/>
      <c r="G7" s="412"/>
      <c r="H7" s="412"/>
      <c r="I7" s="127"/>
      <c r="J7" s="30"/>
      <c r="K7" s="32"/>
    </row>
    <row r="8" spans="1:70" s="1" customFormat="1" ht="15">
      <c r="B8" s="42"/>
      <c r="C8" s="43"/>
      <c r="D8" s="38" t="s">
        <v>129</v>
      </c>
      <c r="E8" s="43"/>
      <c r="F8" s="43"/>
      <c r="G8" s="43"/>
      <c r="H8" s="43"/>
      <c r="I8" s="128"/>
      <c r="J8" s="43"/>
      <c r="K8" s="46"/>
    </row>
    <row r="9" spans="1:70" s="1" customFormat="1" ht="36.950000000000003" customHeight="1">
      <c r="B9" s="42"/>
      <c r="C9" s="43"/>
      <c r="D9" s="43"/>
      <c r="E9" s="408" t="s">
        <v>1647</v>
      </c>
      <c r="F9" s="407"/>
      <c r="G9" s="407"/>
      <c r="H9" s="407"/>
      <c r="I9" s="128"/>
      <c r="J9" s="43"/>
      <c r="K9" s="46"/>
    </row>
    <row r="10" spans="1:70" s="1" customFormat="1">
      <c r="B10" s="42"/>
      <c r="C10" s="43"/>
      <c r="D10" s="43"/>
      <c r="E10" s="43"/>
      <c r="F10" s="43"/>
      <c r="G10" s="43"/>
      <c r="H10" s="43"/>
      <c r="I10" s="128"/>
      <c r="J10" s="43"/>
      <c r="K10" s="46"/>
    </row>
    <row r="11" spans="1:70" s="1" customFormat="1" ht="14.45" customHeight="1">
      <c r="B11" s="42"/>
      <c r="C11" s="43"/>
      <c r="D11" s="38" t="s">
        <v>19</v>
      </c>
      <c r="E11" s="43"/>
      <c r="F11" s="36" t="s">
        <v>20</v>
      </c>
      <c r="G11" s="43"/>
      <c r="H11" s="43"/>
      <c r="I11" s="129" t="s">
        <v>21</v>
      </c>
      <c r="J11" s="36" t="s">
        <v>22</v>
      </c>
      <c r="K11" s="46"/>
    </row>
    <row r="12" spans="1:70" s="1" customFormat="1" ht="14.45" customHeight="1">
      <c r="B12" s="42"/>
      <c r="C12" s="43"/>
      <c r="D12" s="38" t="s">
        <v>23</v>
      </c>
      <c r="E12" s="43"/>
      <c r="F12" s="36" t="s">
        <v>24</v>
      </c>
      <c r="G12" s="43"/>
      <c r="H12" s="43"/>
      <c r="I12" s="129" t="s">
        <v>25</v>
      </c>
      <c r="J12" s="130" t="str">
        <f>'Rekapitulace stavby'!AN8</f>
        <v>13. 11. 2018</v>
      </c>
      <c r="K12" s="46"/>
    </row>
    <row r="13" spans="1:70" s="1" customFormat="1" ht="10.9" customHeight="1">
      <c r="B13" s="42"/>
      <c r="C13" s="43"/>
      <c r="D13" s="43"/>
      <c r="E13" s="43"/>
      <c r="F13" s="43"/>
      <c r="G13" s="43"/>
      <c r="H13" s="43"/>
      <c r="I13" s="128"/>
      <c r="J13" s="43"/>
      <c r="K13" s="46"/>
    </row>
    <row r="14" spans="1:70" s="1" customFormat="1" ht="14.45" customHeight="1">
      <c r="B14" s="42"/>
      <c r="C14" s="43"/>
      <c r="D14" s="38" t="s">
        <v>27</v>
      </c>
      <c r="E14" s="43"/>
      <c r="F14" s="43"/>
      <c r="G14" s="43"/>
      <c r="H14" s="43"/>
      <c r="I14" s="129" t="s">
        <v>28</v>
      </c>
      <c r="J14" s="36" t="s">
        <v>29</v>
      </c>
      <c r="K14" s="46"/>
    </row>
    <row r="15" spans="1:70" s="1" customFormat="1" ht="18" customHeight="1">
      <c r="B15" s="42"/>
      <c r="C15" s="43"/>
      <c r="D15" s="43"/>
      <c r="E15" s="36" t="s">
        <v>30</v>
      </c>
      <c r="F15" s="43"/>
      <c r="G15" s="43"/>
      <c r="H15" s="43"/>
      <c r="I15" s="129" t="s">
        <v>31</v>
      </c>
      <c r="J15" s="36" t="s">
        <v>32</v>
      </c>
      <c r="K15" s="46"/>
    </row>
    <row r="16" spans="1:70" s="1" customFormat="1" ht="6.95" customHeight="1">
      <c r="B16" s="42"/>
      <c r="C16" s="43"/>
      <c r="D16" s="43"/>
      <c r="E16" s="43"/>
      <c r="F16" s="43"/>
      <c r="G16" s="43"/>
      <c r="H16" s="43"/>
      <c r="I16" s="128"/>
      <c r="J16" s="43"/>
      <c r="K16" s="46"/>
    </row>
    <row r="17" spans="2:11" s="1" customFormat="1" ht="14.45" customHeight="1">
      <c r="B17" s="42"/>
      <c r="C17" s="43"/>
      <c r="D17" s="38" t="s">
        <v>33</v>
      </c>
      <c r="E17" s="43"/>
      <c r="F17" s="43"/>
      <c r="G17" s="43"/>
      <c r="H17" s="43"/>
      <c r="I17" s="129" t="s">
        <v>28</v>
      </c>
      <c r="J17" s="36" t="str">
        <f>IF('Rekapitulace stavby'!AN13="Vyplň údaj","",IF('Rekapitulace stavby'!AN13="","",'Rekapitulace stavby'!AN13))</f>
        <v/>
      </c>
      <c r="K17" s="46"/>
    </row>
    <row r="18" spans="2:11" s="1" customFormat="1" ht="18" customHeight="1">
      <c r="B18" s="42"/>
      <c r="C18" s="43"/>
      <c r="D18" s="43"/>
      <c r="E18" s="36" t="str">
        <f>IF('Rekapitulace stavby'!E14="Vyplň údaj","",IF('Rekapitulace stavby'!E14="","",'Rekapitulace stavby'!E14))</f>
        <v/>
      </c>
      <c r="F18" s="43"/>
      <c r="G18" s="43"/>
      <c r="H18" s="43"/>
      <c r="I18" s="129" t="s">
        <v>31</v>
      </c>
      <c r="J18" s="36" t="str">
        <f>IF('Rekapitulace stavby'!AN14="Vyplň údaj","",IF('Rekapitulace stavby'!AN14="","",'Rekapitulace stavby'!AN14))</f>
        <v/>
      </c>
      <c r="K18" s="46"/>
    </row>
    <row r="19" spans="2:11" s="1" customFormat="1" ht="6.95" customHeight="1">
      <c r="B19" s="42"/>
      <c r="C19" s="43"/>
      <c r="D19" s="43"/>
      <c r="E19" s="43"/>
      <c r="F19" s="43"/>
      <c r="G19" s="43"/>
      <c r="H19" s="43"/>
      <c r="I19" s="128"/>
      <c r="J19" s="43"/>
      <c r="K19" s="46"/>
    </row>
    <row r="20" spans="2:11" s="1" customFormat="1" ht="14.45" customHeight="1">
      <c r="B20" s="42"/>
      <c r="C20" s="43"/>
      <c r="D20" s="38" t="s">
        <v>35</v>
      </c>
      <c r="E20" s="43"/>
      <c r="F20" s="43"/>
      <c r="G20" s="43"/>
      <c r="H20" s="43"/>
      <c r="I20" s="129" t="s">
        <v>28</v>
      </c>
      <c r="J20" s="36" t="s">
        <v>36</v>
      </c>
      <c r="K20" s="46"/>
    </row>
    <row r="21" spans="2:11" s="1" customFormat="1" ht="18" customHeight="1">
      <c r="B21" s="42"/>
      <c r="C21" s="43"/>
      <c r="D21" s="43"/>
      <c r="E21" s="36" t="s">
        <v>37</v>
      </c>
      <c r="F21" s="43"/>
      <c r="G21" s="43"/>
      <c r="H21" s="43"/>
      <c r="I21" s="129" t="s">
        <v>31</v>
      </c>
      <c r="J21" s="36" t="s">
        <v>38</v>
      </c>
      <c r="K21" s="46"/>
    </row>
    <row r="22" spans="2:11" s="1" customFormat="1" ht="6.95" customHeight="1">
      <c r="B22" s="42"/>
      <c r="C22" s="43"/>
      <c r="D22" s="43"/>
      <c r="E22" s="43"/>
      <c r="F22" s="43"/>
      <c r="G22" s="43"/>
      <c r="H22" s="43"/>
      <c r="I22" s="128"/>
      <c r="J22" s="43"/>
      <c r="K22" s="46"/>
    </row>
    <row r="23" spans="2:11" s="1" customFormat="1" ht="14.45" customHeight="1">
      <c r="B23" s="42"/>
      <c r="C23" s="43"/>
      <c r="D23" s="38" t="s">
        <v>40</v>
      </c>
      <c r="E23" s="43"/>
      <c r="F23" s="43"/>
      <c r="G23" s="43"/>
      <c r="H23" s="43"/>
      <c r="I23" s="128"/>
      <c r="J23" s="43"/>
      <c r="K23" s="46"/>
    </row>
    <row r="24" spans="2:11" s="7" customFormat="1" ht="16.5" customHeight="1">
      <c r="B24" s="131"/>
      <c r="C24" s="132"/>
      <c r="D24" s="132"/>
      <c r="E24" s="400" t="s">
        <v>22</v>
      </c>
      <c r="F24" s="400"/>
      <c r="G24" s="400"/>
      <c r="H24" s="400"/>
      <c r="I24" s="133"/>
      <c r="J24" s="132"/>
      <c r="K24" s="134"/>
    </row>
    <row r="25" spans="2:11" s="1" customFormat="1" ht="6.95" customHeight="1">
      <c r="B25" s="42"/>
      <c r="C25" s="43"/>
      <c r="D25" s="43"/>
      <c r="E25" s="43"/>
      <c r="F25" s="43"/>
      <c r="G25" s="43"/>
      <c r="H25" s="43"/>
      <c r="I25" s="128"/>
      <c r="J25" s="43"/>
      <c r="K25" s="46"/>
    </row>
    <row r="26" spans="2:11" s="1" customFormat="1" ht="6.95" customHeight="1">
      <c r="B26" s="42"/>
      <c r="C26" s="43"/>
      <c r="D26" s="86"/>
      <c r="E26" s="86"/>
      <c r="F26" s="86"/>
      <c r="G26" s="86"/>
      <c r="H26" s="86"/>
      <c r="I26" s="135"/>
      <c r="J26" s="86"/>
      <c r="K26" s="136"/>
    </row>
    <row r="27" spans="2:11" s="1" customFormat="1" ht="25.35" customHeight="1">
      <c r="B27" s="42"/>
      <c r="C27" s="43"/>
      <c r="D27" s="137" t="s">
        <v>42</v>
      </c>
      <c r="E27" s="43"/>
      <c r="F27" s="43"/>
      <c r="G27" s="43"/>
      <c r="H27" s="43"/>
      <c r="I27" s="128"/>
      <c r="J27" s="138">
        <f>ROUND(J82,2)</f>
        <v>0</v>
      </c>
      <c r="K27" s="46"/>
    </row>
    <row r="28" spans="2:11" s="1" customFormat="1" ht="6.95" customHeight="1">
      <c r="B28" s="42"/>
      <c r="C28" s="43"/>
      <c r="D28" s="86"/>
      <c r="E28" s="86"/>
      <c r="F28" s="86"/>
      <c r="G28" s="86"/>
      <c r="H28" s="86"/>
      <c r="I28" s="135"/>
      <c r="J28" s="86"/>
      <c r="K28" s="136"/>
    </row>
    <row r="29" spans="2:11" s="1" customFormat="1" ht="14.45" customHeight="1">
      <c r="B29" s="42"/>
      <c r="C29" s="43"/>
      <c r="D29" s="43"/>
      <c r="E29" s="43"/>
      <c r="F29" s="47" t="s">
        <v>44</v>
      </c>
      <c r="G29" s="43"/>
      <c r="H29" s="43"/>
      <c r="I29" s="139" t="s">
        <v>43</v>
      </c>
      <c r="J29" s="47" t="s">
        <v>45</v>
      </c>
      <c r="K29" s="46"/>
    </row>
    <row r="30" spans="2:11" s="1" customFormat="1" ht="14.45" customHeight="1">
      <c r="B30" s="42"/>
      <c r="C30" s="43"/>
      <c r="D30" s="50" t="s">
        <v>46</v>
      </c>
      <c r="E30" s="50" t="s">
        <v>47</v>
      </c>
      <c r="F30" s="140">
        <f>ROUND(SUM(BE82:BE250), 2)</f>
        <v>0</v>
      </c>
      <c r="G30" s="43"/>
      <c r="H30" s="43"/>
      <c r="I30" s="141">
        <v>0.21</v>
      </c>
      <c r="J30" s="140">
        <f>ROUND(ROUND((SUM(BE82:BE250)), 2)*I30, 2)</f>
        <v>0</v>
      </c>
      <c r="K30" s="46"/>
    </row>
    <row r="31" spans="2:11" s="1" customFormat="1" ht="14.45" customHeight="1">
      <c r="B31" s="42"/>
      <c r="C31" s="43"/>
      <c r="D31" s="43"/>
      <c r="E31" s="50" t="s">
        <v>48</v>
      </c>
      <c r="F31" s="140">
        <f>ROUND(SUM(BF82:BF250), 2)</f>
        <v>0</v>
      </c>
      <c r="G31" s="43"/>
      <c r="H31" s="43"/>
      <c r="I31" s="141">
        <v>0.15</v>
      </c>
      <c r="J31" s="140">
        <f>ROUND(ROUND((SUM(BF82:BF250)), 2)*I31, 2)</f>
        <v>0</v>
      </c>
      <c r="K31" s="46"/>
    </row>
    <row r="32" spans="2:11" s="1" customFormat="1" ht="14.45" hidden="1" customHeight="1">
      <c r="B32" s="42"/>
      <c r="C32" s="43"/>
      <c r="D32" s="43"/>
      <c r="E32" s="50" t="s">
        <v>49</v>
      </c>
      <c r="F32" s="140">
        <f>ROUND(SUM(BG82:BG250), 2)</f>
        <v>0</v>
      </c>
      <c r="G32" s="43"/>
      <c r="H32" s="43"/>
      <c r="I32" s="141">
        <v>0.21</v>
      </c>
      <c r="J32" s="140">
        <v>0</v>
      </c>
      <c r="K32" s="46"/>
    </row>
    <row r="33" spans="2:11" s="1" customFormat="1" ht="14.45" hidden="1" customHeight="1">
      <c r="B33" s="42"/>
      <c r="C33" s="43"/>
      <c r="D33" s="43"/>
      <c r="E33" s="50" t="s">
        <v>50</v>
      </c>
      <c r="F33" s="140">
        <f>ROUND(SUM(BH82:BH250), 2)</f>
        <v>0</v>
      </c>
      <c r="G33" s="43"/>
      <c r="H33" s="43"/>
      <c r="I33" s="141">
        <v>0.15</v>
      </c>
      <c r="J33" s="140">
        <v>0</v>
      </c>
      <c r="K33" s="46"/>
    </row>
    <row r="34" spans="2:11" s="1" customFormat="1" ht="14.45" hidden="1" customHeight="1">
      <c r="B34" s="42"/>
      <c r="C34" s="43"/>
      <c r="D34" s="43"/>
      <c r="E34" s="50" t="s">
        <v>51</v>
      </c>
      <c r="F34" s="140">
        <f>ROUND(SUM(BI82:BI250), 2)</f>
        <v>0</v>
      </c>
      <c r="G34" s="43"/>
      <c r="H34" s="43"/>
      <c r="I34" s="141">
        <v>0</v>
      </c>
      <c r="J34" s="140">
        <v>0</v>
      </c>
      <c r="K34" s="46"/>
    </row>
    <row r="35" spans="2:11" s="1" customFormat="1" ht="6.95" customHeight="1">
      <c r="B35" s="42"/>
      <c r="C35" s="43"/>
      <c r="D35" s="43"/>
      <c r="E35" s="43"/>
      <c r="F35" s="43"/>
      <c r="G35" s="43"/>
      <c r="H35" s="43"/>
      <c r="I35" s="128"/>
      <c r="J35" s="43"/>
      <c r="K35" s="46"/>
    </row>
    <row r="36" spans="2:11" s="1" customFormat="1" ht="25.35" customHeight="1">
      <c r="B36" s="42"/>
      <c r="C36" s="142"/>
      <c r="D36" s="143" t="s">
        <v>52</v>
      </c>
      <c r="E36" s="80"/>
      <c r="F36" s="80"/>
      <c r="G36" s="144" t="s">
        <v>53</v>
      </c>
      <c r="H36" s="145" t="s">
        <v>54</v>
      </c>
      <c r="I36" s="146"/>
      <c r="J36" s="147">
        <f>SUM(J27:J34)</f>
        <v>0</v>
      </c>
      <c r="K36" s="148"/>
    </row>
    <row r="37" spans="2:11" s="1" customFormat="1" ht="14.45" customHeight="1">
      <c r="B37" s="57"/>
      <c r="C37" s="58"/>
      <c r="D37" s="58"/>
      <c r="E37" s="58"/>
      <c r="F37" s="58"/>
      <c r="G37" s="58"/>
      <c r="H37" s="58"/>
      <c r="I37" s="149"/>
      <c r="J37" s="58"/>
      <c r="K37" s="59"/>
    </row>
    <row r="41" spans="2:11" s="1" customFormat="1" ht="6.95" customHeight="1">
      <c r="B41" s="150"/>
      <c r="C41" s="151"/>
      <c r="D41" s="151"/>
      <c r="E41" s="151"/>
      <c r="F41" s="151"/>
      <c r="G41" s="151"/>
      <c r="H41" s="151"/>
      <c r="I41" s="152"/>
      <c r="J41" s="151"/>
      <c r="K41" s="153"/>
    </row>
    <row r="42" spans="2:11" s="1" customFormat="1" ht="36.950000000000003" customHeight="1">
      <c r="B42" s="42"/>
      <c r="C42" s="31" t="s">
        <v>133</v>
      </c>
      <c r="D42" s="43"/>
      <c r="E42" s="43"/>
      <c r="F42" s="43"/>
      <c r="G42" s="43"/>
      <c r="H42" s="43"/>
      <c r="I42" s="128"/>
      <c r="J42" s="43"/>
      <c r="K42" s="46"/>
    </row>
    <row r="43" spans="2:11" s="1" customFormat="1" ht="6.95" customHeight="1">
      <c r="B43" s="42"/>
      <c r="C43" s="43"/>
      <c r="D43" s="43"/>
      <c r="E43" s="43"/>
      <c r="F43" s="43"/>
      <c r="G43" s="43"/>
      <c r="H43" s="43"/>
      <c r="I43" s="128"/>
      <c r="J43" s="43"/>
      <c r="K43" s="46"/>
    </row>
    <row r="44" spans="2:11" s="1" customFormat="1" ht="14.45" customHeight="1">
      <c r="B44" s="42"/>
      <c r="C44" s="38" t="s">
        <v>17</v>
      </c>
      <c r="D44" s="43"/>
      <c r="E44" s="43"/>
      <c r="F44" s="43"/>
      <c r="G44" s="43"/>
      <c r="H44" s="43"/>
      <c r="I44" s="128"/>
      <c r="J44" s="43"/>
      <c r="K44" s="46"/>
    </row>
    <row r="45" spans="2:11" s="1" customFormat="1" ht="16.5" customHeight="1">
      <c r="B45" s="42"/>
      <c r="C45" s="43"/>
      <c r="D45" s="43"/>
      <c r="E45" s="406" t="str">
        <f>E7</f>
        <v>Intenzifikace ČOV Karlštejn</v>
      </c>
      <c r="F45" s="412"/>
      <c r="G45" s="412"/>
      <c r="H45" s="412"/>
      <c r="I45" s="128"/>
      <c r="J45" s="43"/>
      <c r="K45" s="46"/>
    </row>
    <row r="46" spans="2:11" s="1" customFormat="1" ht="14.45" customHeight="1">
      <c r="B46" s="42"/>
      <c r="C46" s="38" t="s">
        <v>129</v>
      </c>
      <c r="D46" s="43"/>
      <c r="E46" s="43"/>
      <c r="F46" s="43"/>
      <c r="G46" s="43"/>
      <c r="H46" s="43"/>
      <c r="I46" s="128"/>
      <c r="J46" s="43"/>
      <c r="K46" s="46"/>
    </row>
    <row r="47" spans="2:11" s="1" customFormat="1" ht="17.25" customHeight="1">
      <c r="B47" s="42"/>
      <c r="C47" s="43"/>
      <c r="D47" s="43"/>
      <c r="E47" s="408" t="str">
        <f>E9</f>
        <v>SO 05 - Trubní rozvody</v>
      </c>
      <c r="F47" s="407"/>
      <c r="G47" s="407"/>
      <c r="H47" s="407"/>
      <c r="I47" s="128"/>
      <c r="J47" s="43"/>
      <c r="K47" s="46"/>
    </row>
    <row r="48" spans="2:11" s="1" customFormat="1" ht="6.95" customHeight="1">
      <c r="B48" s="42"/>
      <c r="C48" s="43"/>
      <c r="D48" s="43"/>
      <c r="E48" s="43"/>
      <c r="F48" s="43"/>
      <c r="G48" s="43"/>
      <c r="H48" s="43"/>
      <c r="I48" s="128"/>
      <c r="J48" s="43"/>
      <c r="K48" s="46"/>
    </row>
    <row r="49" spans="2:47" s="1" customFormat="1" ht="18" customHeight="1">
      <c r="B49" s="42"/>
      <c r="C49" s="38" t="s">
        <v>23</v>
      </c>
      <c r="D49" s="43"/>
      <c r="E49" s="43"/>
      <c r="F49" s="36" t="str">
        <f>F12</f>
        <v>Karlštejn</v>
      </c>
      <c r="G49" s="43"/>
      <c r="H49" s="43"/>
      <c r="I49" s="129" t="s">
        <v>25</v>
      </c>
      <c r="J49" s="130" t="str">
        <f>IF(J12="","",J12)</f>
        <v>13. 11. 2018</v>
      </c>
      <c r="K49" s="46"/>
    </row>
    <row r="50" spans="2:47" s="1" customFormat="1" ht="6.95" customHeight="1">
      <c r="B50" s="42"/>
      <c r="C50" s="43"/>
      <c r="D50" s="43"/>
      <c r="E50" s="43"/>
      <c r="F50" s="43"/>
      <c r="G50" s="43"/>
      <c r="H50" s="43"/>
      <c r="I50" s="128"/>
      <c r="J50" s="43"/>
      <c r="K50" s="46"/>
    </row>
    <row r="51" spans="2:47" s="1" customFormat="1" ht="15">
      <c r="B51" s="42"/>
      <c r="C51" s="38" t="s">
        <v>27</v>
      </c>
      <c r="D51" s="43"/>
      <c r="E51" s="43"/>
      <c r="F51" s="36" t="str">
        <f>E15</f>
        <v>Městys Karlštejn</v>
      </c>
      <c r="G51" s="43"/>
      <c r="H51" s="43"/>
      <c r="I51" s="129" t="s">
        <v>35</v>
      </c>
      <c r="J51" s="400" t="str">
        <f>E21</f>
        <v>Vodohospodářský podnik a.s.</v>
      </c>
      <c r="K51" s="46"/>
    </row>
    <row r="52" spans="2:47" s="1" customFormat="1" ht="14.45" customHeight="1">
      <c r="B52" s="42"/>
      <c r="C52" s="38" t="s">
        <v>33</v>
      </c>
      <c r="D52" s="43"/>
      <c r="E52" s="43"/>
      <c r="F52" s="36" t="str">
        <f>IF(E18="","",E18)</f>
        <v/>
      </c>
      <c r="G52" s="43"/>
      <c r="H52" s="43"/>
      <c r="I52" s="128"/>
      <c r="J52" s="409"/>
      <c r="K52" s="46"/>
    </row>
    <row r="53" spans="2:47" s="1" customFormat="1" ht="10.35" customHeight="1">
      <c r="B53" s="42"/>
      <c r="C53" s="43"/>
      <c r="D53" s="43"/>
      <c r="E53" s="43"/>
      <c r="F53" s="43"/>
      <c r="G53" s="43"/>
      <c r="H53" s="43"/>
      <c r="I53" s="128"/>
      <c r="J53" s="43"/>
      <c r="K53" s="46"/>
    </row>
    <row r="54" spans="2:47" s="1" customFormat="1" ht="29.25" customHeight="1">
      <c r="B54" s="42"/>
      <c r="C54" s="154" t="s">
        <v>134</v>
      </c>
      <c r="D54" s="142"/>
      <c r="E54" s="142"/>
      <c r="F54" s="142"/>
      <c r="G54" s="142"/>
      <c r="H54" s="142"/>
      <c r="I54" s="155"/>
      <c r="J54" s="156" t="s">
        <v>135</v>
      </c>
      <c r="K54" s="157"/>
    </row>
    <row r="55" spans="2:47" s="1" customFormat="1" ht="10.35" customHeight="1">
      <c r="B55" s="42"/>
      <c r="C55" s="43"/>
      <c r="D55" s="43"/>
      <c r="E55" s="43"/>
      <c r="F55" s="43"/>
      <c r="G55" s="43"/>
      <c r="H55" s="43"/>
      <c r="I55" s="128"/>
      <c r="J55" s="43"/>
      <c r="K55" s="46"/>
    </row>
    <row r="56" spans="2:47" s="1" customFormat="1" ht="29.25" customHeight="1">
      <c r="B56" s="42"/>
      <c r="C56" s="158" t="s">
        <v>136</v>
      </c>
      <c r="D56" s="43"/>
      <c r="E56" s="43"/>
      <c r="F56" s="43"/>
      <c r="G56" s="43"/>
      <c r="H56" s="43"/>
      <c r="I56" s="128"/>
      <c r="J56" s="138">
        <f>J82</f>
        <v>0</v>
      </c>
      <c r="K56" s="46"/>
      <c r="AU56" s="25" t="s">
        <v>137</v>
      </c>
    </row>
    <row r="57" spans="2:47" s="8" customFormat="1" ht="24.95" customHeight="1">
      <c r="B57" s="159"/>
      <c r="C57" s="160"/>
      <c r="D57" s="161" t="s">
        <v>138</v>
      </c>
      <c r="E57" s="162"/>
      <c r="F57" s="162"/>
      <c r="G57" s="162"/>
      <c r="H57" s="162"/>
      <c r="I57" s="163"/>
      <c r="J57" s="164">
        <f>J83</f>
        <v>0</v>
      </c>
      <c r="K57" s="165"/>
    </row>
    <row r="58" spans="2:47" s="9" customFormat="1" ht="19.899999999999999" customHeight="1">
      <c r="B58" s="166"/>
      <c r="C58" s="167"/>
      <c r="D58" s="168" t="s">
        <v>407</v>
      </c>
      <c r="E58" s="169"/>
      <c r="F58" s="169"/>
      <c r="G58" s="169"/>
      <c r="H58" s="169"/>
      <c r="I58" s="170"/>
      <c r="J58" s="171">
        <f>J84</f>
        <v>0</v>
      </c>
      <c r="K58" s="172"/>
    </row>
    <row r="59" spans="2:47" s="9" customFormat="1" ht="19.899999999999999" customHeight="1">
      <c r="B59" s="166"/>
      <c r="C59" s="167"/>
      <c r="D59" s="168" t="s">
        <v>1215</v>
      </c>
      <c r="E59" s="169"/>
      <c r="F59" s="169"/>
      <c r="G59" s="169"/>
      <c r="H59" s="169"/>
      <c r="I59" s="170"/>
      <c r="J59" s="171">
        <f>J142</f>
        <v>0</v>
      </c>
      <c r="K59" s="172"/>
    </row>
    <row r="60" spans="2:47" s="9" customFormat="1" ht="19.899999999999999" customHeight="1">
      <c r="B60" s="166"/>
      <c r="C60" s="167"/>
      <c r="D60" s="168" t="s">
        <v>1648</v>
      </c>
      <c r="E60" s="169"/>
      <c r="F60" s="169"/>
      <c r="G60" s="169"/>
      <c r="H60" s="169"/>
      <c r="I60" s="170"/>
      <c r="J60" s="171">
        <f>J153</f>
        <v>0</v>
      </c>
      <c r="K60" s="172"/>
    </row>
    <row r="61" spans="2:47" s="9" customFormat="1" ht="19.899999999999999" customHeight="1">
      <c r="B61" s="166"/>
      <c r="C61" s="167"/>
      <c r="D61" s="168" t="s">
        <v>139</v>
      </c>
      <c r="E61" s="169"/>
      <c r="F61" s="169"/>
      <c r="G61" s="169"/>
      <c r="H61" s="169"/>
      <c r="I61" s="170"/>
      <c r="J61" s="171">
        <f>J242</f>
        <v>0</v>
      </c>
      <c r="K61" s="172"/>
    </row>
    <row r="62" spans="2:47" s="9" customFormat="1" ht="19.899999999999999" customHeight="1">
      <c r="B62" s="166"/>
      <c r="C62" s="167"/>
      <c r="D62" s="168" t="s">
        <v>410</v>
      </c>
      <c r="E62" s="169"/>
      <c r="F62" s="169"/>
      <c r="G62" s="169"/>
      <c r="H62" s="169"/>
      <c r="I62" s="170"/>
      <c r="J62" s="171">
        <f>J248</f>
        <v>0</v>
      </c>
      <c r="K62" s="172"/>
    </row>
    <row r="63" spans="2:47" s="1" customFormat="1" ht="21.75" customHeight="1">
      <c r="B63" s="42"/>
      <c r="C63" s="43"/>
      <c r="D63" s="43"/>
      <c r="E63" s="43"/>
      <c r="F63" s="43"/>
      <c r="G63" s="43"/>
      <c r="H63" s="43"/>
      <c r="I63" s="128"/>
      <c r="J63" s="43"/>
      <c r="K63" s="46"/>
    </row>
    <row r="64" spans="2:47" s="1" customFormat="1" ht="6.95" customHeight="1">
      <c r="B64" s="57"/>
      <c r="C64" s="58"/>
      <c r="D64" s="58"/>
      <c r="E64" s="58"/>
      <c r="F64" s="58"/>
      <c r="G64" s="58"/>
      <c r="H64" s="58"/>
      <c r="I64" s="149"/>
      <c r="J64" s="58"/>
      <c r="K64" s="59"/>
    </row>
    <row r="68" spans="2:12" s="1" customFormat="1" ht="6.95" customHeight="1">
      <c r="B68" s="60"/>
      <c r="C68" s="61"/>
      <c r="D68" s="61"/>
      <c r="E68" s="61"/>
      <c r="F68" s="61"/>
      <c r="G68" s="61"/>
      <c r="H68" s="61"/>
      <c r="I68" s="152"/>
      <c r="J68" s="61"/>
      <c r="K68" s="61"/>
      <c r="L68" s="62"/>
    </row>
    <row r="69" spans="2:12" s="1" customFormat="1" ht="36.950000000000003" customHeight="1">
      <c r="B69" s="42"/>
      <c r="C69" s="63" t="s">
        <v>150</v>
      </c>
      <c r="D69" s="64"/>
      <c r="E69" s="64"/>
      <c r="F69" s="64"/>
      <c r="G69" s="64"/>
      <c r="H69" s="64"/>
      <c r="I69" s="173"/>
      <c r="J69" s="64"/>
      <c r="K69" s="64"/>
      <c r="L69" s="62"/>
    </row>
    <row r="70" spans="2:12" s="1" customFormat="1" ht="6.95" customHeight="1">
      <c r="B70" s="42"/>
      <c r="C70" s="64"/>
      <c r="D70" s="64"/>
      <c r="E70" s="64"/>
      <c r="F70" s="64"/>
      <c r="G70" s="64"/>
      <c r="H70" s="64"/>
      <c r="I70" s="173"/>
      <c r="J70" s="64"/>
      <c r="K70" s="64"/>
      <c r="L70" s="62"/>
    </row>
    <row r="71" spans="2:12" s="1" customFormat="1" ht="14.45" customHeight="1">
      <c r="B71" s="42"/>
      <c r="C71" s="66" t="s">
        <v>17</v>
      </c>
      <c r="D71" s="64"/>
      <c r="E71" s="64"/>
      <c r="F71" s="64"/>
      <c r="G71" s="64"/>
      <c r="H71" s="64"/>
      <c r="I71" s="173"/>
      <c r="J71" s="64"/>
      <c r="K71" s="64"/>
      <c r="L71" s="62"/>
    </row>
    <row r="72" spans="2:12" s="1" customFormat="1" ht="16.5" customHeight="1">
      <c r="B72" s="42"/>
      <c r="C72" s="64"/>
      <c r="D72" s="64"/>
      <c r="E72" s="410" t="str">
        <f>E7</f>
        <v>Intenzifikace ČOV Karlštejn</v>
      </c>
      <c r="F72" s="411"/>
      <c r="G72" s="411"/>
      <c r="H72" s="411"/>
      <c r="I72" s="173"/>
      <c r="J72" s="64"/>
      <c r="K72" s="64"/>
      <c r="L72" s="62"/>
    </row>
    <row r="73" spans="2:12" s="1" customFormat="1" ht="14.45" customHeight="1">
      <c r="B73" s="42"/>
      <c r="C73" s="66" t="s">
        <v>129</v>
      </c>
      <c r="D73" s="64"/>
      <c r="E73" s="64"/>
      <c r="F73" s="64"/>
      <c r="G73" s="64"/>
      <c r="H73" s="64"/>
      <c r="I73" s="173"/>
      <c r="J73" s="64"/>
      <c r="K73" s="64"/>
      <c r="L73" s="62"/>
    </row>
    <row r="74" spans="2:12" s="1" customFormat="1" ht="17.25" customHeight="1">
      <c r="B74" s="42"/>
      <c r="C74" s="64"/>
      <c r="D74" s="64"/>
      <c r="E74" s="377" t="str">
        <f>E9</f>
        <v>SO 05 - Trubní rozvody</v>
      </c>
      <c r="F74" s="404"/>
      <c r="G74" s="404"/>
      <c r="H74" s="404"/>
      <c r="I74" s="173"/>
      <c r="J74" s="64"/>
      <c r="K74" s="64"/>
      <c r="L74" s="62"/>
    </row>
    <row r="75" spans="2:12" s="1" customFormat="1" ht="6.95" customHeight="1">
      <c r="B75" s="42"/>
      <c r="C75" s="64"/>
      <c r="D75" s="64"/>
      <c r="E75" s="64"/>
      <c r="F75" s="64"/>
      <c r="G75" s="64"/>
      <c r="H75" s="64"/>
      <c r="I75" s="173"/>
      <c r="J75" s="64"/>
      <c r="K75" s="64"/>
      <c r="L75" s="62"/>
    </row>
    <row r="76" spans="2:12" s="1" customFormat="1" ht="18" customHeight="1">
      <c r="B76" s="42"/>
      <c r="C76" s="66" t="s">
        <v>23</v>
      </c>
      <c r="D76" s="64"/>
      <c r="E76" s="64"/>
      <c r="F76" s="176" t="str">
        <f>F12</f>
        <v>Karlštejn</v>
      </c>
      <c r="G76" s="64"/>
      <c r="H76" s="64"/>
      <c r="I76" s="177" t="s">
        <v>25</v>
      </c>
      <c r="J76" s="74" t="str">
        <f>IF(J12="","",J12)</f>
        <v>13. 11. 2018</v>
      </c>
      <c r="K76" s="64"/>
      <c r="L76" s="62"/>
    </row>
    <row r="77" spans="2:12" s="1" customFormat="1" ht="6.95" customHeight="1">
      <c r="B77" s="42"/>
      <c r="C77" s="64"/>
      <c r="D77" s="64"/>
      <c r="E77" s="64"/>
      <c r="F77" s="64"/>
      <c r="G77" s="64"/>
      <c r="H77" s="64"/>
      <c r="I77" s="173"/>
      <c r="J77" s="64"/>
      <c r="K77" s="64"/>
      <c r="L77" s="62"/>
    </row>
    <row r="78" spans="2:12" s="1" customFormat="1" ht="15">
      <c r="B78" s="42"/>
      <c r="C78" s="66" t="s">
        <v>27</v>
      </c>
      <c r="D78" s="64"/>
      <c r="E78" s="64"/>
      <c r="F78" s="176" t="str">
        <f>E15</f>
        <v>Městys Karlštejn</v>
      </c>
      <c r="G78" s="64"/>
      <c r="H78" s="64"/>
      <c r="I78" s="177" t="s">
        <v>35</v>
      </c>
      <c r="J78" s="176" t="str">
        <f>E21</f>
        <v>Vodohospodářský podnik a.s.</v>
      </c>
      <c r="K78" s="64"/>
      <c r="L78" s="62"/>
    </row>
    <row r="79" spans="2:12" s="1" customFormat="1" ht="14.45" customHeight="1">
      <c r="B79" s="42"/>
      <c r="C79" s="66" t="s">
        <v>33</v>
      </c>
      <c r="D79" s="64"/>
      <c r="E79" s="64"/>
      <c r="F79" s="176" t="str">
        <f>IF(E18="","",E18)</f>
        <v/>
      </c>
      <c r="G79" s="64"/>
      <c r="H79" s="64"/>
      <c r="I79" s="173"/>
      <c r="J79" s="64"/>
      <c r="K79" s="64"/>
      <c r="L79" s="62"/>
    </row>
    <row r="80" spans="2:12" s="1" customFormat="1" ht="10.35" customHeight="1">
      <c r="B80" s="42"/>
      <c r="C80" s="64"/>
      <c r="D80" s="64"/>
      <c r="E80" s="64"/>
      <c r="F80" s="64"/>
      <c r="G80" s="64"/>
      <c r="H80" s="64"/>
      <c r="I80" s="173"/>
      <c r="J80" s="64"/>
      <c r="K80" s="64"/>
      <c r="L80" s="62"/>
    </row>
    <row r="81" spans="2:65" s="10" customFormat="1" ht="29.25" customHeight="1">
      <c r="B81" s="178"/>
      <c r="C81" s="179" t="s">
        <v>151</v>
      </c>
      <c r="D81" s="180" t="s">
        <v>61</v>
      </c>
      <c r="E81" s="180" t="s">
        <v>57</v>
      </c>
      <c r="F81" s="180" t="s">
        <v>152</v>
      </c>
      <c r="G81" s="180" t="s">
        <v>153</v>
      </c>
      <c r="H81" s="180" t="s">
        <v>154</v>
      </c>
      <c r="I81" s="181" t="s">
        <v>155</v>
      </c>
      <c r="J81" s="180" t="s">
        <v>135</v>
      </c>
      <c r="K81" s="182" t="s">
        <v>156</v>
      </c>
      <c r="L81" s="183"/>
      <c r="M81" s="82" t="s">
        <v>157</v>
      </c>
      <c r="N81" s="83" t="s">
        <v>46</v>
      </c>
      <c r="O81" s="83" t="s">
        <v>158</v>
      </c>
      <c r="P81" s="83" t="s">
        <v>159</v>
      </c>
      <c r="Q81" s="83" t="s">
        <v>160</v>
      </c>
      <c r="R81" s="83" t="s">
        <v>161</v>
      </c>
      <c r="S81" s="83" t="s">
        <v>162</v>
      </c>
      <c r="T81" s="84" t="s">
        <v>163</v>
      </c>
    </row>
    <row r="82" spans="2:65" s="1" customFormat="1" ht="29.25" customHeight="1">
      <c r="B82" s="42"/>
      <c r="C82" s="88" t="s">
        <v>136</v>
      </c>
      <c r="D82" s="64"/>
      <c r="E82" s="64"/>
      <c r="F82" s="64"/>
      <c r="G82" s="64"/>
      <c r="H82" s="64"/>
      <c r="I82" s="173"/>
      <c r="J82" s="184">
        <f>BK82</f>
        <v>0</v>
      </c>
      <c r="K82" s="64"/>
      <c r="L82" s="62"/>
      <c r="M82" s="85"/>
      <c r="N82" s="86"/>
      <c r="O82" s="86"/>
      <c r="P82" s="185">
        <f>P83</f>
        <v>0</v>
      </c>
      <c r="Q82" s="86"/>
      <c r="R82" s="185">
        <f>R83</f>
        <v>79.156043799999992</v>
      </c>
      <c r="S82" s="86"/>
      <c r="T82" s="186">
        <f>T83</f>
        <v>2</v>
      </c>
      <c r="AT82" s="25" t="s">
        <v>75</v>
      </c>
      <c r="AU82" s="25" t="s">
        <v>137</v>
      </c>
      <c r="BK82" s="187">
        <f>BK83</f>
        <v>0</v>
      </c>
    </row>
    <row r="83" spans="2:65" s="11" customFormat="1" ht="37.35" customHeight="1">
      <c r="B83" s="188"/>
      <c r="C83" s="189"/>
      <c r="D83" s="190" t="s">
        <v>75</v>
      </c>
      <c r="E83" s="191" t="s">
        <v>164</v>
      </c>
      <c r="F83" s="191" t="s">
        <v>165</v>
      </c>
      <c r="G83" s="189"/>
      <c r="H83" s="189"/>
      <c r="I83" s="192"/>
      <c r="J83" s="193">
        <f>BK83</f>
        <v>0</v>
      </c>
      <c r="K83" s="189"/>
      <c r="L83" s="194"/>
      <c r="M83" s="195"/>
      <c r="N83" s="196"/>
      <c r="O83" s="196"/>
      <c r="P83" s="197">
        <f>P84+P142+P153+P242+P248</f>
        <v>0</v>
      </c>
      <c r="Q83" s="196"/>
      <c r="R83" s="197">
        <f>R84+R142+R153+R242+R248</f>
        <v>79.156043799999992</v>
      </c>
      <c r="S83" s="196"/>
      <c r="T83" s="198">
        <f>T84+T142+T153+T242+T248</f>
        <v>2</v>
      </c>
      <c r="AR83" s="199" t="s">
        <v>83</v>
      </c>
      <c r="AT83" s="200" t="s">
        <v>75</v>
      </c>
      <c r="AU83" s="200" t="s">
        <v>76</v>
      </c>
      <c r="AY83" s="199" t="s">
        <v>166</v>
      </c>
      <c r="BK83" s="201">
        <f>BK84+BK142+BK153+BK242+BK248</f>
        <v>0</v>
      </c>
    </row>
    <row r="84" spans="2:65" s="11" customFormat="1" ht="19.899999999999999" customHeight="1">
      <c r="B84" s="188"/>
      <c r="C84" s="189"/>
      <c r="D84" s="190" t="s">
        <v>75</v>
      </c>
      <c r="E84" s="202" t="s">
        <v>83</v>
      </c>
      <c r="F84" s="202" t="s">
        <v>415</v>
      </c>
      <c r="G84" s="189"/>
      <c r="H84" s="189"/>
      <c r="I84" s="192"/>
      <c r="J84" s="203">
        <f>BK84</f>
        <v>0</v>
      </c>
      <c r="K84" s="189"/>
      <c r="L84" s="194"/>
      <c r="M84" s="195"/>
      <c r="N84" s="196"/>
      <c r="O84" s="196"/>
      <c r="P84" s="197">
        <f>SUM(P85:P141)</f>
        <v>0</v>
      </c>
      <c r="Q84" s="196"/>
      <c r="R84" s="197">
        <f>SUM(R85:R141)</f>
        <v>62.919499999999999</v>
      </c>
      <c r="S84" s="196"/>
      <c r="T84" s="198">
        <f>SUM(T85:T141)</f>
        <v>0</v>
      </c>
      <c r="AR84" s="199" t="s">
        <v>83</v>
      </c>
      <c r="AT84" s="200" t="s">
        <v>75</v>
      </c>
      <c r="AU84" s="200" t="s">
        <v>83</v>
      </c>
      <c r="AY84" s="199" t="s">
        <v>166</v>
      </c>
      <c r="BK84" s="201">
        <f>SUM(BK85:BK141)</f>
        <v>0</v>
      </c>
    </row>
    <row r="85" spans="2:65" s="1" customFormat="1" ht="25.5" customHeight="1">
      <c r="B85" s="42"/>
      <c r="C85" s="204" t="s">
        <v>83</v>
      </c>
      <c r="D85" s="204" t="s">
        <v>169</v>
      </c>
      <c r="E85" s="205" t="s">
        <v>1216</v>
      </c>
      <c r="F85" s="206" t="s">
        <v>1217</v>
      </c>
      <c r="G85" s="207" t="s">
        <v>1218</v>
      </c>
      <c r="H85" s="208">
        <v>240</v>
      </c>
      <c r="I85" s="209"/>
      <c r="J85" s="208">
        <f>ROUND(I85*H85,2)</f>
        <v>0</v>
      </c>
      <c r="K85" s="206" t="s">
        <v>173</v>
      </c>
      <c r="L85" s="62"/>
      <c r="M85" s="210" t="s">
        <v>22</v>
      </c>
      <c r="N85" s="211" t="s">
        <v>47</v>
      </c>
      <c r="O85" s="43"/>
      <c r="P85" s="212">
        <f>O85*H85</f>
        <v>0</v>
      </c>
      <c r="Q85" s="212">
        <v>0</v>
      </c>
      <c r="R85" s="212">
        <f>Q85*H85</f>
        <v>0</v>
      </c>
      <c r="S85" s="212">
        <v>0</v>
      </c>
      <c r="T85" s="213">
        <f>S85*H85</f>
        <v>0</v>
      </c>
      <c r="AR85" s="25" t="s">
        <v>174</v>
      </c>
      <c r="AT85" s="25" t="s">
        <v>169</v>
      </c>
      <c r="AU85" s="25" t="s">
        <v>85</v>
      </c>
      <c r="AY85" s="25" t="s">
        <v>166</v>
      </c>
      <c r="BE85" s="214">
        <f>IF(N85="základní",J85,0)</f>
        <v>0</v>
      </c>
      <c r="BF85" s="214">
        <f>IF(N85="snížená",J85,0)</f>
        <v>0</v>
      </c>
      <c r="BG85" s="214">
        <f>IF(N85="zákl. přenesená",J85,0)</f>
        <v>0</v>
      </c>
      <c r="BH85" s="214">
        <f>IF(N85="sníž. přenesená",J85,0)</f>
        <v>0</v>
      </c>
      <c r="BI85" s="214">
        <f>IF(N85="nulová",J85,0)</f>
        <v>0</v>
      </c>
      <c r="BJ85" s="25" t="s">
        <v>83</v>
      </c>
      <c r="BK85" s="214">
        <f>ROUND(I85*H85,2)</f>
        <v>0</v>
      </c>
      <c r="BL85" s="25" t="s">
        <v>174</v>
      </c>
      <c r="BM85" s="25" t="s">
        <v>1649</v>
      </c>
    </row>
    <row r="86" spans="2:65" s="1" customFormat="1" ht="324" hidden="1">
      <c r="B86" s="42"/>
      <c r="C86" s="64"/>
      <c r="D86" s="217" t="s">
        <v>193</v>
      </c>
      <c r="E86" s="64"/>
      <c r="F86" s="237" t="s">
        <v>1220</v>
      </c>
      <c r="G86" s="64"/>
      <c r="H86" s="64"/>
      <c r="I86" s="173"/>
      <c r="J86" s="64"/>
      <c r="K86" s="64"/>
      <c r="L86" s="62"/>
      <c r="M86" s="238"/>
      <c r="N86" s="43"/>
      <c r="O86" s="43"/>
      <c r="P86" s="43"/>
      <c r="Q86" s="43"/>
      <c r="R86" s="43"/>
      <c r="S86" s="43"/>
      <c r="T86" s="79"/>
      <c r="AT86" s="25" t="s">
        <v>193</v>
      </c>
      <c r="AU86" s="25" t="s">
        <v>85</v>
      </c>
    </row>
    <row r="87" spans="2:65" s="13" customFormat="1">
      <c r="B87" s="226"/>
      <c r="C87" s="227"/>
      <c r="D87" s="217" t="s">
        <v>176</v>
      </c>
      <c r="E87" s="228" t="s">
        <v>22</v>
      </c>
      <c r="F87" s="229" t="s">
        <v>1650</v>
      </c>
      <c r="G87" s="227"/>
      <c r="H87" s="230">
        <v>240</v>
      </c>
      <c r="I87" s="231"/>
      <c r="J87" s="227"/>
      <c r="K87" s="227"/>
      <c r="L87" s="232"/>
      <c r="M87" s="233"/>
      <c r="N87" s="234"/>
      <c r="O87" s="234"/>
      <c r="P87" s="234"/>
      <c r="Q87" s="234"/>
      <c r="R87" s="234"/>
      <c r="S87" s="234"/>
      <c r="T87" s="235"/>
      <c r="AT87" s="236" t="s">
        <v>176</v>
      </c>
      <c r="AU87" s="236" t="s">
        <v>85</v>
      </c>
      <c r="AV87" s="13" t="s">
        <v>85</v>
      </c>
      <c r="AW87" s="13" t="s">
        <v>39</v>
      </c>
      <c r="AX87" s="13" t="s">
        <v>83</v>
      </c>
      <c r="AY87" s="236" t="s">
        <v>166</v>
      </c>
    </row>
    <row r="88" spans="2:65" s="1" customFormat="1" ht="25.5" customHeight="1">
      <c r="B88" s="42"/>
      <c r="C88" s="204" t="s">
        <v>85</v>
      </c>
      <c r="D88" s="204" t="s">
        <v>169</v>
      </c>
      <c r="E88" s="205" t="s">
        <v>1222</v>
      </c>
      <c r="F88" s="206" t="s">
        <v>1223</v>
      </c>
      <c r="G88" s="207" t="s">
        <v>1224</v>
      </c>
      <c r="H88" s="208">
        <v>30</v>
      </c>
      <c r="I88" s="209"/>
      <c r="J88" s="208">
        <f>ROUND(I88*H88,2)</f>
        <v>0</v>
      </c>
      <c r="K88" s="206" t="s">
        <v>173</v>
      </c>
      <c r="L88" s="62"/>
      <c r="M88" s="210" t="s">
        <v>22</v>
      </c>
      <c r="N88" s="211" t="s">
        <v>47</v>
      </c>
      <c r="O88" s="43"/>
      <c r="P88" s="212">
        <f>O88*H88</f>
        <v>0</v>
      </c>
      <c r="Q88" s="212">
        <v>0</v>
      </c>
      <c r="R88" s="212">
        <f>Q88*H88</f>
        <v>0</v>
      </c>
      <c r="S88" s="212">
        <v>0</v>
      </c>
      <c r="T88" s="213">
        <f>S88*H88</f>
        <v>0</v>
      </c>
      <c r="AR88" s="25" t="s">
        <v>174</v>
      </c>
      <c r="AT88" s="25" t="s">
        <v>169</v>
      </c>
      <c r="AU88" s="25" t="s">
        <v>85</v>
      </c>
      <c r="AY88" s="25" t="s">
        <v>166</v>
      </c>
      <c r="BE88" s="214">
        <f>IF(N88="základní",J88,0)</f>
        <v>0</v>
      </c>
      <c r="BF88" s="214">
        <f>IF(N88="snížená",J88,0)</f>
        <v>0</v>
      </c>
      <c r="BG88" s="214">
        <f>IF(N88="zákl. přenesená",J88,0)</f>
        <v>0</v>
      </c>
      <c r="BH88" s="214">
        <f>IF(N88="sníž. přenesená",J88,0)</f>
        <v>0</v>
      </c>
      <c r="BI88" s="214">
        <f>IF(N88="nulová",J88,0)</f>
        <v>0</v>
      </c>
      <c r="BJ88" s="25" t="s">
        <v>83</v>
      </c>
      <c r="BK88" s="214">
        <f>ROUND(I88*H88,2)</f>
        <v>0</v>
      </c>
      <c r="BL88" s="25" t="s">
        <v>174</v>
      </c>
      <c r="BM88" s="25" t="s">
        <v>1651</v>
      </c>
    </row>
    <row r="89" spans="2:65" s="1" customFormat="1" ht="175.5" hidden="1">
      <c r="B89" s="42"/>
      <c r="C89" s="64"/>
      <c r="D89" s="217" t="s">
        <v>193</v>
      </c>
      <c r="E89" s="64"/>
      <c r="F89" s="237" t="s">
        <v>1226</v>
      </c>
      <c r="G89" s="64"/>
      <c r="H89" s="64"/>
      <c r="I89" s="173"/>
      <c r="J89" s="64"/>
      <c r="K89" s="64"/>
      <c r="L89" s="62"/>
      <c r="M89" s="238"/>
      <c r="N89" s="43"/>
      <c r="O89" s="43"/>
      <c r="P89" s="43"/>
      <c r="Q89" s="43"/>
      <c r="R89" s="43"/>
      <c r="S89" s="43"/>
      <c r="T89" s="79"/>
      <c r="AT89" s="25" t="s">
        <v>193</v>
      </c>
      <c r="AU89" s="25" t="s">
        <v>85</v>
      </c>
    </row>
    <row r="90" spans="2:65" s="13" customFormat="1">
      <c r="B90" s="226"/>
      <c r="C90" s="227"/>
      <c r="D90" s="217" t="s">
        <v>176</v>
      </c>
      <c r="E90" s="228" t="s">
        <v>22</v>
      </c>
      <c r="F90" s="229" t="s">
        <v>1652</v>
      </c>
      <c r="G90" s="227"/>
      <c r="H90" s="230">
        <v>30</v>
      </c>
      <c r="I90" s="231"/>
      <c r="J90" s="227"/>
      <c r="K90" s="227"/>
      <c r="L90" s="232"/>
      <c r="M90" s="233"/>
      <c r="N90" s="234"/>
      <c r="O90" s="234"/>
      <c r="P90" s="234"/>
      <c r="Q90" s="234"/>
      <c r="R90" s="234"/>
      <c r="S90" s="234"/>
      <c r="T90" s="235"/>
      <c r="AT90" s="236" t="s">
        <v>176</v>
      </c>
      <c r="AU90" s="236" t="s">
        <v>85</v>
      </c>
      <c r="AV90" s="13" t="s">
        <v>85</v>
      </c>
      <c r="AW90" s="13" t="s">
        <v>39</v>
      </c>
      <c r="AX90" s="13" t="s">
        <v>83</v>
      </c>
      <c r="AY90" s="236" t="s">
        <v>166</v>
      </c>
    </row>
    <row r="91" spans="2:65" s="1" customFormat="1" ht="16.5" customHeight="1">
      <c r="B91" s="42"/>
      <c r="C91" s="204" t="s">
        <v>183</v>
      </c>
      <c r="D91" s="204" t="s">
        <v>169</v>
      </c>
      <c r="E91" s="205" t="s">
        <v>1653</v>
      </c>
      <c r="F91" s="206" t="s">
        <v>1654</v>
      </c>
      <c r="G91" s="207" t="s">
        <v>186</v>
      </c>
      <c r="H91" s="208">
        <v>115.29</v>
      </c>
      <c r="I91" s="209"/>
      <c r="J91" s="208">
        <f>ROUND(I91*H91,2)</f>
        <v>0</v>
      </c>
      <c r="K91" s="206" t="s">
        <v>173</v>
      </c>
      <c r="L91" s="62"/>
      <c r="M91" s="210" t="s">
        <v>22</v>
      </c>
      <c r="N91" s="211" t="s">
        <v>47</v>
      </c>
      <c r="O91" s="43"/>
      <c r="P91" s="212">
        <f>O91*H91</f>
        <v>0</v>
      </c>
      <c r="Q91" s="212">
        <v>0</v>
      </c>
      <c r="R91" s="212">
        <f>Q91*H91</f>
        <v>0</v>
      </c>
      <c r="S91" s="212">
        <v>0</v>
      </c>
      <c r="T91" s="213">
        <f>S91*H91</f>
        <v>0</v>
      </c>
      <c r="AR91" s="25" t="s">
        <v>174</v>
      </c>
      <c r="AT91" s="25" t="s">
        <v>169</v>
      </c>
      <c r="AU91" s="25" t="s">
        <v>85</v>
      </c>
      <c r="AY91" s="25" t="s">
        <v>166</v>
      </c>
      <c r="BE91" s="214">
        <f>IF(N91="základní",J91,0)</f>
        <v>0</v>
      </c>
      <c r="BF91" s="214">
        <f>IF(N91="snížená",J91,0)</f>
        <v>0</v>
      </c>
      <c r="BG91" s="214">
        <f>IF(N91="zákl. přenesená",J91,0)</f>
        <v>0</v>
      </c>
      <c r="BH91" s="214">
        <f>IF(N91="sníž. přenesená",J91,0)</f>
        <v>0</v>
      </c>
      <c r="BI91" s="214">
        <f>IF(N91="nulová",J91,0)</f>
        <v>0</v>
      </c>
      <c r="BJ91" s="25" t="s">
        <v>83</v>
      </c>
      <c r="BK91" s="214">
        <f>ROUND(I91*H91,2)</f>
        <v>0</v>
      </c>
      <c r="BL91" s="25" t="s">
        <v>174</v>
      </c>
      <c r="BM91" s="25" t="s">
        <v>1655</v>
      </c>
    </row>
    <row r="92" spans="2:65" s="1" customFormat="1" ht="256.5" hidden="1">
      <c r="B92" s="42"/>
      <c r="C92" s="64"/>
      <c r="D92" s="217" t="s">
        <v>193</v>
      </c>
      <c r="E92" s="64"/>
      <c r="F92" s="237" t="s">
        <v>1656</v>
      </c>
      <c r="G92" s="64"/>
      <c r="H92" s="64"/>
      <c r="I92" s="173"/>
      <c r="J92" s="64"/>
      <c r="K92" s="64"/>
      <c r="L92" s="62"/>
      <c r="M92" s="238"/>
      <c r="N92" s="43"/>
      <c r="O92" s="43"/>
      <c r="P92" s="43"/>
      <c r="Q92" s="43"/>
      <c r="R92" s="43"/>
      <c r="S92" s="43"/>
      <c r="T92" s="79"/>
      <c r="AT92" s="25" t="s">
        <v>193</v>
      </c>
      <c r="AU92" s="25" t="s">
        <v>85</v>
      </c>
    </row>
    <row r="93" spans="2:65" s="12" customFormat="1">
      <c r="B93" s="215"/>
      <c r="C93" s="216"/>
      <c r="D93" s="217" t="s">
        <v>176</v>
      </c>
      <c r="E93" s="218" t="s">
        <v>22</v>
      </c>
      <c r="F93" s="219" t="s">
        <v>1657</v>
      </c>
      <c r="G93" s="216"/>
      <c r="H93" s="218" t="s">
        <v>22</v>
      </c>
      <c r="I93" s="220"/>
      <c r="J93" s="216"/>
      <c r="K93" s="216"/>
      <c r="L93" s="221"/>
      <c r="M93" s="222"/>
      <c r="N93" s="223"/>
      <c r="O93" s="223"/>
      <c r="P93" s="223"/>
      <c r="Q93" s="223"/>
      <c r="R93" s="223"/>
      <c r="S93" s="223"/>
      <c r="T93" s="224"/>
      <c r="AT93" s="225" t="s">
        <v>176</v>
      </c>
      <c r="AU93" s="225" t="s">
        <v>85</v>
      </c>
      <c r="AV93" s="12" t="s">
        <v>83</v>
      </c>
      <c r="AW93" s="12" t="s">
        <v>39</v>
      </c>
      <c r="AX93" s="12" t="s">
        <v>76</v>
      </c>
      <c r="AY93" s="225" t="s">
        <v>166</v>
      </c>
    </row>
    <row r="94" spans="2:65" s="13" customFormat="1">
      <c r="B94" s="226"/>
      <c r="C94" s="227"/>
      <c r="D94" s="217" t="s">
        <v>176</v>
      </c>
      <c r="E94" s="228" t="s">
        <v>22</v>
      </c>
      <c r="F94" s="229" t="s">
        <v>1658</v>
      </c>
      <c r="G94" s="227"/>
      <c r="H94" s="230">
        <v>23.44</v>
      </c>
      <c r="I94" s="231"/>
      <c r="J94" s="227"/>
      <c r="K94" s="227"/>
      <c r="L94" s="232"/>
      <c r="M94" s="233"/>
      <c r="N94" s="234"/>
      <c r="O94" s="234"/>
      <c r="P94" s="234"/>
      <c r="Q94" s="234"/>
      <c r="R94" s="234"/>
      <c r="S94" s="234"/>
      <c r="T94" s="235"/>
      <c r="AT94" s="236" t="s">
        <v>176</v>
      </c>
      <c r="AU94" s="236" t="s">
        <v>85</v>
      </c>
      <c r="AV94" s="13" t="s">
        <v>85</v>
      </c>
      <c r="AW94" s="13" t="s">
        <v>39</v>
      </c>
      <c r="AX94" s="13" t="s">
        <v>76</v>
      </c>
      <c r="AY94" s="236" t="s">
        <v>166</v>
      </c>
    </row>
    <row r="95" spans="2:65" s="13" customFormat="1">
      <c r="B95" s="226"/>
      <c r="C95" s="227"/>
      <c r="D95" s="217" t="s">
        <v>176</v>
      </c>
      <c r="E95" s="228" t="s">
        <v>22</v>
      </c>
      <c r="F95" s="229" t="s">
        <v>1659</v>
      </c>
      <c r="G95" s="227"/>
      <c r="H95" s="230">
        <v>2.93</v>
      </c>
      <c r="I95" s="231"/>
      <c r="J95" s="227"/>
      <c r="K95" s="227"/>
      <c r="L95" s="232"/>
      <c r="M95" s="233"/>
      <c r="N95" s="234"/>
      <c r="O95" s="234"/>
      <c r="P95" s="234"/>
      <c r="Q95" s="234"/>
      <c r="R95" s="234"/>
      <c r="S95" s="234"/>
      <c r="T95" s="235"/>
      <c r="AT95" s="236" t="s">
        <v>176</v>
      </c>
      <c r="AU95" s="236" t="s">
        <v>85</v>
      </c>
      <c r="AV95" s="13" t="s">
        <v>85</v>
      </c>
      <c r="AW95" s="13" t="s">
        <v>39</v>
      </c>
      <c r="AX95" s="13" t="s">
        <v>76</v>
      </c>
      <c r="AY95" s="236" t="s">
        <v>166</v>
      </c>
    </row>
    <row r="96" spans="2:65" s="13" customFormat="1">
      <c r="B96" s="226"/>
      <c r="C96" s="227"/>
      <c r="D96" s="217" t="s">
        <v>176</v>
      </c>
      <c r="E96" s="228" t="s">
        <v>22</v>
      </c>
      <c r="F96" s="229" t="s">
        <v>1660</v>
      </c>
      <c r="G96" s="227"/>
      <c r="H96" s="230">
        <v>22.41</v>
      </c>
      <c r="I96" s="231"/>
      <c r="J96" s="227"/>
      <c r="K96" s="227"/>
      <c r="L96" s="232"/>
      <c r="M96" s="233"/>
      <c r="N96" s="234"/>
      <c r="O96" s="234"/>
      <c r="P96" s="234"/>
      <c r="Q96" s="234"/>
      <c r="R96" s="234"/>
      <c r="S96" s="234"/>
      <c r="T96" s="235"/>
      <c r="AT96" s="236" t="s">
        <v>176</v>
      </c>
      <c r="AU96" s="236" t="s">
        <v>85</v>
      </c>
      <c r="AV96" s="13" t="s">
        <v>85</v>
      </c>
      <c r="AW96" s="13" t="s">
        <v>39</v>
      </c>
      <c r="AX96" s="13" t="s">
        <v>76</v>
      </c>
      <c r="AY96" s="236" t="s">
        <v>166</v>
      </c>
    </row>
    <row r="97" spans="2:65" s="13" customFormat="1">
      <c r="B97" s="226"/>
      <c r="C97" s="227"/>
      <c r="D97" s="217" t="s">
        <v>176</v>
      </c>
      <c r="E97" s="228" t="s">
        <v>22</v>
      </c>
      <c r="F97" s="229" t="s">
        <v>1661</v>
      </c>
      <c r="G97" s="227"/>
      <c r="H97" s="230">
        <v>4.75</v>
      </c>
      <c r="I97" s="231"/>
      <c r="J97" s="227"/>
      <c r="K97" s="227"/>
      <c r="L97" s="232"/>
      <c r="M97" s="233"/>
      <c r="N97" s="234"/>
      <c r="O97" s="234"/>
      <c r="P97" s="234"/>
      <c r="Q97" s="234"/>
      <c r="R97" s="234"/>
      <c r="S97" s="234"/>
      <c r="T97" s="235"/>
      <c r="AT97" s="236" t="s">
        <v>176</v>
      </c>
      <c r="AU97" s="236" t="s">
        <v>85</v>
      </c>
      <c r="AV97" s="13" t="s">
        <v>85</v>
      </c>
      <c r="AW97" s="13" t="s">
        <v>39</v>
      </c>
      <c r="AX97" s="13" t="s">
        <v>76</v>
      </c>
      <c r="AY97" s="236" t="s">
        <v>166</v>
      </c>
    </row>
    <row r="98" spans="2:65" s="13" customFormat="1">
      <c r="B98" s="226"/>
      <c r="C98" s="227"/>
      <c r="D98" s="217" t="s">
        <v>176</v>
      </c>
      <c r="E98" s="228" t="s">
        <v>22</v>
      </c>
      <c r="F98" s="229" t="s">
        <v>1662</v>
      </c>
      <c r="G98" s="227"/>
      <c r="H98" s="230">
        <v>2.7</v>
      </c>
      <c r="I98" s="231"/>
      <c r="J98" s="227"/>
      <c r="K98" s="227"/>
      <c r="L98" s="232"/>
      <c r="M98" s="233"/>
      <c r="N98" s="234"/>
      <c r="O98" s="234"/>
      <c r="P98" s="234"/>
      <c r="Q98" s="234"/>
      <c r="R98" s="234"/>
      <c r="S98" s="234"/>
      <c r="T98" s="235"/>
      <c r="AT98" s="236" t="s">
        <v>176</v>
      </c>
      <c r="AU98" s="236" t="s">
        <v>85</v>
      </c>
      <c r="AV98" s="13" t="s">
        <v>85</v>
      </c>
      <c r="AW98" s="13" t="s">
        <v>39</v>
      </c>
      <c r="AX98" s="13" t="s">
        <v>76</v>
      </c>
      <c r="AY98" s="236" t="s">
        <v>166</v>
      </c>
    </row>
    <row r="99" spans="2:65" s="13" customFormat="1">
      <c r="B99" s="226"/>
      <c r="C99" s="227"/>
      <c r="D99" s="217" t="s">
        <v>176</v>
      </c>
      <c r="E99" s="228" t="s">
        <v>22</v>
      </c>
      <c r="F99" s="229" t="s">
        <v>1663</v>
      </c>
      <c r="G99" s="227"/>
      <c r="H99" s="230">
        <v>16.420000000000002</v>
      </c>
      <c r="I99" s="231"/>
      <c r="J99" s="227"/>
      <c r="K99" s="227"/>
      <c r="L99" s="232"/>
      <c r="M99" s="233"/>
      <c r="N99" s="234"/>
      <c r="O99" s="234"/>
      <c r="P99" s="234"/>
      <c r="Q99" s="234"/>
      <c r="R99" s="234"/>
      <c r="S99" s="234"/>
      <c r="T99" s="235"/>
      <c r="AT99" s="236" t="s">
        <v>176</v>
      </c>
      <c r="AU99" s="236" t="s">
        <v>85</v>
      </c>
      <c r="AV99" s="13" t="s">
        <v>85</v>
      </c>
      <c r="AW99" s="13" t="s">
        <v>39</v>
      </c>
      <c r="AX99" s="13" t="s">
        <v>76</v>
      </c>
      <c r="AY99" s="236" t="s">
        <v>166</v>
      </c>
    </row>
    <row r="100" spans="2:65" s="13" customFormat="1">
      <c r="B100" s="226"/>
      <c r="C100" s="227"/>
      <c r="D100" s="217" t="s">
        <v>176</v>
      </c>
      <c r="E100" s="228" t="s">
        <v>22</v>
      </c>
      <c r="F100" s="229" t="s">
        <v>1664</v>
      </c>
      <c r="G100" s="227"/>
      <c r="H100" s="230">
        <v>2.88</v>
      </c>
      <c r="I100" s="231"/>
      <c r="J100" s="227"/>
      <c r="K100" s="227"/>
      <c r="L100" s="232"/>
      <c r="M100" s="233"/>
      <c r="N100" s="234"/>
      <c r="O100" s="234"/>
      <c r="P100" s="234"/>
      <c r="Q100" s="234"/>
      <c r="R100" s="234"/>
      <c r="S100" s="234"/>
      <c r="T100" s="235"/>
      <c r="AT100" s="236" t="s">
        <v>176</v>
      </c>
      <c r="AU100" s="236" t="s">
        <v>85</v>
      </c>
      <c r="AV100" s="13" t="s">
        <v>85</v>
      </c>
      <c r="AW100" s="13" t="s">
        <v>39</v>
      </c>
      <c r="AX100" s="13" t="s">
        <v>76</v>
      </c>
      <c r="AY100" s="236" t="s">
        <v>166</v>
      </c>
    </row>
    <row r="101" spans="2:65" s="13" customFormat="1">
      <c r="B101" s="226"/>
      <c r="C101" s="227"/>
      <c r="D101" s="217" t="s">
        <v>176</v>
      </c>
      <c r="E101" s="228" t="s">
        <v>22</v>
      </c>
      <c r="F101" s="229" t="s">
        <v>1665</v>
      </c>
      <c r="G101" s="227"/>
      <c r="H101" s="230">
        <v>8.4600000000000009</v>
      </c>
      <c r="I101" s="231"/>
      <c r="J101" s="227"/>
      <c r="K101" s="227"/>
      <c r="L101" s="232"/>
      <c r="M101" s="233"/>
      <c r="N101" s="234"/>
      <c r="O101" s="234"/>
      <c r="P101" s="234"/>
      <c r="Q101" s="234"/>
      <c r="R101" s="234"/>
      <c r="S101" s="234"/>
      <c r="T101" s="235"/>
      <c r="AT101" s="236" t="s">
        <v>176</v>
      </c>
      <c r="AU101" s="236" t="s">
        <v>85</v>
      </c>
      <c r="AV101" s="13" t="s">
        <v>85</v>
      </c>
      <c r="AW101" s="13" t="s">
        <v>39</v>
      </c>
      <c r="AX101" s="13" t="s">
        <v>76</v>
      </c>
      <c r="AY101" s="236" t="s">
        <v>166</v>
      </c>
    </row>
    <row r="102" spans="2:65" s="13" customFormat="1">
      <c r="B102" s="226"/>
      <c r="C102" s="227"/>
      <c r="D102" s="217" t="s">
        <v>176</v>
      </c>
      <c r="E102" s="228" t="s">
        <v>22</v>
      </c>
      <c r="F102" s="229" t="s">
        <v>1666</v>
      </c>
      <c r="G102" s="227"/>
      <c r="H102" s="230">
        <v>2.16</v>
      </c>
      <c r="I102" s="231"/>
      <c r="J102" s="227"/>
      <c r="K102" s="227"/>
      <c r="L102" s="232"/>
      <c r="M102" s="233"/>
      <c r="N102" s="234"/>
      <c r="O102" s="234"/>
      <c r="P102" s="234"/>
      <c r="Q102" s="234"/>
      <c r="R102" s="234"/>
      <c r="S102" s="234"/>
      <c r="T102" s="235"/>
      <c r="AT102" s="236" t="s">
        <v>176</v>
      </c>
      <c r="AU102" s="236" t="s">
        <v>85</v>
      </c>
      <c r="AV102" s="13" t="s">
        <v>85</v>
      </c>
      <c r="AW102" s="13" t="s">
        <v>39</v>
      </c>
      <c r="AX102" s="13" t="s">
        <v>76</v>
      </c>
      <c r="AY102" s="236" t="s">
        <v>166</v>
      </c>
    </row>
    <row r="103" spans="2:65" s="13" customFormat="1">
      <c r="B103" s="226"/>
      <c r="C103" s="227"/>
      <c r="D103" s="217" t="s">
        <v>176</v>
      </c>
      <c r="E103" s="228" t="s">
        <v>22</v>
      </c>
      <c r="F103" s="229" t="s">
        <v>1667</v>
      </c>
      <c r="G103" s="227"/>
      <c r="H103" s="230">
        <v>9.94</v>
      </c>
      <c r="I103" s="231"/>
      <c r="J103" s="227"/>
      <c r="K103" s="227"/>
      <c r="L103" s="232"/>
      <c r="M103" s="233"/>
      <c r="N103" s="234"/>
      <c r="O103" s="234"/>
      <c r="P103" s="234"/>
      <c r="Q103" s="234"/>
      <c r="R103" s="234"/>
      <c r="S103" s="234"/>
      <c r="T103" s="235"/>
      <c r="AT103" s="236" t="s">
        <v>176</v>
      </c>
      <c r="AU103" s="236" t="s">
        <v>85</v>
      </c>
      <c r="AV103" s="13" t="s">
        <v>85</v>
      </c>
      <c r="AW103" s="13" t="s">
        <v>39</v>
      </c>
      <c r="AX103" s="13" t="s">
        <v>76</v>
      </c>
      <c r="AY103" s="236" t="s">
        <v>166</v>
      </c>
    </row>
    <row r="104" spans="2:65" s="13" customFormat="1">
      <c r="B104" s="226"/>
      <c r="C104" s="227"/>
      <c r="D104" s="217" t="s">
        <v>176</v>
      </c>
      <c r="E104" s="228" t="s">
        <v>22</v>
      </c>
      <c r="F104" s="229" t="s">
        <v>1668</v>
      </c>
      <c r="G104" s="227"/>
      <c r="H104" s="230">
        <v>19.2</v>
      </c>
      <c r="I104" s="231"/>
      <c r="J104" s="227"/>
      <c r="K104" s="227"/>
      <c r="L104" s="232"/>
      <c r="M104" s="233"/>
      <c r="N104" s="234"/>
      <c r="O104" s="234"/>
      <c r="P104" s="234"/>
      <c r="Q104" s="234"/>
      <c r="R104" s="234"/>
      <c r="S104" s="234"/>
      <c r="T104" s="235"/>
      <c r="AT104" s="236" t="s">
        <v>176</v>
      </c>
      <c r="AU104" s="236" t="s">
        <v>85</v>
      </c>
      <c r="AV104" s="13" t="s">
        <v>85</v>
      </c>
      <c r="AW104" s="13" t="s">
        <v>39</v>
      </c>
      <c r="AX104" s="13" t="s">
        <v>76</v>
      </c>
      <c r="AY104" s="236" t="s">
        <v>166</v>
      </c>
    </row>
    <row r="105" spans="2:65" s="14" customFormat="1">
      <c r="B105" s="239"/>
      <c r="C105" s="240"/>
      <c r="D105" s="217" t="s">
        <v>176</v>
      </c>
      <c r="E105" s="241" t="s">
        <v>22</v>
      </c>
      <c r="F105" s="242" t="s">
        <v>214</v>
      </c>
      <c r="G105" s="240"/>
      <c r="H105" s="243">
        <v>115.29</v>
      </c>
      <c r="I105" s="244"/>
      <c r="J105" s="240"/>
      <c r="K105" s="240"/>
      <c r="L105" s="245"/>
      <c r="M105" s="246"/>
      <c r="N105" s="247"/>
      <c r="O105" s="247"/>
      <c r="P105" s="247"/>
      <c r="Q105" s="247"/>
      <c r="R105" s="247"/>
      <c r="S105" s="247"/>
      <c r="T105" s="248"/>
      <c r="AT105" s="249" t="s">
        <v>176</v>
      </c>
      <c r="AU105" s="249" t="s">
        <v>85</v>
      </c>
      <c r="AV105" s="14" t="s">
        <v>174</v>
      </c>
      <c r="AW105" s="14" t="s">
        <v>39</v>
      </c>
      <c r="AX105" s="14" t="s">
        <v>83</v>
      </c>
      <c r="AY105" s="249" t="s">
        <v>166</v>
      </c>
    </row>
    <row r="106" spans="2:65" s="1" customFormat="1" ht="16.5" customHeight="1">
      <c r="B106" s="42"/>
      <c r="C106" s="204" t="s">
        <v>174</v>
      </c>
      <c r="D106" s="204" t="s">
        <v>169</v>
      </c>
      <c r="E106" s="205" t="s">
        <v>1669</v>
      </c>
      <c r="F106" s="206" t="s">
        <v>1670</v>
      </c>
      <c r="G106" s="207" t="s">
        <v>172</v>
      </c>
      <c r="H106" s="208">
        <v>237.5</v>
      </c>
      <c r="I106" s="209"/>
      <c r="J106" s="208">
        <f>ROUND(I106*H106,2)</f>
        <v>0</v>
      </c>
      <c r="K106" s="206" t="s">
        <v>173</v>
      </c>
      <c r="L106" s="62"/>
      <c r="M106" s="210" t="s">
        <v>22</v>
      </c>
      <c r="N106" s="211" t="s">
        <v>47</v>
      </c>
      <c r="O106" s="43"/>
      <c r="P106" s="212">
        <f>O106*H106</f>
        <v>0</v>
      </c>
      <c r="Q106" s="212">
        <v>8.4000000000000003E-4</v>
      </c>
      <c r="R106" s="212">
        <f>Q106*H106</f>
        <v>0.19950000000000001</v>
      </c>
      <c r="S106" s="212">
        <v>0</v>
      </c>
      <c r="T106" s="213">
        <f>S106*H106</f>
        <v>0</v>
      </c>
      <c r="AR106" s="25" t="s">
        <v>174</v>
      </c>
      <c r="AT106" s="25" t="s">
        <v>169</v>
      </c>
      <c r="AU106" s="25" t="s">
        <v>85</v>
      </c>
      <c r="AY106" s="25" t="s">
        <v>166</v>
      </c>
      <c r="BE106" s="214">
        <f>IF(N106="základní",J106,0)</f>
        <v>0</v>
      </c>
      <c r="BF106" s="214">
        <f>IF(N106="snížená",J106,0)</f>
        <v>0</v>
      </c>
      <c r="BG106" s="214">
        <f>IF(N106="zákl. přenesená",J106,0)</f>
        <v>0</v>
      </c>
      <c r="BH106" s="214">
        <f>IF(N106="sníž. přenesená",J106,0)</f>
        <v>0</v>
      </c>
      <c r="BI106" s="214">
        <f>IF(N106="nulová",J106,0)</f>
        <v>0</v>
      </c>
      <c r="BJ106" s="25" t="s">
        <v>83</v>
      </c>
      <c r="BK106" s="214">
        <f>ROUND(I106*H106,2)</f>
        <v>0</v>
      </c>
      <c r="BL106" s="25" t="s">
        <v>174</v>
      </c>
      <c r="BM106" s="25" t="s">
        <v>1671</v>
      </c>
    </row>
    <row r="107" spans="2:65" s="1" customFormat="1" ht="189" hidden="1">
      <c r="B107" s="42"/>
      <c r="C107" s="64"/>
      <c r="D107" s="217" t="s">
        <v>193</v>
      </c>
      <c r="E107" s="64"/>
      <c r="F107" s="237" t="s">
        <v>1672</v>
      </c>
      <c r="G107" s="64"/>
      <c r="H107" s="64"/>
      <c r="I107" s="173"/>
      <c r="J107" s="64"/>
      <c r="K107" s="64"/>
      <c r="L107" s="62"/>
      <c r="M107" s="238"/>
      <c r="N107" s="43"/>
      <c r="O107" s="43"/>
      <c r="P107" s="43"/>
      <c r="Q107" s="43"/>
      <c r="R107" s="43"/>
      <c r="S107" s="43"/>
      <c r="T107" s="79"/>
      <c r="AT107" s="25" t="s">
        <v>193</v>
      </c>
      <c r="AU107" s="25" t="s">
        <v>85</v>
      </c>
    </row>
    <row r="108" spans="2:65" s="13" customFormat="1" ht="27">
      <c r="B108" s="226"/>
      <c r="C108" s="227"/>
      <c r="D108" s="217" t="s">
        <v>176</v>
      </c>
      <c r="E108" s="228" t="s">
        <v>22</v>
      </c>
      <c r="F108" s="229" t="s">
        <v>1673</v>
      </c>
      <c r="G108" s="227"/>
      <c r="H108" s="230">
        <v>237.5</v>
      </c>
      <c r="I108" s="231"/>
      <c r="J108" s="227"/>
      <c r="K108" s="227"/>
      <c r="L108" s="232"/>
      <c r="M108" s="233"/>
      <c r="N108" s="234"/>
      <c r="O108" s="234"/>
      <c r="P108" s="234"/>
      <c r="Q108" s="234"/>
      <c r="R108" s="234"/>
      <c r="S108" s="234"/>
      <c r="T108" s="235"/>
      <c r="AT108" s="236" t="s">
        <v>176</v>
      </c>
      <c r="AU108" s="236" t="s">
        <v>85</v>
      </c>
      <c r="AV108" s="13" t="s">
        <v>85</v>
      </c>
      <c r="AW108" s="13" t="s">
        <v>39</v>
      </c>
      <c r="AX108" s="13" t="s">
        <v>83</v>
      </c>
      <c r="AY108" s="236" t="s">
        <v>166</v>
      </c>
    </row>
    <row r="109" spans="2:65" s="1" customFormat="1" ht="16.5" customHeight="1">
      <c r="B109" s="42"/>
      <c r="C109" s="204" t="s">
        <v>197</v>
      </c>
      <c r="D109" s="204" t="s">
        <v>169</v>
      </c>
      <c r="E109" s="205" t="s">
        <v>1674</v>
      </c>
      <c r="F109" s="206" t="s">
        <v>1675</v>
      </c>
      <c r="G109" s="207" t="s">
        <v>172</v>
      </c>
      <c r="H109" s="208">
        <v>237.5</v>
      </c>
      <c r="I109" s="209"/>
      <c r="J109" s="208">
        <f>ROUND(I109*H109,2)</f>
        <v>0</v>
      </c>
      <c r="K109" s="206" t="s">
        <v>173</v>
      </c>
      <c r="L109" s="62"/>
      <c r="M109" s="210" t="s">
        <v>22</v>
      </c>
      <c r="N109" s="211" t="s">
        <v>47</v>
      </c>
      <c r="O109" s="43"/>
      <c r="P109" s="212">
        <f>O109*H109</f>
        <v>0</v>
      </c>
      <c r="Q109" s="212">
        <v>0</v>
      </c>
      <c r="R109" s="212">
        <f>Q109*H109</f>
        <v>0</v>
      </c>
      <c r="S109" s="212">
        <v>0</v>
      </c>
      <c r="T109" s="213">
        <f>S109*H109</f>
        <v>0</v>
      </c>
      <c r="AR109" s="25" t="s">
        <v>174</v>
      </c>
      <c r="AT109" s="25" t="s">
        <v>169</v>
      </c>
      <c r="AU109" s="25" t="s">
        <v>85</v>
      </c>
      <c r="AY109" s="25" t="s">
        <v>166</v>
      </c>
      <c r="BE109" s="214">
        <f>IF(N109="základní",J109,0)</f>
        <v>0</v>
      </c>
      <c r="BF109" s="214">
        <f>IF(N109="snížená",J109,0)</f>
        <v>0</v>
      </c>
      <c r="BG109" s="214">
        <f>IF(N109="zákl. přenesená",J109,0)</f>
        <v>0</v>
      </c>
      <c r="BH109" s="214">
        <f>IF(N109="sníž. přenesená",J109,0)</f>
        <v>0</v>
      </c>
      <c r="BI109" s="214">
        <f>IF(N109="nulová",J109,0)</f>
        <v>0</v>
      </c>
      <c r="BJ109" s="25" t="s">
        <v>83</v>
      </c>
      <c r="BK109" s="214">
        <f>ROUND(I109*H109,2)</f>
        <v>0</v>
      </c>
      <c r="BL109" s="25" t="s">
        <v>174</v>
      </c>
      <c r="BM109" s="25" t="s">
        <v>1676</v>
      </c>
    </row>
    <row r="110" spans="2:65" s="13" customFormat="1">
      <c r="B110" s="226"/>
      <c r="C110" s="227"/>
      <c r="D110" s="217" t="s">
        <v>176</v>
      </c>
      <c r="E110" s="228" t="s">
        <v>22</v>
      </c>
      <c r="F110" s="229" t="s">
        <v>1677</v>
      </c>
      <c r="G110" s="227"/>
      <c r="H110" s="230">
        <v>237.5</v>
      </c>
      <c r="I110" s="231"/>
      <c r="J110" s="227"/>
      <c r="K110" s="227"/>
      <c r="L110" s="232"/>
      <c r="M110" s="233"/>
      <c r="N110" s="234"/>
      <c r="O110" s="234"/>
      <c r="P110" s="234"/>
      <c r="Q110" s="234"/>
      <c r="R110" s="234"/>
      <c r="S110" s="234"/>
      <c r="T110" s="235"/>
      <c r="AT110" s="236" t="s">
        <v>176</v>
      </c>
      <c r="AU110" s="236" t="s">
        <v>85</v>
      </c>
      <c r="AV110" s="13" t="s">
        <v>85</v>
      </c>
      <c r="AW110" s="13" t="s">
        <v>39</v>
      </c>
      <c r="AX110" s="13" t="s">
        <v>83</v>
      </c>
      <c r="AY110" s="236" t="s">
        <v>166</v>
      </c>
    </row>
    <row r="111" spans="2:65" s="1" customFormat="1" ht="16.5" customHeight="1">
      <c r="B111" s="42"/>
      <c r="C111" s="204" t="s">
        <v>202</v>
      </c>
      <c r="D111" s="204" t="s">
        <v>169</v>
      </c>
      <c r="E111" s="205" t="s">
        <v>1678</v>
      </c>
      <c r="F111" s="206" t="s">
        <v>1679</v>
      </c>
      <c r="G111" s="207" t="s">
        <v>186</v>
      </c>
      <c r="H111" s="208">
        <v>57.65</v>
      </c>
      <c r="I111" s="209"/>
      <c r="J111" s="208">
        <f>ROUND(I111*H111,2)</f>
        <v>0</v>
      </c>
      <c r="K111" s="206" t="s">
        <v>173</v>
      </c>
      <c r="L111" s="62"/>
      <c r="M111" s="210" t="s">
        <v>22</v>
      </c>
      <c r="N111" s="211" t="s">
        <v>47</v>
      </c>
      <c r="O111" s="43"/>
      <c r="P111" s="212">
        <f>O111*H111</f>
        <v>0</v>
      </c>
      <c r="Q111" s="212">
        <v>0</v>
      </c>
      <c r="R111" s="212">
        <f>Q111*H111</f>
        <v>0</v>
      </c>
      <c r="S111" s="212">
        <v>0</v>
      </c>
      <c r="T111" s="213">
        <f>S111*H111</f>
        <v>0</v>
      </c>
      <c r="AR111" s="25" t="s">
        <v>174</v>
      </c>
      <c r="AT111" s="25" t="s">
        <v>169</v>
      </c>
      <c r="AU111" s="25" t="s">
        <v>85</v>
      </c>
      <c r="AY111" s="25" t="s">
        <v>166</v>
      </c>
      <c r="BE111" s="214">
        <f>IF(N111="základní",J111,0)</f>
        <v>0</v>
      </c>
      <c r="BF111" s="214">
        <f>IF(N111="snížená",J111,0)</f>
        <v>0</v>
      </c>
      <c r="BG111" s="214">
        <f>IF(N111="zákl. přenesená",J111,0)</f>
        <v>0</v>
      </c>
      <c r="BH111" s="214">
        <f>IF(N111="sníž. přenesená",J111,0)</f>
        <v>0</v>
      </c>
      <c r="BI111" s="214">
        <f>IF(N111="nulová",J111,0)</f>
        <v>0</v>
      </c>
      <c r="BJ111" s="25" t="s">
        <v>83</v>
      </c>
      <c r="BK111" s="214">
        <f>ROUND(I111*H111,2)</f>
        <v>0</v>
      </c>
      <c r="BL111" s="25" t="s">
        <v>174</v>
      </c>
      <c r="BM111" s="25" t="s">
        <v>1680</v>
      </c>
    </row>
    <row r="112" spans="2:65" s="1" customFormat="1" ht="121.5" hidden="1">
      <c r="B112" s="42"/>
      <c r="C112" s="64"/>
      <c r="D112" s="217" t="s">
        <v>193</v>
      </c>
      <c r="E112" s="64"/>
      <c r="F112" s="237" t="s">
        <v>1268</v>
      </c>
      <c r="G112" s="64"/>
      <c r="H112" s="64"/>
      <c r="I112" s="173"/>
      <c r="J112" s="64"/>
      <c r="K112" s="64"/>
      <c r="L112" s="62"/>
      <c r="M112" s="238"/>
      <c r="N112" s="43"/>
      <c r="O112" s="43"/>
      <c r="P112" s="43"/>
      <c r="Q112" s="43"/>
      <c r="R112" s="43"/>
      <c r="S112" s="43"/>
      <c r="T112" s="79"/>
      <c r="AT112" s="25" t="s">
        <v>193</v>
      </c>
      <c r="AU112" s="25" t="s">
        <v>85</v>
      </c>
    </row>
    <row r="113" spans="2:65" s="13" customFormat="1">
      <c r="B113" s="226"/>
      <c r="C113" s="227"/>
      <c r="D113" s="217" t="s">
        <v>176</v>
      </c>
      <c r="E113" s="228" t="s">
        <v>22</v>
      </c>
      <c r="F113" s="229" t="s">
        <v>1681</v>
      </c>
      <c r="G113" s="227"/>
      <c r="H113" s="230">
        <v>57.65</v>
      </c>
      <c r="I113" s="231"/>
      <c r="J113" s="227"/>
      <c r="K113" s="227"/>
      <c r="L113" s="232"/>
      <c r="M113" s="233"/>
      <c r="N113" s="234"/>
      <c r="O113" s="234"/>
      <c r="P113" s="234"/>
      <c r="Q113" s="234"/>
      <c r="R113" s="234"/>
      <c r="S113" s="234"/>
      <c r="T113" s="235"/>
      <c r="AT113" s="236" t="s">
        <v>176</v>
      </c>
      <c r="AU113" s="236" t="s">
        <v>85</v>
      </c>
      <c r="AV113" s="13" t="s">
        <v>85</v>
      </c>
      <c r="AW113" s="13" t="s">
        <v>39</v>
      </c>
      <c r="AX113" s="13" t="s">
        <v>83</v>
      </c>
      <c r="AY113" s="236" t="s">
        <v>166</v>
      </c>
    </row>
    <row r="114" spans="2:65" s="1" customFormat="1" ht="38.25" customHeight="1">
      <c r="B114" s="42"/>
      <c r="C114" s="204" t="s">
        <v>207</v>
      </c>
      <c r="D114" s="204" t="s">
        <v>169</v>
      </c>
      <c r="E114" s="205" t="s">
        <v>1271</v>
      </c>
      <c r="F114" s="206" t="s">
        <v>1272</v>
      </c>
      <c r="G114" s="207" t="s">
        <v>186</v>
      </c>
      <c r="H114" s="208">
        <v>176.9</v>
      </c>
      <c r="I114" s="209"/>
      <c r="J114" s="208">
        <f>ROUND(I114*H114,2)</f>
        <v>0</v>
      </c>
      <c r="K114" s="206" t="s">
        <v>173</v>
      </c>
      <c r="L114" s="62"/>
      <c r="M114" s="210" t="s">
        <v>22</v>
      </c>
      <c r="N114" s="211" t="s">
        <v>47</v>
      </c>
      <c r="O114" s="43"/>
      <c r="P114" s="212">
        <f>O114*H114</f>
        <v>0</v>
      </c>
      <c r="Q114" s="212">
        <v>0</v>
      </c>
      <c r="R114" s="212">
        <f>Q114*H114</f>
        <v>0</v>
      </c>
      <c r="S114" s="212">
        <v>0</v>
      </c>
      <c r="T114" s="213">
        <f>S114*H114</f>
        <v>0</v>
      </c>
      <c r="AR114" s="25" t="s">
        <v>174</v>
      </c>
      <c r="AT114" s="25" t="s">
        <v>169</v>
      </c>
      <c r="AU114" s="25" t="s">
        <v>85</v>
      </c>
      <c r="AY114" s="25" t="s">
        <v>166</v>
      </c>
      <c r="BE114" s="214">
        <f>IF(N114="základní",J114,0)</f>
        <v>0</v>
      </c>
      <c r="BF114" s="214">
        <f>IF(N114="snížená",J114,0)</f>
        <v>0</v>
      </c>
      <c r="BG114" s="214">
        <f>IF(N114="zákl. přenesená",J114,0)</f>
        <v>0</v>
      </c>
      <c r="BH114" s="214">
        <f>IF(N114="sníž. přenesená",J114,0)</f>
        <v>0</v>
      </c>
      <c r="BI114" s="214">
        <f>IF(N114="nulová",J114,0)</f>
        <v>0</v>
      </c>
      <c r="BJ114" s="25" t="s">
        <v>83</v>
      </c>
      <c r="BK114" s="214">
        <f>ROUND(I114*H114,2)</f>
        <v>0</v>
      </c>
      <c r="BL114" s="25" t="s">
        <v>174</v>
      </c>
      <c r="BM114" s="25" t="s">
        <v>1682</v>
      </c>
    </row>
    <row r="115" spans="2:65" s="1" customFormat="1" ht="243" hidden="1">
      <c r="B115" s="42"/>
      <c r="C115" s="64"/>
      <c r="D115" s="217" t="s">
        <v>193</v>
      </c>
      <c r="E115" s="64"/>
      <c r="F115" s="237" t="s">
        <v>1274</v>
      </c>
      <c r="G115" s="64"/>
      <c r="H115" s="64"/>
      <c r="I115" s="173"/>
      <c r="J115" s="64"/>
      <c r="K115" s="64"/>
      <c r="L115" s="62"/>
      <c r="M115" s="238"/>
      <c r="N115" s="43"/>
      <c r="O115" s="43"/>
      <c r="P115" s="43"/>
      <c r="Q115" s="43"/>
      <c r="R115" s="43"/>
      <c r="S115" s="43"/>
      <c r="T115" s="79"/>
      <c r="AT115" s="25" t="s">
        <v>193</v>
      </c>
      <c r="AU115" s="25" t="s">
        <v>85</v>
      </c>
    </row>
    <row r="116" spans="2:65" s="13" customFormat="1">
      <c r="B116" s="226"/>
      <c r="C116" s="227"/>
      <c r="D116" s="217" t="s">
        <v>176</v>
      </c>
      <c r="E116" s="228" t="s">
        <v>22</v>
      </c>
      <c r="F116" s="229" t="s">
        <v>1683</v>
      </c>
      <c r="G116" s="227"/>
      <c r="H116" s="230">
        <v>115.29</v>
      </c>
      <c r="I116" s="231"/>
      <c r="J116" s="227"/>
      <c r="K116" s="227"/>
      <c r="L116" s="232"/>
      <c r="M116" s="233"/>
      <c r="N116" s="234"/>
      <c r="O116" s="234"/>
      <c r="P116" s="234"/>
      <c r="Q116" s="234"/>
      <c r="R116" s="234"/>
      <c r="S116" s="234"/>
      <c r="T116" s="235"/>
      <c r="AT116" s="236" t="s">
        <v>176</v>
      </c>
      <c r="AU116" s="236" t="s">
        <v>85</v>
      </c>
      <c r="AV116" s="13" t="s">
        <v>85</v>
      </c>
      <c r="AW116" s="13" t="s">
        <v>39</v>
      </c>
      <c r="AX116" s="13" t="s">
        <v>76</v>
      </c>
      <c r="AY116" s="236" t="s">
        <v>166</v>
      </c>
    </row>
    <row r="117" spans="2:65" s="13" customFormat="1">
      <c r="B117" s="226"/>
      <c r="C117" s="227"/>
      <c r="D117" s="217" t="s">
        <v>176</v>
      </c>
      <c r="E117" s="228" t="s">
        <v>22</v>
      </c>
      <c r="F117" s="229" t="s">
        <v>1684</v>
      </c>
      <c r="G117" s="227"/>
      <c r="H117" s="230">
        <v>61.61</v>
      </c>
      <c r="I117" s="231"/>
      <c r="J117" s="227"/>
      <c r="K117" s="227"/>
      <c r="L117" s="232"/>
      <c r="M117" s="233"/>
      <c r="N117" s="234"/>
      <c r="O117" s="234"/>
      <c r="P117" s="234"/>
      <c r="Q117" s="234"/>
      <c r="R117" s="234"/>
      <c r="S117" s="234"/>
      <c r="T117" s="235"/>
      <c r="AT117" s="236" t="s">
        <v>176</v>
      </c>
      <c r="AU117" s="236" t="s">
        <v>85</v>
      </c>
      <c r="AV117" s="13" t="s">
        <v>85</v>
      </c>
      <c r="AW117" s="13" t="s">
        <v>39</v>
      </c>
      <c r="AX117" s="13" t="s">
        <v>76</v>
      </c>
      <c r="AY117" s="236" t="s">
        <v>166</v>
      </c>
    </row>
    <row r="118" spans="2:65" s="12" customFormat="1">
      <c r="B118" s="215"/>
      <c r="C118" s="216"/>
      <c r="D118" s="217" t="s">
        <v>176</v>
      </c>
      <c r="E118" s="218" t="s">
        <v>22</v>
      </c>
      <c r="F118" s="219" t="s">
        <v>1685</v>
      </c>
      <c r="G118" s="216"/>
      <c r="H118" s="218" t="s">
        <v>22</v>
      </c>
      <c r="I118" s="220"/>
      <c r="J118" s="216"/>
      <c r="K118" s="216"/>
      <c r="L118" s="221"/>
      <c r="M118" s="222"/>
      <c r="N118" s="223"/>
      <c r="O118" s="223"/>
      <c r="P118" s="223"/>
      <c r="Q118" s="223"/>
      <c r="R118" s="223"/>
      <c r="S118" s="223"/>
      <c r="T118" s="224"/>
      <c r="AT118" s="225" t="s">
        <v>176</v>
      </c>
      <c r="AU118" s="225" t="s">
        <v>85</v>
      </c>
      <c r="AV118" s="12" t="s">
        <v>83</v>
      </c>
      <c r="AW118" s="12" t="s">
        <v>39</v>
      </c>
      <c r="AX118" s="12" t="s">
        <v>76</v>
      </c>
      <c r="AY118" s="225" t="s">
        <v>166</v>
      </c>
    </row>
    <row r="119" spans="2:65" s="14" customFormat="1">
      <c r="B119" s="239"/>
      <c r="C119" s="240"/>
      <c r="D119" s="217" t="s">
        <v>176</v>
      </c>
      <c r="E119" s="241" t="s">
        <v>22</v>
      </c>
      <c r="F119" s="242" t="s">
        <v>214</v>
      </c>
      <c r="G119" s="240"/>
      <c r="H119" s="243">
        <v>176.9</v>
      </c>
      <c r="I119" s="244"/>
      <c r="J119" s="240"/>
      <c r="K119" s="240"/>
      <c r="L119" s="245"/>
      <c r="M119" s="246"/>
      <c r="N119" s="247"/>
      <c r="O119" s="247"/>
      <c r="P119" s="247"/>
      <c r="Q119" s="247"/>
      <c r="R119" s="247"/>
      <c r="S119" s="247"/>
      <c r="T119" s="248"/>
      <c r="AT119" s="249" t="s">
        <v>176</v>
      </c>
      <c r="AU119" s="249" t="s">
        <v>85</v>
      </c>
      <c r="AV119" s="14" t="s">
        <v>174</v>
      </c>
      <c r="AW119" s="14" t="s">
        <v>39</v>
      </c>
      <c r="AX119" s="14" t="s">
        <v>83</v>
      </c>
      <c r="AY119" s="249" t="s">
        <v>166</v>
      </c>
    </row>
    <row r="120" spans="2:65" s="1" customFormat="1" ht="25.5" customHeight="1">
      <c r="B120" s="42"/>
      <c r="C120" s="204" t="s">
        <v>215</v>
      </c>
      <c r="D120" s="204" t="s">
        <v>169</v>
      </c>
      <c r="E120" s="205" t="s">
        <v>1279</v>
      </c>
      <c r="F120" s="206" t="s">
        <v>1280</v>
      </c>
      <c r="G120" s="207" t="s">
        <v>186</v>
      </c>
      <c r="H120" s="208">
        <v>61.61</v>
      </c>
      <c r="I120" s="209"/>
      <c r="J120" s="208">
        <f>ROUND(I120*H120,2)</f>
        <v>0</v>
      </c>
      <c r="K120" s="206" t="s">
        <v>173</v>
      </c>
      <c r="L120" s="62"/>
      <c r="M120" s="210" t="s">
        <v>22</v>
      </c>
      <c r="N120" s="211" t="s">
        <v>47</v>
      </c>
      <c r="O120" s="43"/>
      <c r="P120" s="212">
        <f>O120*H120</f>
        <v>0</v>
      </c>
      <c r="Q120" s="212">
        <v>0</v>
      </c>
      <c r="R120" s="212">
        <f>Q120*H120</f>
        <v>0</v>
      </c>
      <c r="S120" s="212">
        <v>0</v>
      </c>
      <c r="T120" s="213">
        <f>S120*H120</f>
        <v>0</v>
      </c>
      <c r="AR120" s="25" t="s">
        <v>174</v>
      </c>
      <c r="AT120" s="25" t="s">
        <v>169</v>
      </c>
      <c r="AU120" s="25" t="s">
        <v>85</v>
      </c>
      <c r="AY120" s="25" t="s">
        <v>166</v>
      </c>
      <c r="BE120" s="214">
        <f>IF(N120="základní",J120,0)</f>
        <v>0</v>
      </c>
      <c r="BF120" s="214">
        <f>IF(N120="snížená",J120,0)</f>
        <v>0</v>
      </c>
      <c r="BG120" s="214">
        <f>IF(N120="zákl. přenesená",J120,0)</f>
        <v>0</v>
      </c>
      <c r="BH120" s="214">
        <f>IF(N120="sníž. přenesená",J120,0)</f>
        <v>0</v>
      </c>
      <c r="BI120" s="214">
        <f>IF(N120="nulová",J120,0)</f>
        <v>0</v>
      </c>
      <c r="BJ120" s="25" t="s">
        <v>83</v>
      </c>
      <c r="BK120" s="214">
        <f>ROUND(I120*H120,2)</f>
        <v>0</v>
      </c>
      <c r="BL120" s="25" t="s">
        <v>174</v>
      </c>
      <c r="BM120" s="25" t="s">
        <v>1686</v>
      </c>
    </row>
    <row r="121" spans="2:65" s="1" customFormat="1" ht="175.5" hidden="1">
      <c r="B121" s="42"/>
      <c r="C121" s="64"/>
      <c r="D121" s="217" t="s">
        <v>193</v>
      </c>
      <c r="E121" s="64"/>
      <c r="F121" s="237" t="s">
        <v>1282</v>
      </c>
      <c r="G121" s="64"/>
      <c r="H121" s="64"/>
      <c r="I121" s="173"/>
      <c r="J121" s="64"/>
      <c r="K121" s="64"/>
      <c r="L121" s="62"/>
      <c r="M121" s="238"/>
      <c r="N121" s="43"/>
      <c r="O121" s="43"/>
      <c r="P121" s="43"/>
      <c r="Q121" s="43"/>
      <c r="R121" s="43"/>
      <c r="S121" s="43"/>
      <c r="T121" s="79"/>
      <c r="AT121" s="25" t="s">
        <v>193</v>
      </c>
      <c r="AU121" s="25" t="s">
        <v>85</v>
      </c>
    </row>
    <row r="122" spans="2:65" s="13" customFormat="1">
      <c r="B122" s="226"/>
      <c r="C122" s="227"/>
      <c r="D122" s="217" t="s">
        <v>176</v>
      </c>
      <c r="E122" s="228" t="s">
        <v>22</v>
      </c>
      <c r="F122" s="229" t="s">
        <v>1687</v>
      </c>
      <c r="G122" s="227"/>
      <c r="H122" s="230">
        <v>61.61</v>
      </c>
      <c r="I122" s="231"/>
      <c r="J122" s="227"/>
      <c r="K122" s="227"/>
      <c r="L122" s="232"/>
      <c r="M122" s="233"/>
      <c r="N122" s="234"/>
      <c r="O122" s="234"/>
      <c r="P122" s="234"/>
      <c r="Q122" s="234"/>
      <c r="R122" s="234"/>
      <c r="S122" s="234"/>
      <c r="T122" s="235"/>
      <c r="AT122" s="236" t="s">
        <v>176</v>
      </c>
      <c r="AU122" s="236" t="s">
        <v>85</v>
      </c>
      <c r="AV122" s="13" t="s">
        <v>85</v>
      </c>
      <c r="AW122" s="13" t="s">
        <v>39</v>
      </c>
      <c r="AX122" s="13" t="s">
        <v>83</v>
      </c>
      <c r="AY122" s="236" t="s">
        <v>166</v>
      </c>
    </row>
    <row r="123" spans="2:65" s="1" customFormat="1" ht="16.5" customHeight="1">
      <c r="B123" s="42"/>
      <c r="C123" s="204" t="s">
        <v>167</v>
      </c>
      <c r="D123" s="204" t="s">
        <v>169</v>
      </c>
      <c r="E123" s="205" t="s">
        <v>1284</v>
      </c>
      <c r="F123" s="206" t="s">
        <v>1688</v>
      </c>
      <c r="G123" s="207" t="s">
        <v>186</v>
      </c>
      <c r="H123" s="208">
        <v>61.61</v>
      </c>
      <c r="I123" s="209"/>
      <c r="J123" s="208">
        <f>ROUND(I123*H123,2)</f>
        <v>0</v>
      </c>
      <c r="K123" s="206" t="s">
        <v>173</v>
      </c>
      <c r="L123" s="62"/>
      <c r="M123" s="210" t="s">
        <v>22</v>
      </c>
      <c r="N123" s="211" t="s">
        <v>47</v>
      </c>
      <c r="O123" s="43"/>
      <c r="P123" s="212">
        <f>O123*H123</f>
        <v>0</v>
      </c>
      <c r="Q123" s="212">
        <v>0</v>
      </c>
      <c r="R123" s="212">
        <f>Q123*H123</f>
        <v>0</v>
      </c>
      <c r="S123" s="212">
        <v>0</v>
      </c>
      <c r="T123" s="213">
        <f>S123*H123</f>
        <v>0</v>
      </c>
      <c r="AR123" s="25" t="s">
        <v>174</v>
      </c>
      <c r="AT123" s="25" t="s">
        <v>169</v>
      </c>
      <c r="AU123" s="25" t="s">
        <v>85</v>
      </c>
      <c r="AY123" s="25" t="s">
        <v>166</v>
      </c>
      <c r="BE123" s="214">
        <f>IF(N123="základní",J123,0)</f>
        <v>0</v>
      </c>
      <c r="BF123" s="214">
        <f>IF(N123="snížená",J123,0)</f>
        <v>0</v>
      </c>
      <c r="BG123" s="214">
        <f>IF(N123="zákl. přenesená",J123,0)</f>
        <v>0</v>
      </c>
      <c r="BH123" s="214">
        <f>IF(N123="sníž. přenesená",J123,0)</f>
        <v>0</v>
      </c>
      <c r="BI123" s="214">
        <f>IF(N123="nulová",J123,0)</f>
        <v>0</v>
      </c>
      <c r="BJ123" s="25" t="s">
        <v>83</v>
      </c>
      <c r="BK123" s="214">
        <f>ROUND(I123*H123,2)</f>
        <v>0</v>
      </c>
      <c r="BL123" s="25" t="s">
        <v>174</v>
      </c>
      <c r="BM123" s="25" t="s">
        <v>1689</v>
      </c>
    </row>
    <row r="124" spans="2:65" s="1" customFormat="1" ht="409.5" hidden="1">
      <c r="B124" s="42"/>
      <c r="C124" s="64"/>
      <c r="D124" s="217" t="s">
        <v>193</v>
      </c>
      <c r="E124" s="64"/>
      <c r="F124" s="277" t="s">
        <v>1287</v>
      </c>
      <c r="G124" s="64"/>
      <c r="H124" s="64"/>
      <c r="I124" s="173"/>
      <c r="J124" s="64"/>
      <c r="K124" s="64"/>
      <c r="L124" s="62"/>
      <c r="M124" s="238"/>
      <c r="N124" s="43"/>
      <c r="O124" s="43"/>
      <c r="P124" s="43"/>
      <c r="Q124" s="43"/>
      <c r="R124" s="43"/>
      <c r="S124" s="43"/>
      <c r="T124" s="79"/>
      <c r="AT124" s="25" t="s">
        <v>193</v>
      </c>
      <c r="AU124" s="25" t="s">
        <v>85</v>
      </c>
    </row>
    <row r="125" spans="2:65" s="13" customFormat="1">
      <c r="B125" s="226"/>
      <c r="C125" s="227"/>
      <c r="D125" s="217" t="s">
        <v>176</v>
      </c>
      <c r="E125" s="228" t="s">
        <v>22</v>
      </c>
      <c r="F125" s="229" t="s">
        <v>1690</v>
      </c>
      <c r="G125" s="227"/>
      <c r="H125" s="230">
        <v>115.29</v>
      </c>
      <c r="I125" s="231"/>
      <c r="J125" s="227"/>
      <c r="K125" s="227"/>
      <c r="L125" s="232"/>
      <c r="M125" s="233"/>
      <c r="N125" s="234"/>
      <c r="O125" s="234"/>
      <c r="P125" s="234"/>
      <c r="Q125" s="234"/>
      <c r="R125" s="234"/>
      <c r="S125" s="234"/>
      <c r="T125" s="235"/>
      <c r="AT125" s="236" t="s">
        <v>176</v>
      </c>
      <c r="AU125" s="236" t="s">
        <v>85</v>
      </c>
      <c r="AV125" s="13" t="s">
        <v>85</v>
      </c>
      <c r="AW125" s="13" t="s">
        <v>39</v>
      </c>
      <c r="AX125" s="13" t="s">
        <v>76</v>
      </c>
      <c r="AY125" s="236" t="s">
        <v>166</v>
      </c>
    </row>
    <row r="126" spans="2:65" s="13" customFormat="1">
      <c r="B126" s="226"/>
      <c r="C126" s="227"/>
      <c r="D126" s="217" t="s">
        <v>176</v>
      </c>
      <c r="E126" s="228" t="s">
        <v>22</v>
      </c>
      <c r="F126" s="229" t="s">
        <v>1691</v>
      </c>
      <c r="G126" s="227"/>
      <c r="H126" s="230">
        <v>-14.03</v>
      </c>
      <c r="I126" s="231"/>
      <c r="J126" s="227"/>
      <c r="K126" s="227"/>
      <c r="L126" s="232"/>
      <c r="M126" s="233"/>
      <c r="N126" s="234"/>
      <c r="O126" s="234"/>
      <c r="P126" s="234"/>
      <c r="Q126" s="234"/>
      <c r="R126" s="234"/>
      <c r="S126" s="234"/>
      <c r="T126" s="235"/>
      <c r="AT126" s="236" t="s">
        <v>176</v>
      </c>
      <c r="AU126" s="236" t="s">
        <v>85</v>
      </c>
      <c r="AV126" s="13" t="s">
        <v>85</v>
      </c>
      <c r="AW126" s="13" t="s">
        <v>39</v>
      </c>
      <c r="AX126" s="13" t="s">
        <v>76</v>
      </c>
      <c r="AY126" s="236" t="s">
        <v>166</v>
      </c>
    </row>
    <row r="127" spans="2:65" s="13" customFormat="1">
      <c r="B127" s="226"/>
      <c r="C127" s="227"/>
      <c r="D127" s="217" t="s">
        <v>176</v>
      </c>
      <c r="E127" s="228" t="s">
        <v>22</v>
      </c>
      <c r="F127" s="229" t="s">
        <v>1692</v>
      </c>
      <c r="G127" s="227"/>
      <c r="H127" s="230">
        <v>-33.75</v>
      </c>
      <c r="I127" s="231"/>
      <c r="J127" s="227"/>
      <c r="K127" s="227"/>
      <c r="L127" s="232"/>
      <c r="M127" s="233"/>
      <c r="N127" s="234"/>
      <c r="O127" s="234"/>
      <c r="P127" s="234"/>
      <c r="Q127" s="234"/>
      <c r="R127" s="234"/>
      <c r="S127" s="234"/>
      <c r="T127" s="235"/>
      <c r="AT127" s="236" t="s">
        <v>176</v>
      </c>
      <c r="AU127" s="236" t="s">
        <v>85</v>
      </c>
      <c r="AV127" s="13" t="s">
        <v>85</v>
      </c>
      <c r="AW127" s="13" t="s">
        <v>39</v>
      </c>
      <c r="AX127" s="13" t="s">
        <v>76</v>
      </c>
      <c r="AY127" s="236" t="s">
        <v>166</v>
      </c>
    </row>
    <row r="128" spans="2:65" s="12" customFormat="1">
      <c r="B128" s="215"/>
      <c r="C128" s="216"/>
      <c r="D128" s="217" t="s">
        <v>176</v>
      </c>
      <c r="E128" s="218" t="s">
        <v>22</v>
      </c>
      <c r="F128" s="219" t="s">
        <v>1693</v>
      </c>
      <c r="G128" s="216"/>
      <c r="H128" s="218" t="s">
        <v>22</v>
      </c>
      <c r="I128" s="220"/>
      <c r="J128" s="216"/>
      <c r="K128" s="216"/>
      <c r="L128" s="221"/>
      <c r="M128" s="222"/>
      <c r="N128" s="223"/>
      <c r="O128" s="223"/>
      <c r="P128" s="223"/>
      <c r="Q128" s="223"/>
      <c r="R128" s="223"/>
      <c r="S128" s="223"/>
      <c r="T128" s="224"/>
      <c r="AT128" s="225" t="s">
        <v>176</v>
      </c>
      <c r="AU128" s="225" t="s">
        <v>85</v>
      </c>
      <c r="AV128" s="12" t="s">
        <v>83</v>
      </c>
      <c r="AW128" s="12" t="s">
        <v>39</v>
      </c>
      <c r="AX128" s="12" t="s">
        <v>76</v>
      </c>
      <c r="AY128" s="225" t="s">
        <v>166</v>
      </c>
    </row>
    <row r="129" spans="2:65" s="13" customFormat="1">
      <c r="B129" s="226"/>
      <c r="C129" s="227"/>
      <c r="D129" s="217" t="s">
        <v>176</v>
      </c>
      <c r="E129" s="228" t="s">
        <v>22</v>
      </c>
      <c r="F129" s="229" t="s">
        <v>1694</v>
      </c>
      <c r="G129" s="227"/>
      <c r="H129" s="230">
        <v>-5.9</v>
      </c>
      <c r="I129" s="231"/>
      <c r="J129" s="227"/>
      <c r="K129" s="227"/>
      <c r="L129" s="232"/>
      <c r="M129" s="233"/>
      <c r="N129" s="234"/>
      <c r="O129" s="234"/>
      <c r="P129" s="234"/>
      <c r="Q129" s="234"/>
      <c r="R129" s="234"/>
      <c r="S129" s="234"/>
      <c r="T129" s="235"/>
      <c r="AT129" s="236" t="s">
        <v>176</v>
      </c>
      <c r="AU129" s="236" t="s">
        <v>85</v>
      </c>
      <c r="AV129" s="13" t="s">
        <v>85</v>
      </c>
      <c r="AW129" s="13" t="s">
        <v>39</v>
      </c>
      <c r="AX129" s="13" t="s">
        <v>76</v>
      </c>
      <c r="AY129" s="236" t="s">
        <v>166</v>
      </c>
    </row>
    <row r="130" spans="2:65" s="14" customFormat="1">
      <c r="B130" s="239"/>
      <c r="C130" s="240"/>
      <c r="D130" s="217" t="s">
        <v>176</v>
      </c>
      <c r="E130" s="241" t="s">
        <v>22</v>
      </c>
      <c r="F130" s="242" t="s">
        <v>214</v>
      </c>
      <c r="G130" s="240"/>
      <c r="H130" s="243">
        <v>61.61</v>
      </c>
      <c r="I130" s="244"/>
      <c r="J130" s="240"/>
      <c r="K130" s="240"/>
      <c r="L130" s="245"/>
      <c r="M130" s="246"/>
      <c r="N130" s="247"/>
      <c r="O130" s="247"/>
      <c r="P130" s="247"/>
      <c r="Q130" s="247"/>
      <c r="R130" s="247"/>
      <c r="S130" s="247"/>
      <c r="T130" s="248"/>
      <c r="AT130" s="249" t="s">
        <v>176</v>
      </c>
      <c r="AU130" s="249" t="s">
        <v>85</v>
      </c>
      <c r="AV130" s="14" t="s">
        <v>174</v>
      </c>
      <c r="AW130" s="14" t="s">
        <v>39</v>
      </c>
      <c r="AX130" s="14" t="s">
        <v>83</v>
      </c>
      <c r="AY130" s="249" t="s">
        <v>166</v>
      </c>
    </row>
    <row r="131" spans="2:65" s="12" customFormat="1">
      <c r="B131" s="215"/>
      <c r="C131" s="216"/>
      <c r="D131" s="217" t="s">
        <v>176</v>
      </c>
      <c r="E131" s="218" t="s">
        <v>22</v>
      </c>
      <c r="F131" s="219" t="s">
        <v>1695</v>
      </c>
      <c r="G131" s="216"/>
      <c r="H131" s="218" t="s">
        <v>22</v>
      </c>
      <c r="I131" s="220"/>
      <c r="J131" s="216"/>
      <c r="K131" s="216"/>
      <c r="L131" s="221"/>
      <c r="M131" s="222"/>
      <c r="N131" s="223"/>
      <c r="O131" s="223"/>
      <c r="P131" s="223"/>
      <c r="Q131" s="223"/>
      <c r="R131" s="223"/>
      <c r="S131" s="223"/>
      <c r="T131" s="224"/>
      <c r="AT131" s="225" t="s">
        <v>176</v>
      </c>
      <c r="AU131" s="225" t="s">
        <v>85</v>
      </c>
      <c r="AV131" s="12" t="s">
        <v>83</v>
      </c>
      <c r="AW131" s="12" t="s">
        <v>39</v>
      </c>
      <c r="AX131" s="12" t="s">
        <v>76</v>
      </c>
      <c r="AY131" s="225" t="s">
        <v>166</v>
      </c>
    </row>
    <row r="132" spans="2:65" s="1" customFormat="1" ht="25.5" customHeight="1">
      <c r="B132" s="42"/>
      <c r="C132" s="204" t="s">
        <v>239</v>
      </c>
      <c r="D132" s="204" t="s">
        <v>169</v>
      </c>
      <c r="E132" s="205" t="s">
        <v>1696</v>
      </c>
      <c r="F132" s="206" t="s">
        <v>1697</v>
      </c>
      <c r="G132" s="207" t="s">
        <v>186</v>
      </c>
      <c r="H132" s="208">
        <v>33.01</v>
      </c>
      <c r="I132" s="209"/>
      <c r="J132" s="208">
        <f>ROUND(I132*H132,2)</f>
        <v>0</v>
      </c>
      <c r="K132" s="206" t="s">
        <v>22</v>
      </c>
      <c r="L132" s="62"/>
      <c r="M132" s="210" t="s">
        <v>22</v>
      </c>
      <c r="N132" s="211" t="s">
        <v>47</v>
      </c>
      <c r="O132" s="43"/>
      <c r="P132" s="212">
        <f>O132*H132</f>
        <v>0</v>
      </c>
      <c r="Q132" s="212">
        <v>0</v>
      </c>
      <c r="R132" s="212">
        <f>Q132*H132</f>
        <v>0</v>
      </c>
      <c r="S132" s="212">
        <v>0</v>
      </c>
      <c r="T132" s="213">
        <f>S132*H132</f>
        <v>0</v>
      </c>
      <c r="AR132" s="25" t="s">
        <v>174</v>
      </c>
      <c r="AT132" s="25" t="s">
        <v>169</v>
      </c>
      <c r="AU132" s="25" t="s">
        <v>85</v>
      </c>
      <c r="AY132" s="25" t="s">
        <v>166</v>
      </c>
      <c r="BE132" s="214">
        <f>IF(N132="základní",J132,0)</f>
        <v>0</v>
      </c>
      <c r="BF132" s="214">
        <f>IF(N132="snížená",J132,0)</f>
        <v>0</v>
      </c>
      <c r="BG132" s="214">
        <f>IF(N132="zákl. přenesená",J132,0)</f>
        <v>0</v>
      </c>
      <c r="BH132" s="214">
        <f>IF(N132="sníž. přenesená",J132,0)</f>
        <v>0</v>
      </c>
      <c r="BI132" s="214">
        <f>IF(N132="nulová",J132,0)</f>
        <v>0</v>
      </c>
      <c r="BJ132" s="25" t="s">
        <v>83</v>
      </c>
      <c r="BK132" s="214">
        <f>ROUND(I132*H132,2)</f>
        <v>0</v>
      </c>
      <c r="BL132" s="25" t="s">
        <v>174</v>
      </c>
      <c r="BM132" s="25" t="s">
        <v>1698</v>
      </c>
    </row>
    <row r="133" spans="2:65" s="12" customFormat="1">
      <c r="B133" s="215"/>
      <c r="C133" s="216"/>
      <c r="D133" s="217" t="s">
        <v>176</v>
      </c>
      <c r="E133" s="218" t="s">
        <v>22</v>
      </c>
      <c r="F133" s="219" t="s">
        <v>1699</v>
      </c>
      <c r="G133" s="216"/>
      <c r="H133" s="218" t="s">
        <v>22</v>
      </c>
      <c r="I133" s="220"/>
      <c r="J133" s="216"/>
      <c r="K133" s="216"/>
      <c r="L133" s="221"/>
      <c r="M133" s="222"/>
      <c r="N133" s="223"/>
      <c r="O133" s="223"/>
      <c r="P133" s="223"/>
      <c r="Q133" s="223"/>
      <c r="R133" s="223"/>
      <c r="S133" s="223"/>
      <c r="T133" s="224"/>
      <c r="AT133" s="225" t="s">
        <v>176</v>
      </c>
      <c r="AU133" s="225" t="s">
        <v>85</v>
      </c>
      <c r="AV133" s="12" t="s">
        <v>83</v>
      </c>
      <c r="AW133" s="12" t="s">
        <v>39</v>
      </c>
      <c r="AX133" s="12" t="s">
        <v>76</v>
      </c>
      <c r="AY133" s="225" t="s">
        <v>166</v>
      </c>
    </row>
    <row r="134" spans="2:65" s="12" customFormat="1">
      <c r="B134" s="215"/>
      <c r="C134" s="216"/>
      <c r="D134" s="217" t="s">
        <v>176</v>
      </c>
      <c r="E134" s="218" t="s">
        <v>22</v>
      </c>
      <c r="F134" s="219" t="s">
        <v>1700</v>
      </c>
      <c r="G134" s="216"/>
      <c r="H134" s="218" t="s">
        <v>22</v>
      </c>
      <c r="I134" s="220"/>
      <c r="J134" s="216"/>
      <c r="K134" s="216"/>
      <c r="L134" s="221"/>
      <c r="M134" s="222"/>
      <c r="N134" s="223"/>
      <c r="O134" s="223"/>
      <c r="P134" s="223"/>
      <c r="Q134" s="223"/>
      <c r="R134" s="223"/>
      <c r="S134" s="223"/>
      <c r="T134" s="224"/>
      <c r="AT134" s="225" t="s">
        <v>176</v>
      </c>
      <c r="AU134" s="225" t="s">
        <v>85</v>
      </c>
      <c r="AV134" s="12" t="s">
        <v>83</v>
      </c>
      <c r="AW134" s="12" t="s">
        <v>39</v>
      </c>
      <c r="AX134" s="12" t="s">
        <v>76</v>
      </c>
      <c r="AY134" s="225" t="s">
        <v>166</v>
      </c>
    </row>
    <row r="135" spans="2:65" s="13" customFormat="1" ht="27">
      <c r="B135" s="226"/>
      <c r="C135" s="227"/>
      <c r="D135" s="217" t="s">
        <v>176</v>
      </c>
      <c r="E135" s="228" t="s">
        <v>22</v>
      </c>
      <c r="F135" s="229" t="s">
        <v>1701</v>
      </c>
      <c r="G135" s="227"/>
      <c r="H135" s="230">
        <v>21.7</v>
      </c>
      <c r="I135" s="231"/>
      <c r="J135" s="227"/>
      <c r="K135" s="227"/>
      <c r="L135" s="232"/>
      <c r="M135" s="233"/>
      <c r="N135" s="234"/>
      <c r="O135" s="234"/>
      <c r="P135" s="234"/>
      <c r="Q135" s="234"/>
      <c r="R135" s="234"/>
      <c r="S135" s="234"/>
      <c r="T135" s="235"/>
      <c r="AT135" s="236" t="s">
        <v>176</v>
      </c>
      <c r="AU135" s="236" t="s">
        <v>85</v>
      </c>
      <c r="AV135" s="13" t="s">
        <v>85</v>
      </c>
      <c r="AW135" s="13" t="s">
        <v>39</v>
      </c>
      <c r="AX135" s="13" t="s">
        <v>76</v>
      </c>
      <c r="AY135" s="236" t="s">
        <v>166</v>
      </c>
    </row>
    <row r="136" spans="2:65" s="13" customFormat="1">
      <c r="B136" s="226"/>
      <c r="C136" s="227"/>
      <c r="D136" s="217" t="s">
        <v>176</v>
      </c>
      <c r="E136" s="228" t="s">
        <v>22</v>
      </c>
      <c r="F136" s="229" t="s">
        <v>1702</v>
      </c>
      <c r="G136" s="227"/>
      <c r="H136" s="230">
        <v>12.05</v>
      </c>
      <c r="I136" s="231"/>
      <c r="J136" s="227"/>
      <c r="K136" s="227"/>
      <c r="L136" s="232"/>
      <c r="M136" s="233"/>
      <c r="N136" s="234"/>
      <c r="O136" s="234"/>
      <c r="P136" s="234"/>
      <c r="Q136" s="234"/>
      <c r="R136" s="234"/>
      <c r="S136" s="234"/>
      <c r="T136" s="235"/>
      <c r="AT136" s="236" t="s">
        <v>176</v>
      </c>
      <c r="AU136" s="236" t="s">
        <v>85</v>
      </c>
      <c r="AV136" s="13" t="s">
        <v>85</v>
      </c>
      <c r="AW136" s="13" t="s">
        <v>39</v>
      </c>
      <c r="AX136" s="13" t="s">
        <v>76</v>
      </c>
      <c r="AY136" s="236" t="s">
        <v>166</v>
      </c>
    </row>
    <row r="137" spans="2:65" s="15" customFormat="1">
      <c r="B137" s="266"/>
      <c r="C137" s="267"/>
      <c r="D137" s="217" t="s">
        <v>176</v>
      </c>
      <c r="E137" s="268" t="s">
        <v>22</v>
      </c>
      <c r="F137" s="269" t="s">
        <v>1242</v>
      </c>
      <c r="G137" s="267"/>
      <c r="H137" s="270">
        <v>33.75</v>
      </c>
      <c r="I137" s="271"/>
      <c r="J137" s="267"/>
      <c r="K137" s="267"/>
      <c r="L137" s="272"/>
      <c r="M137" s="273"/>
      <c r="N137" s="274"/>
      <c r="O137" s="274"/>
      <c r="P137" s="274"/>
      <c r="Q137" s="274"/>
      <c r="R137" s="274"/>
      <c r="S137" s="274"/>
      <c r="T137" s="275"/>
      <c r="AT137" s="276" t="s">
        <v>176</v>
      </c>
      <c r="AU137" s="276" t="s">
        <v>85</v>
      </c>
      <c r="AV137" s="15" t="s">
        <v>183</v>
      </c>
      <c r="AW137" s="15" t="s">
        <v>39</v>
      </c>
      <c r="AX137" s="15" t="s">
        <v>76</v>
      </c>
      <c r="AY137" s="276" t="s">
        <v>166</v>
      </c>
    </row>
    <row r="138" spans="2:65" s="13" customFormat="1">
      <c r="B138" s="226"/>
      <c r="C138" s="227"/>
      <c r="D138" s="217" t="s">
        <v>176</v>
      </c>
      <c r="E138" s="228" t="s">
        <v>22</v>
      </c>
      <c r="F138" s="229" t="s">
        <v>1703</v>
      </c>
      <c r="G138" s="227"/>
      <c r="H138" s="230">
        <v>-0.74</v>
      </c>
      <c r="I138" s="231"/>
      <c r="J138" s="227"/>
      <c r="K138" s="227"/>
      <c r="L138" s="232"/>
      <c r="M138" s="233"/>
      <c r="N138" s="234"/>
      <c r="O138" s="234"/>
      <c r="P138" s="234"/>
      <c r="Q138" s="234"/>
      <c r="R138" s="234"/>
      <c r="S138" s="234"/>
      <c r="T138" s="235"/>
      <c r="AT138" s="236" t="s">
        <v>176</v>
      </c>
      <c r="AU138" s="236" t="s">
        <v>85</v>
      </c>
      <c r="AV138" s="13" t="s">
        <v>85</v>
      </c>
      <c r="AW138" s="13" t="s">
        <v>39</v>
      </c>
      <c r="AX138" s="13" t="s">
        <v>76</v>
      </c>
      <c r="AY138" s="236" t="s">
        <v>166</v>
      </c>
    </row>
    <row r="139" spans="2:65" s="14" customFormat="1">
      <c r="B139" s="239"/>
      <c r="C139" s="240"/>
      <c r="D139" s="217" t="s">
        <v>176</v>
      </c>
      <c r="E139" s="241" t="s">
        <v>22</v>
      </c>
      <c r="F139" s="242" t="s">
        <v>214</v>
      </c>
      <c r="G139" s="240"/>
      <c r="H139" s="243">
        <v>33.01</v>
      </c>
      <c r="I139" s="244"/>
      <c r="J139" s="240"/>
      <c r="K139" s="240"/>
      <c r="L139" s="245"/>
      <c r="M139" s="246"/>
      <c r="N139" s="247"/>
      <c r="O139" s="247"/>
      <c r="P139" s="247"/>
      <c r="Q139" s="247"/>
      <c r="R139" s="247"/>
      <c r="S139" s="247"/>
      <c r="T139" s="248"/>
      <c r="AT139" s="249" t="s">
        <v>176</v>
      </c>
      <c r="AU139" s="249" t="s">
        <v>85</v>
      </c>
      <c r="AV139" s="14" t="s">
        <v>174</v>
      </c>
      <c r="AW139" s="14" t="s">
        <v>39</v>
      </c>
      <c r="AX139" s="14" t="s">
        <v>83</v>
      </c>
      <c r="AY139" s="249" t="s">
        <v>166</v>
      </c>
    </row>
    <row r="140" spans="2:65" s="1" customFormat="1" ht="16.5" customHeight="1">
      <c r="B140" s="42"/>
      <c r="C140" s="253" t="s">
        <v>245</v>
      </c>
      <c r="D140" s="253" t="s">
        <v>606</v>
      </c>
      <c r="E140" s="254" t="s">
        <v>1704</v>
      </c>
      <c r="F140" s="255" t="s">
        <v>1705</v>
      </c>
      <c r="G140" s="256" t="s">
        <v>224</v>
      </c>
      <c r="H140" s="257">
        <v>62.72</v>
      </c>
      <c r="I140" s="258"/>
      <c r="J140" s="257">
        <f>ROUND(I140*H140,2)</f>
        <v>0</v>
      </c>
      <c r="K140" s="255" t="s">
        <v>173</v>
      </c>
      <c r="L140" s="259"/>
      <c r="M140" s="260" t="s">
        <v>22</v>
      </c>
      <c r="N140" s="261" t="s">
        <v>47</v>
      </c>
      <c r="O140" s="43"/>
      <c r="P140" s="212">
        <f>O140*H140</f>
        <v>0</v>
      </c>
      <c r="Q140" s="212">
        <v>1</v>
      </c>
      <c r="R140" s="212">
        <f>Q140*H140</f>
        <v>62.72</v>
      </c>
      <c r="S140" s="212">
        <v>0</v>
      </c>
      <c r="T140" s="213">
        <f>S140*H140</f>
        <v>0</v>
      </c>
      <c r="AR140" s="25" t="s">
        <v>215</v>
      </c>
      <c r="AT140" s="25" t="s">
        <v>606</v>
      </c>
      <c r="AU140" s="25" t="s">
        <v>85</v>
      </c>
      <c r="AY140" s="25" t="s">
        <v>166</v>
      </c>
      <c r="BE140" s="214">
        <f>IF(N140="základní",J140,0)</f>
        <v>0</v>
      </c>
      <c r="BF140" s="214">
        <f>IF(N140="snížená",J140,0)</f>
        <v>0</v>
      </c>
      <c r="BG140" s="214">
        <f>IF(N140="zákl. přenesená",J140,0)</f>
        <v>0</v>
      </c>
      <c r="BH140" s="214">
        <f>IF(N140="sníž. přenesená",J140,0)</f>
        <v>0</v>
      </c>
      <c r="BI140" s="214">
        <f>IF(N140="nulová",J140,0)</f>
        <v>0</v>
      </c>
      <c r="BJ140" s="25" t="s">
        <v>83</v>
      </c>
      <c r="BK140" s="214">
        <f>ROUND(I140*H140,2)</f>
        <v>0</v>
      </c>
      <c r="BL140" s="25" t="s">
        <v>174</v>
      </c>
      <c r="BM140" s="25" t="s">
        <v>1706</v>
      </c>
    </row>
    <row r="141" spans="2:65" s="13" customFormat="1">
      <c r="B141" s="226"/>
      <c r="C141" s="227"/>
      <c r="D141" s="217" t="s">
        <v>176</v>
      </c>
      <c r="E141" s="228" t="s">
        <v>22</v>
      </c>
      <c r="F141" s="229" t="s">
        <v>1707</v>
      </c>
      <c r="G141" s="227"/>
      <c r="H141" s="230">
        <v>62.72</v>
      </c>
      <c r="I141" s="231"/>
      <c r="J141" s="227"/>
      <c r="K141" s="227"/>
      <c r="L141" s="232"/>
      <c r="M141" s="233"/>
      <c r="N141" s="234"/>
      <c r="O141" s="234"/>
      <c r="P141" s="234"/>
      <c r="Q141" s="234"/>
      <c r="R141" s="234"/>
      <c r="S141" s="234"/>
      <c r="T141" s="235"/>
      <c r="AT141" s="236" t="s">
        <v>176</v>
      </c>
      <c r="AU141" s="236" t="s">
        <v>85</v>
      </c>
      <c r="AV141" s="13" t="s">
        <v>85</v>
      </c>
      <c r="AW141" s="13" t="s">
        <v>39</v>
      </c>
      <c r="AX141" s="13" t="s">
        <v>83</v>
      </c>
      <c r="AY141" s="236" t="s">
        <v>166</v>
      </c>
    </row>
    <row r="142" spans="2:65" s="11" customFormat="1" ht="29.85" customHeight="1">
      <c r="B142" s="188"/>
      <c r="C142" s="189"/>
      <c r="D142" s="190" t="s">
        <v>75</v>
      </c>
      <c r="E142" s="202" t="s">
        <v>174</v>
      </c>
      <c r="F142" s="202" t="s">
        <v>1395</v>
      </c>
      <c r="G142" s="189"/>
      <c r="H142" s="189"/>
      <c r="I142" s="192"/>
      <c r="J142" s="203">
        <f>BK142</f>
        <v>0</v>
      </c>
      <c r="K142" s="189"/>
      <c r="L142" s="194"/>
      <c r="M142" s="195"/>
      <c r="N142" s="196"/>
      <c r="O142" s="196"/>
      <c r="P142" s="197">
        <f>SUM(P143:P152)</f>
        <v>0</v>
      </c>
      <c r="Q142" s="196"/>
      <c r="R142" s="197">
        <f>SUM(R143:R152)</f>
        <v>1.0053000000000001</v>
      </c>
      <c r="S142" s="196"/>
      <c r="T142" s="198">
        <f>SUM(T143:T152)</f>
        <v>0</v>
      </c>
      <c r="AR142" s="199" t="s">
        <v>83</v>
      </c>
      <c r="AT142" s="200" t="s">
        <v>75</v>
      </c>
      <c r="AU142" s="200" t="s">
        <v>83</v>
      </c>
      <c r="AY142" s="199" t="s">
        <v>166</v>
      </c>
      <c r="BK142" s="201">
        <f>SUM(BK143:BK152)</f>
        <v>0</v>
      </c>
    </row>
    <row r="143" spans="2:65" s="1" customFormat="1" ht="25.5" customHeight="1">
      <c r="B143" s="42"/>
      <c r="C143" s="204" t="s">
        <v>251</v>
      </c>
      <c r="D143" s="204" t="s">
        <v>169</v>
      </c>
      <c r="E143" s="205" t="s">
        <v>1708</v>
      </c>
      <c r="F143" s="206" t="s">
        <v>1709</v>
      </c>
      <c r="G143" s="207" t="s">
        <v>186</v>
      </c>
      <c r="H143" s="208">
        <v>14.03</v>
      </c>
      <c r="I143" s="209"/>
      <c r="J143" s="208">
        <f>ROUND(I143*H143,2)</f>
        <v>0</v>
      </c>
      <c r="K143" s="206" t="s">
        <v>173</v>
      </c>
      <c r="L143" s="62"/>
      <c r="M143" s="210" t="s">
        <v>22</v>
      </c>
      <c r="N143" s="211" t="s">
        <v>47</v>
      </c>
      <c r="O143" s="43"/>
      <c r="P143" s="212">
        <f>O143*H143</f>
        <v>0</v>
      </c>
      <c r="Q143" s="212">
        <v>0</v>
      </c>
      <c r="R143" s="212">
        <f>Q143*H143</f>
        <v>0</v>
      </c>
      <c r="S143" s="212">
        <v>0</v>
      </c>
      <c r="T143" s="213">
        <f>S143*H143</f>
        <v>0</v>
      </c>
      <c r="AR143" s="25" t="s">
        <v>174</v>
      </c>
      <c r="AT143" s="25" t="s">
        <v>169</v>
      </c>
      <c r="AU143" s="25" t="s">
        <v>85</v>
      </c>
      <c r="AY143" s="25" t="s">
        <v>166</v>
      </c>
      <c r="BE143" s="214">
        <f>IF(N143="základní",J143,0)</f>
        <v>0</v>
      </c>
      <c r="BF143" s="214">
        <f>IF(N143="snížená",J143,0)</f>
        <v>0</v>
      </c>
      <c r="BG143" s="214">
        <f>IF(N143="zákl. přenesená",J143,0)</f>
        <v>0</v>
      </c>
      <c r="BH143" s="214">
        <f>IF(N143="sníž. přenesená",J143,0)</f>
        <v>0</v>
      </c>
      <c r="BI143" s="214">
        <f>IF(N143="nulová",J143,0)</f>
        <v>0</v>
      </c>
      <c r="BJ143" s="25" t="s">
        <v>83</v>
      </c>
      <c r="BK143" s="214">
        <f>ROUND(I143*H143,2)</f>
        <v>0</v>
      </c>
      <c r="BL143" s="25" t="s">
        <v>174</v>
      </c>
      <c r="BM143" s="25" t="s">
        <v>1710</v>
      </c>
    </row>
    <row r="144" spans="2:65" s="1" customFormat="1" ht="67.5" hidden="1">
      <c r="B144" s="42"/>
      <c r="C144" s="64"/>
      <c r="D144" s="217" t="s">
        <v>193</v>
      </c>
      <c r="E144" s="64"/>
      <c r="F144" s="237" t="s">
        <v>1711</v>
      </c>
      <c r="G144" s="64"/>
      <c r="H144" s="64"/>
      <c r="I144" s="173"/>
      <c r="J144" s="64"/>
      <c r="K144" s="64"/>
      <c r="L144" s="62"/>
      <c r="M144" s="238"/>
      <c r="N144" s="43"/>
      <c r="O144" s="43"/>
      <c r="P144" s="43"/>
      <c r="Q144" s="43"/>
      <c r="R144" s="43"/>
      <c r="S144" s="43"/>
      <c r="T144" s="79"/>
      <c r="AT144" s="25" t="s">
        <v>193</v>
      </c>
      <c r="AU144" s="25" t="s">
        <v>85</v>
      </c>
    </row>
    <row r="145" spans="2:65" s="12" customFormat="1">
      <c r="B145" s="215"/>
      <c r="C145" s="216"/>
      <c r="D145" s="217" t="s">
        <v>176</v>
      </c>
      <c r="E145" s="218" t="s">
        <v>22</v>
      </c>
      <c r="F145" s="219" t="s">
        <v>1699</v>
      </c>
      <c r="G145" s="216"/>
      <c r="H145" s="218" t="s">
        <v>22</v>
      </c>
      <c r="I145" s="220"/>
      <c r="J145" s="216"/>
      <c r="K145" s="216"/>
      <c r="L145" s="221"/>
      <c r="M145" s="222"/>
      <c r="N145" s="223"/>
      <c r="O145" s="223"/>
      <c r="P145" s="223"/>
      <c r="Q145" s="223"/>
      <c r="R145" s="223"/>
      <c r="S145" s="223"/>
      <c r="T145" s="224"/>
      <c r="AT145" s="225" t="s">
        <v>176</v>
      </c>
      <c r="AU145" s="225" t="s">
        <v>85</v>
      </c>
      <c r="AV145" s="12" t="s">
        <v>83</v>
      </c>
      <c r="AW145" s="12" t="s">
        <v>39</v>
      </c>
      <c r="AX145" s="12" t="s">
        <v>76</v>
      </c>
      <c r="AY145" s="225" t="s">
        <v>166</v>
      </c>
    </row>
    <row r="146" spans="2:65" s="13" customFormat="1">
      <c r="B146" s="226"/>
      <c r="C146" s="227"/>
      <c r="D146" s="217" t="s">
        <v>176</v>
      </c>
      <c r="E146" s="228" t="s">
        <v>22</v>
      </c>
      <c r="F146" s="229" t="s">
        <v>1712</v>
      </c>
      <c r="G146" s="227"/>
      <c r="H146" s="230">
        <v>7.75</v>
      </c>
      <c r="I146" s="231"/>
      <c r="J146" s="227"/>
      <c r="K146" s="227"/>
      <c r="L146" s="232"/>
      <c r="M146" s="233"/>
      <c r="N146" s="234"/>
      <c r="O146" s="234"/>
      <c r="P146" s="234"/>
      <c r="Q146" s="234"/>
      <c r="R146" s="234"/>
      <c r="S146" s="234"/>
      <c r="T146" s="235"/>
      <c r="AT146" s="236" t="s">
        <v>176</v>
      </c>
      <c r="AU146" s="236" t="s">
        <v>85</v>
      </c>
      <c r="AV146" s="13" t="s">
        <v>85</v>
      </c>
      <c r="AW146" s="13" t="s">
        <v>39</v>
      </c>
      <c r="AX146" s="13" t="s">
        <v>76</v>
      </c>
      <c r="AY146" s="236" t="s">
        <v>166</v>
      </c>
    </row>
    <row r="147" spans="2:65" s="13" customFormat="1">
      <c r="B147" s="226"/>
      <c r="C147" s="227"/>
      <c r="D147" s="217" t="s">
        <v>176</v>
      </c>
      <c r="E147" s="228" t="s">
        <v>22</v>
      </c>
      <c r="F147" s="229" t="s">
        <v>1713</v>
      </c>
      <c r="G147" s="227"/>
      <c r="H147" s="230">
        <v>4.4000000000000004</v>
      </c>
      <c r="I147" s="231"/>
      <c r="J147" s="227"/>
      <c r="K147" s="227"/>
      <c r="L147" s="232"/>
      <c r="M147" s="233"/>
      <c r="N147" s="234"/>
      <c r="O147" s="234"/>
      <c r="P147" s="234"/>
      <c r="Q147" s="234"/>
      <c r="R147" s="234"/>
      <c r="S147" s="234"/>
      <c r="T147" s="235"/>
      <c r="AT147" s="236" t="s">
        <v>176</v>
      </c>
      <c r="AU147" s="236" t="s">
        <v>85</v>
      </c>
      <c r="AV147" s="13" t="s">
        <v>85</v>
      </c>
      <c r="AW147" s="13" t="s">
        <v>39</v>
      </c>
      <c r="AX147" s="13" t="s">
        <v>76</v>
      </c>
      <c r="AY147" s="236" t="s">
        <v>166</v>
      </c>
    </row>
    <row r="148" spans="2:65" s="13" customFormat="1">
      <c r="B148" s="226"/>
      <c r="C148" s="227"/>
      <c r="D148" s="217" t="s">
        <v>176</v>
      </c>
      <c r="E148" s="228" t="s">
        <v>22</v>
      </c>
      <c r="F148" s="229" t="s">
        <v>1714</v>
      </c>
      <c r="G148" s="227"/>
      <c r="H148" s="230">
        <v>1.88</v>
      </c>
      <c r="I148" s="231"/>
      <c r="J148" s="227"/>
      <c r="K148" s="227"/>
      <c r="L148" s="232"/>
      <c r="M148" s="233"/>
      <c r="N148" s="234"/>
      <c r="O148" s="234"/>
      <c r="P148" s="234"/>
      <c r="Q148" s="234"/>
      <c r="R148" s="234"/>
      <c r="S148" s="234"/>
      <c r="T148" s="235"/>
      <c r="AT148" s="236" t="s">
        <v>176</v>
      </c>
      <c r="AU148" s="236" t="s">
        <v>85</v>
      </c>
      <c r="AV148" s="13" t="s">
        <v>85</v>
      </c>
      <c r="AW148" s="13" t="s">
        <v>39</v>
      </c>
      <c r="AX148" s="13" t="s">
        <v>76</v>
      </c>
      <c r="AY148" s="236" t="s">
        <v>166</v>
      </c>
    </row>
    <row r="149" spans="2:65" s="14" customFormat="1">
      <c r="B149" s="239"/>
      <c r="C149" s="240"/>
      <c r="D149" s="217" t="s">
        <v>176</v>
      </c>
      <c r="E149" s="241" t="s">
        <v>22</v>
      </c>
      <c r="F149" s="242" t="s">
        <v>214</v>
      </c>
      <c r="G149" s="240"/>
      <c r="H149" s="243">
        <v>14.03</v>
      </c>
      <c r="I149" s="244"/>
      <c r="J149" s="240"/>
      <c r="K149" s="240"/>
      <c r="L149" s="245"/>
      <c r="M149" s="246"/>
      <c r="N149" s="247"/>
      <c r="O149" s="247"/>
      <c r="P149" s="247"/>
      <c r="Q149" s="247"/>
      <c r="R149" s="247"/>
      <c r="S149" s="247"/>
      <c r="T149" s="248"/>
      <c r="AT149" s="249" t="s">
        <v>176</v>
      </c>
      <c r="AU149" s="249" t="s">
        <v>85</v>
      </c>
      <c r="AV149" s="14" t="s">
        <v>174</v>
      </c>
      <c r="AW149" s="14" t="s">
        <v>39</v>
      </c>
      <c r="AX149" s="14" t="s">
        <v>83</v>
      </c>
      <c r="AY149" s="249" t="s">
        <v>166</v>
      </c>
    </row>
    <row r="150" spans="2:65" s="1" customFormat="1" ht="16.5" customHeight="1">
      <c r="B150" s="42"/>
      <c r="C150" s="204" t="s">
        <v>256</v>
      </c>
      <c r="D150" s="204" t="s">
        <v>169</v>
      </c>
      <c r="E150" s="205" t="s">
        <v>1715</v>
      </c>
      <c r="F150" s="206" t="s">
        <v>1716</v>
      </c>
      <c r="G150" s="207" t="s">
        <v>186</v>
      </c>
      <c r="H150" s="208">
        <v>0.45</v>
      </c>
      <c r="I150" s="209"/>
      <c r="J150" s="208">
        <f>ROUND(I150*H150,2)</f>
        <v>0</v>
      </c>
      <c r="K150" s="206" t="s">
        <v>173</v>
      </c>
      <c r="L150" s="62"/>
      <c r="M150" s="210" t="s">
        <v>22</v>
      </c>
      <c r="N150" s="211" t="s">
        <v>47</v>
      </c>
      <c r="O150" s="43"/>
      <c r="P150" s="212">
        <f>O150*H150</f>
        <v>0</v>
      </c>
      <c r="Q150" s="212">
        <v>2.234</v>
      </c>
      <c r="R150" s="212">
        <f>Q150*H150</f>
        <v>1.0053000000000001</v>
      </c>
      <c r="S150" s="212">
        <v>0</v>
      </c>
      <c r="T150" s="213">
        <f>S150*H150</f>
        <v>0</v>
      </c>
      <c r="AR150" s="25" t="s">
        <v>174</v>
      </c>
      <c r="AT150" s="25" t="s">
        <v>169</v>
      </c>
      <c r="AU150" s="25" t="s">
        <v>85</v>
      </c>
      <c r="AY150" s="25" t="s">
        <v>166</v>
      </c>
      <c r="BE150" s="214">
        <f>IF(N150="základní",J150,0)</f>
        <v>0</v>
      </c>
      <c r="BF150" s="214">
        <f>IF(N150="snížená",J150,0)</f>
        <v>0</v>
      </c>
      <c r="BG150" s="214">
        <f>IF(N150="zákl. přenesená",J150,0)</f>
        <v>0</v>
      </c>
      <c r="BH150" s="214">
        <f>IF(N150="sníž. přenesená",J150,0)</f>
        <v>0</v>
      </c>
      <c r="BI150" s="214">
        <f>IF(N150="nulová",J150,0)</f>
        <v>0</v>
      </c>
      <c r="BJ150" s="25" t="s">
        <v>83</v>
      </c>
      <c r="BK150" s="214">
        <f>ROUND(I150*H150,2)</f>
        <v>0</v>
      </c>
      <c r="BL150" s="25" t="s">
        <v>174</v>
      </c>
      <c r="BM150" s="25" t="s">
        <v>1717</v>
      </c>
    </row>
    <row r="151" spans="2:65" s="1" customFormat="1" ht="54" hidden="1">
      <c r="B151" s="42"/>
      <c r="C151" s="64"/>
      <c r="D151" s="217" t="s">
        <v>193</v>
      </c>
      <c r="E151" s="64"/>
      <c r="F151" s="237" t="s">
        <v>1718</v>
      </c>
      <c r="G151" s="64"/>
      <c r="H151" s="64"/>
      <c r="I151" s="173"/>
      <c r="J151" s="64"/>
      <c r="K151" s="64"/>
      <c r="L151" s="62"/>
      <c r="M151" s="238"/>
      <c r="N151" s="43"/>
      <c r="O151" s="43"/>
      <c r="P151" s="43"/>
      <c r="Q151" s="43"/>
      <c r="R151" s="43"/>
      <c r="S151" s="43"/>
      <c r="T151" s="79"/>
      <c r="AT151" s="25" t="s">
        <v>193</v>
      </c>
      <c r="AU151" s="25" t="s">
        <v>85</v>
      </c>
    </row>
    <row r="152" spans="2:65" s="13" customFormat="1">
      <c r="B152" s="226"/>
      <c r="C152" s="227"/>
      <c r="D152" s="217" t="s">
        <v>176</v>
      </c>
      <c r="E152" s="228" t="s">
        <v>22</v>
      </c>
      <c r="F152" s="229" t="s">
        <v>1719</v>
      </c>
      <c r="G152" s="227"/>
      <c r="H152" s="230">
        <v>0.45</v>
      </c>
      <c r="I152" s="231"/>
      <c r="J152" s="227"/>
      <c r="K152" s="227"/>
      <c r="L152" s="232"/>
      <c r="M152" s="233"/>
      <c r="N152" s="234"/>
      <c r="O152" s="234"/>
      <c r="P152" s="234"/>
      <c r="Q152" s="234"/>
      <c r="R152" s="234"/>
      <c r="S152" s="234"/>
      <c r="T152" s="235"/>
      <c r="AT152" s="236" t="s">
        <v>176</v>
      </c>
      <c r="AU152" s="236" t="s">
        <v>85</v>
      </c>
      <c r="AV152" s="13" t="s">
        <v>85</v>
      </c>
      <c r="AW152" s="13" t="s">
        <v>39</v>
      </c>
      <c r="AX152" s="13" t="s">
        <v>83</v>
      </c>
      <c r="AY152" s="236" t="s">
        <v>166</v>
      </c>
    </row>
    <row r="153" spans="2:65" s="11" customFormat="1" ht="29.85" customHeight="1">
      <c r="B153" s="188"/>
      <c r="C153" s="189"/>
      <c r="D153" s="190" t="s">
        <v>75</v>
      </c>
      <c r="E153" s="202" t="s">
        <v>215</v>
      </c>
      <c r="F153" s="202" t="s">
        <v>1720</v>
      </c>
      <c r="G153" s="189"/>
      <c r="H153" s="189"/>
      <c r="I153" s="192"/>
      <c r="J153" s="203">
        <f>BK153</f>
        <v>0</v>
      </c>
      <c r="K153" s="189"/>
      <c r="L153" s="194"/>
      <c r="M153" s="195"/>
      <c r="N153" s="196"/>
      <c r="O153" s="196"/>
      <c r="P153" s="197">
        <f>SUM(P154:P241)</f>
        <v>0</v>
      </c>
      <c r="Q153" s="196"/>
      <c r="R153" s="197">
        <f>SUM(R154:R241)</f>
        <v>15.231243799999998</v>
      </c>
      <c r="S153" s="196"/>
      <c r="T153" s="198">
        <f>SUM(T154:T241)</f>
        <v>0</v>
      </c>
      <c r="AR153" s="199" t="s">
        <v>83</v>
      </c>
      <c r="AT153" s="200" t="s">
        <v>75</v>
      </c>
      <c r="AU153" s="200" t="s">
        <v>83</v>
      </c>
      <c r="AY153" s="199" t="s">
        <v>166</v>
      </c>
      <c r="BK153" s="201">
        <f>SUM(BK154:BK241)</f>
        <v>0</v>
      </c>
    </row>
    <row r="154" spans="2:65" s="1" customFormat="1" ht="25.5" customHeight="1">
      <c r="B154" s="42"/>
      <c r="C154" s="204" t="s">
        <v>261</v>
      </c>
      <c r="D154" s="204" t="s">
        <v>169</v>
      </c>
      <c r="E154" s="205" t="s">
        <v>1721</v>
      </c>
      <c r="F154" s="206" t="s">
        <v>1722</v>
      </c>
      <c r="G154" s="207" t="s">
        <v>289</v>
      </c>
      <c r="H154" s="208">
        <v>32.1</v>
      </c>
      <c r="I154" s="209"/>
      <c r="J154" s="208">
        <f>ROUND(I154*H154,2)</f>
        <v>0</v>
      </c>
      <c r="K154" s="206" t="s">
        <v>22</v>
      </c>
      <c r="L154" s="62"/>
      <c r="M154" s="210" t="s">
        <v>22</v>
      </c>
      <c r="N154" s="211" t="s">
        <v>47</v>
      </c>
      <c r="O154" s="43"/>
      <c r="P154" s="212">
        <f>O154*H154</f>
        <v>0</v>
      </c>
      <c r="Q154" s="212">
        <v>0</v>
      </c>
      <c r="R154" s="212">
        <f>Q154*H154</f>
        <v>0</v>
      </c>
      <c r="S154" s="212">
        <v>0</v>
      </c>
      <c r="T154" s="213">
        <f>S154*H154</f>
        <v>0</v>
      </c>
      <c r="AR154" s="25" t="s">
        <v>174</v>
      </c>
      <c r="AT154" s="25" t="s">
        <v>169</v>
      </c>
      <c r="AU154" s="25" t="s">
        <v>85</v>
      </c>
      <c r="AY154" s="25" t="s">
        <v>166</v>
      </c>
      <c r="BE154" s="214">
        <f>IF(N154="základní",J154,0)</f>
        <v>0</v>
      </c>
      <c r="BF154" s="214">
        <f>IF(N154="snížená",J154,0)</f>
        <v>0</v>
      </c>
      <c r="BG154" s="214">
        <f>IF(N154="zákl. přenesená",J154,0)</f>
        <v>0</v>
      </c>
      <c r="BH154" s="214">
        <f>IF(N154="sníž. přenesená",J154,0)</f>
        <v>0</v>
      </c>
      <c r="BI154" s="214">
        <f>IF(N154="nulová",J154,0)</f>
        <v>0</v>
      </c>
      <c r="BJ154" s="25" t="s">
        <v>83</v>
      </c>
      <c r="BK154" s="214">
        <f>ROUND(I154*H154,2)</f>
        <v>0</v>
      </c>
      <c r="BL154" s="25" t="s">
        <v>174</v>
      </c>
      <c r="BM154" s="25" t="s">
        <v>1723</v>
      </c>
    </row>
    <row r="155" spans="2:65" s="1" customFormat="1" ht="94.5" hidden="1">
      <c r="B155" s="42"/>
      <c r="C155" s="64"/>
      <c r="D155" s="217" t="s">
        <v>193</v>
      </c>
      <c r="E155" s="64"/>
      <c r="F155" s="237" t="s">
        <v>1724</v>
      </c>
      <c r="G155" s="64"/>
      <c r="H155" s="64"/>
      <c r="I155" s="173"/>
      <c r="J155" s="64"/>
      <c r="K155" s="64"/>
      <c r="L155" s="62"/>
      <c r="M155" s="238"/>
      <c r="N155" s="43"/>
      <c r="O155" s="43"/>
      <c r="P155" s="43"/>
      <c r="Q155" s="43"/>
      <c r="R155" s="43"/>
      <c r="S155" s="43"/>
      <c r="T155" s="79"/>
      <c r="AT155" s="25" t="s">
        <v>193</v>
      </c>
      <c r="AU155" s="25" t="s">
        <v>85</v>
      </c>
    </row>
    <row r="156" spans="2:65" s="13" customFormat="1">
      <c r="B156" s="226"/>
      <c r="C156" s="227"/>
      <c r="D156" s="217" t="s">
        <v>176</v>
      </c>
      <c r="E156" s="228" t="s">
        <v>22</v>
      </c>
      <c r="F156" s="229" t="s">
        <v>1725</v>
      </c>
      <c r="G156" s="227"/>
      <c r="H156" s="230">
        <v>32.1</v>
      </c>
      <c r="I156" s="231"/>
      <c r="J156" s="227"/>
      <c r="K156" s="227"/>
      <c r="L156" s="232"/>
      <c r="M156" s="233"/>
      <c r="N156" s="234"/>
      <c r="O156" s="234"/>
      <c r="P156" s="234"/>
      <c r="Q156" s="234"/>
      <c r="R156" s="234"/>
      <c r="S156" s="234"/>
      <c r="T156" s="235"/>
      <c r="AT156" s="236" t="s">
        <v>176</v>
      </c>
      <c r="AU156" s="236" t="s">
        <v>85</v>
      </c>
      <c r="AV156" s="13" t="s">
        <v>85</v>
      </c>
      <c r="AW156" s="13" t="s">
        <v>39</v>
      </c>
      <c r="AX156" s="13" t="s">
        <v>83</v>
      </c>
      <c r="AY156" s="236" t="s">
        <v>166</v>
      </c>
    </row>
    <row r="157" spans="2:65" s="1" customFormat="1" ht="16.5" customHeight="1">
      <c r="B157" s="42"/>
      <c r="C157" s="253" t="s">
        <v>10</v>
      </c>
      <c r="D157" s="253" t="s">
        <v>606</v>
      </c>
      <c r="E157" s="254" t="s">
        <v>1726</v>
      </c>
      <c r="F157" s="255" t="s">
        <v>1727</v>
      </c>
      <c r="G157" s="256" t="s">
        <v>289</v>
      </c>
      <c r="H157" s="257">
        <v>32.58</v>
      </c>
      <c r="I157" s="258"/>
      <c r="J157" s="257">
        <f>ROUND(I157*H157,2)</f>
        <v>0</v>
      </c>
      <c r="K157" s="255" t="s">
        <v>173</v>
      </c>
      <c r="L157" s="259"/>
      <c r="M157" s="260" t="s">
        <v>22</v>
      </c>
      <c r="N157" s="261" t="s">
        <v>47</v>
      </c>
      <c r="O157" s="43"/>
      <c r="P157" s="212">
        <f>O157*H157</f>
        <v>0</v>
      </c>
      <c r="Q157" s="212">
        <v>2.7999999999999998E-4</v>
      </c>
      <c r="R157" s="212">
        <f>Q157*H157</f>
        <v>9.1223999999999993E-3</v>
      </c>
      <c r="S157" s="212">
        <v>0</v>
      </c>
      <c r="T157" s="213">
        <f>S157*H157</f>
        <v>0</v>
      </c>
      <c r="AR157" s="25" t="s">
        <v>215</v>
      </c>
      <c r="AT157" s="25" t="s">
        <v>606</v>
      </c>
      <c r="AU157" s="25" t="s">
        <v>85</v>
      </c>
      <c r="AY157" s="25" t="s">
        <v>166</v>
      </c>
      <c r="BE157" s="214">
        <f>IF(N157="základní",J157,0)</f>
        <v>0</v>
      </c>
      <c r="BF157" s="214">
        <f>IF(N157="snížená",J157,0)</f>
        <v>0</v>
      </c>
      <c r="BG157" s="214">
        <f>IF(N157="zákl. přenesená",J157,0)</f>
        <v>0</v>
      </c>
      <c r="BH157" s="214">
        <f>IF(N157="sníž. přenesená",J157,0)</f>
        <v>0</v>
      </c>
      <c r="BI157" s="214">
        <f>IF(N157="nulová",J157,0)</f>
        <v>0</v>
      </c>
      <c r="BJ157" s="25" t="s">
        <v>83</v>
      </c>
      <c r="BK157" s="214">
        <f>ROUND(I157*H157,2)</f>
        <v>0</v>
      </c>
      <c r="BL157" s="25" t="s">
        <v>174</v>
      </c>
      <c r="BM157" s="25" t="s">
        <v>1728</v>
      </c>
    </row>
    <row r="158" spans="2:65" s="13" customFormat="1">
      <c r="B158" s="226"/>
      <c r="C158" s="227"/>
      <c r="D158" s="217" t="s">
        <v>176</v>
      </c>
      <c r="E158" s="228" t="s">
        <v>22</v>
      </c>
      <c r="F158" s="229" t="s">
        <v>1729</v>
      </c>
      <c r="G158" s="227"/>
      <c r="H158" s="230">
        <v>32.58</v>
      </c>
      <c r="I158" s="231"/>
      <c r="J158" s="227"/>
      <c r="K158" s="227"/>
      <c r="L158" s="232"/>
      <c r="M158" s="233"/>
      <c r="N158" s="234"/>
      <c r="O158" s="234"/>
      <c r="P158" s="234"/>
      <c r="Q158" s="234"/>
      <c r="R158" s="234"/>
      <c r="S158" s="234"/>
      <c r="T158" s="235"/>
      <c r="AT158" s="236" t="s">
        <v>176</v>
      </c>
      <c r="AU158" s="236" t="s">
        <v>85</v>
      </c>
      <c r="AV158" s="13" t="s">
        <v>85</v>
      </c>
      <c r="AW158" s="13" t="s">
        <v>39</v>
      </c>
      <c r="AX158" s="13" t="s">
        <v>83</v>
      </c>
      <c r="AY158" s="236" t="s">
        <v>166</v>
      </c>
    </row>
    <row r="159" spans="2:65" s="1" customFormat="1" ht="38.25" customHeight="1">
      <c r="B159" s="42"/>
      <c r="C159" s="204" t="s">
        <v>273</v>
      </c>
      <c r="D159" s="204" t="s">
        <v>169</v>
      </c>
      <c r="E159" s="205" t="s">
        <v>1730</v>
      </c>
      <c r="F159" s="206" t="s">
        <v>1731</v>
      </c>
      <c r="G159" s="207" t="s">
        <v>289</v>
      </c>
      <c r="H159" s="208">
        <v>3.9</v>
      </c>
      <c r="I159" s="209"/>
      <c r="J159" s="208">
        <f>ROUND(I159*H159,2)</f>
        <v>0</v>
      </c>
      <c r="K159" s="206" t="s">
        <v>22</v>
      </c>
      <c r="L159" s="62"/>
      <c r="M159" s="210" t="s">
        <v>22</v>
      </c>
      <c r="N159" s="211" t="s">
        <v>47</v>
      </c>
      <c r="O159" s="43"/>
      <c r="P159" s="212">
        <f>O159*H159</f>
        <v>0</v>
      </c>
      <c r="Q159" s="212">
        <v>0</v>
      </c>
      <c r="R159" s="212">
        <f>Q159*H159</f>
        <v>0</v>
      </c>
      <c r="S159" s="212">
        <v>0</v>
      </c>
      <c r="T159" s="213">
        <f>S159*H159</f>
        <v>0</v>
      </c>
      <c r="AR159" s="25" t="s">
        <v>174</v>
      </c>
      <c r="AT159" s="25" t="s">
        <v>169</v>
      </c>
      <c r="AU159" s="25" t="s">
        <v>85</v>
      </c>
      <c r="AY159" s="25" t="s">
        <v>166</v>
      </c>
      <c r="BE159" s="214">
        <f>IF(N159="základní",J159,0)</f>
        <v>0</v>
      </c>
      <c r="BF159" s="214">
        <f>IF(N159="snížená",J159,0)</f>
        <v>0</v>
      </c>
      <c r="BG159" s="214">
        <f>IF(N159="zákl. přenesená",J159,0)</f>
        <v>0</v>
      </c>
      <c r="BH159" s="214">
        <f>IF(N159="sníž. přenesená",J159,0)</f>
        <v>0</v>
      </c>
      <c r="BI159" s="214">
        <f>IF(N159="nulová",J159,0)</f>
        <v>0</v>
      </c>
      <c r="BJ159" s="25" t="s">
        <v>83</v>
      </c>
      <c r="BK159" s="214">
        <f>ROUND(I159*H159,2)</f>
        <v>0</v>
      </c>
      <c r="BL159" s="25" t="s">
        <v>174</v>
      </c>
      <c r="BM159" s="25" t="s">
        <v>1732</v>
      </c>
    </row>
    <row r="160" spans="2:65" s="1" customFormat="1" ht="121.5" hidden="1">
      <c r="B160" s="42"/>
      <c r="C160" s="64"/>
      <c r="D160" s="217" t="s">
        <v>193</v>
      </c>
      <c r="E160" s="64"/>
      <c r="F160" s="237" t="s">
        <v>1733</v>
      </c>
      <c r="G160" s="64"/>
      <c r="H160" s="64"/>
      <c r="I160" s="173"/>
      <c r="J160" s="64"/>
      <c r="K160" s="64"/>
      <c r="L160" s="62"/>
      <c r="M160" s="238"/>
      <c r="N160" s="43"/>
      <c r="O160" s="43"/>
      <c r="P160" s="43"/>
      <c r="Q160" s="43"/>
      <c r="R160" s="43"/>
      <c r="S160" s="43"/>
      <c r="T160" s="79"/>
      <c r="AT160" s="25" t="s">
        <v>193</v>
      </c>
      <c r="AU160" s="25" t="s">
        <v>85</v>
      </c>
    </row>
    <row r="161" spans="2:65" s="13" customFormat="1">
      <c r="B161" s="226"/>
      <c r="C161" s="227"/>
      <c r="D161" s="217" t="s">
        <v>176</v>
      </c>
      <c r="E161" s="228" t="s">
        <v>22</v>
      </c>
      <c r="F161" s="229" t="s">
        <v>1734</v>
      </c>
      <c r="G161" s="227"/>
      <c r="H161" s="230">
        <v>3.9</v>
      </c>
      <c r="I161" s="231"/>
      <c r="J161" s="227"/>
      <c r="K161" s="227"/>
      <c r="L161" s="232"/>
      <c r="M161" s="233"/>
      <c r="N161" s="234"/>
      <c r="O161" s="234"/>
      <c r="P161" s="234"/>
      <c r="Q161" s="234"/>
      <c r="R161" s="234"/>
      <c r="S161" s="234"/>
      <c r="T161" s="235"/>
      <c r="AT161" s="236" t="s">
        <v>176</v>
      </c>
      <c r="AU161" s="236" t="s">
        <v>85</v>
      </c>
      <c r="AV161" s="13" t="s">
        <v>85</v>
      </c>
      <c r="AW161" s="13" t="s">
        <v>39</v>
      </c>
      <c r="AX161" s="13" t="s">
        <v>83</v>
      </c>
      <c r="AY161" s="236" t="s">
        <v>166</v>
      </c>
    </row>
    <row r="162" spans="2:65" s="1" customFormat="1" ht="25.5" customHeight="1">
      <c r="B162" s="42"/>
      <c r="C162" s="253" t="s">
        <v>279</v>
      </c>
      <c r="D162" s="253" t="s">
        <v>606</v>
      </c>
      <c r="E162" s="254" t="s">
        <v>1735</v>
      </c>
      <c r="F162" s="255" t="s">
        <v>1736</v>
      </c>
      <c r="G162" s="256" t="s">
        <v>289</v>
      </c>
      <c r="H162" s="257">
        <v>3.96</v>
      </c>
      <c r="I162" s="258"/>
      <c r="J162" s="257">
        <f>ROUND(I162*H162,2)</f>
        <v>0</v>
      </c>
      <c r="K162" s="255" t="s">
        <v>173</v>
      </c>
      <c r="L162" s="259"/>
      <c r="M162" s="260" t="s">
        <v>22</v>
      </c>
      <c r="N162" s="261" t="s">
        <v>47</v>
      </c>
      <c r="O162" s="43"/>
      <c r="P162" s="212">
        <f>O162*H162</f>
        <v>0</v>
      </c>
      <c r="Q162" s="212">
        <v>1.47E-3</v>
      </c>
      <c r="R162" s="212">
        <f>Q162*H162</f>
        <v>5.8211999999999995E-3</v>
      </c>
      <c r="S162" s="212">
        <v>0</v>
      </c>
      <c r="T162" s="213">
        <f>S162*H162</f>
        <v>0</v>
      </c>
      <c r="AR162" s="25" t="s">
        <v>215</v>
      </c>
      <c r="AT162" s="25" t="s">
        <v>606</v>
      </c>
      <c r="AU162" s="25" t="s">
        <v>85</v>
      </c>
      <c r="AY162" s="25" t="s">
        <v>166</v>
      </c>
      <c r="BE162" s="214">
        <f>IF(N162="základní",J162,0)</f>
        <v>0</v>
      </c>
      <c r="BF162" s="214">
        <f>IF(N162="snížená",J162,0)</f>
        <v>0</v>
      </c>
      <c r="BG162" s="214">
        <f>IF(N162="zákl. přenesená",J162,0)</f>
        <v>0</v>
      </c>
      <c r="BH162" s="214">
        <f>IF(N162="sníž. přenesená",J162,0)</f>
        <v>0</v>
      </c>
      <c r="BI162" s="214">
        <f>IF(N162="nulová",J162,0)</f>
        <v>0</v>
      </c>
      <c r="BJ162" s="25" t="s">
        <v>83</v>
      </c>
      <c r="BK162" s="214">
        <f>ROUND(I162*H162,2)</f>
        <v>0</v>
      </c>
      <c r="BL162" s="25" t="s">
        <v>174</v>
      </c>
      <c r="BM162" s="25" t="s">
        <v>1737</v>
      </c>
    </row>
    <row r="163" spans="2:65" s="13" customFormat="1">
      <c r="B163" s="226"/>
      <c r="C163" s="227"/>
      <c r="D163" s="217" t="s">
        <v>176</v>
      </c>
      <c r="E163" s="228" t="s">
        <v>22</v>
      </c>
      <c r="F163" s="229" t="s">
        <v>1738</v>
      </c>
      <c r="G163" s="227"/>
      <c r="H163" s="230">
        <v>3.96</v>
      </c>
      <c r="I163" s="231"/>
      <c r="J163" s="227"/>
      <c r="K163" s="227"/>
      <c r="L163" s="232"/>
      <c r="M163" s="233"/>
      <c r="N163" s="234"/>
      <c r="O163" s="234"/>
      <c r="P163" s="234"/>
      <c r="Q163" s="234"/>
      <c r="R163" s="234"/>
      <c r="S163" s="234"/>
      <c r="T163" s="235"/>
      <c r="AT163" s="236" t="s">
        <v>176</v>
      </c>
      <c r="AU163" s="236" t="s">
        <v>85</v>
      </c>
      <c r="AV163" s="13" t="s">
        <v>85</v>
      </c>
      <c r="AW163" s="13" t="s">
        <v>39</v>
      </c>
      <c r="AX163" s="13" t="s">
        <v>83</v>
      </c>
      <c r="AY163" s="236" t="s">
        <v>166</v>
      </c>
    </row>
    <row r="164" spans="2:65" s="1" customFormat="1" ht="38.25" customHeight="1">
      <c r="B164" s="42"/>
      <c r="C164" s="204" t="s">
        <v>286</v>
      </c>
      <c r="D164" s="204" t="s">
        <v>169</v>
      </c>
      <c r="E164" s="205" t="s">
        <v>1739</v>
      </c>
      <c r="F164" s="206" t="s">
        <v>1740</v>
      </c>
      <c r="G164" s="207" t="s">
        <v>289</v>
      </c>
      <c r="H164" s="208">
        <v>27.9</v>
      </c>
      <c r="I164" s="209"/>
      <c r="J164" s="208">
        <f>ROUND(I164*H164,2)</f>
        <v>0</v>
      </c>
      <c r="K164" s="206" t="s">
        <v>22</v>
      </c>
      <c r="L164" s="62"/>
      <c r="M164" s="210" t="s">
        <v>22</v>
      </c>
      <c r="N164" s="211" t="s">
        <v>47</v>
      </c>
      <c r="O164" s="43"/>
      <c r="P164" s="212">
        <f>O164*H164</f>
        <v>0</v>
      </c>
      <c r="Q164" s="212">
        <v>0</v>
      </c>
      <c r="R164" s="212">
        <f>Q164*H164</f>
        <v>0</v>
      </c>
      <c r="S164" s="212">
        <v>0</v>
      </c>
      <c r="T164" s="213">
        <f>S164*H164</f>
        <v>0</v>
      </c>
      <c r="AR164" s="25" t="s">
        <v>174</v>
      </c>
      <c r="AT164" s="25" t="s">
        <v>169</v>
      </c>
      <c r="AU164" s="25" t="s">
        <v>85</v>
      </c>
      <c r="AY164" s="25" t="s">
        <v>166</v>
      </c>
      <c r="BE164" s="214">
        <f>IF(N164="základní",J164,0)</f>
        <v>0</v>
      </c>
      <c r="BF164" s="214">
        <f>IF(N164="snížená",J164,0)</f>
        <v>0</v>
      </c>
      <c r="BG164" s="214">
        <f>IF(N164="zákl. přenesená",J164,0)</f>
        <v>0</v>
      </c>
      <c r="BH164" s="214">
        <f>IF(N164="sníž. přenesená",J164,0)</f>
        <v>0</v>
      </c>
      <c r="BI164" s="214">
        <f>IF(N164="nulová",J164,0)</f>
        <v>0</v>
      </c>
      <c r="BJ164" s="25" t="s">
        <v>83</v>
      </c>
      <c r="BK164" s="214">
        <f>ROUND(I164*H164,2)</f>
        <v>0</v>
      </c>
      <c r="BL164" s="25" t="s">
        <v>174</v>
      </c>
      <c r="BM164" s="25" t="s">
        <v>1741</v>
      </c>
    </row>
    <row r="165" spans="2:65" s="1" customFormat="1" ht="121.5" hidden="1">
      <c r="B165" s="42"/>
      <c r="C165" s="64"/>
      <c r="D165" s="217" t="s">
        <v>193</v>
      </c>
      <c r="E165" s="64"/>
      <c r="F165" s="237" t="s">
        <v>1733</v>
      </c>
      <c r="G165" s="64"/>
      <c r="H165" s="64"/>
      <c r="I165" s="173"/>
      <c r="J165" s="64"/>
      <c r="K165" s="64"/>
      <c r="L165" s="62"/>
      <c r="M165" s="238"/>
      <c r="N165" s="43"/>
      <c r="O165" s="43"/>
      <c r="P165" s="43"/>
      <c r="Q165" s="43"/>
      <c r="R165" s="43"/>
      <c r="S165" s="43"/>
      <c r="T165" s="79"/>
      <c r="AT165" s="25" t="s">
        <v>193</v>
      </c>
      <c r="AU165" s="25" t="s">
        <v>85</v>
      </c>
    </row>
    <row r="166" spans="2:65" s="12" customFormat="1">
      <c r="B166" s="215"/>
      <c r="C166" s="216"/>
      <c r="D166" s="217" t="s">
        <v>176</v>
      </c>
      <c r="E166" s="218" t="s">
        <v>22</v>
      </c>
      <c r="F166" s="219" t="s">
        <v>1742</v>
      </c>
      <c r="G166" s="216"/>
      <c r="H166" s="218" t="s">
        <v>22</v>
      </c>
      <c r="I166" s="220"/>
      <c r="J166" s="216"/>
      <c r="K166" s="216"/>
      <c r="L166" s="221"/>
      <c r="M166" s="222"/>
      <c r="N166" s="223"/>
      <c r="O166" s="223"/>
      <c r="P166" s="223"/>
      <c r="Q166" s="223"/>
      <c r="R166" s="223"/>
      <c r="S166" s="223"/>
      <c r="T166" s="224"/>
      <c r="AT166" s="225" t="s">
        <v>176</v>
      </c>
      <c r="AU166" s="225" t="s">
        <v>85</v>
      </c>
      <c r="AV166" s="12" t="s">
        <v>83</v>
      </c>
      <c r="AW166" s="12" t="s">
        <v>39</v>
      </c>
      <c r="AX166" s="12" t="s">
        <v>76</v>
      </c>
      <c r="AY166" s="225" t="s">
        <v>166</v>
      </c>
    </row>
    <row r="167" spans="2:65" s="13" customFormat="1">
      <c r="B167" s="226"/>
      <c r="C167" s="227"/>
      <c r="D167" s="217" t="s">
        <v>176</v>
      </c>
      <c r="E167" s="228" t="s">
        <v>22</v>
      </c>
      <c r="F167" s="229" t="s">
        <v>1743</v>
      </c>
      <c r="G167" s="227"/>
      <c r="H167" s="230">
        <v>22.2</v>
      </c>
      <c r="I167" s="231"/>
      <c r="J167" s="227"/>
      <c r="K167" s="227"/>
      <c r="L167" s="232"/>
      <c r="M167" s="233"/>
      <c r="N167" s="234"/>
      <c r="O167" s="234"/>
      <c r="P167" s="234"/>
      <c r="Q167" s="234"/>
      <c r="R167" s="234"/>
      <c r="S167" s="234"/>
      <c r="T167" s="235"/>
      <c r="AT167" s="236" t="s">
        <v>176</v>
      </c>
      <c r="AU167" s="236" t="s">
        <v>85</v>
      </c>
      <c r="AV167" s="13" t="s">
        <v>85</v>
      </c>
      <c r="AW167" s="13" t="s">
        <v>39</v>
      </c>
      <c r="AX167" s="13" t="s">
        <v>76</v>
      </c>
      <c r="AY167" s="236" t="s">
        <v>166</v>
      </c>
    </row>
    <row r="168" spans="2:65" s="13" customFormat="1">
      <c r="B168" s="226"/>
      <c r="C168" s="227"/>
      <c r="D168" s="217" t="s">
        <v>176</v>
      </c>
      <c r="E168" s="228" t="s">
        <v>22</v>
      </c>
      <c r="F168" s="229" t="s">
        <v>1744</v>
      </c>
      <c r="G168" s="227"/>
      <c r="H168" s="230">
        <v>5.7</v>
      </c>
      <c r="I168" s="231"/>
      <c r="J168" s="227"/>
      <c r="K168" s="227"/>
      <c r="L168" s="232"/>
      <c r="M168" s="233"/>
      <c r="N168" s="234"/>
      <c r="O168" s="234"/>
      <c r="P168" s="234"/>
      <c r="Q168" s="234"/>
      <c r="R168" s="234"/>
      <c r="S168" s="234"/>
      <c r="T168" s="235"/>
      <c r="AT168" s="236" t="s">
        <v>176</v>
      </c>
      <c r="AU168" s="236" t="s">
        <v>85</v>
      </c>
      <c r="AV168" s="13" t="s">
        <v>85</v>
      </c>
      <c r="AW168" s="13" t="s">
        <v>39</v>
      </c>
      <c r="AX168" s="13" t="s">
        <v>76</v>
      </c>
      <c r="AY168" s="236" t="s">
        <v>166</v>
      </c>
    </row>
    <row r="169" spans="2:65" s="14" customFormat="1">
      <c r="B169" s="239"/>
      <c r="C169" s="240"/>
      <c r="D169" s="217" t="s">
        <v>176</v>
      </c>
      <c r="E169" s="241" t="s">
        <v>22</v>
      </c>
      <c r="F169" s="242" t="s">
        <v>214</v>
      </c>
      <c r="G169" s="240"/>
      <c r="H169" s="243">
        <v>27.9</v>
      </c>
      <c r="I169" s="244"/>
      <c r="J169" s="240"/>
      <c r="K169" s="240"/>
      <c r="L169" s="245"/>
      <c r="M169" s="246"/>
      <c r="N169" s="247"/>
      <c r="O169" s="247"/>
      <c r="P169" s="247"/>
      <c r="Q169" s="247"/>
      <c r="R169" s="247"/>
      <c r="S169" s="247"/>
      <c r="T169" s="248"/>
      <c r="AT169" s="249" t="s">
        <v>176</v>
      </c>
      <c r="AU169" s="249" t="s">
        <v>85</v>
      </c>
      <c r="AV169" s="14" t="s">
        <v>174</v>
      </c>
      <c r="AW169" s="14" t="s">
        <v>39</v>
      </c>
      <c r="AX169" s="14" t="s">
        <v>83</v>
      </c>
      <c r="AY169" s="249" t="s">
        <v>166</v>
      </c>
    </row>
    <row r="170" spans="2:65" s="1" customFormat="1" ht="25.5" customHeight="1">
      <c r="B170" s="42"/>
      <c r="C170" s="253" t="s">
        <v>295</v>
      </c>
      <c r="D170" s="253" t="s">
        <v>606</v>
      </c>
      <c r="E170" s="254" t="s">
        <v>1745</v>
      </c>
      <c r="F170" s="255" t="s">
        <v>1746</v>
      </c>
      <c r="G170" s="256" t="s">
        <v>289</v>
      </c>
      <c r="H170" s="257">
        <v>28.32</v>
      </c>
      <c r="I170" s="258"/>
      <c r="J170" s="257">
        <f>ROUND(I170*H170,2)</f>
        <v>0</v>
      </c>
      <c r="K170" s="255" t="s">
        <v>22</v>
      </c>
      <c r="L170" s="259"/>
      <c r="M170" s="260" t="s">
        <v>22</v>
      </c>
      <c r="N170" s="261" t="s">
        <v>47</v>
      </c>
      <c r="O170" s="43"/>
      <c r="P170" s="212">
        <f>O170*H170</f>
        <v>0</v>
      </c>
      <c r="Q170" s="212">
        <v>1.47E-3</v>
      </c>
      <c r="R170" s="212">
        <f>Q170*H170</f>
        <v>4.1630399999999998E-2</v>
      </c>
      <c r="S170" s="212">
        <v>0</v>
      </c>
      <c r="T170" s="213">
        <f>S170*H170</f>
        <v>0</v>
      </c>
      <c r="AR170" s="25" t="s">
        <v>215</v>
      </c>
      <c r="AT170" s="25" t="s">
        <v>606</v>
      </c>
      <c r="AU170" s="25" t="s">
        <v>85</v>
      </c>
      <c r="AY170" s="25" t="s">
        <v>166</v>
      </c>
      <c r="BE170" s="214">
        <f>IF(N170="základní",J170,0)</f>
        <v>0</v>
      </c>
      <c r="BF170" s="214">
        <f>IF(N170="snížená",J170,0)</f>
        <v>0</v>
      </c>
      <c r="BG170" s="214">
        <f>IF(N170="zákl. přenesená",J170,0)</f>
        <v>0</v>
      </c>
      <c r="BH170" s="214">
        <f>IF(N170="sníž. přenesená",J170,0)</f>
        <v>0</v>
      </c>
      <c r="BI170" s="214">
        <f>IF(N170="nulová",J170,0)</f>
        <v>0</v>
      </c>
      <c r="BJ170" s="25" t="s">
        <v>83</v>
      </c>
      <c r="BK170" s="214">
        <f>ROUND(I170*H170,2)</f>
        <v>0</v>
      </c>
      <c r="BL170" s="25" t="s">
        <v>174</v>
      </c>
      <c r="BM170" s="25" t="s">
        <v>1747</v>
      </c>
    </row>
    <row r="171" spans="2:65" s="13" customFormat="1">
      <c r="B171" s="226"/>
      <c r="C171" s="227"/>
      <c r="D171" s="217" t="s">
        <v>176</v>
      </c>
      <c r="E171" s="228" t="s">
        <v>22</v>
      </c>
      <c r="F171" s="229" t="s">
        <v>1748</v>
      </c>
      <c r="G171" s="227"/>
      <c r="H171" s="230">
        <v>28.32</v>
      </c>
      <c r="I171" s="231"/>
      <c r="J171" s="227"/>
      <c r="K171" s="227"/>
      <c r="L171" s="232"/>
      <c r="M171" s="233"/>
      <c r="N171" s="234"/>
      <c r="O171" s="234"/>
      <c r="P171" s="234"/>
      <c r="Q171" s="234"/>
      <c r="R171" s="234"/>
      <c r="S171" s="234"/>
      <c r="T171" s="235"/>
      <c r="AT171" s="236" t="s">
        <v>176</v>
      </c>
      <c r="AU171" s="236" t="s">
        <v>85</v>
      </c>
      <c r="AV171" s="13" t="s">
        <v>85</v>
      </c>
      <c r="AW171" s="13" t="s">
        <v>39</v>
      </c>
      <c r="AX171" s="13" t="s">
        <v>83</v>
      </c>
      <c r="AY171" s="236" t="s">
        <v>166</v>
      </c>
    </row>
    <row r="172" spans="2:65" s="1" customFormat="1" ht="38.25" customHeight="1">
      <c r="B172" s="42"/>
      <c r="C172" s="204" t="s">
        <v>303</v>
      </c>
      <c r="D172" s="204" t="s">
        <v>169</v>
      </c>
      <c r="E172" s="205" t="s">
        <v>1749</v>
      </c>
      <c r="F172" s="206" t="s">
        <v>1750</v>
      </c>
      <c r="G172" s="207" t="s">
        <v>289</v>
      </c>
      <c r="H172" s="208">
        <v>5</v>
      </c>
      <c r="I172" s="209"/>
      <c r="J172" s="208">
        <f>ROUND(I172*H172,2)</f>
        <v>0</v>
      </c>
      <c r="K172" s="206" t="s">
        <v>22</v>
      </c>
      <c r="L172" s="62"/>
      <c r="M172" s="210" t="s">
        <v>22</v>
      </c>
      <c r="N172" s="211" t="s">
        <v>47</v>
      </c>
      <c r="O172" s="43"/>
      <c r="P172" s="212">
        <f>O172*H172</f>
        <v>0</v>
      </c>
      <c r="Q172" s="212">
        <v>0</v>
      </c>
      <c r="R172" s="212">
        <f>Q172*H172</f>
        <v>0</v>
      </c>
      <c r="S172" s="212">
        <v>0</v>
      </c>
      <c r="T172" s="213">
        <f>S172*H172</f>
        <v>0</v>
      </c>
      <c r="AR172" s="25" t="s">
        <v>174</v>
      </c>
      <c r="AT172" s="25" t="s">
        <v>169</v>
      </c>
      <c r="AU172" s="25" t="s">
        <v>85</v>
      </c>
      <c r="AY172" s="25" t="s">
        <v>166</v>
      </c>
      <c r="BE172" s="214">
        <f>IF(N172="základní",J172,0)</f>
        <v>0</v>
      </c>
      <c r="BF172" s="214">
        <f>IF(N172="snížená",J172,0)</f>
        <v>0</v>
      </c>
      <c r="BG172" s="214">
        <f>IF(N172="zákl. přenesená",J172,0)</f>
        <v>0</v>
      </c>
      <c r="BH172" s="214">
        <f>IF(N172="sníž. přenesená",J172,0)</f>
        <v>0</v>
      </c>
      <c r="BI172" s="214">
        <f>IF(N172="nulová",J172,0)</f>
        <v>0</v>
      </c>
      <c r="BJ172" s="25" t="s">
        <v>83</v>
      </c>
      <c r="BK172" s="214">
        <f>ROUND(I172*H172,2)</f>
        <v>0</v>
      </c>
      <c r="BL172" s="25" t="s">
        <v>174</v>
      </c>
      <c r="BM172" s="25" t="s">
        <v>1751</v>
      </c>
    </row>
    <row r="173" spans="2:65" s="1" customFormat="1" ht="121.5" hidden="1">
      <c r="B173" s="42"/>
      <c r="C173" s="64"/>
      <c r="D173" s="217" t="s">
        <v>193</v>
      </c>
      <c r="E173" s="64"/>
      <c r="F173" s="237" t="s">
        <v>1733</v>
      </c>
      <c r="G173" s="64"/>
      <c r="H173" s="64"/>
      <c r="I173" s="173"/>
      <c r="J173" s="64"/>
      <c r="K173" s="64"/>
      <c r="L173" s="62"/>
      <c r="M173" s="238"/>
      <c r="N173" s="43"/>
      <c r="O173" s="43"/>
      <c r="P173" s="43"/>
      <c r="Q173" s="43"/>
      <c r="R173" s="43"/>
      <c r="S173" s="43"/>
      <c r="T173" s="79"/>
      <c r="AT173" s="25" t="s">
        <v>193</v>
      </c>
      <c r="AU173" s="25" t="s">
        <v>85</v>
      </c>
    </row>
    <row r="174" spans="2:65" s="13" customFormat="1">
      <c r="B174" s="226"/>
      <c r="C174" s="227"/>
      <c r="D174" s="217" t="s">
        <v>176</v>
      </c>
      <c r="E174" s="228" t="s">
        <v>22</v>
      </c>
      <c r="F174" s="229" t="s">
        <v>1752</v>
      </c>
      <c r="G174" s="227"/>
      <c r="H174" s="230">
        <v>5</v>
      </c>
      <c r="I174" s="231"/>
      <c r="J174" s="227"/>
      <c r="K174" s="227"/>
      <c r="L174" s="232"/>
      <c r="M174" s="233"/>
      <c r="N174" s="234"/>
      <c r="O174" s="234"/>
      <c r="P174" s="234"/>
      <c r="Q174" s="234"/>
      <c r="R174" s="234"/>
      <c r="S174" s="234"/>
      <c r="T174" s="235"/>
      <c r="AT174" s="236" t="s">
        <v>176</v>
      </c>
      <c r="AU174" s="236" t="s">
        <v>85</v>
      </c>
      <c r="AV174" s="13" t="s">
        <v>85</v>
      </c>
      <c r="AW174" s="13" t="s">
        <v>39</v>
      </c>
      <c r="AX174" s="13" t="s">
        <v>83</v>
      </c>
      <c r="AY174" s="236" t="s">
        <v>166</v>
      </c>
    </row>
    <row r="175" spans="2:65" s="1" customFormat="1" ht="25.5" customHeight="1">
      <c r="B175" s="42"/>
      <c r="C175" s="253" t="s">
        <v>9</v>
      </c>
      <c r="D175" s="253" t="s">
        <v>606</v>
      </c>
      <c r="E175" s="254" t="s">
        <v>1753</v>
      </c>
      <c r="F175" s="255" t="s">
        <v>1754</v>
      </c>
      <c r="G175" s="256" t="s">
        <v>289</v>
      </c>
      <c r="H175" s="257">
        <v>5.08</v>
      </c>
      <c r="I175" s="258"/>
      <c r="J175" s="257">
        <f>ROUND(I175*H175,2)</f>
        <v>0</v>
      </c>
      <c r="K175" s="255" t="s">
        <v>22</v>
      </c>
      <c r="L175" s="259"/>
      <c r="M175" s="260" t="s">
        <v>22</v>
      </c>
      <c r="N175" s="261" t="s">
        <v>47</v>
      </c>
      <c r="O175" s="43"/>
      <c r="P175" s="212">
        <f>O175*H175</f>
        <v>0</v>
      </c>
      <c r="Q175" s="212">
        <v>3.1800000000000001E-3</v>
      </c>
      <c r="R175" s="212">
        <f>Q175*H175</f>
        <v>1.6154399999999999E-2</v>
      </c>
      <c r="S175" s="212">
        <v>0</v>
      </c>
      <c r="T175" s="213">
        <f>S175*H175</f>
        <v>0</v>
      </c>
      <c r="AR175" s="25" t="s">
        <v>215</v>
      </c>
      <c r="AT175" s="25" t="s">
        <v>606</v>
      </c>
      <c r="AU175" s="25" t="s">
        <v>85</v>
      </c>
      <c r="AY175" s="25" t="s">
        <v>166</v>
      </c>
      <c r="BE175" s="214">
        <f>IF(N175="základní",J175,0)</f>
        <v>0</v>
      </c>
      <c r="BF175" s="214">
        <f>IF(N175="snížená",J175,0)</f>
        <v>0</v>
      </c>
      <c r="BG175" s="214">
        <f>IF(N175="zákl. přenesená",J175,0)</f>
        <v>0</v>
      </c>
      <c r="BH175" s="214">
        <f>IF(N175="sníž. přenesená",J175,0)</f>
        <v>0</v>
      </c>
      <c r="BI175" s="214">
        <f>IF(N175="nulová",J175,0)</f>
        <v>0</v>
      </c>
      <c r="BJ175" s="25" t="s">
        <v>83</v>
      </c>
      <c r="BK175" s="214">
        <f>ROUND(I175*H175,2)</f>
        <v>0</v>
      </c>
      <c r="BL175" s="25" t="s">
        <v>174</v>
      </c>
      <c r="BM175" s="25" t="s">
        <v>1755</v>
      </c>
    </row>
    <row r="176" spans="2:65" s="13" customFormat="1">
      <c r="B176" s="226"/>
      <c r="C176" s="227"/>
      <c r="D176" s="217" t="s">
        <v>176</v>
      </c>
      <c r="E176" s="228" t="s">
        <v>22</v>
      </c>
      <c r="F176" s="229" t="s">
        <v>1756</v>
      </c>
      <c r="G176" s="227"/>
      <c r="H176" s="230">
        <v>5.08</v>
      </c>
      <c r="I176" s="231"/>
      <c r="J176" s="227"/>
      <c r="K176" s="227"/>
      <c r="L176" s="232"/>
      <c r="M176" s="233"/>
      <c r="N176" s="234"/>
      <c r="O176" s="234"/>
      <c r="P176" s="234"/>
      <c r="Q176" s="234"/>
      <c r="R176" s="234"/>
      <c r="S176" s="234"/>
      <c r="T176" s="235"/>
      <c r="AT176" s="236" t="s">
        <v>176</v>
      </c>
      <c r="AU176" s="236" t="s">
        <v>85</v>
      </c>
      <c r="AV176" s="13" t="s">
        <v>85</v>
      </c>
      <c r="AW176" s="13" t="s">
        <v>39</v>
      </c>
      <c r="AX176" s="13" t="s">
        <v>83</v>
      </c>
      <c r="AY176" s="236" t="s">
        <v>166</v>
      </c>
    </row>
    <row r="177" spans="2:65" s="1" customFormat="1" ht="38.25" customHeight="1">
      <c r="B177" s="42"/>
      <c r="C177" s="204" t="s">
        <v>315</v>
      </c>
      <c r="D177" s="204" t="s">
        <v>169</v>
      </c>
      <c r="E177" s="205" t="s">
        <v>1757</v>
      </c>
      <c r="F177" s="206" t="s">
        <v>1758</v>
      </c>
      <c r="G177" s="207" t="s">
        <v>289</v>
      </c>
      <c r="H177" s="208">
        <v>6.7</v>
      </c>
      <c r="I177" s="209"/>
      <c r="J177" s="208">
        <f>ROUND(I177*H177,2)</f>
        <v>0</v>
      </c>
      <c r="K177" s="206" t="s">
        <v>22</v>
      </c>
      <c r="L177" s="62"/>
      <c r="M177" s="210" t="s">
        <v>22</v>
      </c>
      <c r="N177" s="211" t="s">
        <v>47</v>
      </c>
      <c r="O177" s="43"/>
      <c r="P177" s="212">
        <f>O177*H177</f>
        <v>0</v>
      </c>
      <c r="Q177" s="212">
        <v>0</v>
      </c>
      <c r="R177" s="212">
        <f>Q177*H177</f>
        <v>0</v>
      </c>
      <c r="S177" s="212">
        <v>0</v>
      </c>
      <c r="T177" s="213">
        <f>S177*H177</f>
        <v>0</v>
      </c>
      <c r="AR177" s="25" t="s">
        <v>174</v>
      </c>
      <c r="AT177" s="25" t="s">
        <v>169</v>
      </c>
      <c r="AU177" s="25" t="s">
        <v>85</v>
      </c>
      <c r="AY177" s="25" t="s">
        <v>166</v>
      </c>
      <c r="BE177" s="214">
        <f>IF(N177="základní",J177,0)</f>
        <v>0</v>
      </c>
      <c r="BF177" s="214">
        <f>IF(N177="snížená",J177,0)</f>
        <v>0</v>
      </c>
      <c r="BG177" s="214">
        <f>IF(N177="zákl. přenesená",J177,0)</f>
        <v>0</v>
      </c>
      <c r="BH177" s="214">
        <f>IF(N177="sníž. přenesená",J177,0)</f>
        <v>0</v>
      </c>
      <c r="BI177" s="214">
        <f>IF(N177="nulová",J177,0)</f>
        <v>0</v>
      </c>
      <c r="BJ177" s="25" t="s">
        <v>83</v>
      </c>
      <c r="BK177" s="214">
        <f>ROUND(I177*H177,2)</f>
        <v>0</v>
      </c>
      <c r="BL177" s="25" t="s">
        <v>174</v>
      </c>
      <c r="BM177" s="25" t="s">
        <v>1759</v>
      </c>
    </row>
    <row r="178" spans="2:65" s="1" customFormat="1" ht="121.5" hidden="1">
      <c r="B178" s="42"/>
      <c r="C178" s="64"/>
      <c r="D178" s="217" t="s">
        <v>193</v>
      </c>
      <c r="E178" s="64"/>
      <c r="F178" s="237" t="s">
        <v>1733</v>
      </c>
      <c r="G178" s="64"/>
      <c r="H178" s="64"/>
      <c r="I178" s="173"/>
      <c r="J178" s="64"/>
      <c r="K178" s="64"/>
      <c r="L178" s="62"/>
      <c r="M178" s="238"/>
      <c r="N178" s="43"/>
      <c r="O178" s="43"/>
      <c r="P178" s="43"/>
      <c r="Q178" s="43"/>
      <c r="R178" s="43"/>
      <c r="S178" s="43"/>
      <c r="T178" s="79"/>
      <c r="AT178" s="25" t="s">
        <v>193</v>
      </c>
      <c r="AU178" s="25" t="s">
        <v>85</v>
      </c>
    </row>
    <row r="179" spans="2:65" s="13" customFormat="1">
      <c r="B179" s="226"/>
      <c r="C179" s="227"/>
      <c r="D179" s="217" t="s">
        <v>176</v>
      </c>
      <c r="E179" s="228" t="s">
        <v>22</v>
      </c>
      <c r="F179" s="229" t="s">
        <v>1760</v>
      </c>
      <c r="G179" s="227"/>
      <c r="H179" s="230">
        <v>6.7</v>
      </c>
      <c r="I179" s="231"/>
      <c r="J179" s="227"/>
      <c r="K179" s="227"/>
      <c r="L179" s="232"/>
      <c r="M179" s="233"/>
      <c r="N179" s="234"/>
      <c r="O179" s="234"/>
      <c r="P179" s="234"/>
      <c r="Q179" s="234"/>
      <c r="R179" s="234"/>
      <c r="S179" s="234"/>
      <c r="T179" s="235"/>
      <c r="AT179" s="236" t="s">
        <v>176</v>
      </c>
      <c r="AU179" s="236" t="s">
        <v>85</v>
      </c>
      <c r="AV179" s="13" t="s">
        <v>85</v>
      </c>
      <c r="AW179" s="13" t="s">
        <v>39</v>
      </c>
      <c r="AX179" s="13" t="s">
        <v>83</v>
      </c>
      <c r="AY179" s="236" t="s">
        <v>166</v>
      </c>
    </row>
    <row r="180" spans="2:65" s="1" customFormat="1" ht="25.5" customHeight="1">
      <c r="B180" s="42"/>
      <c r="C180" s="253" t="s">
        <v>321</v>
      </c>
      <c r="D180" s="253" t="s">
        <v>606</v>
      </c>
      <c r="E180" s="254" t="s">
        <v>1761</v>
      </c>
      <c r="F180" s="255" t="s">
        <v>1762</v>
      </c>
      <c r="G180" s="256" t="s">
        <v>289</v>
      </c>
      <c r="H180" s="257">
        <v>6.8</v>
      </c>
      <c r="I180" s="258"/>
      <c r="J180" s="257">
        <f>ROUND(I180*H180,2)</f>
        <v>0</v>
      </c>
      <c r="K180" s="255" t="s">
        <v>22</v>
      </c>
      <c r="L180" s="259"/>
      <c r="M180" s="260" t="s">
        <v>22</v>
      </c>
      <c r="N180" s="261" t="s">
        <v>47</v>
      </c>
      <c r="O180" s="43"/>
      <c r="P180" s="212">
        <f>O180*H180</f>
        <v>0</v>
      </c>
      <c r="Q180" s="212">
        <v>4.1200000000000004E-3</v>
      </c>
      <c r="R180" s="212">
        <f>Q180*H180</f>
        <v>2.8016000000000003E-2</v>
      </c>
      <c r="S180" s="212">
        <v>0</v>
      </c>
      <c r="T180" s="213">
        <f>S180*H180</f>
        <v>0</v>
      </c>
      <c r="AR180" s="25" t="s">
        <v>215</v>
      </c>
      <c r="AT180" s="25" t="s">
        <v>606</v>
      </c>
      <c r="AU180" s="25" t="s">
        <v>85</v>
      </c>
      <c r="AY180" s="25" t="s">
        <v>166</v>
      </c>
      <c r="BE180" s="214">
        <f>IF(N180="základní",J180,0)</f>
        <v>0</v>
      </c>
      <c r="BF180" s="214">
        <f>IF(N180="snížená",J180,0)</f>
        <v>0</v>
      </c>
      <c r="BG180" s="214">
        <f>IF(N180="zákl. přenesená",J180,0)</f>
        <v>0</v>
      </c>
      <c r="BH180" s="214">
        <f>IF(N180="sníž. přenesená",J180,0)</f>
        <v>0</v>
      </c>
      <c r="BI180" s="214">
        <f>IF(N180="nulová",J180,0)</f>
        <v>0</v>
      </c>
      <c r="BJ180" s="25" t="s">
        <v>83</v>
      </c>
      <c r="BK180" s="214">
        <f>ROUND(I180*H180,2)</f>
        <v>0</v>
      </c>
      <c r="BL180" s="25" t="s">
        <v>174</v>
      </c>
      <c r="BM180" s="25" t="s">
        <v>1763</v>
      </c>
    </row>
    <row r="181" spans="2:65" s="13" customFormat="1">
      <c r="B181" s="226"/>
      <c r="C181" s="227"/>
      <c r="D181" s="217" t="s">
        <v>176</v>
      </c>
      <c r="E181" s="228" t="s">
        <v>22</v>
      </c>
      <c r="F181" s="229" t="s">
        <v>1764</v>
      </c>
      <c r="G181" s="227"/>
      <c r="H181" s="230">
        <v>6.8</v>
      </c>
      <c r="I181" s="231"/>
      <c r="J181" s="227"/>
      <c r="K181" s="227"/>
      <c r="L181" s="232"/>
      <c r="M181" s="233"/>
      <c r="N181" s="234"/>
      <c r="O181" s="234"/>
      <c r="P181" s="234"/>
      <c r="Q181" s="234"/>
      <c r="R181" s="234"/>
      <c r="S181" s="234"/>
      <c r="T181" s="235"/>
      <c r="AT181" s="236" t="s">
        <v>176</v>
      </c>
      <c r="AU181" s="236" t="s">
        <v>85</v>
      </c>
      <c r="AV181" s="13" t="s">
        <v>85</v>
      </c>
      <c r="AW181" s="13" t="s">
        <v>39</v>
      </c>
      <c r="AX181" s="13" t="s">
        <v>83</v>
      </c>
      <c r="AY181" s="236" t="s">
        <v>166</v>
      </c>
    </row>
    <row r="182" spans="2:65" s="1" customFormat="1" ht="38.25" customHeight="1">
      <c r="B182" s="42"/>
      <c r="C182" s="204" t="s">
        <v>328</v>
      </c>
      <c r="D182" s="204" t="s">
        <v>169</v>
      </c>
      <c r="E182" s="205" t="s">
        <v>1765</v>
      </c>
      <c r="F182" s="206" t="s">
        <v>1766</v>
      </c>
      <c r="G182" s="207" t="s">
        <v>289</v>
      </c>
      <c r="H182" s="208">
        <v>10.5</v>
      </c>
      <c r="I182" s="209"/>
      <c r="J182" s="208">
        <f>ROUND(I182*H182,2)</f>
        <v>0</v>
      </c>
      <c r="K182" s="206" t="s">
        <v>173</v>
      </c>
      <c r="L182" s="62"/>
      <c r="M182" s="210" t="s">
        <v>22</v>
      </c>
      <c r="N182" s="211" t="s">
        <v>47</v>
      </c>
      <c r="O182" s="43"/>
      <c r="P182" s="212">
        <f>O182*H182</f>
        <v>0</v>
      </c>
      <c r="Q182" s="212">
        <v>0</v>
      </c>
      <c r="R182" s="212">
        <f>Q182*H182</f>
        <v>0</v>
      </c>
      <c r="S182" s="212">
        <v>0</v>
      </c>
      <c r="T182" s="213">
        <f>S182*H182</f>
        <v>0</v>
      </c>
      <c r="AR182" s="25" t="s">
        <v>174</v>
      </c>
      <c r="AT182" s="25" t="s">
        <v>169</v>
      </c>
      <c r="AU182" s="25" t="s">
        <v>85</v>
      </c>
      <c r="AY182" s="25" t="s">
        <v>166</v>
      </c>
      <c r="BE182" s="214">
        <f>IF(N182="základní",J182,0)</f>
        <v>0</v>
      </c>
      <c r="BF182" s="214">
        <f>IF(N182="snížená",J182,0)</f>
        <v>0</v>
      </c>
      <c r="BG182" s="214">
        <f>IF(N182="zákl. přenesená",J182,0)</f>
        <v>0</v>
      </c>
      <c r="BH182" s="214">
        <f>IF(N182="sníž. přenesená",J182,0)</f>
        <v>0</v>
      </c>
      <c r="BI182" s="214">
        <f>IF(N182="nulová",J182,0)</f>
        <v>0</v>
      </c>
      <c r="BJ182" s="25" t="s">
        <v>83</v>
      </c>
      <c r="BK182" s="214">
        <f>ROUND(I182*H182,2)</f>
        <v>0</v>
      </c>
      <c r="BL182" s="25" t="s">
        <v>174</v>
      </c>
      <c r="BM182" s="25" t="s">
        <v>1767</v>
      </c>
    </row>
    <row r="183" spans="2:65" s="1" customFormat="1" ht="121.5" hidden="1">
      <c r="B183" s="42"/>
      <c r="C183" s="64"/>
      <c r="D183" s="217" t="s">
        <v>193</v>
      </c>
      <c r="E183" s="64"/>
      <c r="F183" s="237" t="s">
        <v>1733</v>
      </c>
      <c r="G183" s="64"/>
      <c r="H183" s="64"/>
      <c r="I183" s="173"/>
      <c r="J183" s="64"/>
      <c r="K183" s="64"/>
      <c r="L183" s="62"/>
      <c r="M183" s="238"/>
      <c r="N183" s="43"/>
      <c r="O183" s="43"/>
      <c r="P183" s="43"/>
      <c r="Q183" s="43"/>
      <c r="R183" s="43"/>
      <c r="S183" s="43"/>
      <c r="T183" s="79"/>
      <c r="AT183" s="25" t="s">
        <v>193</v>
      </c>
      <c r="AU183" s="25" t="s">
        <v>85</v>
      </c>
    </row>
    <row r="184" spans="2:65" s="13" customFormat="1">
      <c r="B184" s="226"/>
      <c r="C184" s="227"/>
      <c r="D184" s="217" t="s">
        <v>176</v>
      </c>
      <c r="E184" s="228" t="s">
        <v>22</v>
      </c>
      <c r="F184" s="229" t="s">
        <v>1768</v>
      </c>
      <c r="G184" s="227"/>
      <c r="H184" s="230">
        <v>10.5</v>
      </c>
      <c r="I184" s="231"/>
      <c r="J184" s="227"/>
      <c r="K184" s="227"/>
      <c r="L184" s="232"/>
      <c r="M184" s="233"/>
      <c r="N184" s="234"/>
      <c r="O184" s="234"/>
      <c r="P184" s="234"/>
      <c r="Q184" s="234"/>
      <c r="R184" s="234"/>
      <c r="S184" s="234"/>
      <c r="T184" s="235"/>
      <c r="AT184" s="236" t="s">
        <v>176</v>
      </c>
      <c r="AU184" s="236" t="s">
        <v>85</v>
      </c>
      <c r="AV184" s="13" t="s">
        <v>85</v>
      </c>
      <c r="AW184" s="13" t="s">
        <v>39</v>
      </c>
      <c r="AX184" s="13" t="s">
        <v>83</v>
      </c>
      <c r="AY184" s="236" t="s">
        <v>166</v>
      </c>
    </row>
    <row r="185" spans="2:65" s="1" customFormat="1" ht="25.5" customHeight="1">
      <c r="B185" s="42"/>
      <c r="C185" s="253" t="s">
        <v>337</v>
      </c>
      <c r="D185" s="253" t="s">
        <v>606</v>
      </c>
      <c r="E185" s="254" t="s">
        <v>1769</v>
      </c>
      <c r="F185" s="255" t="s">
        <v>1770</v>
      </c>
      <c r="G185" s="256" t="s">
        <v>289</v>
      </c>
      <c r="H185" s="257">
        <v>10.66</v>
      </c>
      <c r="I185" s="258"/>
      <c r="J185" s="257">
        <f>ROUND(I185*H185,2)</f>
        <v>0</v>
      </c>
      <c r="K185" s="255" t="s">
        <v>173</v>
      </c>
      <c r="L185" s="259"/>
      <c r="M185" s="260" t="s">
        <v>22</v>
      </c>
      <c r="N185" s="261" t="s">
        <v>47</v>
      </c>
      <c r="O185" s="43"/>
      <c r="P185" s="212">
        <f>O185*H185</f>
        <v>0</v>
      </c>
      <c r="Q185" s="212">
        <v>6.7400000000000003E-3</v>
      </c>
      <c r="R185" s="212">
        <f>Q185*H185</f>
        <v>7.1848400000000007E-2</v>
      </c>
      <c r="S185" s="212">
        <v>0</v>
      </c>
      <c r="T185" s="213">
        <f>S185*H185</f>
        <v>0</v>
      </c>
      <c r="AR185" s="25" t="s">
        <v>215</v>
      </c>
      <c r="AT185" s="25" t="s">
        <v>606</v>
      </c>
      <c r="AU185" s="25" t="s">
        <v>85</v>
      </c>
      <c r="AY185" s="25" t="s">
        <v>166</v>
      </c>
      <c r="BE185" s="214">
        <f>IF(N185="základní",J185,0)</f>
        <v>0</v>
      </c>
      <c r="BF185" s="214">
        <f>IF(N185="snížená",J185,0)</f>
        <v>0</v>
      </c>
      <c r="BG185" s="214">
        <f>IF(N185="zákl. přenesená",J185,0)</f>
        <v>0</v>
      </c>
      <c r="BH185" s="214">
        <f>IF(N185="sníž. přenesená",J185,0)</f>
        <v>0</v>
      </c>
      <c r="BI185" s="214">
        <f>IF(N185="nulová",J185,0)</f>
        <v>0</v>
      </c>
      <c r="BJ185" s="25" t="s">
        <v>83</v>
      </c>
      <c r="BK185" s="214">
        <f>ROUND(I185*H185,2)</f>
        <v>0</v>
      </c>
      <c r="BL185" s="25" t="s">
        <v>174</v>
      </c>
      <c r="BM185" s="25" t="s">
        <v>1771</v>
      </c>
    </row>
    <row r="186" spans="2:65" s="13" customFormat="1">
      <c r="B186" s="226"/>
      <c r="C186" s="227"/>
      <c r="D186" s="217" t="s">
        <v>176</v>
      </c>
      <c r="E186" s="228" t="s">
        <v>22</v>
      </c>
      <c r="F186" s="229" t="s">
        <v>1772</v>
      </c>
      <c r="G186" s="227"/>
      <c r="H186" s="230">
        <v>10.66</v>
      </c>
      <c r="I186" s="231"/>
      <c r="J186" s="227"/>
      <c r="K186" s="227"/>
      <c r="L186" s="232"/>
      <c r="M186" s="233"/>
      <c r="N186" s="234"/>
      <c r="O186" s="234"/>
      <c r="P186" s="234"/>
      <c r="Q186" s="234"/>
      <c r="R186" s="234"/>
      <c r="S186" s="234"/>
      <c r="T186" s="235"/>
      <c r="AT186" s="236" t="s">
        <v>176</v>
      </c>
      <c r="AU186" s="236" t="s">
        <v>85</v>
      </c>
      <c r="AV186" s="13" t="s">
        <v>85</v>
      </c>
      <c r="AW186" s="13" t="s">
        <v>39</v>
      </c>
      <c r="AX186" s="13" t="s">
        <v>83</v>
      </c>
      <c r="AY186" s="236" t="s">
        <v>166</v>
      </c>
    </row>
    <row r="187" spans="2:65" s="1" customFormat="1" ht="25.5" customHeight="1">
      <c r="B187" s="42"/>
      <c r="C187" s="204" t="s">
        <v>342</v>
      </c>
      <c r="D187" s="204" t="s">
        <v>169</v>
      </c>
      <c r="E187" s="205" t="s">
        <v>1773</v>
      </c>
      <c r="F187" s="206" t="s">
        <v>1774</v>
      </c>
      <c r="G187" s="207" t="s">
        <v>289</v>
      </c>
      <c r="H187" s="208">
        <v>5.7</v>
      </c>
      <c r="I187" s="209"/>
      <c r="J187" s="208">
        <f>ROUND(I187*H187,2)</f>
        <v>0</v>
      </c>
      <c r="K187" s="206" t="s">
        <v>22</v>
      </c>
      <c r="L187" s="62"/>
      <c r="M187" s="210" t="s">
        <v>22</v>
      </c>
      <c r="N187" s="211" t="s">
        <v>47</v>
      </c>
      <c r="O187" s="43"/>
      <c r="P187" s="212">
        <f>O187*H187</f>
        <v>0</v>
      </c>
      <c r="Q187" s="212">
        <v>1.4E-3</v>
      </c>
      <c r="R187" s="212">
        <f>Q187*H187</f>
        <v>7.980000000000001E-3</v>
      </c>
      <c r="S187" s="212">
        <v>0</v>
      </c>
      <c r="T187" s="213">
        <f>S187*H187</f>
        <v>0</v>
      </c>
      <c r="AR187" s="25" t="s">
        <v>174</v>
      </c>
      <c r="AT187" s="25" t="s">
        <v>169</v>
      </c>
      <c r="AU187" s="25" t="s">
        <v>85</v>
      </c>
      <c r="AY187" s="25" t="s">
        <v>166</v>
      </c>
      <c r="BE187" s="214">
        <f>IF(N187="základní",J187,0)</f>
        <v>0</v>
      </c>
      <c r="BF187" s="214">
        <f>IF(N187="snížená",J187,0)</f>
        <v>0</v>
      </c>
      <c r="BG187" s="214">
        <f>IF(N187="zákl. přenesená",J187,0)</f>
        <v>0</v>
      </c>
      <c r="BH187" s="214">
        <f>IF(N187="sníž. přenesená",J187,0)</f>
        <v>0</v>
      </c>
      <c r="BI187" s="214">
        <f>IF(N187="nulová",J187,0)</f>
        <v>0</v>
      </c>
      <c r="BJ187" s="25" t="s">
        <v>83</v>
      </c>
      <c r="BK187" s="214">
        <f>ROUND(I187*H187,2)</f>
        <v>0</v>
      </c>
      <c r="BL187" s="25" t="s">
        <v>174</v>
      </c>
      <c r="BM187" s="25" t="s">
        <v>1775</v>
      </c>
    </row>
    <row r="188" spans="2:65" s="1" customFormat="1" ht="162" hidden="1">
      <c r="B188" s="42"/>
      <c r="C188" s="64"/>
      <c r="D188" s="217" t="s">
        <v>193</v>
      </c>
      <c r="E188" s="64"/>
      <c r="F188" s="237" t="s">
        <v>1776</v>
      </c>
      <c r="G188" s="64"/>
      <c r="H188" s="64"/>
      <c r="I188" s="173"/>
      <c r="J188" s="64"/>
      <c r="K188" s="64"/>
      <c r="L188" s="62"/>
      <c r="M188" s="238"/>
      <c r="N188" s="43"/>
      <c r="O188" s="43"/>
      <c r="P188" s="43"/>
      <c r="Q188" s="43"/>
      <c r="R188" s="43"/>
      <c r="S188" s="43"/>
      <c r="T188" s="79"/>
      <c r="AT188" s="25" t="s">
        <v>193</v>
      </c>
      <c r="AU188" s="25" t="s">
        <v>85</v>
      </c>
    </row>
    <row r="189" spans="2:65" s="13" customFormat="1">
      <c r="B189" s="226"/>
      <c r="C189" s="227"/>
      <c r="D189" s="217" t="s">
        <v>176</v>
      </c>
      <c r="E189" s="228" t="s">
        <v>22</v>
      </c>
      <c r="F189" s="229" t="s">
        <v>1777</v>
      </c>
      <c r="G189" s="227"/>
      <c r="H189" s="230">
        <v>5.7</v>
      </c>
      <c r="I189" s="231"/>
      <c r="J189" s="227"/>
      <c r="K189" s="227"/>
      <c r="L189" s="232"/>
      <c r="M189" s="233"/>
      <c r="N189" s="234"/>
      <c r="O189" s="234"/>
      <c r="P189" s="234"/>
      <c r="Q189" s="234"/>
      <c r="R189" s="234"/>
      <c r="S189" s="234"/>
      <c r="T189" s="235"/>
      <c r="AT189" s="236" t="s">
        <v>176</v>
      </c>
      <c r="AU189" s="236" t="s">
        <v>85</v>
      </c>
      <c r="AV189" s="13" t="s">
        <v>85</v>
      </c>
      <c r="AW189" s="13" t="s">
        <v>39</v>
      </c>
      <c r="AX189" s="13" t="s">
        <v>83</v>
      </c>
      <c r="AY189" s="236" t="s">
        <v>166</v>
      </c>
    </row>
    <row r="190" spans="2:65" s="1" customFormat="1" ht="25.5" customHeight="1">
      <c r="B190" s="42"/>
      <c r="C190" s="204" t="s">
        <v>347</v>
      </c>
      <c r="D190" s="204" t="s">
        <v>169</v>
      </c>
      <c r="E190" s="205" t="s">
        <v>1778</v>
      </c>
      <c r="F190" s="206" t="s">
        <v>1779</v>
      </c>
      <c r="G190" s="207" t="s">
        <v>289</v>
      </c>
      <c r="H190" s="208">
        <v>3.2</v>
      </c>
      <c r="I190" s="209"/>
      <c r="J190" s="208">
        <f>ROUND(I190*H190,2)</f>
        <v>0</v>
      </c>
      <c r="K190" s="206" t="s">
        <v>22</v>
      </c>
      <c r="L190" s="62"/>
      <c r="M190" s="210" t="s">
        <v>22</v>
      </c>
      <c r="N190" s="211" t="s">
        <v>47</v>
      </c>
      <c r="O190" s="43"/>
      <c r="P190" s="212">
        <f>O190*H190</f>
        <v>0</v>
      </c>
      <c r="Q190" s="212">
        <v>4.2700000000000004E-3</v>
      </c>
      <c r="R190" s="212">
        <f>Q190*H190</f>
        <v>1.3664000000000003E-2</v>
      </c>
      <c r="S190" s="212">
        <v>0</v>
      </c>
      <c r="T190" s="213">
        <f>S190*H190</f>
        <v>0</v>
      </c>
      <c r="AR190" s="25" t="s">
        <v>174</v>
      </c>
      <c r="AT190" s="25" t="s">
        <v>169</v>
      </c>
      <c r="AU190" s="25" t="s">
        <v>85</v>
      </c>
      <c r="AY190" s="25" t="s">
        <v>166</v>
      </c>
      <c r="BE190" s="214">
        <f>IF(N190="základní",J190,0)</f>
        <v>0</v>
      </c>
      <c r="BF190" s="214">
        <f>IF(N190="snížená",J190,0)</f>
        <v>0</v>
      </c>
      <c r="BG190" s="214">
        <f>IF(N190="zákl. přenesená",J190,0)</f>
        <v>0</v>
      </c>
      <c r="BH190" s="214">
        <f>IF(N190="sníž. přenesená",J190,0)</f>
        <v>0</v>
      </c>
      <c r="BI190" s="214">
        <f>IF(N190="nulová",J190,0)</f>
        <v>0</v>
      </c>
      <c r="BJ190" s="25" t="s">
        <v>83</v>
      </c>
      <c r="BK190" s="214">
        <f>ROUND(I190*H190,2)</f>
        <v>0</v>
      </c>
      <c r="BL190" s="25" t="s">
        <v>174</v>
      </c>
      <c r="BM190" s="25" t="s">
        <v>1780</v>
      </c>
    </row>
    <row r="191" spans="2:65" s="1" customFormat="1" ht="162" hidden="1">
      <c r="B191" s="42"/>
      <c r="C191" s="64"/>
      <c r="D191" s="217" t="s">
        <v>193</v>
      </c>
      <c r="E191" s="64"/>
      <c r="F191" s="237" t="s">
        <v>1776</v>
      </c>
      <c r="G191" s="64"/>
      <c r="H191" s="64"/>
      <c r="I191" s="173"/>
      <c r="J191" s="64"/>
      <c r="K191" s="64"/>
      <c r="L191" s="62"/>
      <c r="M191" s="238"/>
      <c r="N191" s="43"/>
      <c r="O191" s="43"/>
      <c r="P191" s="43"/>
      <c r="Q191" s="43"/>
      <c r="R191" s="43"/>
      <c r="S191" s="43"/>
      <c r="T191" s="79"/>
      <c r="AT191" s="25" t="s">
        <v>193</v>
      </c>
      <c r="AU191" s="25" t="s">
        <v>85</v>
      </c>
    </row>
    <row r="192" spans="2:65" s="13" customFormat="1">
      <c r="B192" s="226"/>
      <c r="C192" s="227"/>
      <c r="D192" s="217" t="s">
        <v>176</v>
      </c>
      <c r="E192" s="228" t="s">
        <v>22</v>
      </c>
      <c r="F192" s="229" t="s">
        <v>1781</v>
      </c>
      <c r="G192" s="227"/>
      <c r="H192" s="230">
        <v>3.2</v>
      </c>
      <c r="I192" s="231"/>
      <c r="J192" s="227"/>
      <c r="K192" s="227"/>
      <c r="L192" s="232"/>
      <c r="M192" s="233"/>
      <c r="N192" s="234"/>
      <c r="O192" s="234"/>
      <c r="P192" s="234"/>
      <c r="Q192" s="234"/>
      <c r="R192" s="234"/>
      <c r="S192" s="234"/>
      <c r="T192" s="235"/>
      <c r="AT192" s="236" t="s">
        <v>176</v>
      </c>
      <c r="AU192" s="236" t="s">
        <v>85</v>
      </c>
      <c r="AV192" s="13" t="s">
        <v>85</v>
      </c>
      <c r="AW192" s="13" t="s">
        <v>39</v>
      </c>
      <c r="AX192" s="13" t="s">
        <v>83</v>
      </c>
      <c r="AY192" s="236" t="s">
        <v>166</v>
      </c>
    </row>
    <row r="193" spans="2:65" s="1" customFormat="1" ht="25.5" customHeight="1">
      <c r="B193" s="42"/>
      <c r="C193" s="204" t="s">
        <v>352</v>
      </c>
      <c r="D193" s="204" t="s">
        <v>169</v>
      </c>
      <c r="E193" s="205" t="s">
        <v>1782</v>
      </c>
      <c r="F193" s="206" t="s">
        <v>1783</v>
      </c>
      <c r="G193" s="207" t="s">
        <v>289</v>
      </c>
      <c r="H193" s="208">
        <v>8</v>
      </c>
      <c r="I193" s="209"/>
      <c r="J193" s="208">
        <f>ROUND(I193*H193,2)</f>
        <v>0</v>
      </c>
      <c r="K193" s="206" t="s">
        <v>22</v>
      </c>
      <c r="L193" s="62"/>
      <c r="M193" s="210" t="s">
        <v>22</v>
      </c>
      <c r="N193" s="211" t="s">
        <v>47</v>
      </c>
      <c r="O193" s="43"/>
      <c r="P193" s="212">
        <f>O193*H193</f>
        <v>0</v>
      </c>
      <c r="Q193" s="212">
        <v>1.1480000000000001E-2</v>
      </c>
      <c r="R193" s="212">
        <f>Q193*H193</f>
        <v>9.1840000000000005E-2</v>
      </c>
      <c r="S193" s="212">
        <v>0</v>
      </c>
      <c r="T193" s="213">
        <f>S193*H193</f>
        <v>0</v>
      </c>
      <c r="AR193" s="25" t="s">
        <v>174</v>
      </c>
      <c r="AT193" s="25" t="s">
        <v>169</v>
      </c>
      <c r="AU193" s="25" t="s">
        <v>85</v>
      </c>
      <c r="AY193" s="25" t="s">
        <v>166</v>
      </c>
      <c r="BE193" s="214">
        <f>IF(N193="základní",J193,0)</f>
        <v>0</v>
      </c>
      <c r="BF193" s="214">
        <f>IF(N193="snížená",J193,0)</f>
        <v>0</v>
      </c>
      <c r="BG193" s="214">
        <f>IF(N193="zákl. přenesená",J193,0)</f>
        <v>0</v>
      </c>
      <c r="BH193" s="214">
        <f>IF(N193="sníž. přenesená",J193,0)</f>
        <v>0</v>
      </c>
      <c r="BI193" s="214">
        <f>IF(N193="nulová",J193,0)</f>
        <v>0</v>
      </c>
      <c r="BJ193" s="25" t="s">
        <v>83</v>
      </c>
      <c r="BK193" s="214">
        <f>ROUND(I193*H193,2)</f>
        <v>0</v>
      </c>
      <c r="BL193" s="25" t="s">
        <v>174</v>
      </c>
      <c r="BM193" s="25" t="s">
        <v>1784</v>
      </c>
    </row>
    <row r="194" spans="2:65" s="1" customFormat="1" ht="162" hidden="1">
      <c r="B194" s="42"/>
      <c r="C194" s="64"/>
      <c r="D194" s="217" t="s">
        <v>193</v>
      </c>
      <c r="E194" s="64"/>
      <c r="F194" s="237" t="s">
        <v>1776</v>
      </c>
      <c r="G194" s="64"/>
      <c r="H194" s="64"/>
      <c r="I194" s="173"/>
      <c r="J194" s="64"/>
      <c r="K194" s="64"/>
      <c r="L194" s="62"/>
      <c r="M194" s="238"/>
      <c r="N194" s="43"/>
      <c r="O194" s="43"/>
      <c r="P194" s="43"/>
      <c r="Q194" s="43"/>
      <c r="R194" s="43"/>
      <c r="S194" s="43"/>
      <c r="T194" s="79"/>
      <c r="AT194" s="25" t="s">
        <v>193</v>
      </c>
      <c r="AU194" s="25" t="s">
        <v>85</v>
      </c>
    </row>
    <row r="195" spans="2:65" s="13" customFormat="1">
      <c r="B195" s="226"/>
      <c r="C195" s="227"/>
      <c r="D195" s="217" t="s">
        <v>176</v>
      </c>
      <c r="E195" s="228" t="s">
        <v>22</v>
      </c>
      <c r="F195" s="229" t="s">
        <v>1785</v>
      </c>
      <c r="G195" s="227"/>
      <c r="H195" s="230">
        <v>8</v>
      </c>
      <c r="I195" s="231"/>
      <c r="J195" s="227"/>
      <c r="K195" s="227"/>
      <c r="L195" s="232"/>
      <c r="M195" s="233"/>
      <c r="N195" s="234"/>
      <c r="O195" s="234"/>
      <c r="P195" s="234"/>
      <c r="Q195" s="234"/>
      <c r="R195" s="234"/>
      <c r="S195" s="234"/>
      <c r="T195" s="235"/>
      <c r="AT195" s="236" t="s">
        <v>176</v>
      </c>
      <c r="AU195" s="236" t="s">
        <v>85</v>
      </c>
      <c r="AV195" s="13" t="s">
        <v>85</v>
      </c>
      <c r="AW195" s="13" t="s">
        <v>39</v>
      </c>
      <c r="AX195" s="13" t="s">
        <v>83</v>
      </c>
      <c r="AY195" s="236" t="s">
        <v>166</v>
      </c>
    </row>
    <row r="196" spans="2:65" s="1" customFormat="1" ht="16.5" customHeight="1">
      <c r="B196" s="42"/>
      <c r="C196" s="204" t="s">
        <v>359</v>
      </c>
      <c r="D196" s="204" t="s">
        <v>169</v>
      </c>
      <c r="E196" s="205" t="s">
        <v>1786</v>
      </c>
      <c r="F196" s="206" t="s">
        <v>1787</v>
      </c>
      <c r="G196" s="207" t="s">
        <v>331</v>
      </c>
      <c r="H196" s="208">
        <v>2</v>
      </c>
      <c r="I196" s="209"/>
      <c r="J196" s="208">
        <f>ROUND(I196*H196,2)</f>
        <v>0</v>
      </c>
      <c r="K196" s="206" t="s">
        <v>22</v>
      </c>
      <c r="L196" s="62"/>
      <c r="M196" s="210" t="s">
        <v>22</v>
      </c>
      <c r="N196" s="211" t="s">
        <v>47</v>
      </c>
      <c r="O196" s="43"/>
      <c r="P196" s="212">
        <f>O196*H196</f>
        <v>0</v>
      </c>
      <c r="Q196" s="212">
        <v>2.5258799999999999</v>
      </c>
      <c r="R196" s="212">
        <f>Q196*H196</f>
        <v>5.0517599999999998</v>
      </c>
      <c r="S196" s="212">
        <v>0</v>
      </c>
      <c r="T196" s="213">
        <f>S196*H196</f>
        <v>0</v>
      </c>
      <c r="AR196" s="25" t="s">
        <v>174</v>
      </c>
      <c r="AT196" s="25" t="s">
        <v>169</v>
      </c>
      <c r="AU196" s="25" t="s">
        <v>85</v>
      </c>
      <c r="AY196" s="25" t="s">
        <v>166</v>
      </c>
      <c r="BE196" s="214">
        <f>IF(N196="základní",J196,0)</f>
        <v>0</v>
      </c>
      <c r="BF196" s="214">
        <f>IF(N196="snížená",J196,0)</f>
        <v>0</v>
      </c>
      <c r="BG196" s="214">
        <f>IF(N196="zákl. přenesená",J196,0)</f>
        <v>0</v>
      </c>
      <c r="BH196" s="214">
        <f>IF(N196="sníž. přenesená",J196,0)</f>
        <v>0</v>
      </c>
      <c r="BI196" s="214">
        <f>IF(N196="nulová",J196,0)</f>
        <v>0</v>
      </c>
      <c r="BJ196" s="25" t="s">
        <v>83</v>
      </c>
      <c r="BK196" s="214">
        <f>ROUND(I196*H196,2)</f>
        <v>0</v>
      </c>
      <c r="BL196" s="25" t="s">
        <v>174</v>
      </c>
      <c r="BM196" s="25" t="s">
        <v>1788</v>
      </c>
    </row>
    <row r="197" spans="2:65" s="13" customFormat="1">
      <c r="B197" s="226"/>
      <c r="C197" s="227"/>
      <c r="D197" s="217" t="s">
        <v>176</v>
      </c>
      <c r="E197" s="228" t="s">
        <v>22</v>
      </c>
      <c r="F197" s="229" t="s">
        <v>1789</v>
      </c>
      <c r="G197" s="227"/>
      <c r="H197" s="230">
        <v>2</v>
      </c>
      <c r="I197" s="231"/>
      <c r="J197" s="227"/>
      <c r="K197" s="227"/>
      <c r="L197" s="232"/>
      <c r="M197" s="233"/>
      <c r="N197" s="234"/>
      <c r="O197" s="234"/>
      <c r="P197" s="234"/>
      <c r="Q197" s="234"/>
      <c r="R197" s="234"/>
      <c r="S197" s="234"/>
      <c r="T197" s="235"/>
      <c r="AT197" s="236" t="s">
        <v>176</v>
      </c>
      <c r="AU197" s="236" t="s">
        <v>85</v>
      </c>
      <c r="AV197" s="13" t="s">
        <v>85</v>
      </c>
      <c r="AW197" s="13" t="s">
        <v>39</v>
      </c>
      <c r="AX197" s="13" t="s">
        <v>83</v>
      </c>
      <c r="AY197" s="236" t="s">
        <v>166</v>
      </c>
    </row>
    <row r="198" spans="2:65" s="1" customFormat="1" ht="16.5" customHeight="1">
      <c r="B198" s="42"/>
      <c r="C198" s="253" t="s">
        <v>366</v>
      </c>
      <c r="D198" s="253" t="s">
        <v>606</v>
      </c>
      <c r="E198" s="254" t="s">
        <v>1790</v>
      </c>
      <c r="F198" s="255" t="s">
        <v>1791</v>
      </c>
      <c r="G198" s="256" t="s">
        <v>331</v>
      </c>
      <c r="H198" s="257">
        <v>2</v>
      </c>
      <c r="I198" s="258"/>
      <c r="J198" s="257">
        <f>ROUND(I198*H198,2)</f>
        <v>0</v>
      </c>
      <c r="K198" s="255" t="s">
        <v>173</v>
      </c>
      <c r="L198" s="259"/>
      <c r="M198" s="260" t="s">
        <v>22</v>
      </c>
      <c r="N198" s="261" t="s">
        <v>47</v>
      </c>
      <c r="O198" s="43"/>
      <c r="P198" s="212">
        <f>O198*H198</f>
        <v>0</v>
      </c>
      <c r="Q198" s="212">
        <v>0.54800000000000004</v>
      </c>
      <c r="R198" s="212">
        <f>Q198*H198</f>
        <v>1.0960000000000001</v>
      </c>
      <c r="S198" s="212">
        <v>0</v>
      </c>
      <c r="T198" s="213">
        <f>S198*H198</f>
        <v>0</v>
      </c>
      <c r="AR198" s="25" t="s">
        <v>215</v>
      </c>
      <c r="AT198" s="25" t="s">
        <v>606</v>
      </c>
      <c r="AU198" s="25" t="s">
        <v>85</v>
      </c>
      <c r="AY198" s="25" t="s">
        <v>166</v>
      </c>
      <c r="BE198" s="214">
        <f>IF(N198="základní",J198,0)</f>
        <v>0</v>
      </c>
      <c r="BF198" s="214">
        <f>IF(N198="snížená",J198,0)</f>
        <v>0</v>
      </c>
      <c r="BG198" s="214">
        <f>IF(N198="zákl. přenesená",J198,0)</f>
        <v>0</v>
      </c>
      <c r="BH198" s="214">
        <f>IF(N198="sníž. přenesená",J198,0)</f>
        <v>0</v>
      </c>
      <c r="BI198" s="214">
        <f>IF(N198="nulová",J198,0)</f>
        <v>0</v>
      </c>
      <c r="BJ198" s="25" t="s">
        <v>83</v>
      </c>
      <c r="BK198" s="214">
        <f>ROUND(I198*H198,2)</f>
        <v>0</v>
      </c>
      <c r="BL198" s="25" t="s">
        <v>174</v>
      </c>
      <c r="BM198" s="25" t="s">
        <v>1792</v>
      </c>
    </row>
    <row r="199" spans="2:65" s="13" customFormat="1">
      <c r="B199" s="226"/>
      <c r="C199" s="227"/>
      <c r="D199" s="217" t="s">
        <v>176</v>
      </c>
      <c r="E199" s="228" t="s">
        <v>22</v>
      </c>
      <c r="F199" s="229" t="s">
        <v>1793</v>
      </c>
      <c r="G199" s="227"/>
      <c r="H199" s="230">
        <v>2</v>
      </c>
      <c r="I199" s="231"/>
      <c r="J199" s="227"/>
      <c r="K199" s="227"/>
      <c r="L199" s="232"/>
      <c r="M199" s="233"/>
      <c r="N199" s="234"/>
      <c r="O199" s="234"/>
      <c r="P199" s="234"/>
      <c r="Q199" s="234"/>
      <c r="R199" s="234"/>
      <c r="S199" s="234"/>
      <c r="T199" s="235"/>
      <c r="AT199" s="236" t="s">
        <v>176</v>
      </c>
      <c r="AU199" s="236" t="s">
        <v>85</v>
      </c>
      <c r="AV199" s="13" t="s">
        <v>85</v>
      </c>
      <c r="AW199" s="13" t="s">
        <v>39</v>
      </c>
      <c r="AX199" s="13" t="s">
        <v>83</v>
      </c>
      <c r="AY199" s="236" t="s">
        <v>166</v>
      </c>
    </row>
    <row r="200" spans="2:65" s="1" customFormat="1" ht="25.5" customHeight="1">
      <c r="B200" s="42"/>
      <c r="C200" s="253" t="s">
        <v>372</v>
      </c>
      <c r="D200" s="253" t="s">
        <v>606</v>
      </c>
      <c r="E200" s="254" t="s">
        <v>1794</v>
      </c>
      <c r="F200" s="255" t="s">
        <v>1795</v>
      </c>
      <c r="G200" s="256" t="s">
        <v>331</v>
      </c>
      <c r="H200" s="257">
        <v>1</v>
      </c>
      <c r="I200" s="258"/>
      <c r="J200" s="257">
        <f>ROUND(I200*H200,2)</f>
        <v>0</v>
      </c>
      <c r="K200" s="255" t="s">
        <v>173</v>
      </c>
      <c r="L200" s="259"/>
      <c r="M200" s="260" t="s">
        <v>22</v>
      </c>
      <c r="N200" s="261" t="s">
        <v>47</v>
      </c>
      <c r="O200" s="43"/>
      <c r="P200" s="212">
        <f>O200*H200</f>
        <v>0</v>
      </c>
      <c r="Q200" s="212">
        <v>0.254</v>
      </c>
      <c r="R200" s="212">
        <f>Q200*H200</f>
        <v>0.254</v>
      </c>
      <c r="S200" s="212">
        <v>0</v>
      </c>
      <c r="T200" s="213">
        <f>S200*H200</f>
        <v>0</v>
      </c>
      <c r="AR200" s="25" t="s">
        <v>215</v>
      </c>
      <c r="AT200" s="25" t="s">
        <v>606</v>
      </c>
      <c r="AU200" s="25" t="s">
        <v>85</v>
      </c>
      <c r="AY200" s="25" t="s">
        <v>166</v>
      </c>
      <c r="BE200" s="214">
        <f>IF(N200="základní",J200,0)</f>
        <v>0</v>
      </c>
      <c r="BF200" s="214">
        <f>IF(N200="snížená",J200,0)</f>
        <v>0</v>
      </c>
      <c r="BG200" s="214">
        <f>IF(N200="zákl. přenesená",J200,0)</f>
        <v>0</v>
      </c>
      <c r="BH200" s="214">
        <f>IF(N200="sníž. přenesená",J200,0)</f>
        <v>0</v>
      </c>
      <c r="BI200" s="214">
        <f>IF(N200="nulová",J200,0)</f>
        <v>0</v>
      </c>
      <c r="BJ200" s="25" t="s">
        <v>83</v>
      </c>
      <c r="BK200" s="214">
        <f>ROUND(I200*H200,2)</f>
        <v>0</v>
      </c>
      <c r="BL200" s="25" t="s">
        <v>174</v>
      </c>
      <c r="BM200" s="25" t="s">
        <v>1796</v>
      </c>
    </row>
    <row r="201" spans="2:65" s="13" customFormat="1">
      <c r="B201" s="226"/>
      <c r="C201" s="227"/>
      <c r="D201" s="217" t="s">
        <v>176</v>
      </c>
      <c r="E201" s="228" t="s">
        <v>22</v>
      </c>
      <c r="F201" s="229" t="s">
        <v>1797</v>
      </c>
      <c r="G201" s="227"/>
      <c r="H201" s="230">
        <v>1</v>
      </c>
      <c r="I201" s="231"/>
      <c r="J201" s="227"/>
      <c r="K201" s="227"/>
      <c r="L201" s="232"/>
      <c r="M201" s="233"/>
      <c r="N201" s="234"/>
      <c r="O201" s="234"/>
      <c r="P201" s="234"/>
      <c r="Q201" s="234"/>
      <c r="R201" s="234"/>
      <c r="S201" s="234"/>
      <c r="T201" s="235"/>
      <c r="AT201" s="236" t="s">
        <v>176</v>
      </c>
      <c r="AU201" s="236" t="s">
        <v>85</v>
      </c>
      <c r="AV201" s="13" t="s">
        <v>85</v>
      </c>
      <c r="AW201" s="13" t="s">
        <v>39</v>
      </c>
      <c r="AX201" s="13" t="s">
        <v>83</v>
      </c>
      <c r="AY201" s="236" t="s">
        <v>166</v>
      </c>
    </row>
    <row r="202" spans="2:65" s="1" customFormat="1" ht="25.5" customHeight="1">
      <c r="B202" s="42"/>
      <c r="C202" s="253" t="s">
        <v>377</v>
      </c>
      <c r="D202" s="253" t="s">
        <v>606</v>
      </c>
      <c r="E202" s="254" t="s">
        <v>1798</v>
      </c>
      <c r="F202" s="255" t="s">
        <v>1799</v>
      </c>
      <c r="G202" s="256" t="s">
        <v>331</v>
      </c>
      <c r="H202" s="257">
        <v>1</v>
      </c>
      <c r="I202" s="258"/>
      <c r="J202" s="257">
        <f>ROUND(I202*H202,2)</f>
        <v>0</v>
      </c>
      <c r="K202" s="255" t="s">
        <v>173</v>
      </c>
      <c r="L202" s="259"/>
      <c r="M202" s="260" t="s">
        <v>22</v>
      </c>
      <c r="N202" s="261" t="s">
        <v>47</v>
      </c>
      <c r="O202" s="43"/>
      <c r="P202" s="212">
        <f>O202*H202</f>
        <v>0</v>
      </c>
      <c r="Q202" s="212">
        <v>0.50600000000000001</v>
      </c>
      <c r="R202" s="212">
        <f>Q202*H202</f>
        <v>0.50600000000000001</v>
      </c>
      <c r="S202" s="212">
        <v>0</v>
      </c>
      <c r="T202" s="213">
        <f>S202*H202</f>
        <v>0</v>
      </c>
      <c r="AR202" s="25" t="s">
        <v>215</v>
      </c>
      <c r="AT202" s="25" t="s">
        <v>606</v>
      </c>
      <c r="AU202" s="25" t="s">
        <v>85</v>
      </c>
      <c r="AY202" s="25" t="s">
        <v>166</v>
      </c>
      <c r="BE202" s="214">
        <f>IF(N202="základní",J202,0)</f>
        <v>0</v>
      </c>
      <c r="BF202" s="214">
        <f>IF(N202="snížená",J202,0)</f>
        <v>0</v>
      </c>
      <c r="BG202" s="214">
        <f>IF(N202="zákl. přenesená",J202,0)</f>
        <v>0</v>
      </c>
      <c r="BH202" s="214">
        <f>IF(N202="sníž. přenesená",J202,0)</f>
        <v>0</v>
      </c>
      <c r="BI202" s="214">
        <f>IF(N202="nulová",J202,0)</f>
        <v>0</v>
      </c>
      <c r="BJ202" s="25" t="s">
        <v>83</v>
      </c>
      <c r="BK202" s="214">
        <f>ROUND(I202*H202,2)</f>
        <v>0</v>
      </c>
      <c r="BL202" s="25" t="s">
        <v>174</v>
      </c>
      <c r="BM202" s="25" t="s">
        <v>1800</v>
      </c>
    </row>
    <row r="203" spans="2:65" s="13" customFormat="1">
      <c r="B203" s="226"/>
      <c r="C203" s="227"/>
      <c r="D203" s="217" t="s">
        <v>176</v>
      </c>
      <c r="E203" s="228" t="s">
        <v>22</v>
      </c>
      <c r="F203" s="229" t="s">
        <v>1801</v>
      </c>
      <c r="G203" s="227"/>
      <c r="H203" s="230">
        <v>1</v>
      </c>
      <c r="I203" s="231"/>
      <c r="J203" s="227"/>
      <c r="K203" s="227"/>
      <c r="L203" s="232"/>
      <c r="M203" s="233"/>
      <c r="N203" s="234"/>
      <c r="O203" s="234"/>
      <c r="P203" s="234"/>
      <c r="Q203" s="234"/>
      <c r="R203" s="234"/>
      <c r="S203" s="234"/>
      <c r="T203" s="235"/>
      <c r="AT203" s="236" t="s">
        <v>176</v>
      </c>
      <c r="AU203" s="236" t="s">
        <v>85</v>
      </c>
      <c r="AV203" s="13" t="s">
        <v>85</v>
      </c>
      <c r="AW203" s="13" t="s">
        <v>39</v>
      </c>
      <c r="AX203" s="13" t="s">
        <v>83</v>
      </c>
      <c r="AY203" s="236" t="s">
        <v>166</v>
      </c>
    </row>
    <row r="204" spans="2:65" s="1" customFormat="1" ht="25.5" customHeight="1">
      <c r="B204" s="42"/>
      <c r="C204" s="253" t="s">
        <v>386</v>
      </c>
      <c r="D204" s="253" t="s">
        <v>606</v>
      </c>
      <c r="E204" s="254" t="s">
        <v>1802</v>
      </c>
      <c r="F204" s="255" t="s">
        <v>1803</v>
      </c>
      <c r="G204" s="256" t="s">
        <v>331</v>
      </c>
      <c r="H204" s="257">
        <v>2</v>
      </c>
      <c r="I204" s="258"/>
      <c r="J204" s="257">
        <f>ROUND(I204*H204,2)</f>
        <v>0</v>
      </c>
      <c r="K204" s="255" t="s">
        <v>173</v>
      </c>
      <c r="L204" s="259"/>
      <c r="M204" s="260" t="s">
        <v>22</v>
      </c>
      <c r="N204" s="261" t="s">
        <v>47</v>
      </c>
      <c r="O204" s="43"/>
      <c r="P204" s="212">
        <f>O204*H204</f>
        <v>0</v>
      </c>
      <c r="Q204" s="212">
        <v>1.0129999999999999</v>
      </c>
      <c r="R204" s="212">
        <f>Q204*H204</f>
        <v>2.0259999999999998</v>
      </c>
      <c r="S204" s="212">
        <v>0</v>
      </c>
      <c r="T204" s="213">
        <f>S204*H204</f>
        <v>0</v>
      </c>
      <c r="AR204" s="25" t="s">
        <v>215</v>
      </c>
      <c r="AT204" s="25" t="s">
        <v>606</v>
      </c>
      <c r="AU204" s="25" t="s">
        <v>85</v>
      </c>
      <c r="AY204" s="25" t="s">
        <v>166</v>
      </c>
      <c r="BE204" s="214">
        <f>IF(N204="základní",J204,0)</f>
        <v>0</v>
      </c>
      <c r="BF204" s="214">
        <f>IF(N204="snížená",J204,0)</f>
        <v>0</v>
      </c>
      <c r="BG204" s="214">
        <f>IF(N204="zákl. přenesená",J204,0)</f>
        <v>0</v>
      </c>
      <c r="BH204" s="214">
        <f>IF(N204="sníž. přenesená",J204,0)</f>
        <v>0</v>
      </c>
      <c r="BI204" s="214">
        <f>IF(N204="nulová",J204,0)</f>
        <v>0</v>
      </c>
      <c r="BJ204" s="25" t="s">
        <v>83</v>
      </c>
      <c r="BK204" s="214">
        <f>ROUND(I204*H204,2)</f>
        <v>0</v>
      </c>
      <c r="BL204" s="25" t="s">
        <v>174</v>
      </c>
      <c r="BM204" s="25" t="s">
        <v>1804</v>
      </c>
    </row>
    <row r="205" spans="2:65" s="13" customFormat="1">
      <c r="B205" s="226"/>
      <c r="C205" s="227"/>
      <c r="D205" s="217" t="s">
        <v>176</v>
      </c>
      <c r="E205" s="228" t="s">
        <v>22</v>
      </c>
      <c r="F205" s="229" t="s">
        <v>1793</v>
      </c>
      <c r="G205" s="227"/>
      <c r="H205" s="230">
        <v>2</v>
      </c>
      <c r="I205" s="231"/>
      <c r="J205" s="227"/>
      <c r="K205" s="227"/>
      <c r="L205" s="232"/>
      <c r="M205" s="233"/>
      <c r="N205" s="234"/>
      <c r="O205" s="234"/>
      <c r="P205" s="234"/>
      <c r="Q205" s="234"/>
      <c r="R205" s="234"/>
      <c r="S205" s="234"/>
      <c r="T205" s="235"/>
      <c r="AT205" s="236" t="s">
        <v>176</v>
      </c>
      <c r="AU205" s="236" t="s">
        <v>85</v>
      </c>
      <c r="AV205" s="13" t="s">
        <v>85</v>
      </c>
      <c r="AW205" s="13" t="s">
        <v>39</v>
      </c>
      <c r="AX205" s="13" t="s">
        <v>83</v>
      </c>
      <c r="AY205" s="236" t="s">
        <v>166</v>
      </c>
    </row>
    <row r="206" spans="2:65" s="1" customFormat="1" ht="25.5" customHeight="1">
      <c r="B206" s="42"/>
      <c r="C206" s="253" t="s">
        <v>394</v>
      </c>
      <c r="D206" s="253" t="s">
        <v>606</v>
      </c>
      <c r="E206" s="254" t="s">
        <v>1805</v>
      </c>
      <c r="F206" s="255" t="s">
        <v>1806</v>
      </c>
      <c r="G206" s="256" t="s">
        <v>331</v>
      </c>
      <c r="H206" s="257">
        <v>2</v>
      </c>
      <c r="I206" s="258"/>
      <c r="J206" s="257">
        <f>ROUND(I206*H206,2)</f>
        <v>0</v>
      </c>
      <c r="K206" s="255" t="s">
        <v>22</v>
      </c>
      <c r="L206" s="259"/>
      <c r="M206" s="260" t="s">
        <v>22</v>
      </c>
      <c r="N206" s="261" t="s">
        <v>47</v>
      </c>
      <c r="O206" s="43"/>
      <c r="P206" s="212">
        <f>O206*H206</f>
        <v>0</v>
      </c>
      <c r="Q206" s="212">
        <v>1.6</v>
      </c>
      <c r="R206" s="212">
        <f>Q206*H206</f>
        <v>3.2</v>
      </c>
      <c r="S206" s="212">
        <v>0</v>
      </c>
      <c r="T206" s="213">
        <f>S206*H206</f>
        <v>0</v>
      </c>
      <c r="AR206" s="25" t="s">
        <v>215</v>
      </c>
      <c r="AT206" s="25" t="s">
        <v>606</v>
      </c>
      <c r="AU206" s="25" t="s">
        <v>85</v>
      </c>
      <c r="AY206" s="25" t="s">
        <v>166</v>
      </c>
      <c r="BE206" s="214">
        <f>IF(N206="základní",J206,0)</f>
        <v>0</v>
      </c>
      <c r="BF206" s="214">
        <f>IF(N206="snížená",J206,0)</f>
        <v>0</v>
      </c>
      <c r="BG206" s="214">
        <f>IF(N206="zákl. přenesená",J206,0)</f>
        <v>0</v>
      </c>
      <c r="BH206" s="214">
        <f>IF(N206="sníž. přenesená",J206,0)</f>
        <v>0</v>
      </c>
      <c r="BI206" s="214">
        <f>IF(N206="nulová",J206,0)</f>
        <v>0</v>
      </c>
      <c r="BJ206" s="25" t="s">
        <v>83</v>
      </c>
      <c r="BK206" s="214">
        <f>ROUND(I206*H206,2)</f>
        <v>0</v>
      </c>
      <c r="BL206" s="25" t="s">
        <v>174</v>
      </c>
      <c r="BM206" s="25" t="s">
        <v>1807</v>
      </c>
    </row>
    <row r="207" spans="2:65" s="13" customFormat="1">
      <c r="B207" s="226"/>
      <c r="C207" s="227"/>
      <c r="D207" s="217" t="s">
        <v>176</v>
      </c>
      <c r="E207" s="228" t="s">
        <v>22</v>
      </c>
      <c r="F207" s="229" t="s">
        <v>1793</v>
      </c>
      <c r="G207" s="227"/>
      <c r="H207" s="230">
        <v>2</v>
      </c>
      <c r="I207" s="231"/>
      <c r="J207" s="227"/>
      <c r="K207" s="227"/>
      <c r="L207" s="232"/>
      <c r="M207" s="233"/>
      <c r="N207" s="234"/>
      <c r="O207" s="234"/>
      <c r="P207" s="234"/>
      <c r="Q207" s="234"/>
      <c r="R207" s="234"/>
      <c r="S207" s="234"/>
      <c r="T207" s="235"/>
      <c r="AT207" s="236" t="s">
        <v>176</v>
      </c>
      <c r="AU207" s="236" t="s">
        <v>85</v>
      </c>
      <c r="AV207" s="13" t="s">
        <v>85</v>
      </c>
      <c r="AW207" s="13" t="s">
        <v>39</v>
      </c>
      <c r="AX207" s="13" t="s">
        <v>83</v>
      </c>
      <c r="AY207" s="236" t="s">
        <v>166</v>
      </c>
    </row>
    <row r="208" spans="2:65" s="1" customFormat="1" ht="16.5" customHeight="1">
      <c r="B208" s="42"/>
      <c r="C208" s="253" t="s">
        <v>401</v>
      </c>
      <c r="D208" s="253" t="s">
        <v>606</v>
      </c>
      <c r="E208" s="254" t="s">
        <v>1808</v>
      </c>
      <c r="F208" s="255" t="s">
        <v>1809</v>
      </c>
      <c r="G208" s="256" t="s">
        <v>331</v>
      </c>
      <c r="H208" s="257">
        <v>6</v>
      </c>
      <c r="I208" s="258"/>
      <c r="J208" s="257">
        <f>ROUND(I208*H208,2)</f>
        <v>0</v>
      </c>
      <c r="K208" s="255" t="s">
        <v>173</v>
      </c>
      <c r="L208" s="259"/>
      <c r="M208" s="260" t="s">
        <v>22</v>
      </c>
      <c r="N208" s="261" t="s">
        <v>47</v>
      </c>
      <c r="O208" s="43"/>
      <c r="P208" s="212">
        <f>O208*H208</f>
        <v>0</v>
      </c>
      <c r="Q208" s="212">
        <v>2E-3</v>
      </c>
      <c r="R208" s="212">
        <f>Q208*H208</f>
        <v>1.2E-2</v>
      </c>
      <c r="S208" s="212">
        <v>0</v>
      </c>
      <c r="T208" s="213">
        <f>S208*H208</f>
        <v>0</v>
      </c>
      <c r="AR208" s="25" t="s">
        <v>215</v>
      </c>
      <c r="AT208" s="25" t="s">
        <v>606</v>
      </c>
      <c r="AU208" s="25" t="s">
        <v>85</v>
      </c>
      <c r="AY208" s="25" t="s">
        <v>166</v>
      </c>
      <c r="BE208" s="214">
        <f>IF(N208="základní",J208,0)</f>
        <v>0</v>
      </c>
      <c r="BF208" s="214">
        <f>IF(N208="snížená",J208,0)</f>
        <v>0</v>
      </c>
      <c r="BG208" s="214">
        <f>IF(N208="zákl. přenesená",J208,0)</f>
        <v>0</v>
      </c>
      <c r="BH208" s="214">
        <f>IF(N208="sníž. přenesená",J208,0)</f>
        <v>0</v>
      </c>
      <c r="BI208" s="214">
        <f>IF(N208="nulová",J208,0)</f>
        <v>0</v>
      </c>
      <c r="BJ208" s="25" t="s">
        <v>83</v>
      </c>
      <c r="BK208" s="214">
        <f>ROUND(I208*H208,2)</f>
        <v>0</v>
      </c>
      <c r="BL208" s="25" t="s">
        <v>174</v>
      </c>
      <c r="BM208" s="25" t="s">
        <v>1810</v>
      </c>
    </row>
    <row r="209" spans="2:65" s="13" customFormat="1">
      <c r="B209" s="226"/>
      <c r="C209" s="227"/>
      <c r="D209" s="217" t="s">
        <v>176</v>
      </c>
      <c r="E209" s="228" t="s">
        <v>22</v>
      </c>
      <c r="F209" s="229" t="s">
        <v>1811</v>
      </c>
      <c r="G209" s="227"/>
      <c r="H209" s="230">
        <v>6</v>
      </c>
      <c r="I209" s="231"/>
      <c r="J209" s="227"/>
      <c r="K209" s="227"/>
      <c r="L209" s="232"/>
      <c r="M209" s="233"/>
      <c r="N209" s="234"/>
      <c r="O209" s="234"/>
      <c r="P209" s="234"/>
      <c r="Q209" s="234"/>
      <c r="R209" s="234"/>
      <c r="S209" s="234"/>
      <c r="T209" s="235"/>
      <c r="AT209" s="236" t="s">
        <v>176</v>
      </c>
      <c r="AU209" s="236" t="s">
        <v>85</v>
      </c>
      <c r="AV209" s="13" t="s">
        <v>85</v>
      </c>
      <c r="AW209" s="13" t="s">
        <v>39</v>
      </c>
      <c r="AX209" s="13" t="s">
        <v>83</v>
      </c>
      <c r="AY209" s="236" t="s">
        <v>166</v>
      </c>
    </row>
    <row r="210" spans="2:65" s="1" customFormat="1" ht="25.5" customHeight="1">
      <c r="B210" s="42"/>
      <c r="C210" s="204" t="s">
        <v>591</v>
      </c>
      <c r="D210" s="204" t="s">
        <v>169</v>
      </c>
      <c r="E210" s="205" t="s">
        <v>1812</v>
      </c>
      <c r="F210" s="206" t="s">
        <v>1813</v>
      </c>
      <c r="G210" s="207" t="s">
        <v>331</v>
      </c>
      <c r="H210" s="208">
        <v>2</v>
      </c>
      <c r="I210" s="209"/>
      <c r="J210" s="208">
        <f>ROUND(I210*H210,2)</f>
        <v>0</v>
      </c>
      <c r="K210" s="206" t="s">
        <v>173</v>
      </c>
      <c r="L210" s="62"/>
      <c r="M210" s="210" t="s">
        <v>22</v>
      </c>
      <c r="N210" s="211" t="s">
        <v>47</v>
      </c>
      <c r="O210" s="43"/>
      <c r="P210" s="212">
        <f>O210*H210</f>
        <v>0</v>
      </c>
      <c r="Q210" s="212">
        <v>0.21734000000000001</v>
      </c>
      <c r="R210" s="212">
        <f>Q210*H210</f>
        <v>0.43468000000000001</v>
      </c>
      <c r="S210" s="212">
        <v>0</v>
      </c>
      <c r="T210" s="213">
        <f>S210*H210</f>
        <v>0</v>
      </c>
      <c r="AR210" s="25" t="s">
        <v>174</v>
      </c>
      <c r="AT210" s="25" t="s">
        <v>169</v>
      </c>
      <c r="AU210" s="25" t="s">
        <v>85</v>
      </c>
      <c r="AY210" s="25" t="s">
        <v>166</v>
      </c>
      <c r="BE210" s="214">
        <f>IF(N210="základní",J210,0)</f>
        <v>0</v>
      </c>
      <c r="BF210" s="214">
        <f>IF(N210="snížená",J210,0)</f>
        <v>0</v>
      </c>
      <c r="BG210" s="214">
        <f>IF(N210="zákl. přenesená",J210,0)</f>
        <v>0</v>
      </c>
      <c r="BH210" s="214">
        <f>IF(N210="sníž. přenesená",J210,0)</f>
        <v>0</v>
      </c>
      <c r="BI210" s="214">
        <f>IF(N210="nulová",J210,0)</f>
        <v>0</v>
      </c>
      <c r="BJ210" s="25" t="s">
        <v>83</v>
      </c>
      <c r="BK210" s="214">
        <f>ROUND(I210*H210,2)</f>
        <v>0</v>
      </c>
      <c r="BL210" s="25" t="s">
        <v>174</v>
      </c>
      <c r="BM210" s="25" t="s">
        <v>1814</v>
      </c>
    </row>
    <row r="211" spans="2:65" s="1" customFormat="1" ht="216" hidden="1">
      <c r="B211" s="42"/>
      <c r="C211" s="64"/>
      <c r="D211" s="217" t="s">
        <v>193</v>
      </c>
      <c r="E211" s="64"/>
      <c r="F211" s="237" t="s">
        <v>1815</v>
      </c>
      <c r="G211" s="64"/>
      <c r="H211" s="64"/>
      <c r="I211" s="173"/>
      <c r="J211" s="64"/>
      <c r="K211" s="64"/>
      <c r="L211" s="62"/>
      <c r="M211" s="238"/>
      <c r="N211" s="43"/>
      <c r="O211" s="43"/>
      <c r="P211" s="43"/>
      <c r="Q211" s="43"/>
      <c r="R211" s="43"/>
      <c r="S211" s="43"/>
      <c r="T211" s="79"/>
      <c r="AT211" s="25" t="s">
        <v>193</v>
      </c>
      <c r="AU211" s="25" t="s">
        <v>85</v>
      </c>
    </row>
    <row r="212" spans="2:65" s="13" customFormat="1">
      <c r="B212" s="226"/>
      <c r="C212" s="227"/>
      <c r="D212" s="217" t="s">
        <v>176</v>
      </c>
      <c r="E212" s="228" t="s">
        <v>22</v>
      </c>
      <c r="F212" s="229" t="s">
        <v>1793</v>
      </c>
      <c r="G212" s="227"/>
      <c r="H212" s="230">
        <v>2</v>
      </c>
      <c r="I212" s="231"/>
      <c r="J212" s="227"/>
      <c r="K212" s="227"/>
      <c r="L212" s="232"/>
      <c r="M212" s="233"/>
      <c r="N212" s="234"/>
      <c r="O212" s="234"/>
      <c r="P212" s="234"/>
      <c r="Q212" s="234"/>
      <c r="R212" s="234"/>
      <c r="S212" s="234"/>
      <c r="T212" s="235"/>
      <c r="AT212" s="236" t="s">
        <v>176</v>
      </c>
      <c r="AU212" s="236" t="s">
        <v>85</v>
      </c>
      <c r="AV212" s="13" t="s">
        <v>85</v>
      </c>
      <c r="AW212" s="13" t="s">
        <v>39</v>
      </c>
      <c r="AX212" s="13" t="s">
        <v>83</v>
      </c>
      <c r="AY212" s="236" t="s">
        <v>166</v>
      </c>
    </row>
    <row r="213" spans="2:65" s="1" customFormat="1" ht="16.5" customHeight="1">
      <c r="B213" s="42"/>
      <c r="C213" s="253" t="s">
        <v>598</v>
      </c>
      <c r="D213" s="253" t="s">
        <v>606</v>
      </c>
      <c r="E213" s="254" t="s">
        <v>1816</v>
      </c>
      <c r="F213" s="255" t="s">
        <v>1817</v>
      </c>
      <c r="G213" s="256" t="s">
        <v>331</v>
      </c>
      <c r="H213" s="257">
        <v>2</v>
      </c>
      <c r="I213" s="258"/>
      <c r="J213" s="257">
        <f>ROUND(I213*H213,2)</f>
        <v>0</v>
      </c>
      <c r="K213" s="255" t="s">
        <v>22</v>
      </c>
      <c r="L213" s="259"/>
      <c r="M213" s="260" t="s">
        <v>22</v>
      </c>
      <c r="N213" s="261" t="s">
        <v>47</v>
      </c>
      <c r="O213" s="43"/>
      <c r="P213" s="212">
        <f>O213*H213</f>
        <v>0</v>
      </c>
      <c r="Q213" s="212">
        <v>4.4999999999999998E-2</v>
      </c>
      <c r="R213" s="212">
        <f>Q213*H213</f>
        <v>0.09</v>
      </c>
      <c r="S213" s="212">
        <v>0</v>
      </c>
      <c r="T213" s="213">
        <f>S213*H213</f>
        <v>0</v>
      </c>
      <c r="AR213" s="25" t="s">
        <v>215</v>
      </c>
      <c r="AT213" s="25" t="s">
        <v>606</v>
      </c>
      <c r="AU213" s="25" t="s">
        <v>85</v>
      </c>
      <c r="AY213" s="25" t="s">
        <v>166</v>
      </c>
      <c r="BE213" s="214">
        <f>IF(N213="základní",J213,0)</f>
        <v>0</v>
      </c>
      <c r="BF213" s="214">
        <f>IF(N213="snížená",J213,0)</f>
        <v>0</v>
      </c>
      <c r="BG213" s="214">
        <f>IF(N213="zákl. přenesená",J213,0)</f>
        <v>0</v>
      </c>
      <c r="BH213" s="214">
        <f>IF(N213="sníž. přenesená",J213,0)</f>
        <v>0</v>
      </c>
      <c r="BI213" s="214">
        <f>IF(N213="nulová",J213,0)</f>
        <v>0</v>
      </c>
      <c r="BJ213" s="25" t="s">
        <v>83</v>
      </c>
      <c r="BK213" s="214">
        <f>ROUND(I213*H213,2)</f>
        <v>0</v>
      </c>
      <c r="BL213" s="25" t="s">
        <v>174</v>
      </c>
      <c r="BM213" s="25" t="s">
        <v>1818</v>
      </c>
    </row>
    <row r="214" spans="2:65" s="13" customFormat="1">
      <c r="B214" s="226"/>
      <c r="C214" s="227"/>
      <c r="D214" s="217" t="s">
        <v>176</v>
      </c>
      <c r="E214" s="228" t="s">
        <v>22</v>
      </c>
      <c r="F214" s="229" t="s">
        <v>1793</v>
      </c>
      <c r="G214" s="227"/>
      <c r="H214" s="230">
        <v>2</v>
      </c>
      <c r="I214" s="231"/>
      <c r="J214" s="227"/>
      <c r="K214" s="227"/>
      <c r="L214" s="232"/>
      <c r="M214" s="233"/>
      <c r="N214" s="234"/>
      <c r="O214" s="234"/>
      <c r="P214" s="234"/>
      <c r="Q214" s="234"/>
      <c r="R214" s="234"/>
      <c r="S214" s="234"/>
      <c r="T214" s="235"/>
      <c r="AT214" s="236" t="s">
        <v>176</v>
      </c>
      <c r="AU214" s="236" t="s">
        <v>85</v>
      </c>
      <c r="AV214" s="13" t="s">
        <v>85</v>
      </c>
      <c r="AW214" s="13" t="s">
        <v>39</v>
      </c>
      <c r="AX214" s="13" t="s">
        <v>83</v>
      </c>
      <c r="AY214" s="236" t="s">
        <v>166</v>
      </c>
    </row>
    <row r="215" spans="2:65" s="1" customFormat="1" ht="38.25" customHeight="1">
      <c r="B215" s="42"/>
      <c r="C215" s="204" t="s">
        <v>605</v>
      </c>
      <c r="D215" s="204" t="s">
        <v>169</v>
      </c>
      <c r="E215" s="205" t="s">
        <v>1819</v>
      </c>
      <c r="F215" s="206" t="s">
        <v>1820</v>
      </c>
      <c r="G215" s="207" t="s">
        <v>331</v>
      </c>
      <c r="H215" s="208">
        <v>1</v>
      </c>
      <c r="I215" s="209"/>
      <c r="J215" s="208">
        <f>ROUND(I215*H215,2)</f>
        <v>0</v>
      </c>
      <c r="K215" s="206" t="s">
        <v>22</v>
      </c>
      <c r="L215" s="62"/>
      <c r="M215" s="210" t="s">
        <v>22</v>
      </c>
      <c r="N215" s="211" t="s">
        <v>47</v>
      </c>
      <c r="O215" s="43"/>
      <c r="P215" s="212">
        <f>O215*H215</f>
        <v>0</v>
      </c>
      <c r="Q215" s="212">
        <v>0.875</v>
      </c>
      <c r="R215" s="212">
        <f>Q215*H215</f>
        <v>0.875</v>
      </c>
      <c r="S215" s="212">
        <v>0</v>
      </c>
      <c r="T215" s="213">
        <f>S215*H215</f>
        <v>0</v>
      </c>
      <c r="AR215" s="25" t="s">
        <v>174</v>
      </c>
      <c r="AT215" s="25" t="s">
        <v>169</v>
      </c>
      <c r="AU215" s="25" t="s">
        <v>85</v>
      </c>
      <c r="AY215" s="25" t="s">
        <v>166</v>
      </c>
      <c r="BE215" s="214">
        <f>IF(N215="základní",J215,0)</f>
        <v>0</v>
      </c>
      <c r="BF215" s="214">
        <f>IF(N215="snížená",J215,0)</f>
        <v>0</v>
      </c>
      <c r="BG215" s="214">
        <f>IF(N215="zákl. přenesená",J215,0)</f>
        <v>0</v>
      </c>
      <c r="BH215" s="214">
        <f>IF(N215="sníž. přenesená",J215,0)</f>
        <v>0</v>
      </c>
      <c r="BI215" s="214">
        <f>IF(N215="nulová",J215,0)</f>
        <v>0</v>
      </c>
      <c r="BJ215" s="25" t="s">
        <v>83</v>
      </c>
      <c r="BK215" s="214">
        <f>ROUND(I215*H215,2)</f>
        <v>0</v>
      </c>
      <c r="BL215" s="25" t="s">
        <v>174</v>
      </c>
      <c r="BM215" s="25" t="s">
        <v>1821</v>
      </c>
    </row>
    <row r="216" spans="2:65" s="13" customFormat="1">
      <c r="B216" s="226"/>
      <c r="C216" s="227"/>
      <c r="D216" s="217" t="s">
        <v>176</v>
      </c>
      <c r="E216" s="228" t="s">
        <v>22</v>
      </c>
      <c r="F216" s="229" t="s">
        <v>1822</v>
      </c>
      <c r="G216" s="227"/>
      <c r="H216" s="230">
        <v>1</v>
      </c>
      <c r="I216" s="231"/>
      <c r="J216" s="227"/>
      <c r="K216" s="227"/>
      <c r="L216" s="232"/>
      <c r="M216" s="233"/>
      <c r="N216" s="234"/>
      <c r="O216" s="234"/>
      <c r="P216" s="234"/>
      <c r="Q216" s="234"/>
      <c r="R216" s="234"/>
      <c r="S216" s="234"/>
      <c r="T216" s="235"/>
      <c r="AT216" s="236" t="s">
        <v>176</v>
      </c>
      <c r="AU216" s="236" t="s">
        <v>85</v>
      </c>
      <c r="AV216" s="13" t="s">
        <v>85</v>
      </c>
      <c r="AW216" s="13" t="s">
        <v>39</v>
      </c>
      <c r="AX216" s="13" t="s">
        <v>83</v>
      </c>
      <c r="AY216" s="236" t="s">
        <v>166</v>
      </c>
    </row>
    <row r="217" spans="2:65" s="1" customFormat="1" ht="16.5" customHeight="1">
      <c r="B217" s="42"/>
      <c r="C217" s="204" t="s">
        <v>611</v>
      </c>
      <c r="D217" s="204" t="s">
        <v>169</v>
      </c>
      <c r="E217" s="205" t="s">
        <v>1823</v>
      </c>
      <c r="F217" s="206" t="s">
        <v>1824</v>
      </c>
      <c r="G217" s="207" t="s">
        <v>289</v>
      </c>
      <c r="H217" s="208">
        <v>18.600000000000001</v>
      </c>
      <c r="I217" s="209"/>
      <c r="J217" s="208">
        <f>ROUND(I217*H217,2)</f>
        <v>0</v>
      </c>
      <c r="K217" s="206" t="s">
        <v>173</v>
      </c>
      <c r="L217" s="62"/>
      <c r="M217" s="210" t="s">
        <v>22</v>
      </c>
      <c r="N217" s="211" t="s">
        <v>47</v>
      </c>
      <c r="O217" s="43"/>
      <c r="P217" s="212">
        <f>O217*H217</f>
        <v>0</v>
      </c>
      <c r="Q217" s="212">
        <v>0</v>
      </c>
      <c r="R217" s="212">
        <f>Q217*H217</f>
        <v>0</v>
      </c>
      <c r="S217" s="212">
        <v>0</v>
      </c>
      <c r="T217" s="213">
        <f>S217*H217</f>
        <v>0</v>
      </c>
      <c r="AR217" s="25" t="s">
        <v>174</v>
      </c>
      <c r="AT217" s="25" t="s">
        <v>169</v>
      </c>
      <c r="AU217" s="25" t="s">
        <v>85</v>
      </c>
      <c r="AY217" s="25" t="s">
        <v>166</v>
      </c>
      <c r="BE217" s="214">
        <f>IF(N217="základní",J217,0)</f>
        <v>0</v>
      </c>
      <c r="BF217" s="214">
        <f>IF(N217="snížená",J217,0)</f>
        <v>0</v>
      </c>
      <c r="BG217" s="214">
        <f>IF(N217="zákl. přenesená",J217,0)</f>
        <v>0</v>
      </c>
      <c r="BH217" s="214">
        <f>IF(N217="sníž. přenesená",J217,0)</f>
        <v>0</v>
      </c>
      <c r="BI217" s="214">
        <f>IF(N217="nulová",J217,0)</f>
        <v>0</v>
      </c>
      <c r="BJ217" s="25" t="s">
        <v>83</v>
      </c>
      <c r="BK217" s="214">
        <f>ROUND(I217*H217,2)</f>
        <v>0</v>
      </c>
      <c r="BL217" s="25" t="s">
        <v>174</v>
      </c>
      <c r="BM217" s="25" t="s">
        <v>1825</v>
      </c>
    </row>
    <row r="218" spans="2:65" s="1" customFormat="1" ht="54" hidden="1">
      <c r="B218" s="42"/>
      <c r="C218" s="64"/>
      <c r="D218" s="217" t="s">
        <v>193</v>
      </c>
      <c r="E218" s="64"/>
      <c r="F218" s="237" t="s">
        <v>1826</v>
      </c>
      <c r="G218" s="64"/>
      <c r="H218" s="64"/>
      <c r="I218" s="173"/>
      <c r="J218" s="64"/>
      <c r="K218" s="64"/>
      <c r="L218" s="62"/>
      <c r="M218" s="238"/>
      <c r="N218" s="43"/>
      <c r="O218" s="43"/>
      <c r="P218" s="43"/>
      <c r="Q218" s="43"/>
      <c r="R218" s="43"/>
      <c r="S218" s="43"/>
      <c r="T218" s="79"/>
      <c r="AT218" s="25" t="s">
        <v>193</v>
      </c>
      <c r="AU218" s="25" t="s">
        <v>85</v>
      </c>
    </row>
    <row r="219" spans="2:65" s="13" customFormat="1">
      <c r="B219" s="226"/>
      <c r="C219" s="227"/>
      <c r="D219" s="217" t="s">
        <v>176</v>
      </c>
      <c r="E219" s="228" t="s">
        <v>22</v>
      </c>
      <c r="F219" s="229" t="s">
        <v>1827</v>
      </c>
      <c r="G219" s="227"/>
      <c r="H219" s="230">
        <v>18.600000000000001</v>
      </c>
      <c r="I219" s="231"/>
      <c r="J219" s="227"/>
      <c r="K219" s="227"/>
      <c r="L219" s="232"/>
      <c r="M219" s="233"/>
      <c r="N219" s="234"/>
      <c r="O219" s="234"/>
      <c r="P219" s="234"/>
      <c r="Q219" s="234"/>
      <c r="R219" s="234"/>
      <c r="S219" s="234"/>
      <c r="T219" s="235"/>
      <c r="AT219" s="236" t="s">
        <v>176</v>
      </c>
      <c r="AU219" s="236" t="s">
        <v>85</v>
      </c>
      <c r="AV219" s="13" t="s">
        <v>85</v>
      </c>
      <c r="AW219" s="13" t="s">
        <v>39</v>
      </c>
      <c r="AX219" s="13" t="s">
        <v>83</v>
      </c>
      <c r="AY219" s="236" t="s">
        <v>166</v>
      </c>
    </row>
    <row r="220" spans="2:65" s="1" customFormat="1" ht="16.5" customHeight="1">
      <c r="B220" s="42"/>
      <c r="C220" s="204" t="s">
        <v>616</v>
      </c>
      <c r="D220" s="204" t="s">
        <v>169</v>
      </c>
      <c r="E220" s="205" t="s">
        <v>1828</v>
      </c>
      <c r="F220" s="206" t="s">
        <v>1829</v>
      </c>
      <c r="G220" s="207" t="s">
        <v>289</v>
      </c>
      <c r="H220" s="208">
        <v>22.5</v>
      </c>
      <c r="I220" s="209"/>
      <c r="J220" s="208">
        <f>ROUND(I220*H220,2)</f>
        <v>0</v>
      </c>
      <c r="K220" s="206" t="s">
        <v>173</v>
      </c>
      <c r="L220" s="62"/>
      <c r="M220" s="210" t="s">
        <v>22</v>
      </c>
      <c r="N220" s="211" t="s">
        <v>47</v>
      </c>
      <c r="O220" s="43"/>
      <c r="P220" s="212">
        <f>O220*H220</f>
        <v>0</v>
      </c>
      <c r="Q220" s="212">
        <v>0</v>
      </c>
      <c r="R220" s="212">
        <f>Q220*H220</f>
        <v>0</v>
      </c>
      <c r="S220" s="212">
        <v>0</v>
      </c>
      <c r="T220" s="213">
        <f>S220*H220</f>
        <v>0</v>
      </c>
      <c r="AR220" s="25" t="s">
        <v>174</v>
      </c>
      <c r="AT220" s="25" t="s">
        <v>169</v>
      </c>
      <c r="AU220" s="25" t="s">
        <v>85</v>
      </c>
      <c r="AY220" s="25" t="s">
        <v>166</v>
      </c>
      <c r="BE220" s="214">
        <f>IF(N220="základní",J220,0)</f>
        <v>0</v>
      </c>
      <c r="BF220" s="214">
        <f>IF(N220="snížená",J220,0)</f>
        <v>0</v>
      </c>
      <c r="BG220" s="214">
        <f>IF(N220="zákl. přenesená",J220,0)</f>
        <v>0</v>
      </c>
      <c r="BH220" s="214">
        <f>IF(N220="sníž. přenesená",J220,0)</f>
        <v>0</v>
      </c>
      <c r="BI220" s="214">
        <f>IF(N220="nulová",J220,0)</f>
        <v>0</v>
      </c>
      <c r="BJ220" s="25" t="s">
        <v>83</v>
      </c>
      <c r="BK220" s="214">
        <f>ROUND(I220*H220,2)</f>
        <v>0</v>
      </c>
      <c r="BL220" s="25" t="s">
        <v>174</v>
      </c>
      <c r="BM220" s="25" t="s">
        <v>1830</v>
      </c>
    </row>
    <row r="221" spans="2:65" s="1" customFormat="1" ht="135" hidden="1">
      <c r="B221" s="42"/>
      <c r="C221" s="64"/>
      <c r="D221" s="217" t="s">
        <v>193</v>
      </c>
      <c r="E221" s="64"/>
      <c r="F221" s="237" t="s">
        <v>1831</v>
      </c>
      <c r="G221" s="64"/>
      <c r="H221" s="64"/>
      <c r="I221" s="173"/>
      <c r="J221" s="64"/>
      <c r="K221" s="64"/>
      <c r="L221" s="62"/>
      <c r="M221" s="238"/>
      <c r="N221" s="43"/>
      <c r="O221" s="43"/>
      <c r="P221" s="43"/>
      <c r="Q221" s="43"/>
      <c r="R221" s="43"/>
      <c r="S221" s="43"/>
      <c r="T221" s="79"/>
      <c r="AT221" s="25" t="s">
        <v>193</v>
      </c>
      <c r="AU221" s="25" t="s">
        <v>85</v>
      </c>
    </row>
    <row r="222" spans="2:65" s="13" customFormat="1">
      <c r="B222" s="226"/>
      <c r="C222" s="227"/>
      <c r="D222" s="217" t="s">
        <v>176</v>
      </c>
      <c r="E222" s="228" t="s">
        <v>22</v>
      </c>
      <c r="F222" s="229" t="s">
        <v>1832</v>
      </c>
      <c r="G222" s="227"/>
      <c r="H222" s="230">
        <v>22.5</v>
      </c>
      <c r="I222" s="231"/>
      <c r="J222" s="227"/>
      <c r="K222" s="227"/>
      <c r="L222" s="232"/>
      <c r="M222" s="233"/>
      <c r="N222" s="234"/>
      <c r="O222" s="234"/>
      <c r="P222" s="234"/>
      <c r="Q222" s="234"/>
      <c r="R222" s="234"/>
      <c r="S222" s="234"/>
      <c r="T222" s="235"/>
      <c r="AT222" s="236" t="s">
        <v>176</v>
      </c>
      <c r="AU222" s="236" t="s">
        <v>85</v>
      </c>
      <c r="AV222" s="13" t="s">
        <v>85</v>
      </c>
      <c r="AW222" s="13" t="s">
        <v>39</v>
      </c>
      <c r="AX222" s="13" t="s">
        <v>83</v>
      </c>
      <c r="AY222" s="236" t="s">
        <v>166</v>
      </c>
    </row>
    <row r="223" spans="2:65" s="1" customFormat="1" ht="16.5" customHeight="1">
      <c r="B223" s="42"/>
      <c r="C223" s="204" t="s">
        <v>621</v>
      </c>
      <c r="D223" s="204" t="s">
        <v>169</v>
      </c>
      <c r="E223" s="205" t="s">
        <v>1833</v>
      </c>
      <c r="F223" s="206" t="s">
        <v>1834</v>
      </c>
      <c r="G223" s="207" t="s">
        <v>289</v>
      </c>
      <c r="H223" s="208">
        <v>39.6</v>
      </c>
      <c r="I223" s="209"/>
      <c r="J223" s="208">
        <f>ROUND(I223*H223,2)</f>
        <v>0</v>
      </c>
      <c r="K223" s="206" t="s">
        <v>173</v>
      </c>
      <c r="L223" s="62"/>
      <c r="M223" s="210" t="s">
        <v>22</v>
      </c>
      <c r="N223" s="211" t="s">
        <v>47</v>
      </c>
      <c r="O223" s="43"/>
      <c r="P223" s="212">
        <f>O223*H223</f>
        <v>0</v>
      </c>
      <c r="Q223" s="212">
        <v>0</v>
      </c>
      <c r="R223" s="212">
        <f>Q223*H223</f>
        <v>0</v>
      </c>
      <c r="S223" s="212">
        <v>0</v>
      </c>
      <c r="T223" s="213">
        <f>S223*H223</f>
        <v>0</v>
      </c>
      <c r="AR223" s="25" t="s">
        <v>174</v>
      </c>
      <c r="AT223" s="25" t="s">
        <v>169</v>
      </c>
      <c r="AU223" s="25" t="s">
        <v>85</v>
      </c>
      <c r="AY223" s="25" t="s">
        <v>166</v>
      </c>
      <c r="BE223" s="214">
        <f>IF(N223="základní",J223,0)</f>
        <v>0</v>
      </c>
      <c r="BF223" s="214">
        <f>IF(N223="snížená",J223,0)</f>
        <v>0</v>
      </c>
      <c r="BG223" s="214">
        <f>IF(N223="zákl. přenesená",J223,0)</f>
        <v>0</v>
      </c>
      <c r="BH223" s="214">
        <f>IF(N223="sníž. přenesená",J223,0)</f>
        <v>0</v>
      </c>
      <c r="BI223" s="214">
        <f>IF(N223="nulová",J223,0)</f>
        <v>0</v>
      </c>
      <c r="BJ223" s="25" t="s">
        <v>83</v>
      </c>
      <c r="BK223" s="214">
        <f>ROUND(I223*H223,2)</f>
        <v>0</v>
      </c>
      <c r="BL223" s="25" t="s">
        <v>174</v>
      </c>
      <c r="BM223" s="25" t="s">
        <v>1835</v>
      </c>
    </row>
    <row r="224" spans="2:65" s="1" customFormat="1" ht="135" hidden="1">
      <c r="B224" s="42"/>
      <c r="C224" s="64"/>
      <c r="D224" s="217" t="s">
        <v>193</v>
      </c>
      <c r="E224" s="64"/>
      <c r="F224" s="237" t="s">
        <v>1831</v>
      </c>
      <c r="G224" s="64"/>
      <c r="H224" s="64"/>
      <c r="I224" s="173"/>
      <c r="J224" s="64"/>
      <c r="K224" s="64"/>
      <c r="L224" s="62"/>
      <c r="M224" s="238"/>
      <c r="N224" s="43"/>
      <c r="O224" s="43"/>
      <c r="P224" s="43"/>
      <c r="Q224" s="43"/>
      <c r="R224" s="43"/>
      <c r="S224" s="43"/>
      <c r="T224" s="79"/>
      <c r="AT224" s="25" t="s">
        <v>193</v>
      </c>
      <c r="AU224" s="25" t="s">
        <v>85</v>
      </c>
    </row>
    <row r="225" spans="2:65" s="13" customFormat="1">
      <c r="B225" s="226"/>
      <c r="C225" s="227"/>
      <c r="D225" s="217" t="s">
        <v>176</v>
      </c>
      <c r="E225" s="228" t="s">
        <v>22</v>
      </c>
      <c r="F225" s="229" t="s">
        <v>1836</v>
      </c>
      <c r="G225" s="227"/>
      <c r="H225" s="230">
        <v>39.6</v>
      </c>
      <c r="I225" s="231"/>
      <c r="J225" s="227"/>
      <c r="K225" s="227"/>
      <c r="L225" s="232"/>
      <c r="M225" s="233"/>
      <c r="N225" s="234"/>
      <c r="O225" s="234"/>
      <c r="P225" s="234"/>
      <c r="Q225" s="234"/>
      <c r="R225" s="234"/>
      <c r="S225" s="234"/>
      <c r="T225" s="235"/>
      <c r="AT225" s="236" t="s">
        <v>176</v>
      </c>
      <c r="AU225" s="236" t="s">
        <v>85</v>
      </c>
      <c r="AV225" s="13" t="s">
        <v>85</v>
      </c>
      <c r="AW225" s="13" t="s">
        <v>39</v>
      </c>
      <c r="AX225" s="13" t="s">
        <v>83</v>
      </c>
      <c r="AY225" s="236" t="s">
        <v>166</v>
      </c>
    </row>
    <row r="226" spans="2:65" s="1" customFormat="1" ht="16.5" customHeight="1">
      <c r="B226" s="42"/>
      <c r="C226" s="204" t="s">
        <v>626</v>
      </c>
      <c r="D226" s="204" t="s">
        <v>169</v>
      </c>
      <c r="E226" s="205" t="s">
        <v>1837</v>
      </c>
      <c r="F226" s="206" t="s">
        <v>1838</v>
      </c>
      <c r="G226" s="207" t="s">
        <v>289</v>
      </c>
      <c r="H226" s="208">
        <v>10.5</v>
      </c>
      <c r="I226" s="209"/>
      <c r="J226" s="208">
        <f>ROUND(I226*H226,2)</f>
        <v>0</v>
      </c>
      <c r="K226" s="206" t="s">
        <v>173</v>
      </c>
      <c r="L226" s="62"/>
      <c r="M226" s="210" t="s">
        <v>22</v>
      </c>
      <c r="N226" s="211" t="s">
        <v>47</v>
      </c>
      <c r="O226" s="43"/>
      <c r="P226" s="212">
        <f>O226*H226</f>
        <v>0</v>
      </c>
      <c r="Q226" s="212">
        <v>0</v>
      </c>
      <c r="R226" s="212">
        <f>Q226*H226</f>
        <v>0</v>
      </c>
      <c r="S226" s="212">
        <v>0</v>
      </c>
      <c r="T226" s="213">
        <f>S226*H226</f>
        <v>0</v>
      </c>
      <c r="AR226" s="25" t="s">
        <v>174</v>
      </c>
      <c r="AT226" s="25" t="s">
        <v>169</v>
      </c>
      <c r="AU226" s="25" t="s">
        <v>85</v>
      </c>
      <c r="AY226" s="25" t="s">
        <v>166</v>
      </c>
      <c r="BE226" s="214">
        <f>IF(N226="základní",J226,0)</f>
        <v>0</v>
      </c>
      <c r="BF226" s="214">
        <f>IF(N226="snížená",J226,0)</f>
        <v>0</v>
      </c>
      <c r="BG226" s="214">
        <f>IF(N226="zákl. přenesená",J226,0)</f>
        <v>0</v>
      </c>
      <c r="BH226" s="214">
        <f>IF(N226="sníž. přenesená",J226,0)</f>
        <v>0</v>
      </c>
      <c r="BI226" s="214">
        <f>IF(N226="nulová",J226,0)</f>
        <v>0</v>
      </c>
      <c r="BJ226" s="25" t="s">
        <v>83</v>
      </c>
      <c r="BK226" s="214">
        <f>ROUND(I226*H226,2)</f>
        <v>0</v>
      </c>
      <c r="BL226" s="25" t="s">
        <v>174</v>
      </c>
      <c r="BM226" s="25" t="s">
        <v>1839</v>
      </c>
    </row>
    <row r="227" spans="2:65" s="1" customFormat="1" ht="135" hidden="1">
      <c r="B227" s="42"/>
      <c r="C227" s="64"/>
      <c r="D227" s="217" t="s">
        <v>193</v>
      </c>
      <c r="E227" s="64"/>
      <c r="F227" s="237" t="s">
        <v>1831</v>
      </c>
      <c r="G227" s="64"/>
      <c r="H227" s="64"/>
      <c r="I227" s="173"/>
      <c r="J227" s="64"/>
      <c r="K227" s="64"/>
      <c r="L227" s="62"/>
      <c r="M227" s="238"/>
      <c r="N227" s="43"/>
      <c r="O227" s="43"/>
      <c r="P227" s="43"/>
      <c r="Q227" s="43"/>
      <c r="R227" s="43"/>
      <c r="S227" s="43"/>
      <c r="T227" s="79"/>
      <c r="AT227" s="25" t="s">
        <v>193</v>
      </c>
      <c r="AU227" s="25" t="s">
        <v>85</v>
      </c>
    </row>
    <row r="228" spans="2:65" s="13" customFormat="1">
      <c r="B228" s="226"/>
      <c r="C228" s="227"/>
      <c r="D228" s="217" t="s">
        <v>176</v>
      </c>
      <c r="E228" s="228" t="s">
        <v>22</v>
      </c>
      <c r="F228" s="229" t="s">
        <v>1840</v>
      </c>
      <c r="G228" s="227"/>
      <c r="H228" s="230">
        <v>10.5</v>
      </c>
      <c r="I228" s="231"/>
      <c r="J228" s="227"/>
      <c r="K228" s="227"/>
      <c r="L228" s="232"/>
      <c r="M228" s="233"/>
      <c r="N228" s="234"/>
      <c r="O228" s="234"/>
      <c r="P228" s="234"/>
      <c r="Q228" s="234"/>
      <c r="R228" s="234"/>
      <c r="S228" s="234"/>
      <c r="T228" s="235"/>
      <c r="AT228" s="236" t="s">
        <v>176</v>
      </c>
      <c r="AU228" s="236" t="s">
        <v>85</v>
      </c>
      <c r="AV228" s="13" t="s">
        <v>85</v>
      </c>
      <c r="AW228" s="13" t="s">
        <v>39</v>
      </c>
      <c r="AX228" s="13" t="s">
        <v>83</v>
      </c>
      <c r="AY228" s="236" t="s">
        <v>166</v>
      </c>
    </row>
    <row r="229" spans="2:65" s="1" customFormat="1" ht="16.5" customHeight="1">
      <c r="B229" s="42"/>
      <c r="C229" s="204" t="s">
        <v>631</v>
      </c>
      <c r="D229" s="204" t="s">
        <v>169</v>
      </c>
      <c r="E229" s="205" t="s">
        <v>1841</v>
      </c>
      <c r="F229" s="206" t="s">
        <v>1842</v>
      </c>
      <c r="G229" s="207" t="s">
        <v>1843</v>
      </c>
      <c r="H229" s="208">
        <v>1</v>
      </c>
      <c r="I229" s="209"/>
      <c r="J229" s="208">
        <f>ROUND(I229*H229,2)</f>
        <v>0</v>
      </c>
      <c r="K229" s="206" t="s">
        <v>22</v>
      </c>
      <c r="L229" s="62"/>
      <c r="M229" s="210" t="s">
        <v>22</v>
      </c>
      <c r="N229" s="211" t="s">
        <v>47</v>
      </c>
      <c r="O229" s="43"/>
      <c r="P229" s="212">
        <f>O229*H229</f>
        <v>0</v>
      </c>
      <c r="Q229" s="212">
        <v>1E-4</v>
      </c>
      <c r="R229" s="212">
        <f>Q229*H229</f>
        <v>1E-4</v>
      </c>
      <c r="S229" s="212">
        <v>0</v>
      </c>
      <c r="T229" s="213">
        <f>S229*H229</f>
        <v>0</v>
      </c>
      <c r="AR229" s="25" t="s">
        <v>174</v>
      </c>
      <c r="AT229" s="25" t="s">
        <v>169</v>
      </c>
      <c r="AU229" s="25" t="s">
        <v>85</v>
      </c>
      <c r="AY229" s="25" t="s">
        <v>166</v>
      </c>
      <c r="BE229" s="214">
        <f>IF(N229="základní",J229,0)</f>
        <v>0</v>
      </c>
      <c r="BF229" s="214">
        <f>IF(N229="snížená",J229,0)</f>
        <v>0</v>
      </c>
      <c r="BG229" s="214">
        <f>IF(N229="zákl. přenesená",J229,0)</f>
        <v>0</v>
      </c>
      <c r="BH229" s="214">
        <f>IF(N229="sníž. přenesená",J229,0)</f>
        <v>0</v>
      </c>
      <c r="BI229" s="214">
        <f>IF(N229="nulová",J229,0)</f>
        <v>0</v>
      </c>
      <c r="BJ229" s="25" t="s">
        <v>83</v>
      </c>
      <c r="BK229" s="214">
        <f>ROUND(I229*H229,2)</f>
        <v>0</v>
      </c>
      <c r="BL229" s="25" t="s">
        <v>174</v>
      </c>
      <c r="BM229" s="25" t="s">
        <v>1844</v>
      </c>
    </row>
    <row r="230" spans="2:65" s="1" customFormat="1" ht="135" hidden="1">
      <c r="B230" s="42"/>
      <c r="C230" s="64"/>
      <c r="D230" s="217" t="s">
        <v>193</v>
      </c>
      <c r="E230" s="64"/>
      <c r="F230" s="237" t="s">
        <v>1845</v>
      </c>
      <c r="G230" s="64"/>
      <c r="H230" s="64"/>
      <c r="I230" s="173"/>
      <c r="J230" s="64"/>
      <c r="K230" s="64"/>
      <c r="L230" s="62"/>
      <c r="M230" s="238"/>
      <c r="N230" s="43"/>
      <c r="O230" s="43"/>
      <c r="P230" s="43"/>
      <c r="Q230" s="43"/>
      <c r="R230" s="43"/>
      <c r="S230" s="43"/>
      <c r="T230" s="79"/>
      <c r="AT230" s="25" t="s">
        <v>193</v>
      </c>
      <c r="AU230" s="25" t="s">
        <v>85</v>
      </c>
    </row>
    <row r="231" spans="2:65" s="1" customFormat="1" ht="16.5" customHeight="1">
      <c r="B231" s="42"/>
      <c r="C231" s="204" t="s">
        <v>638</v>
      </c>
      <c r="D231" s="204" t="s">
        <v>169</v>
      </c>
      <c r="E231" s="205" t="s">
        <v>1846</v>
      </c>
      <c r="F231" s="206" t="s">
        <v>1847</v>
      </c>
      <c r="G231" s="207" t="s">
        <v>1843</v>
      </c>
      <c r="H231" s="208">
        <v>1</v>
      </c>
      <c r="I231" s="209"/>
      <c r="J231" s="208">
        <f>ROUND(I231*H231,2)</f>
        <v>0</v>
      </c>
      <c r="K231" s="206" t="s">
        <v>173</v>
      </c>
      <c r="L231" s="62"/>
      <c r="M231" s="210" t="s">
        <v>22</v>
      </c>
      <c r="N231" s="211" t="s">
        <v>47</v>
      </c>
      <c r="O231" s="43"/>
      <c r="P231" s="212">
        <f>O231*H231</f>
        <v>0</v>
      </c>
      <c r="Q231" s="212">
        <v>1.8000000000000001E-4</v>
      </c>
      <c r="R231" s="212">
        <f>Q231*H231</f>
        <v>1.8000000000000001E-4</v>
      </c>
      <c r="S231" s="212">
        <v>0</v>
      </c>
      <c r="T231" s="213">
        <f>S231*H231</f>
        <v>0</v>
      </c>
      <c r="AR231" s="25" t="s">
        <v>174</v>
      </c>
      <c r="AT231" s="25" t="s">
        <v>169</v>
      </c>
      <c r="AU231" s="25" t="s">
        <v>85</v>
      </c>
      <c r="AY231" s="25" t="s">
        <v>166</v>
      </c>
      <c r="BE231" s="214">
        <f>IF(N231="základní",J231,0)</f>
        <v>0</v>
      </c>
      <c r="BF231" s="214">
        <f>IF(N231="snížená",J231,0)</f>
        <v>0</v>
      </c>
      <c r="BG231" s="214">
        <f>IF(N231="zákl. přenesená",J231,0)</f>
        <v>0</v>
      </c>
      <c r="BH231" s="214">
        <f>IF(N231="sníž. přenesená",J231,0)</f>
        <v>0</v>
      </c>
      <c r="BI231" s="214">
        <f>IF(N231="nulová",J231,0)</f>
        <v>0</v>
      </c>
      <c r="BJ231" s="25" t="s">
        <v>83</v>
      </c>
      <c r="BK231" s="214">
        <f>ROUND(I231*H231,2)</f>
        <v>0</v>
      </c>
      <c r="BL231" s="25" t="s">
        <v>174</v>
      </c>
      <c r="BM231" s="25" t="s">
        <v>1848</v>
      </c>
    </row>
    <row r="232" spans="2:65" s="1" customFormat="1" ht="135" hidden="1">
      <c r="B232" s="42"/>
      <c r="C232" s="64"/>
      <c r="D232" s="217" t="s">
        <v>193</v>
      </c>
      <c r="E232" s="64"/>
      <c r="F232" s="237" t="s">
        <v>1845</v>
      </c>
      <c r="G232" s="64"/>
      <c r="H232" s="64"/>
      <c r="I232" s="173"/>
      <c r="J232" s="64"/>
      <c r="K232" s="64"/>
      <c r="L232" s="62"/>
      <c r="M232" s="238"/>
      <c r="N232" s="43"/>
      <c r="O232" s="43"/>
      <c r="P232" s="43"/>
      <c r="Q232" s="43"/>
      <c r="R232" s="43"/>
      <c r="S232" s="43"/>
      <c r="T232" s="79"/>
      <c r="AT232" s="25" t="s">
        <v>193</v>
      </c>
      <c r="AU232" s="25" t="s">
        <v>85</v>
      </c>
    </row>
    <row r="233" spans="2:65" s="1" customFormat="1" ht="25.5" customHeight="1">
      <c r="B233" s="42"/>
      <c r="C233" s="204" t="s">
        <v>644</v>
      </c>
      <c r="D233" s="204" t="s">
        <v>169</v>
      </c>
      <c r="E233" s="205" t="s">
        <v>1849</v>
      </c>
      <c r="F233" s="206" t="s">
        <v>1850</v>
      </c>
      <c r="G233" s="207" t="s">
        <v>331</v>
      </c>
      <c r="H233" s="208">
        <v>3</v>
      </c>
      <c r="I233" s="209"/>
      <c r="J233" s="208">
        <f>ROUND(I233*H233,2)</f>
        <v>0</v>
      </c>
      <c r="K233" s="206" t="s">
        <v>173</v>
      </c>
      <c r="L233" s="62"/>
      <c r="M233" s="210" t="s">
        <v>22</v>
      </c>
      <c r="N233" s="211" t="s">
        <v>47</v>
      </c>
      <c r="O233" s="43"/>
      <c r="P233" s="212">
        <f>O233*H233</f>
        <v>0</v>
      </c>
      <c r="Q233" s="212">
        <v>0.46009</v>
      </c>
      <c r="R233" s="212">
        <f>Q233*H233</f>
        <v>1.3802699999999999</v>
      </c>
      <c r="S233" s="212">
        <v>0</v>
      </c>
      <c r="T233" s="213">
        <f>S233*H233</f>
        <v>0</v>
      </c>
      <c r="AR233" s="25" t="s">
        <v>174</v>
      </c>
      <c r="AT233" s="25" t="s">
        <v>169</v>
      </c>
      <c r="AU233" s="25" t="s">
        <v>85</v>
      </c>
      <c r="AY233" s="25" t="s">
        <v>166</v>
      </c>
      <c r="BE233" s="214">
        <f>IF(N233="základní",J233,0)</f>
        <v>0</v>
      </c>
      <c r="BF233" s="214">
        <f>IF(N233="snížená",J233,0)</f>
        <v>0</v>
      </c>
      <c r="BG233" s="214">
        <f>IF(N233="zákl. přenesená",J233,0)</f>
        <v>0</v>
      </c>
      <c r="BH233" s="214">
        <f>IF(N233="sníž. přenesená",J233,0)</f>
        <v>0</v>
      </c>
      <c r="BI233" s="214">
        <f>IF(N233="nulová",J233,0)</f>
        <v>0</v>
      </c>
      <c r="BJ233" s="25" t="s">
        <v>83</v>
      </c>
      <c r="BK233" s="214">
        <f>ROUND(I233*H233,2)</f>
        <v>0</v>
      </c>
      <c r="BL233" s="25" t="s">
        <v>174</v>
      </c>
      <c r="BM233" s="25" t="s">
        <v>1851</v>
      </c>
    </row>
    <row r="234" spans="2:65" s="1" customFormat="1" ht="135" hidden="1">
      <c r="B234" s="42"/>
      <c r="C234" s="64"/>
      <c r="D234" s="217" t="s">
        <v>193</v>
      </c>
      <c r="E234" s="64"/>
      <c r="F234" s="237" t="s">
        <v>1831</v>
      </c>
      <c r="G234" s="64"/>
      <c r="H234" s="64"/>
      <c r="I234" s="173"/>
      <c r="J234" s="64"/>
      <c r="K234" s="64"/>
      <c r="L234" s="62"/>
      <c r="M234" s="238"/>
      <c r="N234" s="43"/>
      <c r="O234" s="43"/>
      <c r="P234" s="43"/>
      <c r="Q234" s="43"/>
      <c r="R234" s="43"/>
      <c r="S234" s="43"/>
      <c r="T234" s="79"/>
      <c r="AT234" s="25" t="s">
        <v>193</v>
      </c>
      <c r="AU234" s="25" t="s">
        <v>85</v>
      </c>
    </row>
    <row r="235" spans="2:65" s="1" customFormat="1" ht="16.5" customHeight="1">
      <c r="B235" s="42"/>
      <c r="C235" s="204" t="s">
        <v>652</v>
      </c>
      <c r="D235" s="204" t="s">
        <v>169</v>
      </c>
      <c r="E235" s="205" t="s">
        <v>1852</v>
      </c>
      <c r="F235" s="206" t="s">
        <v>1853</v>
      </c>
      <c r="G235" s="207" t="s">
        <v>289</v>
      </c>
      <c r="H235" s="208">
        <v>31.2</v>
      </c>
      <c r="I235" s="209"/>
      <c r="J235" s="208">
        <f>ROUND(I235*H235,2)</f>
        <v>0</v>
      </c>
      <c r="K235" s="206" t="s">
        <v>173</v>
      </c>
      <c r="L235" s="62"/>
      <c r="M235" s="210" t="s">
        <v>22</v>
      </c>
      <c r="N235" s="211" t="s">
        <v>47</v>
      </c>
      <c r="O235" s="43"/>
      <c r="P235" s="212">
        <f>O235*H235</f>
        <v>0</v>
      </c>
      <c r="Q235" s="212">
        <v>0</v>
      </c>
      <c r="R235" s="212">
        <f>Q235*H235</f>
        <v>0</v>
      </c>
      <c r="S235" s="212">
        <v>0</v>
      </c>
      <c r="T235" s="213">
        <f>S235*H235</f>
        <v>0</v>
      </c>
      <c r="AR235" s="25" t="s">
        <v>174</v>
      </c>
      <c r="AT235" s="25" t="s">
        <v>169</v>
      </c>
      <c r="AU235" s="25" t="s">
        <v>85</v>
      </c>
      <c r="AY235" s="25" t="s">
        <v>166</v>
      </c>
      <c r="BE235" s="214">
        <f>IF(N235="základní",J235,0)</f>
        <v>0</v>
      </c>
      <c r="BF235" s="214">
        <f>IF(N235="snížená",J235,0)</f>
        <v>0</v>
      </c>
      <c r="BG235" s="214">
        <f>IF(N235="zákl. přenesená",J235,0)</f>
        <v>0</v>
      </c>
      <c r="BH235" s="214">
        <f>IF(N235="sníž. přenesená",J235,0)</f>
        <v>0</v>
      </c>
      <c r="BI235" s="214">
        <f>IF(N235="nulová",J235,0)</f>
        <v>0</v>
      </c>
      <c r="BJ235" s="25" t="s">
        <v>83</v>
      </c>
      <c r="BK235" s="214">
        <f>ROUND(I235*H235,2)</f>
        <v>0</v>
      </c>
      <c r="BL235" s="25" t="s">
        <v>174</v>
      </c>
      <c r="BM235" s="25" t="s">
        <v>1854</v>
      </c>
    </row>
    <row r="236" spans="2:65" s="1" customFormat="1" ht="40.5" hidden="1">
      <c r="B236" s="42"/>
      <c r="C236" s="64"/>
      <c r="D236" s="217" t="s">
        <v>193</v>
      </c>
      <c r="E236" s="64"/>
      <c r="F236" s="237" t="s">
        <v>1855</v>
      </c>
      <c r="G236" s="64"/>
      <c r="H236" s="64"/>
      <c r="I236" s="173"/>
      <c r="J236" s="64"/>
      <c r="K236" s="64"/>
      <c r="L236" s="62"/>
      <c r="M236" s="238"/>
      <c r="N236" s="43"/>
      <c r="O236" s="43"/>
      <c r="P236" s="43"/>
      <c r="Q236" s="43"/>
      <c r="R236" s="43"/>
      <c r="S236" s="43"/>
      <c r="T236" s="79"/>
      <c r="AT236" s="25" t="s">
        <v>193</v>
      </c>
      <c r="AU236" s="25" t="s">
        <v>85</v>
      </c>
    </row>
    <row r="237" spans="2:65" s="13" customFormat="1">
      <c r="B237" s="226"/>
      <c r="C237" s="227"/>
      <c r="D237" s="217" t="s">
        <v>176</v>
      </c>
      <c r="E237" s="228" t="s">
        <v>22</v>
      </c>
      <c r="F237" s="229" t="s">
        <v>1856</v>
      </c>
      <c r="G237" s="227"/>
      <c r="H237" s="230">
        <v>31.2</v>
      </c>
      <c r="I237" s="231"/>
      <c r="J237" s="227"/>
      <c r="K237" s="227"/>
      <c r="L237" s="232"/>
      <c r="M237" s="233"/>
      <c r="N237" s="234"/>
      <c r="O237" s="234"/>
      <c r="P237" s="234"/>
      <c r="Q237" s="234"/>
      <c r="R237" s="234"/>
      <c r="S237" s="234"/>
      <c r="T237" s="235"/>
      <c r="AT237" s="236" t="s">
        <v>176</v>
      </c>
      <c r="AU237" s="236" t="s">
        <v>85</v>
      </c>
      <c r="AV237" s="13" t="s">
        <v>85</v>
      </c>
      <c r="AW237" s="13" t="s">
        <v>39</v>
      </c>
      <c r="AX237" s="13" t="s">
        <v>83</v>
      </c>
      <c r="AY237" s="236" t="s">
        <v>166</v>
      </c>
    </row>
    <row r="238" spans="2:65" s="1" customFormat="1" ht="16.5" customHeight="1">
      <c r="B238" s="42"/>
      <c r="C238" s="204" t="s">
        <v>660</v>
      </c>
      <c r="D238" s="204" t="s">
        <v>169</v>
      </c>
      <c r="E238" s="205" t="s">
        <v>1857</v>
      </c>
      <c r="F238" s="206" t="s">
        <v>1858</v>
      </c>
      <c r="G238" s="207" t="s">
        <v>289</v>
      </c>
      <c r="H238" s="208">
        <v>85.3</v>
      </c>
      <c r="I238" s="209"/>
      <c r="J238" s="208">
        <f>ROUND(I238*H238,2)</f>
        <v>0</v>
      </c>
      <c r="K238" s="206" t="s">
        <v>173</v>
      </c>
      <c r="L238" s="62"/>
      <c r="M238" s="210" t="s">
        <v>22</v>
      </c>
      <c r="N238" s="211" t="s">
        <v>47</v>
      </c>
      <c r="O238" s="43"/>
      <c r="P238" s="212">
        <f>O238*H238</f>
        <v>0</v>
      </c>
      <c r="Q238" s="212">
        <v>9.0000000000000006E-5</v>
      </c>
      <c r="R238" s="212">
        <f>Q238*H238</f>
        <v>7.6769999999999998E-3</v>
      </c>
      <c r="S238" s="212">
        <v>0</v>
      </c>
      <c r="T238" s="213">
        <f>S238*H238</f>
        <v>0</v>
      </c>
      <c r="AR238" s="25" t="s">
        <v>174</v>
      </c>
      <c r="AT238" s="25" t="s">
        <v>169</v>
      </c>
      <c r="AU238" s="25" t="s">
        <v>85</v>
      </c>
      <c r="AY238" s="25" t="s">
        <v>166</v>
      </c>
      <c r="BE238" s="214">
        <f>IF(N238="základní",J238,0)</f>
        <v>0</v>
      </c>
      <c r="BF238" s="214">
        <f>IF(N238="snížená",J238,0)</f>
        <v>0</v>
      </c>
      <c r="BG238" s="214">
        <f>IF(N238="zákl. přenesená",J238,0)</f>
        <v>0</v>
      </c>
      <c r="BH238" s="214">
        <f>IF(N238="sníž. přenesená",J238,0)</f>
        <v>0</v>
      </c>
      <c r="BI238" s="214">
        <f>IF(N238="nulová",J238,0)</f>
        <v>0</v>
      </c>
      <c r="BJ238" s="25" t="s">
        <v>83</v>
      </c>
      <c r="BK238" s="214">
        <f>ROUND(I238*H238,2)</f>
        <v>0</v>
      </c>
      <c r="BL238" s="25" t="s">
        <v>174</v>
      </c>
      <c r="BM238" s="25" t="s">
        <v>1859</v>
      </c>
    </row>
    <row r="239" spans="2:65" s="13" customFormat="1">
      <c r="B239" s="226"/>
      <c r="C239" s="227"/>
      <c r="D239" s="217" t="s">
        <v>176</v>
      </c>
      <c r="E239" s="228" t="s">
        <v>22</v>
      </c>
      <c r="F239" s="229" t="s">
        <v>1860</v>
      </c>
      <c r="G239" s="227"/>
      <c r="H239" s="230">
        <v>85.3</v>
      </c>
      <c r="I239" s="231"/>
      <c r="J239" s="227"/>
      <c r="K239" s="227"/>
      <c r="L239" s="232"/>
      <c r="M239" s="233"/>
      <c r="N239" s="234"/>
      <c r="O239" s="234"/>
      <c r="P239" s="234"/>
      <c r="Q239" s="234"/>
      <c r="R239" s="234"/>
      <c r="S239" s="234"/>
      <c r="T239" s="235"/>
      <c r="AT239" s="236" t="s">
        <v>176</v>
      </c>
      <c r="AU239" s="236" t="s">
        <v>85</v>
      </c>
      <c r="AV239" s="13" t="s">
        <v>85</v>
      </c>
      <c r="AW239" s="13" t="s">
        <v>39</v>
      </c>
      <c r="AX239" s="13" t="s">
        <v>83</v>
      </c>
      <c r="AY239" s="236" t="s">
        <v>166</v>
      </c>
    </row>
    <row r="240" spans="2:65" s="1" customFormat="1" ht="38.25" customHeight="1">
      <c r="B240" s="42"/>
      <c r="C240" s="204" t="s">
        <v>668</v>
      </c>
      <c r="D240" s="204" t="s">
        <v>169</v>
      </c>
      <c r="E240" s="205" t="s">
        <v>1861</v>
      </c>
      <c r="F240" s="206" t="s">
        <v>1862</v>
      </c>
      <c r="G240" s="207" t="s">
        <v>331</v>
      </c>
      <c r="H240" s="208">
        <v>1</v>
      </c>
      <c r="I240" s="209"/>
      <c r="J240" s="208">
        <f>ROUND(I240*H240,2)</f>
        <v>0</v>
      </c>
      <c r="K240" s="206" t="s">
        <v>22</v>
      </c>
      <c r="L240" s="62"/>
      <c r="M240" s="210" t="s">
        <v>22</v>
      </c>
      <c r="N240" s="211" t="s">
        <v>47</v>
      </c>
      <c r="O240" s="43"/>
      <c r="P240" s="212">
        <f>O240*H240</f>
        <v>0</v>
      </c>
      <c r="Q240" s="212">
        <v>1.15E-2</v>
      </c>
      <c r="R240" s="212">
        <f>Q240*H240</f>
        <v>1.15E-2</v>
      </c>
      <c r="S240" s="212">
        <v>0</v>
      </c>
      <c r="T240" s="213">
        <f>S240*H240</f>
        <v>0</v>
      </c>
      <c r="AR240" s="25" t="s">
        <v>174</v>
      </c>
      <c r="AT240" s="25" t="s">
        <v>169</v>
      </c>
      <c r="AU240" s="25" t="s">
        <v>85</v>
      </c>
      <c r="AY240" s="25" t="s">
        <v>166</v>
      </c>
      <c r="BE240" s="214">
        <f>IF(N240="základní",J240,0)</f>
        <v>0</v>
      </c>
      <c r="BF240" s="214">
        <f>IF(N240="snížená",J240,0)</f>
        <v>0</v>
      </c>
      <c r="BG240" s="214">
        <f>IF(N240="zákl. přenesená",J240,0)</f>
        <v>0</v>
      </c>
      <c r="BH240" s="214">
        <f>IF(N240="sníž. přenesená",J240,0)</f>
        <v>0</v>
      </c>
      <c r="BI240" s="214">
        <f>IF(N240="nulová",J240,0)</f>
        <v>0</v>
      </c>
      <c r="BJ240" s="25" t="s">
        <v>83</v>
      </c>
      <c r="BK240" s="214">
        <f>ROUND(I240*H240,2)</f>
        <v>0</v>
      </c>
      <c r="BL240" s="25" t="s">
        <v>174</v>
      </c>
      <c r="BM240" s="25" t="s">
        <v>1863</v>
      </c>
    </row>
    <row r="241" spans="2:65" s="13" customFormat="1">
      <c r="B241" s="226"/>
      <c r="C241" s="227"/>
      <c r="D241" s="217" t="s">
        <v>176</v>
      </c>
      <c r="E241" s="228" t="s">
        <v>22</v>
      </c>
      <c r="F241" s="229" t="s">
        <v>1864</v>
      </c>
      <c r="G241" s="227"/>
      <c r="H241" s="230">
        <v>1</v>
      </c>
      <c r="I241" s="231"/>
      <c r="J241" s="227"/>
      <c r="K241" s="227"/>
      <c r="L241" s="232"/>
      <c r="M241" s="233"/>
      <c r="N241" s="234"/>
      <c r="O241" s="234"/>
      <c r="P241" s="234"/>
      <c r="Q241" s="234"/>
      <c r="R241" s="234"/>
      <c r="S241" s="234"/>
      <c r="T241" s="235"/>
      <c r="AT241" s="236" t="s">
        <v>176</v>
      </c>
      <c r="AU241" s="236" t="s">
        <v>85</v>
      </c>
      <c r="AV241" s="13" t="s">
        <v>85</v>
      </c>
      <c r="AW241" s="13" t="s">
        <v>39</v>
      </c>
      <c r="AX241" s="13" t="s">
        <v>83</v>
      </c>
      <c r="AY241" s="236" t="s">
        <v>166</v>
      </c>
    </row>
    <row r="242" spans="2:65" s="11" customFormat="1" ht="29.85" customHeight="1">
      <c r="B242" s="188"/>
      <c r="C242" s="189"/>
      <c r="D242" s="190" t="s">
        <v>75</v>
      </c>
      <c r="E242" s="202" t="s">
        <v>167</v>
      </c>
      <c r="F242" s="202" t="s">
        <v>168</v>
      </c>
      <c r="G242" s="189"/>
      <c r="H242" s="189"/>
      <c r="I242" s="192"/>
      <c r="J242" s="203">
        <f>BK242</f>
        <v>0</v>
      </c>
      <c r="K242" s="189"/>
      <c r="L242" s="194"/>
      <c r="M242" s="195"/>
      <c r="N242" s="196"/>
      <c r="O242" s="196"/>
      <c r="P242" s="197">
        <f>SUM(P243:P247)</f>
        <v>0</v>
      </c>
      <c r="Q242" s="196"/>
      <c r="R242" s="197">
        <f>SUM(R243:R247)</f>
        <v>0</v>
      </c>
      <c r="S242" s="196"/>
      <c r="T242" s="198">
        <f>SUM(T243:T247)</f>
        <v>2</v>
      </c>
      <c r="AR242" s="199" t="s">
        <v>83</v>
      </c>
      <c r="AT242" s="200" t="s">
        <v>75</v>
      </c>
      <c r="AU242" s="200" t="s">
        <v>83</v>
      </c>
      <c r="AY242" s="199" t="s">
        <v>166</v>
      </c>
      <c r="BK242" s="201">
        <f>SUM(BK243:BK247)</f>
        <v>0</v>
      </c>
    </row>
    <row r="243" spans="2:65" s="1" customFormat="1" ht="16.5" customHeight="1">
      <c r="B243" s="42"/>
      <c r="C243" s="204" t="s">
        <v>676</v>
      </c>
      <c r="D243" s="204" t="s">
        <v>169</v>
      </c>
      <c r="E243" s="205" t="s">
        <v>1865</v>
      </c>
      <c r="F243" s="206" t="s">
        <v>1866</v>
      </c>
      <c r="G243" s="207" t="s">
        <v>289</v>
      </c>
      <c r="H243" s="208">
        <v>42</v>
      </c>
      <c r="I243" s="209"/>
      <c r="J243" s="208">
        <f>ROUND(I243*H243,2)</f>
        <v>0</v>
      </c>
      <c r="K243" s="206" t="s">
        <v>22</v>
      </c>
      <c r="L243" s="62"/>
      <c r="M243" s="210" t="s">
        <v>22</v>
      </c>
      <c r="N243" s="211" t="s">
        <v>47</v>
      </c>
      <c r="O243" s="43"/>
      <c r="P243" s="212">
        <f>O243*H243</f>
        <v>0</v>
      </c>
      <c r="Q243" s="212">
        <v>0</v>
      </c>
      <c r="R243" s="212">
        <f>Q243*H243</f>
        <v>0</v>
      </c>
      <c r="S243" s="212">
        <v>0</v>
      </c>
      <c r="T243" s="213">
        <f>S243*H243</f>
        <v>0</v>
      </c>
      <c r="AR243" s="25" t="s">
        <v>174</v>
      </c>
      <c r="AT243" s="25" t="s">
        <v>169</v>
      </c>
      <c r="AU243" s="25" t="s">
        <v>85</v>
      </c>
      <c r="AY243" s="25" t="s">
        <v>166</v>
      </c>
      <c r="BE243" s="214">
        <f>IF(N243="základní",J243,0)</f>
        <v>0</v>
      </c>
      <c r="BF243" s="214">
        <f>IF(N243="snížená",J243,0)</f>
        <v>0</v>
      </c>
      <c r="BG243" s="214">
        <f>IF(N243="zákl. přenesená",J243,0)</f>
        <v>0</v>
      </c>
      <c r="BH243" s="214">
        <f>IF(N243="sníž. přenesená",J243,0)</f>
        <v>0</v>
      </c>
      <c r="BI243" s="214">
        <f>IF(N243="nulová",J243,0)</f>
        <v>0</v>
      </c>
      <c r="BJ243" s="25" t="s">
        <v>83</v>
      </c>
      <c r="BK243" s="214">
        <f>ROUND(I243*H243,2)</f>
        <v>0</v>
      </c>
      <c r="BL243" s="25" t="s">
        <v>174</v>
      </c>
      <c r="BM243" s="25" t="s">
        <v>1867</v>
      </c>
    </row>
    <row r="244" spans="2:65" s="13" customFormat="1">
      <c r="B244" s="226"/>
      <c r="C244" s="227"/>
      <c r="D244" s="217" t="s">
        <v>176</v>
      </c>
      <c r="E244" s="228" t="s">
        <v>22</v>
      </c>
      <c r="F244" s="229" t="s">
        <v>1868</v>
      </c>
      <c r="G244" s="227"/>
      <c r="H244" s="230">
        <v>42</v>
      </c>
      <c r="I244" s="231"/>
      <c r="J244" s="227"/>
      <c r="K244" s="227"/>
      <c r="L244" s="232"/>
      <c r="M244" s="233"/>
      <c r="N244" s="234"/>
      <c r="O244" s="234"/>
      <c r="P244" s="234"/>
      <c r="Q244" s="234"/>
      <c r="R244" s="234"/>
      <c r="S244" s="234"/>
      <c r="T244" s="235"/>
      <c r="AT244" s="236" t="s">
        <v>176</v>
      </c>
      <c r="AU244" s="236" t="s">
        <v>85</v>
      </c>
      <c r="AV244" s="13" t="s">
        <v>85</v>
      </c>
      <c r="AW244" s="13" t="s">
        <v>39</v>
      </c>
      <c r="AX244" s="13" t="s">
        <v>83</v>
      </c>
      <c r="AY244" s="236" t="s">
        <v>166</v>
      </c>
    </row>
    <row r="245" spans="2:65" s="1" customFormat="1" ht="25.5" customHeight="1">
      <c r="B245" s="42"/>
      <c r="C245" s="204" t="s">
        <v>682</v>
      </c>
      <c r="D245" s="204" t="s">
        <v>169</v>
      </c>
      <c r="E245" s="205" t="s">
        <v>1869</v>
      </c>
      <c r="F245" s="206" t="s">
        <v>1870</v>
      </c>
      <c r="G245" s="207" t="s">
        <v>1298</v>
      </c>
      <c r="H245" s="208">
        <v>1</v>
      </c>
      <c r="I245" s="209"/>
      <c r="J245" s="208">
        <f>ROUND(I245*H245,2)</f>
        <v>0</v>
      </c>
      <c r="K245" s="206" t="s">
        <v>22</v>
      </c>
      <c r="L245" s="62"/>
      <c r="M245" s="210" t="s">
        <v>22</v>
      </c>
      <c r="N245" s="211" t="s">
        <v>47</v>
      </c>
      <c r="O245" s="43"/>
      <c r="P245" s="212">
        <f>O245*H245</f>
        <v>0</v>
      </c>
      <c r="Q245" s="212">
        <v>0</v>
      </c>
      <c r="R245" s="212">
        <f>Q245*H245</f>
        <v>0</v>
      </c>
      <c r="S245" s="212">
        <v>2</v>
      </c>
      <c r="T245" s="213">
        <f>S245*H245</f>
        <v>2</v>
      </c>
      <c r="AR245" s="25" t="s">
        <v>174</v>
      </c>
      <c r="AT245" s="25" t="s">
        <v>169</v>
      </c>
      <c r="AU245" s="25" t="s">
        <v>85</v>
      </c>
      <c r="AY245" s="25" t="s">
        <v>166</v>
      </c>
      <c r="BE245" s="214">
        <f>IF(N245="základní",J245,0)</f>
        <v>0</v>
      </c>
      <c r="BF245" s="214">
        <f>IF(N245="snížená",J245,0)</f>
        <v>0</v>
      </c>
      <c r="BG245" s="214">
        <f>IF(N245="zákl. přenesená",J245,0)</f>
        <v>0</v>
      </c>
      <c r="BH245" s="214">
        <f>IF(N245="sníž. přenesená",J245,0)</f>
        <v>0</v>
      </c>
      <c r="BI245" s="214">
        <f>IF(N245="nulová",J245,0)</f>
        <v>0</v>
      </c>
      <c r="BJ245" s="25" t="s">
        <v>83</v>
      </c>
      <c r="BK245" s="214">
        <f>ROUND(I245*H245,2)</f>
        <v>0</v>
      </c>
      <c r="BL245" s="25" t="s">
        <v>174</v>
      </c>
      <c r="BM245" s="25" t="s">
        <v>1871</v>
      </c>
    </row>
    <row r="246" spans="2:65" s="12" customFormat="1">
      <c r="B246" s="215"/>
      <c r="C246" s="216"/>
      <c r="D246" s="217" t="s">
        <v>176</v>
      </c>
      <c r="E246" s="218" t="s">
        <v>22</v>
      </c>
      <c r="F246" s="219" t="s">
        <v>1872</v>
      </c>
      <c r="G246" s="216"/>
      <c r="H246" s="218" t="s">
        <v>22</v>
      </c>
      <c r="I246" s="220"/>
      <c r="J246" s="216"/>
      <c r="K246" s="216"/>
      <c r="L246" s="221"/>
      <c r="M246" s="222"/>
      <c r="N246" s="223"/>
      <c r="O246" s="223"/>
      <c r="P246" s="223"/>
      <c r="Q246" s="223"/>
      <c r="R246" s="223"/>
      <c r="S246" s="223"/>
      <c r="T246" s="224"/>
      <c r="AT246" s="225" t="s">
        <v>176</v>
      </c>
      <c r="AU246" s="225" t="s">
        <v>85</v>
      </c>
      <c r="AV246" s="12" t="s">
        <v>83</v>
      </c>
      <c r="AW246" s="12" t="s">
        <v>39</v>
      </c>
      <c r="AX246" s="12" t="s">
        <v>76</v>
      </c>
      <c r="AY246" s="225" t="s">
        <v>166</v>
      </c>
    </row>
    <row r="247" spans="2:65" s="13" customFormat="1">
      <c r="B247" s="226"/>
      <c r="C247" s="227"/>
      <c r="D247" s="217" t="s">
        <v>176</v>
      </c>
      <c r="E247" s="228" t="s">
        <v>22</v>
      </c>
      <c r="F247" s="229" t="s">
        <v>424</v>
      </c>
      <c r="G247" s="227"/>
      <c r="H247" s="230">
        <v>1</v>
      </c>
      <c r="I247" s="231"/>
      <c r="J247" s="227"/>
      <c r="K247" s="227"/>
      <c r="L247" s="232"/>
      <c r="M247" s="233"/>
      <c r="N247" s="234"/>
      <c r="O247" s="234"/>
      <c r="P247" s="234"/>
      <c r="Q247" s="234"/>
      <c r="R247" s="234"/>
      <c r="S247" s="234"/>
      <c r="T247" s="235"/>
      <c r="AT247" s="236" t="s">
        <v>176</v>
      </c>
      <c r="AU247" s="236" t="s">
        <v>85</v>
      </c>
      <c r="AV247" s="13" t="s">
        <v>85</v>
      </c>
      <c r="AW247" s="13" t="s">
        <v>39</v>
      </c>
      <c r="AX247" s="13" t="s">
        <v>83</v>
      </c>
      <c r="AY247" s="236" t="s">
        <v>166</v>
      </c>
    </row>
    <row r="248" spans="2:65" s="11" customFormat="1" ht="29.85" customHeight="1">
      <c r="B248" s="188"/>
      <c r="C248" s="189"/>
      <c r="D248" s="190" t="s">
        <v>75</v>
      </c>
      <c r="E248" s="202" t="s">
        <v>589</v>
      </c>
      <c r="F248" s="202" t="s">
        <v>590</v>
      </c>
      <c r="G248" s="189"/>
      <c r="H248" s="189"/>
      <c r="I248" s="192"/>
      <c r="J248" s="203">
        <f>BK248</f>
        <v>0</v>
      </c>
      <c r="K248" s="189"/>
      <c r="L248" s="194"/>
      <c r="M248" s="195"/>
      <c r="N248" s="196"/>
      <c r="O248" s="196"/>
      <c r="P248" s="197">
        <f>SUM(P249:P250)</f>
        <v>0</v>
      </c>
      <c r="Q248" s="196"/>
      <c r="R248" s="197">
        <f>SUM(R249:R250)</f>
        <v>0</v>
      </c>
      <c r="S248" s="196"/>
      <c r="T248" s="198">
        <f>SUM(T249:T250)</f>
        <v>0</v>
      </c>
      <c r="AR248" s="199" t="s">
        <v>83</v>
      </c>
      <c r="AT248" s="200" t="s">
        <v>75</v>
      </c>
      <c r="AU248" s="200" t="s">
        <v>83</v>
      </c>
      <c r="AY248" s="199" t="s">
        <v>166</v>
      </c>
      <c r="BK248" s="201">
        <f>SUM(BK249:BK250)</f>
        <v>0</v>
      </c>
    </row>
    <row r="249" spans="2:65" s="1" customFormat="1" ht="38.25" customHeight="1">
      <c r="B249" s="42"/>
      <c r="C249" s="204" t="s">
        <v>687</v>
      </c>
      <c r="D249" s="204" t="s">
        <v>169</v>
      </c>
      <c r="E249" s="205" t="s">
        <v>1873</v>
      </c>
      <c r="F249" s="206" t="s">
        <v>1874</v>
      </c>
      <c r="G249" s="207" t="s">
        <v>224</v>
      </c>
      <c r="H249" s="208">
        <v>79.16</v>
      </c>
      <c r="I249" s="209"/>
      <c r="J249" s="208">
        <f>ROUND(I249*H249,2)</f>
        <v>0</v>
      </c>
      <c r="K249" s="206" t="s">
        <v>173</v>
      </c>
      <c r="L249" s="62"/>
      <c r="M249" s="210" t="s">
        <v>22</v>
      </c>
      <c r="N249" s="211" t="s">
        <v>47</v>
      </c>
      <c r="O249" s="43"/>
      <c r="P249" s="212">
        <f>O249*H249</f>
        <v>0</v>
      </c>
      <c r="Q249" s="212">
        <v>0</v>
      </c>
      <c r="R249" s="212">
        <f>Q249*H249</f>
        <v>0</v>
      </c>
      <c r="S249" s="212">
        <v>0</v>
      </c>
      <c r="T249" s="213">
        <f>S249*H249</f>
        <v>0</v>
      </c>
      <c r="AR249" s="25" t="s">
        <v>174</v>
      </c>
      <c r="AT249" s="25" t="s">
        <v>169</v>
      </c>
      <c r="AU249" s="25" t="s">
        <v>85</v>
      </c>
      <c r="AY249" s="25" t="s">
        <v>166</v>
      </c>
      <c r="BE249" s="214">
        <f>IF(N249="základní",J249,0)</f>
        <v>0</v>
      </c>
      <c r="BF249" s="214">
        <f>IF(N249="snížená",J249,0)</f>
        <v>0</v>
      </c>
      <c r="BG249" s="214">
        <f>IF(N249="zákl. přenesená",J249,0)</f>
        <v>0</v>
      </c>
      <c r="BH249" s="214">
        <f>IF(N249="sníž. přenesená",J249,0)</f>
        <v>0</v>
      </c>
      <c r="BI249" s="214">
        <f>IF(N249="nulová",J249,0)</f>
        <v>0</v>
      </c>
      <c r="BJ249" s="25" t="s">
        <v>83</v>
      </c>
      <c r="BK249" s="214">
        <f>ROUND(I249*H249,2)</f>
        <v>0</v>
      </c>
      <c r="BL249" s="25" t="s">
        <v>174</v>
      </c>
      <c r="BM249" s="25" t="s">
        <v>1875</v>
      </c>
    </row>
    <row r="250" spans="2:65" s="1" customFormat="1" ht="67.5" hidden="1">
      <c r="B250" s="42"/>
      <c r="C250" s="64"/>
      <c r="D250" s="217" t="s">
        <v>193</v>
      </c>
      <c r="E250" s="64"/>
      <c r="F250" s="237" t="s">
        <v>1876</v>
      </c>
      <c r="G250" s="64"/>
      <c r="H250" s="64"/>
      <c r="I250" s="173"/>
      <c r="J250" s="64"/>
      <c r="K250" s="64"/>
      <c r="L250" s="62"/>
      <c r="M250" s="281"/>
      <c r="N250" s="263"/>
      <c r="O250" s="263"/>
      <c r="P250" s="263"/>
      <c r="Q250" s="263"/>
      <c r="R250" s="263"/>
      <c r="S250" s="263"/>
      <c r="T250" s="282"/>
      <c r="AT250" s="25" t="s">
        <v>193</v>
      </c>
      <c r="AU250" s="25" t="s">
        <v>85</v>
      </c>
    </row>
    <row r="251" spans="2:65" s="1" customFormat="1" ht="6.95" customHeight="1">
      <c r="B251" s="57"/>
      <c r="C251" s="58"/>
      <c r="D251" s="58"/>
      <c r="E251" s="58"/>
      <c r="F251" s="58"/>
      <c r="G251" s="58"/>
      <c r="H251" s="58"/>
      <c r="I251" s="149"/>
      <c r="J251" s="58"/>
      <c r="K251" s="58"/>
      <c r="L251" s="62"/>
    </row>
  </sheetData>
  <sheetProtection algorithmName="SHA-512" hashValue="wzoXZvOrp57y7BxgHtFwogDqkYY7y0Yy/HX86mgFsBBrGpnZATuCCKJSvvEM0CZaPjm98DpiEbqNTIjbQevkRw==" saltValue="SrRYl/t0R4S63FswcVjrfi5ged6uFk5zVKD6ef6Gjoak7q4nSATO2HfpVl4QtMPokp3R9tNWoW+orJdVdvqoPQ==" spinCount="100000" sheet="1" objects="1" scenarios="1" formatColumns="0" formatRows="0" autoFilter="0"/>
  <autoFilter ref="C81:K250" xr:uid="{00000000-0009-0000-0000-000006000000}">
    <filterColumn colId="1">
      <filters blank="1">
        <filter val="D"/>
        <filter val="K"/>
        <filter val="M"/>
        <filter val="VV"/>
      </filters>
    </filterColumn>
  </autoFilter>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0600-000000000000}"/>
    <hyperlink ref="G1:H1" location="C54" display="2) Rekapitulace" xr:uid="{00000000-0004-0000-0600-000001000000}"/>
    <hyperlink ref="J1" location="C81" display="3) Soupis prací" xr:uid="{00000000-0004-0000-0600-000002000000}"/>
    <hyperlink ref="L1:V1" location="'Rekapitulace stavby'!C2" display="Rekapitulace stavby" xr:uid="{00000000-0004-0000-06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1:BR239"/>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123</v>
      </c>
      <c r="G1" s="405" t="s">
        <v>124</v>
      </c>
      <c r="H1" s="405"/>
      <c r="I1" s="125"/>
      <c r="J1" s="124" t="s">
        <v>125</v>
      </c>
      <c r="K1" s="123" t="s">
        <v>126</v>
      </c>
      <c r="L1" s="124" t="s">
        <v>127</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396"/>
      <c r="M2" s="396"/>
      <c r="N2" s="396"/>
      <c r="O2" s="396"/>
      <c r="P2" s="396"/>
      <c r="Q2" s="396"/>
      <c r="R2" s="396"/>
      <c r="S2" s="396"/>
      <c r="T2" s="396"/>
      <c r="U2" s="396"/>
      <c r="V2" s="396"/>
      <c r="AT2" s="25" t="s">
        <v>108</v>
      </c>
    </row>
    <row r="3" spans="1:70" ht="6.95" customHeight="1">
      <c r="B3" s="26"/>
      <c r="C3" s="27"/>
      <c r="D3" s="27"/>
      <c r="E3" s="27"/>
      <c r="F3" s="27"/>
      <c r="G3" s="27"/>
      <c r="H3" s="27"/>
      <c r="I3" s="126"/>
      <c r="J3" s="27"/>
      <c r="K3" s="28"/>
      <c r="AT3" s="25" t="s">
        <v>85</v>
      </c>
    </row>
    <row r="4" spans="1:70" ht="36.950000000000003" customHeight="1">
      <c r="B4" s="29"/>
      <c r="C4" s="30"/>
      <c r="D4" s="31" t="s">
        <v>128</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17</v>
      </c>
      <c r="E6" s="30"/>
      <c r="F6" s="30"/>
      <c r="G6" s="30"/>
      <c r="H6" s="30"/>
      <c r="I6" s="127"/>
      <c r="J6" s="30"/>
      <c r="K6" s="32"/>
    </row>
    <row r="7" spans="1:70" ht="16.5" customHeight="1">
      <c r="B7" s="29"/>
      <c r="C7" s="30"/>
      <c r="D7" s="30"/>
      <c r="E7" s="406" t="str">
        <f>'Rekapitulace stavby'!K6</f>
        <v>Intenzifikace ČOV Karlštejn</v>
      </c>
      <c r="F7" s="412"/>
      <c r="G7" s="412"/>
      <c r="H7" s="412"/>
      <c r="I7" s="127"/>
      <c r="J7" s="30"/>
      <c r="K7" s="32"/>
    </row>
    <row r="8" spans="1:70" s="1" customFormat="1" ht="15">
      <c r="B8" s="42"/>
      <c r="C8" s="43"/>
      <c r="D8" s="38" t="s">
        <v>129</v>
      </c>
      <c r="E8" s="43"/>
      <c r="F8" s="43"/>
      <c r="G8" s="43"/>
      <c r="H8" s="43"/>
      <c r="I8" s="128"/>
      <c r="J8" s="43"/>
      <c r="K8" s="46"/>
    </row>
    <row r="9" spans="1:70" s="1" customFormat="1" ht="36.950000000000003" customHeight="1">
      <c r="B9" s="42"/>
      <c r="C9" s="43"/>
      <c r="D9" s="43"/>
      <c r="E9" s="408" t="s">
        <v>1877</v>
      </c>
      <c r="F9" s="407"/>
      <c r="G9" s="407"/>
      <c r="H9" s="407"/>
      <c r="I9" s="128"/>
      <c r="J9" s="43"/>
      <c r="K9" s="46"/>
    </row>
    <row r="10" spans="1:70" s="1" customFormat="1">
      <c r="B10" s="42"/>
      <c r="C10" s="43"/>
      <c r="D10" s="43"/>
      <c r="E10" s="43"/>
      <c r="F10" s="43"/>
      <c r="G10" s="43"/>
      <c r="H10" s="43"/>
      <c r="I10" s="128"/>
      <c r="J10" s="43"/>
      <c r="K10" s="46"/>
    </row>
    <row r="11" spans="1:70" s="1" customFormat="1" ht="14.45" customHeight="1">
      <c r="B11" s="42"/>
      <c r="C11" s="43"/>
      <c r="D11" s="38" t="s">
        <v>19</v>
      </c>
      <c r="E11" s="43"/>
      <c r="F11" s="36" t="s">
        <v>20</v>
      </c>
      <c r="G11" s="43"/>
      <c r="H11" s="43"/>
      <c r="I11" s="129" t="s">
        <v>21</v>
      </c>
      <c r="J11" s="36" t="s">
        <v>22</v>
      </c>
      <c r="K11" s="46"/>
    </row>
    <row r="12" spans="1:70" s="1" customFormat="1" ht="14.45" customHeight="1">
      <c r="B12" s="42"/>
      <c r="C12" s="43"/>
      <c r="D12" s="38" t="s">
        <v>23</v>
      </c>
      <c r="E12" s="43"/>
      <c r="F12" s="36" t="s">
        <v>24</v>
      </c>
      <c r="G12" s="43"/>
      <c r="H12" s="43"/>
      <c r="I12" s="129" t="s">
        <v>25</v>
      </c>
      <c r="J12" s="130" t="str">
        <f>'Rekapitulace stavby'!AN8</f>
        <v>13. 11. 2018</v>
      </c>
      <c r="K12" s="46"/>
    </row>
    <row r="13" spans="1:70" s="1" customFormat="1" ht="10.9" customHeight="1">
      <c r="B13" s="42"/>
      <c r="C13" s="43"/>
      <c r="D13" s="43"/>
      <c r="E13" s="43"/>
      <c r="F13" s="43"/>
      <c r="G13" s="43"/>
      <c r="H13" s="43"/>
      <c r="I13" s="128"/>
      <c r="J13" s="43"/>
      <c r="K13" s="46"/>
    </row>
    <row r="14" spans="1:70" s="1" customFormat="1" ht="14.45" customHeight="1">
      <c r="B14" s="42"/>
      <c r="C14" s="43"/>
      <c r="D14" s="38" t="s">
        <v>27</v>
      </c>
      <c r="E14" s="43"/>
      <c r="F14" s="43"/>
      <c r="G14" s="43"/>
      <c r="H14" s="43"/>
      <c r="I14" s="129" t="s">
        <v>28</v>
      </c>
      <c r="J14" s="36" t="s">
        <v>29</v>
      </c>
      <c r="K14" s="46"/>
    </row>
    <row r="15" spans="1:70" s="1" customFormat="1" ht="18" customHeight="1">
      <c r="B15" s="42"/>
      <c r="C15" s="43"/>
      <c r="D15" s="43"/>
      <c r="E15" s="36" t="s">
        <v>30</v>
      </c>
      <c r="F15" s="43"/>
      <c r="G15" s="43"/>
      <c r="H15" s="43"/>
      <c r="I15" s="129" t="s">
        <v>31</v>
      </c>
      <c r="J15" s="36" t="s">
        <v>32</v>
      </c>
      <c r="K15" s="46"/>
    </row>
    <row r="16" spans="1:70" s="1" customFormat="1" ht="6.95" customHeight="1">
      <c r="B16" s="42"/>
      <c r="C16" s="43"/>
      <c r="D16" s="43"/>
      <c r="E16" s="43"/>
      <c r="F16" s="43"/>
      <c r="G16" s="43"/>
      <c r="H16" s="43"/>
      <c r="I16" s="128"/>
      <c r="J16" s="43"/>
      <c r="K16" s="46"/>
    </row>
    <row r="17" spans="2:11" s="1" customFormat="1" ht="14.45" customHeight="1">
      <c r="B17" s="42"/>
      <c r="C17" s="43"/>
      <c r="D17" s="38" t="s">
        <v>33</v>
      </c>
      <c r="E17" s="43"/>
      <c r="F17" s="43"/>
      <c r="G17" s="43"/>
      <c r="H17" s="43"/>
      <c r="I17" s="129" t="s">
        <v>28</v>
      </c>
      <c r="J17" s="36" t="str">
        <f>IF('Rekapitulace stavby'!AN13="Vyplň údaj","",IF('Rekapitulace stavby'!AN13="","",'Rekapitulace stavby'!AN13))</f>
        <v/>
      </c>
      <c r="K17" s="46"/>
    </row>
    <row r="18" spans="2:11" s="1" customFormat="1" ht="18" customHeight="1">
      <c r="B18" s="42"/>
      <c r="C18" s="43"/>
      <c r="D18" s="43"/>
      <c r="E18" s="36" t="str">
        <f>IF('Rekapitulace stavby'!E14="Vyplň údaj","",IF('Rekapitulace stavby'!E14="","",'Rekapitulace stavby'!E14))</f>
        <v/>
      </c>
      <c r="F18" s="43"/>
      <c r="G18" s="43"/>
      <c r="H18" s="43"/>
      <c r="I18" s="129" t="s">
        <v>31</v>
      </c>
      <c r="J18" s="36" t="str">
        <f>IF('Rekapitulace stavby'!AN14="Vyplň údaj","",IF('Rekapitulace stavby'!AN14="","",'Rekapitulace stavby'!AN14))</f>
        <v/>
      </c>
      <c r="K18" s="46"/>
    </row>
    <row r="19" spans="2:11" s="1" customFormat="1" ht="6.95" customHeight="1">
      <c r="B19" s="42"/>
      <c r="C19" s="43"/>
      <c r="D19" s="43"/>
      <c r="E19" s="43"/>
      <c r="F19" s="43"/>
      <c r="G19" s="43"/>
      <c r="H19" s="43"/>
      <c r="I19" s="128"/>
      <c r="J19" s="43"/>
      <c r="K19" s="46"/>
    </row>
    <row r="20" spans="2:11" s="1" customFormat="1" ht="14.45" customHeight="1">
      <c r="B20" s="42"/>
      <c r="C20" s="43"/>
      <c r="D20" s="38" t="s">
        <v>35</v>
      </c>
      <c r="E20" s="43"/>
      <c r="F20" s="43"/>
      <c r="G20" s="43"/>
      <c r="H20" s="43"/>
      <c r="I20" s="129" t="s">
        <v>28</v>
      </c>
      <c r="J20" s="36" t="s">
        <v>36</v>
      </c>
      <c r="K20" s="46"/>
    </row>
    <row r="21" spans="2:11" s="1" customFormat="1" ht="18" customHeight="1">
      <c r="B21" s="42"/>
      <c r="C21" s="43"/>
      <c r="D21" s="43"/>
      <c r="E21" s="36" t="s">
        <v>37</v>
      </c>
      <c r="F21" s="43"/>
      <c r="G21" s="43"/>
      <c r="H21" s="43"/>
      <c r="I21" s="129" t="s">
        <v>31</v>
      </c>
      <c r="J21" s="36" t="s">
        <v>38</v>
      </c>
      <c r="K21" s="46"/>
    </row>
    <row r="22" spans="2:11" s="1" customFormat="1" ht="6.95" customHeight="1">
      <c r="B22" s="42"/>
      <c r="C22" s="43"/>
      <c r="D22" s="43"/>
      <c r="E22" s="43"/>
      <c r="F22" s="43"/>
      <c r="G22" s="43"/>
      <c r="H22" s="43"/>
      <c r="I22" s="128"/>
      <c r="J22" s="43"/>
      <c r="K22" s="46"/>
    </row>
    <row r="23" spans="2:11" s="1" customFormat="1" ht="14.45" customHeight="1">
      <c r="B23" s="42"/>
      <c r="C23" s="43"/>
      <c r="D23" s="38" t="s">
        <v>40</v>
      </c>
      <c r="E23" s="43"/>
      <c r="F23" s="43"/>
      <c r="G23" s="43"/>
      <c r="H23" s="43"/>
      <c r="I23" s="128"/>
      <c r="J23" s="43"/>
      <c r="K23" s="46"/>
    </row>
    <row r="24" spans="2:11" s="7" customFormat="1" ht="16.5" customHeight="1">
      <c r="B24" s="131"/>
      <c r="C24" s="132"/>
      <c r="D24" s="132"/>
      <c r="E24" s="400" t="s">
        <v>22</v>
      </c>
      <c r="F24" s="400"/>
      <c r="G24" s="400"/>
      <c r="H24" s="400"/>
      <c r="I24" s="133"/>
      <c r="J24" s="132"/>
      <c r="K24" s="134"/>
    </row>
    <row r="25" spans="2:11" s="1" customFormat="1" ht="6.95" customHeight="1">
      <c r="B25" s="42"/>
      <c r="C25" s="43"/>
      <c r="D25" s="43"/>
      <c r="E25" s="43"/>
      <c r="F25" s="43"/>
      <c r="G25" s="43"/>
      <c r="H25" s="43"/>
      <c r="I25" s="128"/>
      <c r="J25" s="43"/>
      <c r="K25" s="46"/>
    </row>
    <row r="26" spans="2:11" s="1" customFormat="1" ht="6.95" customHeight="1">
      <c r="B26" s="42"/>
      <c r="C26" s="43"/>
      <c r="D26" s="86"/>
      <c r="E26" s="86"/>
      <c r="F26" s="86"/>
      <c r="G26" s="86"/>
      <c r="H26" s="86"/>
      <c r="I26" s="135"/>
      <c r="J26" s="86"/>
      <c r="K26" s="136"/>
    </row>
    <row r="27" spans="2:11" s="1" customFormat="1" ht="25.35" customHeight="1">
      <c r="B27" s="42"/>
      <c r="C27" s="43"/>
      <c r="D27" s="137" t="s">
        <v>42</v>
      </c>
      <c r="E27" s="43"/>
      <c r="F27" s="43"/>
      <c r="G27" s="43"/>
      <c r="H27" s="43"/>
      <c r="I27" s="128"/>
      <c r="J27" s="138">
        <f>ROUND(J82,2)</f>
        <v>0</v>
      </c>
      <c r="K27" s="46"/>
    </row>
    <row r="28" spans="2:11" s="1" customFormat="1" ht="6.95" customHeight="1">
      <c r="B28" s="42"/>
      <c r="C28" s="43"/>
      <c r="D28" s="86"/>
      <c r="E28" s="86"/>
      <c r="F28" s="86"/>
      <c r="G28" s="86"/>
      <c r="H28" s="86"/>
      <c r="I28" s="135"/>
      <c r="J28" s="86"/>
      <c r="K28" s="136"/>
    </row>
    <row r="29" spans="2:11" s="1" customFormat="1" ht="14.45" customHeight="1">
      <c r="B29" s="42"/>
      <c r="C29" s="43"/>
      <c r="D29" s="43"/>
      <c r="E29" s="43"/>
      <c r="F29" s="47" t="s">
        <v>44</v>
      </c>
      <c r="G29" s="43"/>
      <c r="H29" s="43"/>
      <c r="I29" s="139" t="s">
        <v>43</v>
      </c>
      <c r="J29" s="47" t="s">
        <v>45</v>
      </c>
      <c r="K29" s="46"/>
    </row>
    <row r="30" spans="2:11" s="1" customFormat="1" ht="14.45" customHeight="1">
      <c r="B30" s="42"/>
      <c r="C30" s="43"/>
      <c r="D30" s="50" t="s">
        <v>46</v>
      </c>
      <c r="E30" s="50" t="s">
        <v>47</v>
      </c>
      <c r="F30" s="140">
        <f>ROUND(SUM(BE82:BE238), 2)</f>
        <v>0</v>
      </c>
      <c r="G30" s="43"/>
      <c r="H30" s="43"/>
      <c r="I30" s="141">
        <v>0.21</v>
      </c>
      <c r="J30" s="140">
        <f>ROUND(ROUND((SUM(BE82:BE238)), 2)*I30, 2)</f>
        <v>0</v>
      </c>
      <c r="K30" s="46"/>
    </row>
    <row r="31" spans="2:11" s="1" customFormat="1" ht="14.45" customHeight="1">
      <c r="B31" s="42"/>
      <c r="C31" s="43"/>
      <c r="D31" s="43"/>
      <c r="E31" s="50" t="s">
        <v>48</v>
      </c>
      <c r="F31" s="140">
        <f>ROUND(SUM(BF82:BF238), 2)</f>
        <v>0</v>
      </c>
      <c r="G31" s="43"/>
      <c r="H31" s="43"/>
      <c r="I31" s="141">
        <v>0.15</v>
      </c>
      <c r="J31" s="140">
        <f>ROUND(ROUND((SUM(BF82:BF238)), 2)*I31, 2)</f>
        <v>0</v>
      </c>
      <c r="K31" s="46"/>
    </row>
    <row r="32" spans="2:11" s="1" customFormat="1" ht="14.45" hidden="1" customHeight="1">
      <c r="B32" s="42"/>
      <c r="C32" s="43"/>
      <c r="D32" s="43"/>
      <c r="E32" s="50" t="s">
        <v>49</v>
      </c>
      <c r="F32" s="140">
        <f>ROUND(SUM(BG82:BG238), 2)</f>
        <v>0</v>
      </c>
      <c r="G32" s="43"/>
      <c r="H32" s="43"/>
      <c r="I32" s="141">
        <v>0.21</v>
      </c>
      <c r="J32" s="140">
        <v>0</v>
      </c>
      <c r="K32" s="46"/>
    </row>
    <row r="33" spans="2:11" s="1" customFormat="1" ht="14.45" hidden="1" customHeight="1">
      <c r="B33" s="42"/>
      <c r="C33" s="43"/>
      <c r="D33" s="43"/>
      <c r="E33" s="50" t="s">
        <v>50</v>
      </c>
      <c r="F33" s="140">
        <f>ROUND(SUM(BH82:BH238), 2)</f>
        <v>0</v>
      </c>
      <c r="G33" s="43"/>
      <c r="H33" s="43"/>
      <c r="I33" s="141">
        <v>0.15</v>
      </c>
      <c r="J33" s="140">
        <v>0</v>
      </c>
      <c r="K33" s="46"/>
    </row>
    <row r="34" spans="2:11" s="1" customFormat="1" ht="14.45" hidden="1" customHeight="1">
      <c r="B34" s="42"/>
      <c r="C34" s="43"/>
      <c r="D34" s="43"/>
      <c r="E34" s="50" t="s">
        <v>51</v>
      </c>
      <c r="F34" s="140">
        <f>ROUND(SUM(BI82:BI238), 2)</f>
        <v>0</v>
      </c>
      <c r="G34" s="43"/>
      <c r="H34" s="43"/>
      <c r="I34" s="141">
        <v>0</v>
      </c>
      <c r="J34" s="140">
        <v>0</v>
      </c>
      <c r="K34" s="46"/>
    </row>
    <row r="35" spans="2:11" s="1" customFormat="1" ht="6.95" customHeight="1">
      <c r="B35" s="42"/>
      <c r="C35" s="43"/>
      <c r="D35" s="43"/>
      <c r="E35" s="43"/>
      <c r="F35" s="43"/>
      <c r="G35" s="43"/>
      <c r="H35" s="43"/>
      <c r="I35" s="128"/>
      <c r="J35" s="43"/>
      <c r="K35" s="46"/>
    </row>
    <row r="36" spans="2:11" s="1" customFormat="1" ht="25.35" customHeight="1">
      <c r="B36" s="42"/>
      <c r="C36" s="142"/>
      <c r="D36" s="143" t="s">
        <v>52</v>
      </c>
      <c r="E36" s="80"/>
      <c r="F36" s="80"/>
      <c r="G36" s="144" t="s">
        <v>53</v>
      </c>
      <c r="H36" s="145" t="s">
        <v>54</v>
      </c>
      <c r="I36" s="146"/>
      <c r="J36" s="147">
        <f>SUM(J27:J34)</f>
        <v>0</v>
      </c>
      <c r="K36" s="148"/>
    </row>
    <row r="37" spans="2:11" s="1" customFormat="1" ht="14.45" customHeight="1">
      <c r="B37" s="57"/>
      <c r="C37" s="58"/>
      <c r="D37" s="58"/>
      <c r="E37" s="58"/>
      <c r="F37" s="58"/>
      <c r="G37" s="58"/>
      <c r="H37" s="58"/>
      <c r="I37" s="149"/>
      <c r="J37" s="58"/>
      <c r="K37" s="59"/>
    </row>
    <row r="41" spans="2:11" s="1" customFormat="1" ht="6.95" customHeight="1">
      <c r="B41" s="150"/>
      <c r="C41" s="151"/>
      <c r="D41" s="151"/>
      <c r="E41" s="151"/>
      <c r="F41" s="151"/>
      <c r="G41" s="151"/>
      <c r="H41" s="151"/>
      <c r="I41" s="152"/>
      <c r="J41" s="151"/>
      <c r="K41" s="153"/>
    </row>
    <row r="42" spans="2:11" s="1" customFormat="1" ht="36.950000000000003" customHeight="1">
      <c r="B42" s="42"/>
      <c r="C42" s="31" t="s">
        <v>133</v>
      </c>
      <c r="D42" s="43"/>
      <c r="E42" s="43"/>
      <c r="F42" s="43"/>
      <c r="G42" s="43"/>
      <c r="H42" s="43"/>
      <c r="I42" s="128"/>
      <c r="J42" s="43"/>
      <c r="K42" s="46"/>
    </row>
    <row r="43" spans="2:11" s="1" customFormat="1" ht="6.95" customHeight="1">
      <c r="B43" s="42"/>
      <c r="C43" s="43"/>
      <c r="D43" s="43"/>
      <c r="E43" s="43"/>
      <c r="F43" s="43"/>
      <c r="G43" s="43"/>
      <c r="H43" s="43"/>
      <c r="I43" s="128"/>
      <c r="J43" s="43"/>
      <c r="K43" s="46"/>
    </row>
    <row r="44" spans="2:11" s="1" customFormat="1" ht="14.45" customHeight="1">
      <c r="B44" s="42"/>
      <c r="C44" s="38" t="s">
        <v>17</v>
      </c>
      <c r="D44" s="43"/>
      <c r="E44" s="43"/>
      <c r="F44" s="43"/>
      <c r="G44" s="43"/>
      <c r="H44" s="43"/>
      <c r="I44" s="128"/>
      <c r="J44" s="43"/>
      <c r="K44" s="46"/>
    </row>
    <row r="45" spans="2:11" s="1" customFormat="1" ht="16.5" customHeight="1">
      <c r="B45" s="42"/>
      <c r="C45" s="43"/>
      <c r="D45" s="43"/>
      <c r="E45" s="406" t="str">
        <f>E7</f>
        <v>Intenzifikace ČOV Karlštejn</v>
      </c>
      <c r="F45" s="412"/>
      <c r="G45" s="412"/>
      <c r="H45" s="412"/>
      <c r="I45" s="128"/>
      <c r="J45" s="43"/>
      <c r="K45" s="46"/>
    </row>
    <row r="46" spans="2:11" s="1" customFormat="1" ht="14.45" customHeight="1">
      <c r="B46" s="42"/>
      <c r="C46" s="38" t="s">
        <v>129</v>
      </c>
      <c r="D46" s="43"/>
      <c r="E46" s="43"/>
      <c r="F46" s="43"/>
      <c r="G46" s="43"/>
      <c r="H46" s="43"/>
      <c r="I46" s="128"/>
      <c r="J46" s="43"/>
      <c r="K46" s="46"/>
    </row>
    <row r="47" spans="2:11" s="1" customFormat="1" ht="17.25" customHeight="1">
      <c r="B47" s="42"/>
      <c r="C47" s="43"/>
      <c r="D47" s="43"/>
      <c r="E47" s="408" t="str">
        <f>E9</f>
        <v>SO 06 - Zpevněné plochy a terénní úpravy</v>
      </c>
      <c r="F47" s="407"/>
      <c r="G47" s="407"/>
      <c r="H47" s="407"/>
      <c r="I47" s="128"/>
      <c r="J47" s="43"/>
      <c r="K47" s="46"/>
    </row>
    <row r="48" spans="2:11" s="1" customFormat="1" ht="6.95" customHeight="1">
      <c r="B48" s="42"/>
      <c r="C48" s="43"/>
      <c r="D48" s="43"/>
      <c r="E48" s="43"/>
      <c r="F48" s="43"/>
      <c r="G48" s="43"/>
      <c r="H48" s="43"/>
      <c r="I48" s="128"/>
      <c r="J48" s="43"/>
      <c r="K48" s="46"/>
    </row>
    <row r="49" spans="2:47" s="1" customFormat="1" ht="18" customHeight="1">
      <c r="B49" s="42"/>
      <c r="C49" s="38" t="s">
        <v>23</v>
      </c>
      <c r="D49" s="43"/>
      <c r="E49" s="43"/>
      <c r="F49" s="36" t="str">
        <f>F12</f>
        <v>Karlštejn</v>
      </c>
      <c r="G49" s="43"/>
      <c r="H49" s="43"/>
      <c r="I49" s="129" t="s">
        <v>25</v>
      </c>
      <c r="J49" s="130" t="str">
        <f>IF(J12="","",J12)</f>
        <v>13. 11. 2018</v>
      </c>
      <c r="K49" s="46"/>
    </row>
    <row r="50" spans="2:47" s="1" customFormat="1" ht="6.95" customHeight="1">
      <c r="B50" s="42"/>
      <c r="C50" s="43"/>
      <c r="D50" s="43"/>
      <c r="E50" s="43"/>
      <c r="F50" s="43"/>
      <c r="G50" s="43"/>
      <c r="H50" s="43"/>
      <c r="I50" s="128"/>
      <c r="J50" s="43"/>
      <c r="K50" s="46"/>
    </row>
    <row r="51" spans="2:47" s="1" customFormat="1" ht="15">
      <c r="B51" s="42"/>
      <c r="C51" s="38" t="s">
        <v>27</v>
      </c>
      <c r="D51" s="43"/>
      <c r="E51" s="43"/>
      <c r="F51" s="36" t="str">
        <f>E15</f>
        <v>Městys Karlštejn</v>
      </c>
      <c r="G51" s="43"/>
      <c r="H51" s="43"/>
      <c r="I51" s="129" t="s">
        <v>35</v>
      </c>
      <c r="J51" s="400" t="str">
        <f>E21</f>
        <v>Vodohospodářský podnik a.s.</v>
      </c>
      <c r="K51" s="46"/>
    </row>
    <row r="52" spans="2:47" s="1" customFormat="1" ht="14.45" customHeight="1">
      <c r="B52" s="42"/>
      <c r="C52" s="38" t="s">
        <v>33</v>
      </c>
      <c r="D52" s="43"/>
      <c r="E52" s="43"/>
      <c r="F52" s="36" t="str">
        <f>IF(E18="","",E18)</f>
        <v/>
      </c>
      <c r="G52" s="43"/>
      <c r="H52" s="43"/>
      <c r="I52" s="128"/>
      <c r="J52" s="409"/>
      <c r="K52" s="46"/>
    </row>
    <row r="53" spans="2:47" s="1" customFormat="1" ht="10.35" customHeight="1">
      <c r="B53" s="42"/>
      <c r="C53" s="43"/>
      <c r="D53" s="43"/>
      <c r="E53" s="43"/>
      <c r="F53" s="43"/>
      <c r="G53" s="43"/>
      <c r="H53" s="43"/>
      <c r="I53" s="128"/>
      <c r="J53" s="43"/>
      <c r="K53" s="46"/>
    </row>
    <row r="54" spans="2:47" s="1" customFormat="1" ht="29.25" customHeight="1">
      <c r="B54" s="42"/>
      <c r="C54" s="154" t="s">
        <v>134</v>
      </c>
      <c r="D54" s="142"/>
      <c r="E54" s="142"/>
      <c r="F54" s="142"/>
      <c r="G54" s="142"/>
      <c r="H54" s="142"/>
      <c r="I54" s="155"/>
      <c r="J54" s="156" t="s">
        <v>135</v>
      </c>
      <c r="K54" s="157"/>
    </row>
    <row r="55" spans="2:47" s="1" customFormat="1" ht="10.35" customHeight="1">
      <c r="B55" s="42"/>
      <c r="C55" s="43"/>
      <c r="D55" s="43"/>
      <c r="E55" s="43"/>
      <c r="F55" s="43"/>
      <c r="G55" s="43"/>
      <c r="H55" s="43"/>
      <c r="I55" s="128"/>
      <c r="J55" s="43"/>
      <c r="K55" s="46"/>
    </row>
    <row r="56" spans="2:47" s="1" customFormat="1" ht="29.25" customHeight="1">
      <c r="B56" s="42"/>
      <c r="C56" s="158" t="s">
        <v>136</v>
      </c>
      <c r="D56" s="43"/>
      <c r="E56" s="43"/>
      <c r="F56" s="43"/>
      <c r="G56" s="43"/>
      <c r="H56" s="43"/>
      <c r="I56" s="128"/>
      <c r="J56" s="138">
        <f>J82</f>
        <v>0</v>
      </c>
      <c r="K56" s="46"/>
      <c r="AU56" s="25" t="s">
        <v>137</v>
      </c>
    </row>
    <row r="57" spans="2:47" s="8" customFormat="1" ht="24.95" customHeight="1">
      <c r="B57" s="159"/>
      <c r="C57" s="160"/>
      <c r="D57" s="161" t="s">
        <v>138</v>
      </c>
      <c r="E57" s="162"/>
      <c r="F57" s="162"/>
      <c r="G57" s="162"/>
      <c r="H57" s="162"/>
      <c r="I57" s="163"/>
      <c r="J57" s="164">
        <f>J83</f>
        <v>0</v>
      </c>
      <c r="K57" s="165"/>
    </row>
    <row r="58" spans="2:47" s="9" customFormat="1" ht="19.899999999999999" customHeight="1">
      <c r="B58" s="166"/>
      <c r="C58" s="167"/>
      <c r="D58" s="168" t="s">
        <v>407</v>
      </c>
      <c r="E58" s="169"/>
      <c r="F58" s="169"/>
      <c r="G58" s="169"/>
      <c r="H58" s="169"/>
      <c r="I58" s="170"/>
      <c r="J58" s="171">
        <f>J84</f>
        <v>0</v>
      </c>
      <c r="K58" s="172"/>
    </row>
    <row r="59" spans="2:47" s="9" customFormat="1" ht="19.899999999999999" customHeight="1">
      <c r="B59" s="166"/>
      <c r="C59" s="167"/>
      <c r="D59" s="168" t="s">
        <v>1878</v>
      </c>
      <c r="E59" s="169"/>
      <c r="F59" s="169"/>
      <c r="G59" s="169"/>
      <c r="H59" s="169"/>
      <c r="I59" s="170"/>
      <c r="J59" s="171">
        <f>J151</f>
        <v>0</v>
      </c>
      <c r="K59" s="172"/>
    </row>
    <row r="60" spans="2:47" s="9" customFormat="1" ht="19.899999999999999" customHeight="1">
      <c r="B60" s="166"/>
      <c r="C60" s="167"/>
      <c r="D60" s="168" t="s">
        <v>139</v>
      </c>
      <c r="E60" s="169"/>
      <c r="F60" s="169"/>
      <c r="G60" s="169"/>
      <c r="H60" s="169"/>
      <c r="I60" s="170"/>
      <c r="J60" s="171">
        <f>J186</f>
        <v>0</v>
      </c>
      <c r="K60" s="172"/>
    </row>
    <row r="61" spans="2:47" s="9" customFormat="1" ht="19.899999999999999" customHeight="1">
      <c r="B61" s="166"/>
      <c r="C61" s="167"/>
      <c r="D61" s="168" t="s">
        <v>140</v>
      </c>
      <c r="E61" s="169"/>
      <c r="F61" s="169"/>
      <c r="G61" s="169"/>
      <c r="H61" s="169"/>
      <c r="I61" s="170"/>
      <c r="J61" s="171">
        <f>J207</f>
        <v>0</v>
      </c>
      <c r="K61" s="172"/>
    </row>
    <row r="62" spans="2:47" s="9" customFormat="1" ht="19.899999999999999" customHeight="1">
      <c r="B62" s="166"/>
      <c r="C62" s="167"/>
      <c r="D62" s="168" t="s">
        <v>410</v>
      </c>
      <c r="E62" s="169"/>
      <c r="F62" s="169"/>
      <c r="G62" s="169"/>
      <c r="H62" s="169"/>
      <c r="I62" s="170"/>
      <c r="J62" s="171">
        <f>J236</f>
        <v>0</v>
      </c>
      <c r="K62" s="172"/>
    </row>
    <row r="63" spans="2:47" s="1" customFormat="1" ht="21.75" customHeight="1">
      <c r="B63" s="42"/>
      <c r="C63" s="43"/>
      <c r="D63" s="43"/>
      <c r="E63" s="43"/>
      <c r="F63" s="43"/>
      <c r="G63" s="43"/>
      <c r="H63" s="43"/>
      <c r="I63" s="128"/>
      <c r="J63" s="43"/>
      <c r="K63" s="46"/>
    </row>
    <row r="64" spans="2:47" s="1" customFormat="1" ht="6.95" customHeight="1">
      <c r="B64" s="57"/>
      <c r="C64" s="58"/>
      <c r="D64" s="58"/>
      <c r="E64" s="58"/>
      <c r="F64" s="58"/>
      <c r="G64" s="58"/>
      <c r="H64" s="58"/>
      <c r="I64" s="149"/>
      <c r="J64" s="58"/>
      <c r="K64" s="59"/>
    </row>
    <row r="68" spans="2:12" s="1" customFormat="1" ht="6.95" customHeight="1">
      <c r="B68" s="60"/>
      <c r="C68" s="61"/>
      <c r="D68" s="61"/>
      <c r="E68" s="61"/>
      <c r="F68" s="61"/>
      <c r="G68" s="61"/>
      <c r="H68" s="61"/>
      <c r="I68" s="152"/>
      <c r="J68" s="61"/>
      <c r="K68" s="61"/>
      <c r="L68" s="62"/>
    </row>
    <row r="69" spans="2:12" s="1" customFormat="1" ht="36.950000000000003" customHeight="1">
      <c r="B69" s="42"/>
      <c r="C69" s="63" t="s">
        <v>150</v>
      </c>
      <c r="D69" s="64"/>
      <c r="E69" s="64"/>
      <c r="F69" s="64"/>
      <c r="G69" s="64"/>
      <c r="H69" s="64"/>
      <c r="I69" s="173"/>
      <c r="J69" s="64"/>
      <c r="K69" s="64"/>
      <c r="L69" s="62"/>
    </row>
    <row r="70" spans="2:12" s="1" customFormat="1" ht="6.95" customHeight="1">
      <c r="B70" s="42"/>
      <c r="C70" s="64"/>
      <c r="D70" s="64"/>
      <c r="E70" s="64"/>
      <c r="F70" s="64"/>
      <c r="G70" s="64"/>
      <c r="H70" s="64"/>
      <c r="I70" s="173"/>
      <c r="J70" s="64"/>
      <c r="K70" s="64"/>
      <c r="L70" s="62"/>
    </row>
    <row r="71" spans="2:12" s="1" customFormat="1" ht="14.45" customHeight="1">
      <c r="B71" s="42"/>
      <c r="C71" s="66" t="s">
        <v>17</v>
      </c>
      <c r="D71" s="64"/>
      <c r="E71" s="64"/>
      <c r="F71" s="64"/>
      <c r="G71" s="64"/>
      <c r="H71" s="64"/>
      <c r="I71" s="173"/>
      <c r="J71" s="64"/>
      <c r="K71" s="64"/>
      <c r="L71" s="62"/>
    </row>
    <row r="72" spans="2:12" s="1" customFormat="1" ht="16.5" customHeight="1">
      <c r="B72" s="42"/>
      <c r="C72" s="64"/>
      <c r="D72" s="64"/>
      <c r="E72" s="410" t="str">
        <f>E7</f>
        <v>Intenzifikace ČOV Karlštejn</v>
      </c>
      <c r="F72" s="411"/>
      <c r="G72" s="411"/>
      <c r="H72" s="411"/>
      <c r="I72" s="173"/>
      <c r="J72" s="64"/>
      <c r="K72" s="64"/>
      <c r="L72" s="62"/>
    </row>
    <row r="73" spans="2:12" s="1" customFormat="1" ht="14.45" customHeight="1">
      <c r="B73" s="42"/>
      <c r="C73" s="66" t="s">
        <v>129</v>
      </c>
      <c r="D73" s="64"/>
      <c r="E73" s="64"/>
      <c r="F73" s="64"/>
      <c r="G73" s="64"/>
      <c r="H73" s="64"/>
      <c r="I73" s="173"/>
      <c r="J73" s="64"/>
      <c r="K73" s="64"/>
      <c r="L73" s="62"/>
    </row>
    <row r="74" spans="2:12" s="1" customFormat="1" ht="17.25" customHeight="1">
      <c r="B74" s="42"/>
      <c r="C74" s="64"/>
      <c r="D74" s="64"/>
      <c r="E74" s="377" t="str">
        <f>E9</f>
        <v>SO 06 - Zpevněné plochy a terénní úpravy</v>
      </c>
      <c r="F74" s="404"/>
      <c r="G74" s="404"/>
      <c r="H74" s="404"/>
      <c r="I74" s="173"/>
      <c r="J74" s="64"/>
      <c r="K74" s="64"/>
      <c r="L74" s="62"/>
    </row>
    <row r="75" spans="2:12" s="1" customFormat="1" ht="6.95" customHeight="1">
      <c r="B75" s="42"/>
      <c r="C75" s="64"/>
      <c r="D75" s="64"/>
      <c r="E75" s="64"/>
      <c r="F75" s="64"/>
      <c r="G75" s="64"/>
      <c r="H75" s="64"/>
      <c r="I75" s="173"/>
      <c r="J75" s="64"/>
      <c r="K75" s="64"/>
      <c r="L75" s="62"/>
    </row>
    <row r="76" spans="2:12" s="1" customFormat="1" ht="18" customHeight="1">
      <c r="B76" s="42"/>
      <c r="C76" s="66" t="s">
        <v>23</v>
      </c>
      <c r="D76" s="64"/>
      <c r="E76" s="64"/>
      <c r="F76" s="176" t="str">
        <f>F12</f>
        <v>Karlštejn</v>
      </c>
      <c r="G76" s="64"/>
      <c r="H76" s="64"/>
      <c r="I76" s="177" t="s">
        <v>25</v>
      </c>
      <c r="J76" s="74" t="str">
        <f>IF(J12="","",J12)</f>
        <v>13. 11. 2018</v>
      </c>
      <c r="K76" s="64"/>
      <c r="L76" s="62"/>
    </row>
    <row r="77" spans="2:12" s="1" customFormat="1" ht="6.95" customHeight="1">
      <c r="B77" s="42"/>
      <c r="C77" s="64"/>
      <c r="D77" s="64"/>
      <c r="E77" s="64"/>
      <c r="F77" s="64"/>
      <c r="G77" s="64"/>
      <c r="H77" s="64"/>
      <c r="I77" s="173"/>
      <c r="J77" s="64"/>
      <c r="K77" s="64"/>
      <c r="L77" s="62"/>
    </row>
    <row r="78" spans="2:12" s="1" customFormat="1" ht="15">
      <c r="B78" s="42"/>
      <c r="C78" s="66" t="s">
        <v>27</v>
      </c>
      <c r="D78" s="64"/>
      <c r="E78" s="64"/>
      <c r="F78" s="176" t="str">
        <f>E15</f>
        <v>Městys Karlštejn</v>
      </c>
      <c r="G78" s="64"/>
      <c r="H78" s="64"/>
      <c r="I78" s="177" t="s">
        <v>35</v>
      </c>
      <c r="J78" s="176" t="str">
        <f>E21</f>
        <v>Vodohospodářský podnik a.s.</v>
      </c>
      <c r="K78" s="64"/>
      <c r="L78" s="62"/>
    </row>
    <row r="79" spans="2:12" s="1" customFormat="1" ht="14.45" customHeight="1">
      <c r="B79" s="42"/>
      <c r="C79" s="66" t="s">
        <v>33</v>
      </c>
      <c r="D79" s="64"/>
      <c r="E79" s="64"/>
      <c r="F79" s="176" t="str">
        <f>IF(E18="","",E18)</f>
        <v/>
      </c>
      <c r="G79" s="64"/>
      <c r="H79" s="64"/>
      <c r="I79" s="173"/>
      <c r="J79" s="64"/>
      <c r="K79" s="64"/>
      <c r="L79" s="62"/>
    </row>
    <row r="80" spans="2:12" s="1" customFormat="1" ht="10.35" customHeight="1">
      <c r="B80" s="42"/>
      <c r="C80" s="64"/>
      <c r="D80" s="64"/>
      <c r="E80" s="64"/>
      <c r="F80" s="64"/>
      <c r="G80" s="64"/>
      <c r="H80" s="64"/>
      <c r="I80" s="173"/>
      <c r="J80" s="64"/>
      <c r="K80" s="64"/>
      <c r="L80" s="62"/>
    </row>
    <row r="81" spans="2:65" s="10" customFormat="1" ht="29.25" customHeight="1">
      <c r="B81" s="178"/>
      <c r="C81" s="179" t="s">
        <v>151</v>
      </c>
      <c r="D81" s="180" t="s">
        <v>61</v>
      </c>
      <c r="E81" s="180" t="s">
        <v>57</v>
      </c>
      <c r="F81" s="180" t="s">
        <v>152</v>
      </c>
      <c r="G81" s="180" t="s">
        <v>153</v>
      </c>
      <c r="H81" s="180" t="s">
        <v>154</v>
      </c>
      <c r="I81" s="181" t="s">
        <v>155</v>
      </c>
      <c r="J81" s="180" t="s">
        <v>135</v>
      </c>
      <c r="K81" s="182" t="s">
        <v>156</v>
      </c>
      <c r="L81" s="183"/>
      <c r="M81" s="82" t="s">
        <v>157</v>
      </c>
      <c r="N81" s="83" t="s">
        <v>46</v>
      </c>
      <c r="O81" s="83" t="s">
        <v>158</v>
      </c>
      <c r="P81" s="83" t="s">
        <v>159</v>
      </c>
      <c r="Q81" s="83" t="s">
        <v>160</v>
      </c>
      <c r="R81" s="83" t="s">
        <v>161</v>
      </c>
      <c r="S81" s="83" t="s">
        <v>162</v>
      </c>
      <c r="T81" s="84" t="s">
        <v>163</v>
      </c>
    </row>
    <row r="82" spans="2:65" s="1" customFormat="1" ht="29.25" customHeight="1">
      <c r="B82" s="42"/>
      <c r="C82" s="88" t="s">
        <v>136</v>
      </c>
      <c r="D82" s="64"/>
      <c r="E82" s="64"/>
      <c r="F82" s="64"/>
      <c r="G82" s="64"/>
      <c r="H82" s="64"/>
      <c r="I82" s="173"/>
      <c r="J82" s="184">
        <f>BK82</f>
        <v>0</v>
      </c>
      <c r="K82" s="64"/>
      <c r="L82" s="62"/>
      <c r="M82" s="85"/>
      <c r="N82" s="86"/>
      <c r="O82" s="86"/>
      <c r="P82" s="185">
        <f>P83</f>
        <v>0</v>
      </c>
      <c r="Q82" s="86"/>
      <c r="R82" s="185">
        <f>R83</f>
        <v>27.963657500000004</v>
      </c>
      <c r="S82" s="86"/>
      <c r="T82" s="186">
        <f>T83</f>
        <v>161.96144999999999</v>
      </c>
      <c r="AT82" s="25" t="s">
        <v>75</v>
      </c>
      <c r="AU82" s="25" t="s">
        <v>137</v>
      </c>
      <c r="BK82" s="187">
        <f>BK83</f>
        <v>0</v>
      </c>
    </row>
    <row r="83" spans="2:65" s="11" customFormat="1" ht="37.35" customHeight="1">
      <c r="B83" s="188"/>
      <c r="C83" s="189"/>
      <c r="D83" s="190" t="s">
        <v>75</v>
      </c>
      <c r="E83" s="191" t="s">
        <v>164</v>
      </c>
      <c r="F83" s="191" t="s">
        <v>165</v>
      </c>
      <c r="G83" s="189"/>
      <c r="H83" s="189"/>
      <c r="I83" s="192"/>
      <c r="J83" s="193">
        <f>BK83</f>
        <v>0</v>
      </c>
      <c r="K83" s="189"/>
      <c r="L83" s="194"/>
      <c r="M83" s="195"/>
      <c r="N83" s="196"/>
      <c r="O83" s="196"/>
      <c r="P83" s="197">
        <f>P84+P151+P186+P207+P236</f>
        <v>0</v>
      </c>
      <c r="Q83" s="196"/>
      <c r="R83" s="197">
        <f>R84+R151+R186+R207+R236</f>
        <v>27.963657500000004</v>
      </c>
      <c r="S83" s="196"/>
      <c r="T83" s="198">
        <f>T84+T151+T186+T207+T236</f>
        <v>161.96144999999999</v>
      </c>
      <c r="AR83" s="199" t="s">
        <v>83</v>
      </c>
      <c r="AT83" s="200" t="s">
        <v>75</v>
      </c>
      <c r="AU83" s="200" t="s">
        <v>76</v>
      </c>
      <c r="AY83" s="199" t="s">
        <v>166</v>
      </c>
      <c r="BK83" s="201">
        <f>BK84+BK151+BK186+BK207+BK236</f>
        <v>0</v>
      </c>
    </row>
    <row r="84" spans="2:65" s="11" customFormat="1" ht="19.899999999999999" customHeight="1">
      <c r="B84" s="188"/>
      <c r="C84" s="189"/>
      <c r="D84" s="190" t="s">
        <v>75</v>
      </c>
      <c r="E84" s="202" t="s">
        <v>83</v>
      </c>
      <c r="F84" s="202" t="s">
        <v>415</v>
      </c>
      <c r="G84" s="189"/>
      <c r="H84" s="189"/>
      <c r="I84" s="192"/>
      <c r="J84" s="203">
        <f>BK84</f>
        <v>0</v>
      </c>
      <c r="K84" s="189"/>
      <c r="L84" s="194"/>
      <c r="M84" s="195"/>
      <c r="N84" s="196"/>
      <c r="O84" s="196"/>
      <c r="P84" s="197">
        <f>SUM(P85:P150)</f>
        <v>0</v>
      </c>
      <c r="Q84" s="196"/>
      <c r="R84" s="197">
        <f>SUM(R85:R150)</f>
        <v>1.80225E-2</v>
      </c>
      <c r="S84" s="196"/>
      <c r="T84" s="198">
        <f>SUM(T85:T150)</f>
        <v>161.96144999999999</v>
      </c>
      <c r="AR84" s="199" t="s">
        <v>83</v>
      </c>
      <c r="AT84" s="200" t="s">
        <v>75</v>
      </c>
      <c r="AU84" s="200" t="s">
        <v>83</v>
      </c>
      <c r="AY84" s="199" t="s">
        <v>166</v>
      </c>
      <c r="BK84" s="201">
        <f>SUM(BK85:BK150)</f>
        <v>0</v>
      </c>
    </row>
    <row r="85" spans="2:65" s="1" customFormat="1" ht="51" customHeight="1">
      <c r="B85" s="42"/>
      <c r="C85" s="204" t="s">
        <v>83</v>
      </c>
      <c r="D85" s="204" t="s">
        <v>169</v>
      </c>
      <c r="E85" s="205" t="s">
        <v>1879</v>
      </c>
      <c r="F85" s="206" t="s">
        <v>1880</v>
      </c>
      <c r="G85" s="207" t="s">
        <v>172</v>
      </c>
      <c r="H85" s="208">
        <v>370</v>
      </c>
      <c r="I85" s="209"/>
      <c r="J85" s="208">
        <f>ROUND(I85*H85,2)</f>
        <v>0</v>
      </c>
      <c r="K85" s="206" t="s">
        <v>173</v>
      </c>
      <c r="L85" s="62"/>
      <c r="M85" s="210" t="s">
        <v>22</v>
      </c>
      <c r="N85" s="211" t="s">
        <v>47</v>
      </c>
      <c r="O85" s="43"/>
      <c r="P85" s="212">
        <f>O85*H85</f>
        <v>0</v>
      </c>
      <c r="Q85" s="212">
        <v>0</v>
      </c>
      <c r="R85" s="212">
        <f>Q85*H85</f>
        <v>0</v>
      </c>
      <c r="S85" s="212">
        <v>0.28999999999999998</v>
      </c>
      <c r="T85" s="213">
        <f>S85*H85</f>
        <v>107.3</v>
      </c>
      <c r="AR85" s="25" t="s">
        <v>174</v>
      </c>
      <c r="AT85" s="25" t="s">
        <v>169</v>
      </c>
      <c r="AU85" s="25" t="s">
        <v>85</v>
      </c>
      <c r="AY85" s="25" t="s">
        <v>166</v>
      </c>
      <c r="BE85" s="214">
        <f>IF(N85="základní",J85,0)</f>
        <v>0</v>
      </c>
      <c r="BF85" s="214">
        <f>IF(N85="snížená",J85,0)</f>
        <v>0</v>
      </c>
      <c r="BG85" s="214">
        <f>IF(N85="zákl. přenesená",J85,0)</f>
        <v>0</v>
      </c>
      <c r="BH85" s="214">
        <f>IF(N85="sníž. přenesená",J85,0)</f>
        <v>0</v>
      </c>
      <c r="BI85" s="214">
        <f>IF(N85="nulová",J85,0)</f>
        <v>0</v>
      </c>
      <c r="BJ85" s="25" t="s">
        <v>83</v>
      </c>
      <c r="BK85" s="214">
        <f>ROUND(I85*H85,2)</f>
        <v>0</v>
      </c>
      <c r="BL85" s="25" t="s">
        <v>174</v>
      </c>
      <c r="BM85" s="25" t="s">
        <v>1881</v>
      </c>
    </row>
    <row r="86" spans="2:65" s="1" customFormat="1" ht="324" hidden="1">
      <c r="B86" s="42"/>
      <c r="C86" s="64"/>
      <c r="D86" s="217" t="s">
        <v>193</v>
      </c>
      <c r="E86" s="64"/>
      <c r="F86" s="237" t="s">
        <v>1882</v>
      </c>
      <c r="G86" s="64"/>
      <c r="H86" s="64"/>
      <c r="I86" s="173"/>
      <c r="J86" s="64"/>
      <c r="K86" s="64"/>
      <c r="L86" s="62"/>
      <c r="M86" s="238"/>
      <c r="N86" s="43"/>
      <c r="O86" s="43"/>
      <c r="P86" s="43"/>
      <c r="Q86" s="43"/>
      <c r="R86" s="43"/>
      <c r="S86" s="43"/>
      <c r="T86" s="79"/>
      <c r="AT86" s="25" t="s">
        <v>193</v>
      </c>
      <c r="AU86" s="25" t="s">
        <v>85</v>
      </c>
    </row>
    <row r="87" spans="2:65" s="12" customFormat="1">
      <c r="B87" s="215"/>
      <c r="C87" s="216"/>
      <c r="D87" s="217" t="s">
        <v>176</v>
      </c>
      <c r="E87" s="218" t="s">
        <v>22</v>
      </c>
      <c r="F87" s="219" t="s">
        <v>1883</v>
      </c>
      <c r="G87" s="216"/>
      <c r="H87" s="218" t="s">
        <v>22</v>
      </c>
      <c r="I87" s="220"/>
      <c r="J87" s="216"/>
      <c r="K87" s="216"/>
      <c r="L87" s="221"/>
      <c r="M87" s="222"/>
      <c r="N87" s="223"/>
      <c r="O87" s="223"/>
      <c r="P87" s="223"/>
      <c r="Q87" s="223"/>
      <c r="R87" s="223"/>
      <c r="S87" s="223"/>
      <c r="T87" s="224"/>
      <c r="AT87" s="225" t="s">
        <v>176</v>
      </c>
      <c r="AU87" s="225" t="s">
        <v>85</v>
      </c>
      <c r="AV87" s="12" t="s">
        <v>83</v>
      </c>
      <c r="AW87" s="12" t="s">
        <v>39</v>
      </c>
      <c r="AX87" s="12" t="s">
        <v>76</v>
      </c>
      <c r="AY87" s="225" t="s">
        <v>166</v>
      </c>
    </row>
    <row r="88" spans="2:65" s="13" customFormat="1">
      <c r="B88" s="226"/>
      <c r="C88" s="227"/>
      <c r="D88" s="217" t="s">
        <v>176</v>
      </c>
      <c r="E88" s="228" t="s">
        <v>22</v>
      </c>
      <c r="F88" s="229" t="s">
        <v>1884</v>
      </c>
      <c r="G88" s="227"/>
      <c r="H88" s="230">
        <v>370</v>
      </c>
      <c r="I88" s="231"/>
      <c r="J88" s="227"/>
      <c r="K88" s="227"/>
      <c r="L88" s="232"/>
      <c r="M88" s="233"/>
      <c r="N88" s="234"/>
      <c r="O88" s="234"/>
      <c r="P88" s="234"/>
      <c r="Q88" s="234"/>
      <c r="R88" s="234"/>
      <c r="S88" s="234"/>
      <c r="T88" s="235"/>
      <c r="AT88" s="236" t="s">
        <v>176</v>
      </c>
      <c r="AU88" s="236" t="s">
        <v>85</v>
      </c>
      <c r="AV88" s="13" t="s">
        <v>85</v>
      </c>
      <c r="AW88" s="13" t="s">
        <v>39</v>
      </c>
      <c r="AX88" s="13" t="s">
        <v>83</v>
      </c>
      <c r="AY88" s="236" t="s">
        <v>166</v>
      </c>
    </row>
    <row r="89" spans="2:65" s="1" customFormat="1" ht="38.25" customHeight="1">
      <c r="B89" s="42"/>
      <c r="C89" s="204" t="s">
        <v>85</v>
      </c>
      <c r="D89" s="204" t="s">
        <v>169</v>
      </c>
      <c r="E89" s="205" t="s">
        <v>1885</v>
      </c>
      <c r="F89" s="206" t="s">
        <v>1886</v>
      </c>
      <c r="G89" s="207" t="s">
        <v>172</v>
      </c>
      <c r="H89" s="208">
        <v>185</v>
      </c>
      <c r="I89" s="209"/>
      <c r="J89" s="208">
        <f>ROUND(I89*H89,2)</f>
        <v>0</v>
      </c>
      <c r="K89" s="206" t="s">
        <v>173</v>
      </c>
      <c r="L89" s="62"/>
      <c r="M89" s="210" t="s">
        <v>22</v>
      </c>
      <c r="N89" s="211" t="s">
        <v>47</v>
      </c>
      <c r="O89" s="43"/>
      <c r="P89" s="212">
        <f>O89*H89</f>
        <v>0</v>
      </c>
      <c r="Q89" s="212">
        <v>0</v>
      </c>
      <c r="R89" s="212">
        <f>Q89*H89</f>
        <v>0</v>
      </c>
      <c r="S89" s="212">
        <v>9.8000000000000004E-2</v>
      </c>
      <c r="T89" s="213">
        <f>S89*H89</f>
        <v>18.13</v>
      </c>
      <c r="AR89" s="25" t="s">
        <v>174</v>
      </c>
      <c r="AT89" s="25" t="s">
        <v>169</v>
      </c>
      <c r="AU89" s="25" t="s">
        <v>85</v>
      </c>
      <c r="AY89" s="25" t="s">
        <v>166</v>
      </c>
      <c r="BE89" s="214">
        <f>IF(N89="základní",J89,0)</f>
        <v>0</v>
      </c>
      <c r="BF89" s="214">
        <f>IF(N89="snížená",J89,0)</f>
        <v>0</v>
      </c>
      <c r="BG89" s="214">
        <f>IF(N89="zákl. přenesená",J89,0)</f>
        <v>0</v>
      </c>
      <c r="BH89" s="214">
        <f>IF(N89="sníž. přenesená",J89,0)</f>
        <v>0</v>
      </c>
      <c r="BI89" s="214">
        <f>IF(N89="nulová",J89,0)</f>
        <v>0</v>
      </c>
      <c r="BJ89" s="25" t="s">
        <v>83</v>
      </c>
      <c r="BK89" s="214">
        <f>ROUND(I89*H89,2)</f>
        <v>0</v>
      </c>
      <c r="BL89" s="25" t="s">
        <v>174</v>
      </c>
      <c r="BM89" s="25" t="s">
        <v>1887</v>
      </c>
    </row>
    <row r="90" spans="2:65" s="1" customFormat="1" ht="324" hidden="1">
      <c r="B90" s="42"/>
      <c r="C90" s="64"/>
      <c r="D90" s="217" t="s">
        <v>193</v>
      </c>
      <c r="E90" s="64"/>
      <c r="F90" s="237" t="s">
        <v>1882</v>
      </c>
      <c r="G90" s="64"/>
      <c r="H90" s="64"/>
      <c r="I90" s="173"/>
      <c r="J90" s="64"/>
      <c r="K90" s="64"/>
      <c r="L90" s="62"/>
      <c r="M90" s="238"/>
      <c r="N90" s="43"/>
      <c r="O90" s="43"/>
      <c r="P90" s="43"/>
      <c r="Q90" s="43"/>
      <c r="R90" s="43"/>
      <c r="S90" s="43"/>
      <c r="T90" s="79"/>
      <c r="AT90" s="25" t="s">
        <v>193</v>
      </c>
      <c r="AU90" s="25" t="s">
        <v>85</v>
      </c>
    </row>
    <row r="91" spans="2:65" s="12" customFormat="1">
      <c r="B91" s="215"/>
      <c r="C91" s="216"/>
      <c r="D91" s="217" t="s">
        <v>176</v>
      </c>
      <c r="E91" s="218" t="s">
        <v>22</v>
      </c>
      <c r="F91" s="219" t="s">
        <v>1888</v>
      </c>
      <c r="G91" s="216"/>
      <c r="H91" s="218" t="s">
        <v>22</v>
      </c>
      <c r="I91" s="220"/>
      <c r="J91" s="216"/>
      <c r="K91" s="216"/>
      <c r="L91" s="221"/>
      <c r="M91" s="222"/>
      <c r="N91" s="223"/>
      <c r="O91" s="223"/>
      <c r="P91" s="223"/>
      <c r="Q91" s="223"/>
      <c r="R91" s="223"/>
      <c r="S91" s="223"/>
      <c r="T91" s="224"/>
      <c r="AT91" s="225" t="s">
        <v>176</v>
      </c>
      <c r="AU91" s="225" t="s">
        <v>85</v>
      </c>
      <c r="AV91" s="12" t="s">
        <v>83</v>
      </c>
      <c r="AW91" s="12" t="s">
        <v>39</v>
      </c>
      <c r="AX91" s="12" t="s">
        <v>76</v>
      </c>
      <c r="AY91" s="225" t="s">
        <v>166</v>
      </c>
    </row>
    <row r="92" spans="2:65" s="13" customFormat="1">
      <c r="B92" s="226"/>
      <c r="C92" s="227"/>
      <c r="D92" s="217" t="s">
        <v>176</v>
      </c>
      <c r="E92" s="228" t="s">
        <v>22</v>
      </c>
      <c r="F92" s="229" t="s">
        <v>1889</v>
      </c>
      <c r="G92" s="227"/>
      <c r="H92" s="230">
        <v>185</v>
      </c>
      <c r="I92" s="231"/>
      <c r="J92" s="227"/>
      <c r="K92" s="227"/>
      <c r="L92" s="232"/>
      <c r="M92" s="233"/>
      <c r="N92" s="234"/>
      <c r="O92" s="234"/>
      <c r="P92" s="234"/>
      <c r="Q92" s="234"/>
      <c r="R92" s="234"/>
      <c r="S92" s="234"/>
      <c r="T92" s="235"/>
      <c r="AT92" s="236" t="s">
        <v>176</v>
      </c>
      <c r="AU92" s="236" t="s">
        <v>85</v>
      </c>
      <c r="AV92" s="13" t="s">
        <v>85</v>
      </c>
      <c r="AW92" s="13" t="s">
        <v>39</v>
      </c>
      <c r="AX92" s="13" t="s">
        <v>83</v>
      </c>
      <c r="AY92" s="236" t="s">
        <v>166</v>
      </c>
    </row>
    <row r="93" spans="2:65" s="1" customFormat="1" ht="38.25" customHeight="1">
      <c r="B93" s="42"/>
      <c r="C93" s="204" t="s">
        <v>183</v>
      </c>
      <c r="D93" s="204" t="s">
        <v>169</v>
      </c>
      <c r="E93" s="205" t="s">
        <v>1890</v>
      </c>
      <c r="F93" s="206" t="s">
        <v>1891</v>
      </c>
      <c r="G93" s="207" t="s">
        <v>172</v>
      </c>
      <c r="H93" s="208">
        <v>185</v>
      </c>
      <c r="I93" s="209"/>
      <c r="J93" s="208">
        <f>ROUND(I93*H93,2)</f>
        <v>0</v>
      </c>
      <c r="K93" s="206" t="s">
        <v>173</v>
      </c>
      <c r="L93" s="62"/>
      <c r="M93" s="210" t="s">
        <v>22</v>
      </c>
      <c r="N93" s="211" t="s">
        <v>47</v>
      </c>
      <c r="O93" s="43"/>
      <c r="P93" s="212">
        <f>O93*H93</f>
        <v>0</v>
      </c>
      <c r="Q93" s="212">
        <v>4.0000000000000003E-5</v>
      </c>
      <c r="R93" s="212">
        <f>Q93*H93</f>
        <v>7.4000000000000003E-3</v>
      </c>
      <c r="S93" s="212">
        <v>0.128</v>
      </c>
      <c r="T93" s="213">
        <f>S93*H93</f>
        <v>23.68</v>
      </c>
      <c r="AR93" s="25" t="s">
        <v>174</v>
      </c>
      <c r="AT93" s="25" t="s">
        <v>169</v>
      </c>
      <c r="AU93" s="25" t="s">
        <v>85</v>
      </c>
      <c r="AY93" s="25" t="s">
        <v>166</v>
      </c>
      <c r="BE93" s="214">
        <f>IF(N93="základní",J93,0)</f>
        <v>0</v>
      </c>
      <c r="BF93" s="214">
        <f>IF(N93="snížená",J93,0)</f>
        <v>0</v>
      </c>
      <c r="BG93" s="214">
        <f>IF(N93="zákl. přenesená",J93,0)</f>
        <v>0</v>
      </c>
      <c r="BH93" s="214">
        <f>IF(N93="sníž. přenesená",J93,0)</f>
        <v>0</v>
      </c>
      <c r="BI93" s="214">
        <f>IF(N93="nulová",J93,0)</f>
        <v>0</v>
      </c>
      <c r="BJ93" s="25" t="s">
        <v>83</v>
      </c>
      <c r="BK93" s="214">
        <f>ROUND(I93*H93,2)</f>
        <v>0</v>
      </c>
      <c r="BL93" s="25" t="s">
        <v>174</v>
      </c>
      <c r="BM93" s="25" t="s">
        <v>1892</v>
      </c>
    </row>
    <row r="94" spans="2:65" s="1" customFormat="1" ht="297" hidden="1">
      <c r="B94" s="42"/>
      <c r="C94" s="64"/>
      <c r="D94" s="217" t="s">
        <v>193</v>
      </c>
      <c r="E94" s="64"/>
      <c r="F94" s="237" t="s">
        <v>1893</v>
      </c>
      <c r="G94" s="64"/>
      <c r="H94" s="64"/>
      <c r="I94" s="173"/>
      <c r="J94" s="64"/>
      <c r="K94" s="64"/>
      <c r="L94" s="62"/>
      <c r="M94" s="238"/>
      <c r="N94" s="43"/>
      <c r="O94" s="43"/>
      <c r="P94" s="43"/>
      <c r="Q94" s="43"/>
      <c r="R94" s="43"/>
      <c r="S94" s="43"/>
      <c r="T94" s="79"/>
      <c r="AT94" s="25" t="s">
        <v>193</v>
      </c>
      <c r="AU94" s="25" t="s">
        <v>85</v>
      </c>
    </row>
    <row r="95" spans="2:65" s="12" customFormat="1">
      <c r="B95" s="215"/>
      <c r="C95" s="216"/>
      <c r="D95" s="217" t="s">
        <v>176</v>
      </c>
      <c r="E95" s="218" t="s">
        <v>22</v>
      </c>
      <c r="F95" s="219" t="s">
        <v>1888</v>
      </c>
      <c r="G95" s="216"/>
      <c r="H95" s="218" t="s">
        <v>22</v>
      </c>
      <c r="I95" s="220"/>
      <c r="J95" s="216"/>
      <c r="K95" s="216"/>
      <c r="L95" s="221"/>
      <c r="M95" s="222"/>
      <c r="N95" s="223"/>
      <c r="O95" s="223"/>
      <c r="P95" s="223"/>
      <c r="Q95" s="223"/>
      <c r="R95" s="223"/>
      <c r="S95" s="223"/>
      <c r="T95" s="224"/>
      <c r="AT95" s="225" t="s">
        <v>176</v>
      </c>
      <c r="AU95" s="225" t="s">
        <v>85</v>
      </c>
      <c r="AV95" s="12" t="s">
        <v>83</v>
      </c>
      <c r="AW95" s="12" t="s">
        <v>39</v>
      </c>
      <c r="AX95" s="12" t="s">
        <v>76</v>
      </c>
      <c r="AY95" s="225" t="s">
        <v>166</v>
      </c>
    </row>
    <row r="96" spans="2:65" s="13" customFormat="1">
      <c r="B96" s="226"/>
      <c r="C96" s="227"/>
      <c r="D96" s="217" t="s">
        <v>176</v>
      </c>
      <c r="E96" s="228" t="s">
        <v>22</v>
      </c>
      <c r="F96" s="229" t="s">
        <v>1889</v>
      </c>
      <c r="G96" s="227"/>
      <c r="H96" s="230">
        <v>185</v>
      </c>
      <c r="I96" s="231"/>
      <c r="J96" s="227"/>
      <c r="K96" s="227"/>
      <c r="L96" s="232"/>
      <c r="M96" s="233"/>
      <c r="N96" s="234"/>
      <c r="O96" s="234"/>
      <c r="P96" s="234"/>
      <c r="Q96" s="234"/>
      <c r="R96" s="234"/>
      <c r="S96" s="234"/>
      <c r="T96" s="235"/>
      <c r="AT96" s="236" t="s">
        <v>176</v>
      </c>
      <c r="AU96" s="236" t="s">
        <v>85</v>
      </c>
      <c r="AV96" s="13" t="s">
        <v>85</v>
      </c>
      <c r="AW96" s="13" t="s">
        <v>39</v>
      </c>
      <c r="AX96" s="13" t="s">
        <v>83</v>
      </c>
      <c r="AY96" s="236" t="s">
        <v>166</v>
      </c>
    </row>
    <row r="97" spans="2:65" s="1" customFormat="1" ht="38.25" customHeight="1">
      <c r="B97" s="42"/>
      <c r="C97" s="204" t="s">
        <v>174</v>
      </c>
      <c r="D97" s="204" t="s">
        <v>169</v>
      </c>
      <c r="E97" s="205" t="s">
        <v>1894</v>
      </c>
      <c r="F97" s="206" t="s">
        <v>1895</v>
      </c>
      <c r="G97" s="207" t="s">
        <v>289</v>
      </c>
      <c r="H97" s="208">
        <v>62.69</v>
      </c>
      <c r="I97" s="209"/>
      <c r="J97" s="208">
        <f>ROUND(I97*H97,2)</f>
        <v>0</v>
      </c>
      <c r="K97" s="206" t="s">
        <v>173</v>
      </c>
      <c r="L97" s="62"/>
      <c r="M97" s="210" t="s">
        <v>22</v>
      </c>
      <c r="N97" s="211" t="s">
        <v>47</v>
      </c>
      <c r="O97" s="43"/>
      <c r="P97" s="212">
        <f>O97*H97</f>
        <v>0</v>
      </c>
      <c r="Q97" s="212">
        <v>0</v>
      </c>
      <c r="R97" s="212">
        <f>Q97*H97</f>
        <v>0</v>
      </c>
      <c r="S97" s="212">
        <v>0.20499999999999999</v>
      </c>
      <c r="T97" s="213">
        <f>S97*H97</f>
        <v>12.851449999999998</v>
      </c>
      <c r="AR97" s="25" t="s">
        <v>174</v>
      </c>
      <c r="AT97" s="25" t="s">
        <v>169</v>
      </c>
      <c r="AU97" s="25" t="s">
        <v>85</v>
      </c>
      <c r="AY97" s="25" t="s">
        <v>166</v>
      </c>
      <c r="BE97" s="214">
        <f>IF(N97="základní",J97,0)</f>
        <v>0</v>
      </c>
      <c r="BF97" s="214">
        <f>IF(N97="snížená",J97,0)</f>
        <v>0</v>
      </c>
      <c r="BG97" s="214">
        <f>IF(N97="zákl. přenesená",J97,0)</f>
        <v>0</v>
      </c>
      <c r="BH97" s="214">
        <f>IF(N97="sníž. přenesená",J97,0)</f>
        <v>0</v>
      </c>
      <c r="BI97" s="214">
        <f>IF(N97="nulová",J97,0)</f>
        <v>0</v>
      </c>
      <c r="BJ97" s="25" t="s">
        <v>83</v>
      </c>
      <c r="BK97" s="214">
        <f>ROUND(I97*H97,2)</f>
        <v>0</v>
      </c>
      <c r="BL97" s="25" t="s">
        <v>174</v>
      </c>
      <c r="BM97" s="25" t="s">
        <v>1896</v>
      </c>
    </row>
    <row r="98" spans="2:65" s="1" customFormat="1" ht="216" hidden="1">
      <c r="B98" s="42"/>
      <c r="C98" s="64"/>
      <c r="D98" s="217" t="s">
        <v>193</v>
      </c>
      <c r="E98" s="64"/>
      <c r="F98" s="237" t="s">
        <v>1897</v>
      </c>
      <c r="G98" s="64"/>
      <c r="H98" s="64"/>
      <c r="I98" s="173"/>
      <c r="J98" s="64"/>
      <c r="K98" s="64"/>
      <c r="L98" s="62"/>
      <c r="M98" s="238"/>
      <c r="N98" s="43"/>
      <c r="O98" s="43"/>
      <c r="P98" s="43"/>
      <c r="Q98" s="43"/>
      <c r="R98" s="43"/>
      <c r="S98" s="43"/>
      <c r="T98" s="79"/>
      <c r="AT98" s="25" t="s">
        <v>193</v>
      </c>
      <c r="AU98" s="25" t="s">
        <v>85</v>
      </c>
    </row>
    <row r="99" spans="2:65" s="12" customFormat="1">
      <c r="B99" s="215"/>
      <c r="C99" s="216"/>
      <c r="D99" s="217" t="s">
        <v>176</v>
      </c>
      <c r="E99" s="218" t="s">
        <v>22</v>
      </c>
      <c r="F99" s="219" t="s">
        <v>1888</v>
      </c>
      <c r="G99" s="216"/>
      <c r="H99" s="218" t="s">
        <v>22</v>
      </c>
      <c r="I99" s="220"/>
      <c r="J99" s="216"/>
      <c r="K99" s="216"/>
      <c r="L99" s="221"/>
      <c r="M99" s="222"/>
      <c r="N99" s="223"/>
      <c r="O99" s="223"/>
      <c r="P99" s="223"/>
      <c r="Q99" s="223"/>
      <c r="R99" s="223"/>
      <c r="S99" s="223"/>
      <c r="T99" s="224"/>
      <c r="AT99" s="225" t="s">
        <v>176</v>
      </c>
      <c r="AU99" s="225" t="s">
        <v>85</v>
      </c>
      <c r="AV99" s="12" t="s">
        <v>83</v>
      </c>
      <c r="AW99" s="12" t="s">
        <v>39</v>
      </c>
      <c r="AX99" s="12" t="s">
        <v>76</v>
      </c>
      <c r="AY99" s="225" t="s">
        <v>166</v>
      </c>
    </row>
    <row r="100" spans="2:65" s="13" customFormat="1">
      <c r="B100" s="226"/>
      <c r="C100" s="227"/>
      <c r="D100" s="217" t="s">
        <v>176</v>
      </c>
      <c r="E100" s="228" t="s">
        <v>22</v>
      </c>
      <c r="F100" s="229" t="s">
        <v>1898</v>
      </c>
      <c r="G100" s="227"/>
      <c r="H100" s="230">
        <v>62.69</v>
      </c>
      <c r="I100" s="231"/>
      <c r="J100" s="227"/>
      <c r="K100" s="227"/>
      <c r="L100" s="232"/>
      <c r="M100" s="233"/>
      <c r="N100" s="234"/>
      <c r="O100" s="234"/>
      <c r="P100" s="234"/>
      <c r="Q100" s="234"/>
      <c r="R100" s="234"/>
      <c r="S100" s="234"/>
      <c r="T100" s="235"/>
      <c r="AT100" s="236" t="s">
        <v>176</v>
      </c>
      <c r="AU100" s="236" t="s">
        <v>85</v>
      </c>
      <c r="AV100" s="13" t="s">
        <v>85</v>
      </c>
      <c r="AW100" s="13" t="s">
        <v>39</v>
      </c>
      <c r="AX100" s="13" t="s">
        <v>83</v>
      </c>
      <c r="AY100" s="236" t="s">
        <v>166</v>
      </c>
    </row>
    <row r="101" spans="2:65" s="1" customFormat="1" ht="38.25" customHeight="1">
      <c r="B101" s="42"/>
      <c r="C101" s="204" t="s">
        <v>197</v>
      </c>
      <c r="D101" s="204" t="s">
        <v>169</v>
      </c>
      <c r="E101" s="205" t="s">
        <v>1271</v>
      </c>
      <c r="F101" s="206" t="s">
        <v>1272</v>
      </c>
      <c r="G101" s="207" t="s">
        <v>186</v>
      </c>
      <c r="H101" s="208">
        <v>126.2</v>
      </c>
      <c r="I101" s="209"/>
      <c r="J101" s="208">
        <f>ROUND(I101*H101,2)</f>
        <v>0</v>
      </c>
      <c r="K101" s="206" t="s">
        <v>173</v>
      </c>
      <c r="L101" s="62"/>
      <c r="M101" s="210" t="s">
        <v>22</v>
      </c>
      <c r="N101" s="211" t="s">
        <v>47</v>
      </c>
      <c r="O101" s="43"/>
      <c r="P101" s="212">
        <f>O101*H101</f>
        <v>0</v>
      </c>
      <c r="Q101" s="212">
        <v>0</v>
      </c>
      <c r="R101" s="212">
        <f>Q101*H101</f>
        <v>0</v>
      </c>
      <c r="S101" s="212">
        <v>0</v>
      </c>
      <c r="T101" s="213">
        <f>S101*H101</f>
        <v>0</v>
      </c>
      <c r="AR101" s="25" t="s">
        <v>174</v>
      </c>
      <c r="AT101" s="25" t="s">
        <v>169</v>
      </c>
      <c r="AU101" s="25" t="s">
        <v>85</v>
      </c>
      <c r="AY101" s="25" t="s">
        <v>166</v>
      </c>
      <c r="BE101" s="214">
        <f>IF(N101="základní",J101,0)</f>
        <v>0</v>
      </c>
      <c r="BF101" s="214">
        <f>IF(N101="snížená",J101,0)</f>
        <v>0</v>
      </c>
      <c r="BG101" s="214">
        <f>IF(N101="zákl. přenesená",J101,0)</f>
        <v>0</v>
      </c>
      <c r="BH101" s="214">
        <f>IF(N101="sníž. přenesená",J101,0)</f>
        <v>0</v>
      </c>
      <c r="BI101" s="214">
        <f>IF(N101="nulová",J101,0)</f>
        <v>0</v>
      </c>
      <c r="BJ101" s="25" t="s">
        <v>83</v>
      </c>
      <c r="BK101" s="214">
        <f>ROUND(I101*H101,2)</f>
        <v>0</v>
      </c>
      <c r="BL101" s="25" t="s">
        <v>174</v>
      </c>
      <c r="BM101" s="25" t="s">
        <v>1899</v>
      </c>
    </row>
    <row r="102" spans="2:65" s="1" customFormat="1" ht="243" hidden="1">
      <c r="B102" s="42"/>
      <c r="C102" s="64"/>
      <c r="D102" s="217" t="s">
        <v>193</v>
      </c>
      <c r="E102" s="64"/>
      <c r="F102" s="237" t="s">
        <v>1274</v>
      </c>
      <c r="G102" s="64"/>
      <c r="H102" s="64"/>
      <c r="I102" s="173"/>
      <c r="J102" s="64"/>
      <c r="K102" s="64"/>
      <c r="L102" s="62"/>
      <c r="M102" s="238"/>
      <c r="N102" s="43"/>
      <c r="O102" s="43"/>
      <c r="P102" s="43"/>
      <c r="Q102" s="43"/>
      <c r="R102" s="43"/>
      <c r="S102" s="43"/>
      <c r="T102" s="79"/>
      <c r="AT102" s="25" t="s">
        <v>193</v>
      </c>
      <c r="AU102" s="25" t="s">
        <v>85</v>
      </c>
    </row>
    <row r="103" spans="2:65" s="13" customFormat="1">
      <c r="B103" s="226"/>
      <c r="C103" s="227"/>
      <c r="D103" s="217" t="s">
        <v>176</v>
      </c>
      <c r="E103" s="228" t="s">
        <v>22</v>
      </c>
      <c r="F103" s="229" t="s">
        <v>1900</v>
      </c>
      <c r="G103" s="227"/>
      <c r="H103" s="230">
        <v>46.2</v>
      </c>
      <c r="I103" s="231"/>
      <c r="J103" s="227"/>
      <c r="K103" s="227"/>
      <c r="L103" s="232"/>
      <c r="M103" s="233"/>
      <c r="N103" s="234"/>
      <c r="O103" s="234"/>
      <c r="P103" s="234"/>
      <c r="Q103" s="234"/>
      <c r="R103" s="234"/>
      <c r="S103" s="234"/>
      <c r="T103" s="235"/>
      <c r="AT103" s="236" t="s">
        <v>176</v>
      </c>
      <c r="AU103" s="236" t="s">
        <v>85</v>
      </c>
      <c r="AV103" s="13" t="s">
        <v>85</v>
      </c>
      <c r="AW103" s="13" t="s">
        <v>39</v>
      </c>
      <c r="AX103" s="13" t="s">
        <v>76</v>
      </c>
      <c r="AY103" s="236" t="s">
        <v>166</v>
      </c>
    </row>
    <row r="104" spans="2:65" s="13" customFormat="1">
      <c r="B104" s="226"/>
      <c r="C104" s="227"/>
      <c r="D104" s="217" t="s">
        <v>176</v>
      </c>
      <c r="E104" s="228" t="s">
        <v>22</v>
      </c>
      <c r="F104" s="229" t="s">
        <v>1901</v>
      </c>
      <c r="G104" s="227"/>
      <c r="H104" s="230">
        <v>80</v>
      </c>
      <c r="I104" s="231"/>
      <c r="J104" s="227"/>
      <c r="K104" s="227"/>
      <c r="L104" s="232"/>
      <c r="M104" s="233"/>
      <c r="N104" s="234"/>
      <c r="O104" s="234"/>
      <c r="P104" s="234"/>
      <c r="Q104" s="234"/>
      <c r="R104" s="234"/>
      <c r="S104" s="234"/>
      <c r="T104" s="235"/>
      <c r="AT104" s="236" t="s">
        <v>176</v>
      </c>
      <c r="AU104" s="236" t="s">
        <v>85</v>
      </c>
      <c r="AV104" s="13" t="s">
        <v>85</v>
      </c>
      <c r="AW104" s="13" t="s">
        <v>39</v>
      </c>
      <c r="AX104" s="13" t="s">
        <v>76</v>
      </c>
      <c r="AY104" s="236" t="s">
        <v>166</v>
      </c>
    </row>
    <row r="105" spans="2:65" s="12" customFormat="1">
      <c r="B105" s="215"/>
      <c r="C105" s="216"/>
      <c r="D105" s="217" t="s">
        <v>176</v>
      </c>
      <c r="E105" s="218" t="s">
        <v>22</v>
      </c>
      <c r="F105" s="219" t="s">
        <v>1902</v>
      </c>
      <c r="G105" s="216"/>
      <c r="H105" s="218" t="s">
        <v>22</v>
      </c>
      <c r="I105" s="220"/>
      <c r="J105" s="216"/>
      <c r="K105" s="216"/>
      <c r="L105" s="221"/>
      <c r="M105" s="222"/>
      <c r="N105" s="223"/>
      <c r="O105" s="223"/>
      <c r="P105" s="223"/>
      <c r="Q105" s="223"/>
      <c r="R105" s="223"/>
      <c r="S105" s="223"/>
      <c r="T105" s="224"/>
      <c r="AT105" s="225" t="s">
        <v>176</v>
      </c>
      <c r="AU105" s="225" t="s">
        <v>85</v>
      </c>
      <c r="AV105" s="12" t="s">
        <v>83</v>
      </c>
      <c r="AW105" s="12" t="s">
        <v>39</v>
      </c>
      <c r="AX105" s="12" t="s">
        <v>76</v>
      </c>
      <c r="AY105" s="225" t="s">
        <v>166</v>
      </c>
    </row>
    <row r="106" spans="2:65" s="12" customFormat="1">
      <c r="B106" s="215"/>
      <c r="C106" s="216"/>
      <c r="D106" s="217" t="s">
        <v>176</v>
      </c>
      <c r="E106" s="218" t="s">
        <v>22</v>
      </c>
      <c r="F106" s="219" t="s">
        <v>1903</v>
      </c>
      <c r="G106" s="216"/>
      <c r="H106" s="218" t="s">
        <v>22</v>
      </c>
      <c r="I106" s="220"/>
      <c r="J106" s="216"/>
      <c r="K106" s="216"/>
      <c r="L106" s="221"/>
      <c r="M106" s="222"/>
      <c r="N106" s="223"/>
      <c r="O106" s="223"/>
      <c r="P106" s="223"/>
      <c r="Q106" s="223"/>
      <c r="R106" s="223"/>
      <c r="S106" s="223"/>
      <c r="T106" s="224"/>
      <c r="AT106" s="225" t="s">
        <v>176</v>
      </c>
      <c r="AU106" s="225" t="s">
        <v>85</v>
      </c>
      <c r="AV106" s="12" t="s">
        <v>83</v>
      </c>
      <c r="AW106" s="12" t="s">
        <v>39</v>
      </c>
      <c r="AX106" s="12" t="s">
        <v>76</v>
      </c>
      <c r="AY106" s="225" t="s">
        <v>166</v>
      </c>
    </row>
    <row r="107" spans="2:65" s="12" customFormat="1">
      <c r="B107" s="215"/>
      <c r="C107" s="216"/>
      <c r="D107" s="217" t="s">
        <v>176</v>
      </c>
      <c r="E107" s="218" t="s">
        <v>22</v>
      </c>
      <c r="F107" s="219" t="s">
        <v>1904</v>
      </c>
      <c r="G107" s="216"/>
      <c r="H107" s="218" t="s">
        <v>22</v>
      </c>
      <c r="I107" s="220"/>
      <c r="J107" s="216"/>
      <c r="K107" s="216"/>
      <c r="L107" s="221"/>
      <c r="M107" s="222"/>
      <c r="N107" s="223"/>
      <c r="O107" s="223"/>
      <c r="P107" s="223"/>
      <c r="Q107" s="223"/>
      <c r="R107" s="223"/>
      <c r="S107" s="223"/>
      <c r="T107" s="224"/>
      <c r="AT107" s="225" t="s">
        <v>176</v>
      </c>
      <c r="AU107" s="225" t="s">
        <v>85</v>
      </c>
      <c r="AV107" s="12" t="s">
        <v>83</v>
      </c>
      <c r="AW107" s="12" t="s">
        <v>39</v>
      </c>
      <c r="AX107" s="12" t="s">
        <v>76</v>
      </c>
      <c r="AY107" s="225" t="s">
        <v>166</v>
      </c>
    </row>
    <row r="108" spans="2:65" s="12" customFormat="1">
      <c r="B108" s="215"/>
      <c r="C108" s="216"/>
      <c r="D108" s="217" t="s">
        <v>176</v>
      </c>
      <c r="E108" s="218" t="s">
        <v>22</v>
      </c>
      <c r="F108" s="219" t="s">
        <v>1905</v>
      </c>
      <c r="G108" s="216"/>
      <c r="H108" s="218" t="s">
        <v>22</v>
      </c>
      <c r="I108" s="220"/>
      <c r="J108" s="216"/>
      <c r="K108" s="216"/>
      <c r="L108" s="221"/>
      <c r="M108" s="222"/>
      <c r="N108" s="223"/>
      <c r="O108" s="223"/>
      <c r="P108" s="223"/>
      <c r="Q108" s="223"/>
      <c r="R108" s="223"/>
      <c r="S108" s="223"/>
      <c r="T108" s="224"/>
      <c r="AT108" s="225" t="s">
        <v>176</v>
      </c>
      <c r="AU108" s="225" t="s">
        <v>85</v>
      </c>
      <c r="AV108" s="12" t="s">
        <v>83</v>
      </c>
      <c r="AW108" s="12" t="s">
        <v>39</v>
      </c>
      <c r="AX108" s="12" t="s">
        <v>76</v>
      </c>
      <c r="AY108" s="225" t="s">
        <v>166</v>
      </c>
    </row>
    <row r="109" spans="2:65" s="12" customFormat="1">
      <c r="B109" s="215"/>
      <c r="C109" s="216"/>
      <c r="D109" s="217" t="s">
        <v>176</v>
      </c>
      <c r="E109" s="218" t="s">
        <v>22</v>
      </c>
      <c r="F109" s="219" t="s">
        <v>1906</v>
      </c>
      <c r="G109" s="216"/>
      <c r="H109" s="218" t="s">
        <v>22</v>
      </c>
      <c r="I109" s="220"/>
      <c r="J109" s="216"/>
      <c r="K109" s="216"/>
      <c r="L109" s="221"/>
      <c r="M109" s="222"/>
      <c r="N109" s="223"/>
      <c r="O109" s="223"/>
      <c r="P109" s="223"/>
      <c r="Q109" s="223"/>
      <c r="R109" s="223"/>
      <c r="S109" s="223"/>
      <c r="T109" s="224"/>
      <c r="AT109" s="225" t="s">
        <v>176</v>
      </c>
      <c r="AU109" s="225" t="s">
        <v>85</v>
      </c>
      <c r="AV109" s="12" t="s">
        <v>83</v>
      </c>
      <c r="AW109" s="12" t="s">
        <v>39</v>
      </c>
      <c r="AX109" s="12" t="s">
        <v>76</v>
      </c>
      <c r="AY109" s="225" t="s">
        <v>166</v>
      </c>
    </row>
    <row r="110" spans="2:65" s="12" customFormat="1">
      <c r="B110" s="215"/>
      <c r="C110" s="216"/>
      <c r="D110" s="217" t="s">
        <v>176</v>
      </c>
      <c r="E110" s="218" t="s">
        <v>22</v>
      </c>
      <c r="F110" s="219" t="s">
        <v>1907</v>
      </c>
      <c r="G110" s="216"/>
      <c r="H110" s="218" t="s">
        <v>22</v>
      </c>
      <c r="I110" s="220"/>
      <c r="J110" s="216"/>
      <c r="K110" s="216"/>
      <c r="L110" s="221"/>
      <c r="M110" s="222"/>
      <c r="N110" s="223"/>
      <c r="O110" s="223"/>
      <c r="P110" s="223"/>
      <c r="Q110" s="223"/>
      <c r="R110" s="223"/>
      <c r="S110" s="223"/>
      <c r="T110" s="224"/>
      <c r="AT110" s="225" t="s">
        <v>176</v>
      </c>
      <c r="AU110" s="225" t="s">
        <v>85</v>
      </c>
      <c r="AV110" s="12" t="s">
        <v>83</v>
      </c>
      <c r="AW110" s="12" t="s">
        <v>39</v>
      </c>
      <c r="AX110" s="12" t="s">
        <v>76</v>
      </c>
      <c r="AY110" s="225" t="s">
        <v>166</v>
      </c>
    </row>
    <row r="111" spans="2:65" s="14" customFormat="1">
      <c r="B111" s="239"/>
      <c r="C111" s="240"/>
      <c r="D111" s="217" t="s">
        <v>176</v>
      </c>
      <c r="E111" s="241" t="s">
        <v>22</v>
      </c>
      <c r="F111" s="242" t="s">
        <v>214</v>
      </c>
      <c r="G111" s="240"/>
      <c r="H111" s="243">
        <v>126.2</v>
      </c>
      <c r="I111" s="244"/>
      <c r="J111" s="240"/>
      <c r="K111" s="240"/>
      <c r="L111" s="245"/>
      <c r="M111" s="246"/>
      <c r="N111" s="247"/>
      <c r="O111" s="247"/>
      <c r="P111" s="247"/>
      <c r="Q111" s="247"/>
      <c r="R111" s="247"/>
      <c r="S111" s="247"/>
      <c r="T111" s="248"/>
      <c r="AT111" s="249" t="s">
        <v>176</v>
      </c>
      <c r="AU111" s="249" t="s">
        <v>85</v>
      </c>
      <c r="AV111" s="14" t="s">
        <v>174</v>
      </c>
      <c r="AW111" s="14" t="s">
        <v>39</v>
      </c>
      <c r="AX111" s="14" t="s">
        <v>83</v>
      </c>
      <c r="AY111" s="249" t="s">
        <v>166</v>
      </c>
    </row>
    <row r="112" spans="2:65" s="1" customFormat="1" ht="38.25" customHeight="1">
      <c r="B112" s="42"/>
      <c r="C112" s="204" t="s">
        <v>202</v>
      </c>
      <c r="D112" s="204" t="s">
        <v>169</v>
      </c>
      <c r="E112" s="205" t="s">
        <v>1908</v>
      </c>
      <c r="F112" s="206" t="s">
        <v>1909</v>
      </c>
      <c r="G112" s="207" t="s">
        <v>186</v>
      </c>
      <c r="H112" s="208">
        <v>376.54</v>
      </c>
      <c r="I112" s="209"/>
      <c r="J112" s="208">
        <f>ROUND(I112*H112,2)</f>
        <v>0</v>
      </c>
      <c r="K112" s="206" t="s">
        <v>173</v>
      </c>
      <c r="L112" s="62"/>
      <c r="M112" s="210" t="s">
        <v>22</v>
      </c>
      <c r="N112" s="211" t="s">
        <v>47</v>
      </c>
      <c r="O112" s="43"/>
      <c r="P112" s="212">
        <f>O112*H112</f>
        <v>0</v>
      </c>
      <c r="Q112" s="212">
        <v>0</v>
      </c>
      <c r="R112" s="212">
        <f>Q112*H112</f>
        <v>0</v>
      </c>
      <c r="S112" s="212">
        <v>0</v>
      </c>
      <c r="T112" s="213">
        <f>S112*H112</f>
        <v>0</v>
      </c>
      <c r="AR112" s="25" t="s">
        <v>174</v>
      </c>
      <c r="AT112" s="25" t="s">
        <v>169</v>
      </c>
      <c r="AU112" s="25" t="s">
        <v>85</v>
      </c>
      <c r="AY112" s="25" t="s">
        <v>166</v>
      </c>
      <c r="BE112" s="214">
        <f>IF(N112="základní",J112,0)</f>
        <v>0</v>
      </c>
      <c r="BF112" s="214">
        <f>IF(N112="snížená",J112,0)</f>
        <v>0</v>
      </c>
      <c r="BG112" s="214">
        <f>IF(N112="zákl. přenesená",J112,0)</f>
        <v>0</v>
      </c>
      <c r="BH112" s="214">
        <f>IF(N112="sníž. přenesená",J112,0)</f>
        <v>0</v>
      </c>
      <c r="BI112" s="214">
        <f>IF(N112="nulová",J112,0)</f>
        <v>0</v>
      </c>
      <c r="BJ112" s="25" t="s">
        <v>83</v>
      </c>
      <c r="BK112" s="214">
        <f>ROUND(I112*H112,2)</f>
        <v>0</v>
      </c>
      <c r="BL112" s="25" t="s">
        <v>174</v>
      </c>
      <c r="BM112" s="25" t="s">
        <v>1910</v>
      </c>
    </row>
    <row r="113" spans="2:65" s="1" customFormat="1" ht="243" hidden="1">
      <c r="B113" s="42"/>
      <c r="C113" s="64"/>
      <c r="D113" s="217" t="s">
        <v>193</v>
      </c>
      <c r="E113" s="64"/>
      <c r="F113" s="237" t="s">
        <v>1274</v>
      </c>
      <c r="G113" s="64"/>
      <c r="H113" s="64"/>
      <c r="I113" s="173"/>
      <c r="J113" s="64"/>
      <c r="K113" s="64"/>
      <c r="L113" s="62"/>
      <c r="M113" s="238"/>
      <c r="N113" s="43"/>
      <c r="O113" s="43"/>
      <c r="P113" s="43"/>
      <c r="Q113" s="43"/>
      <c r="R113" s="43"/>
      <c r="S113" s="43"/>
      <c r="T113" s="79"/>
      <c r="AT113" s="25" t="s">
        <v>193</v>
      </c>
      <c r="AU113" s="25" t="s">
        <v>85</v>
      </c>
    </row>
    <row r="114" spans="2:65" s="13" customFormat="1">
      <c r="B114" s="226"/>
      <c r="C114" s="227"/>
      <c r="D114" s="217" t="s">
        <v>176</v>
      </c>
      <c r="E114" s="228" t="s">
        <v>22</v>
      </c>
      <c r="F114" s="229" t="s">
        <v>1911</v>
      </c>
      <c r="G114" s="227"/>
      <c r="H114" s="230">
        <v>376.54</v>
      </c>
      <c r="I114" s="231"/>
      <c r="J114" s="227"/>
      <c r="K114" s="227"/>
      <c r="L114" s="232"/>
      <c r="M114" s="233"/>
      <c r="N114" s="234"/>
      <c r="O114" s="234"/>
      <c r="P114" s="234"/>
      <c r="Q114" s="234"/>
      <c r="R114" s="234"/>
      <c r="S114" s="234"/>
      <c r="T114" s="235"/>
      <c r="AT114" s="236" t="s">
        <v>176</v>
      </c>
      <c r="AU114" s="236" t="s">
        <v>85</v>
      </c>
      <c r="AV114" s="13" t="s">
        <v>85</v>
      </c>
      <c r="AW114" s="13" t="s">
        <v>39</v>
      </c>
      <c r="AX114" s="13" t="s">
        <v>83</v>
      </c>
      <c r="AY114" s="236" t="s">
        <v>166</v>
      </c>
    </row>
    <row r="115" spans="2:65" s="1" customFormat="1" ht="51" customHeight="1">
      <c r="B115" s="42"/>
      <c r="C115" s="204" t="s">
        <v>207</v>
      </c>
      <c r="D115" s="204" t="s">
        <v>169</v>
      </c>
      <c r="E115" s="205" t="s">
        <v>1912</v>
      </c>
      <c r="F115" s="206" t="s">
        <v>1913</v>
      </c>
      <c r="G115" s="207" t="s">
        <v>186</v>
      </c>
      <c r="H115" s="208">
        <v>5271.56</v>
      </c>
      <c r="I115" s="209"/>
      <c r="J115" s="208">
        <f>ROUND(I115*H115,2)</f>
        <v>0</v>
      </c>
      <c r="K115" s="206" t="s">
        <v>173</v>
      </c>
      <c r="L115" s="62"/>
      <c r="M115" s="210" t="s">
        <v>22</v>
      </c>
      <c r="N115" s="211" t="s">
        <v>47</v>
      </c>
      <c r="O115" s="43"/>
      <c r="P115" s="212">
        <f>O115*H115</f>
        <v>0</v>
      </c>
      <c r="Q115" s="212">
        <v>0</v>
      </c>
      <c r="R115" s="212">
        <f>Q115*H115</f>
        <v>0</v>
      </c>
      <c r="S115" s="212">
        <v>0</v>
      </c>
      <c r="T115" s="213">
        <f>S115*H115</f>
        <v>0</v>
      </c>
      <c r="AR115" s="25" t="s">
        <v>174</v>
      </c>
      <c r="AT115" s="25" t="s">
        <v>169</v>
      </c>
      <c r="AU115" s="25" t="s">
        <v>85</v>
      </c>
      <c r="AY115" s="25" t="s">
        <v>166</v>
      </c>
      <c r="BE115" s="214">
        <f>IF(N115="základní",J115,0)</f>
        <v>0</v>
      </c>
      <c r="BF115" s="214">
        <f>IF(N115="snížená",J115,0)</f>
        <v>0</v>
      </c>
      <c r="BG115" s="214">
        <f>IF(N115="zákl. přenesená",J115,0)</f>
        <v>0</v>
      </c>
      <c r="BH115" s="214">
        <f>IF(N115="sníž. přenesená",J115,0)</f>
        <v>0</v>
      </c>
      <c r="BI115" s="214">
        <f>IF(N115="nulová",J115,0)</f>
        <v>0</v>
      </c>
      <c r="BJ115" s="25" t="s">
        <v>83</v>
      </c>
      <c r="BK115" s="214">
        <f>ROUND(I115*H115,2)</f>
        <v>0</v>
      </c>
      <c r="BL115" s="25" t="s">
        <v>174</v>
      </c>
      <c r="BM115" s="25" t="s">
        <v>1914</v>
      </c>
    </row>
    <row r="116" spans="2:65" s="1" customFormat="1" ht="243" hidden="1">
      <c r="B116" s="42"/>
      <c r="C116" s="64"/>
      <c r="D116" s="217" t="s">
        <v>193</v>
      </c>
      <c r="E116" s="64"/>
      <c r="F116" s="237" t="s">
        <v>1274</v>
      </c>
      <c r="G116" s="64"/>
      <c r="H116" s="64"/>
      <c r="I116" s="173"/>
      <c r="J116" s="64"/>
      <c r="K116" s="64"/>
      <c r="L116" s="62"/>
      <c r="M116" s="238"/>
      <c r="N116" s="43"/>
      <c r="O116" s="43"/>
      <c r="P116" s="43"/>
      <c r="Q116" s="43"/>
      <c r="R116" s="43"/>
      <c r="S116" s="43"/>
      <c r="T116" s="79"/>
      <c r="AT116" s="25" t="s">
        <v>193</v>
      </c>
      <c r="AU116" s="25" t="s">
        <v>85</v>
      </c>
    </row>
    <row r="117" spans="2:65" s="12" customFormat="1">
      <c r="B117" s="215"/>
      <c r="C117" s="216"/>
      <c r="D117" s="217" t="s">
        <v>176</v>
      </c>
      <c r="E117" s="218" t="s">
        <v>22</v>
      </c>
      <c r="F117" s="219" t="s">
        <v>1915</v>
      </c>
      <c r="G117" s="216"/>
      <c r="H117" s="218" t="s">
        <v>22</v>
      </c>
      <c r="I117" s="220"/>
      <c r="J117" s="216"/>
      <c r="K117" s="216"/>
      <c r="L117" s="221"/>
      <c r="M117" s="222"/>
      <c r="N117" s="223"/>
      <c r="O117" s="223"/>
      <c r="P117" s="223"/>
      <c r="Q117" s="223"/>
      <c r="R117" s="223"/>
      <c r="S117" s="223"/>
      <c r="T117" s="224"/>
      <c r="AT117" s="225" t="s">
        <v>176</v>
      </c>
      <c r="AU117" s="225" t="s">
        <v>85</v>
      </c>
      <c r="AV117" s="12" t="s">
        <v>83</v>
      </c>
      <c r="AW117" s="12" t="s">
        <v>39</v>
      </c>
      <c r="AX117" s="12" t="s">
        <v>76</v>
      </c>
      <c r="AY117" s="225" t="s">
        <v>166</v>
      </c>
    </row>
    <row r="118" spans="2:65" s="13" customFormat="1">
      <c r="B118" s="226"/>
      <c r="C118" s="227"/>
      <c r="D118" s="217" t="s">
        <v>176</v>
      </c>
      <c r="E118" s="228" t="s">
        <v>22</v>
      </c>
      <c r="F118" s="229" t="s">
        <v>1916</v>
      </c>
      <c r="G118" s="227"/>
      <c r="H118" s="230">
        <v>5271.56</v>
      </c>
      <c r="I118" s="231"/>
      <c r="J118" s="227"/>
      <c r="K118" s="227"/>
      <c r="L118" s="232"/>
      <c r="M118" s="233"/>
      <c r="N118" s="234"/>
      <c r="O118" s="234"/>
      <c r="P118" s="234"/>
      <c r="Q118" s="234"/>
      <c r="R118" s="234"/>
      <c r="S118" s="234"/>
      <c r="T118" s="235"/>
      <c r="AT118" s="236" t="s">
        <v>176</v>
      </c>
      <c r="AU118" s="236" t="s">
        <v>85</v>
      </c>
      <c r="AV118" s="13" t="s">
        <v>85</v>
      </c>
      <c r="AW118" s="13" t="s">
        <v>39</v>
      </c>
      <c r="AX118" s="13" t="s">
        <v>83</v>
      </c>
      <c r="AY118" s="236" t="s">
        <v>166</v>
      </c>
    </row>
    <row r="119" spans="2:65" s="1" customFormat="1" ht="25.5" customHeight="1">
      <c r="B119" s="42"/>
      <c r="C119" s="204" t="s">
        <v>215</v>
      </c>
      <c r="D119" s="204" t="s">
        <v>169</v>
      </c>
      <c r="E119" s="205" t="s">
        <v>1917</v>
      </c>
      <c r="F119" s="206" t="s">
        <v>1918</v>
      </c>
      <c r="G119" s="207" t="s">
        <v>224</v>
      </c>
      <c r="H119" s="208">
        <v>715.43</v>
      </c>
      <c r="I119" s="209"/>
      <c r="J119" s="208">
        <f>ROUND(I119*H119,2)</f>
        <v>0</v>
      </c>
      <c r="K119" s="206" t="s">
        <v>173</v>
      </c>
      <c r="L119" s="62"/>
      <c r="M119" s="210" t="s">
        <v>22</v>
      </c>
      <c r="N119" s="211" t="s">
        <v>47</v>
      </c>
      <c r="O119" s="43"/>
      <c r="P119" s="212">
        <f>O119*H119</f>
        <v>0</v>
      </c>
      <c r="Q119" s="212">
        <v>0</v>
      </c>
      <c r="R119" s="212">
        <f>Q119*H119</f>
        <v>0</v>
      </c>
      <c r="S119" s="212">
        <v>0</v>
      </c>
      <c r="T119" s="213">
        <f>S119*H119</f>
        <v>0</v>
      </c>
      <c r="AR119" s="25" t="s">
        <v>174</v>
      </c>
      <c r="AT119" s="25" t="s">
        <v>169</v>
      </c>
      <c r="AU119" s="25" t="s">
        <v>85</v>
      </c>
      <c r="AY119" s="25" t="s">
        <v>166</v>
      </c>
      <c r="BE119" s="214">
        <f>IF(N119="základní",J119,0)</f>
        <v>0</v>
      </c>
      <c r="BF119" s="214">
        <f>IF(N119="snížená",J119,0)</f>
        <v>0</v>
      </c>
      <c r="BG119" s="214">
        <f>IF(N119="zákl. přenesená",J119,0)</f>
        <v>0</v>
      </c>
      <c r="BH119" s="214">
        <f>IF(N119="sníž. přenesená",J119,0)</f>
        <v>0</v>
      </c>
      <c r="BI119" s="214">
        <f>IF(N119="nulová",J119,0)</f>
        <v>0</v>
      </c>
      <c r="BJ119" s="25" t="s">
        <v>83</v>
      </c>
      <c r="BK119" s="214">
        <f>ROUND(I119*H119,2)</f>
        <v>0</v>
      </c>
      <c r="BL119" s="25" t="s">
        <v>174</v>
      </c>
      <c r="BM119" s="25" t="s">
        <v>1919</v>
      </c>
    </row>
    <row r="120" spans="2:65" s="1" customFormat="1" ht="40.5" hidden="1">
      <c r="B120" s="42"/>
      <c r="C120" s="64"/>
      <c r="D120" s="217" t="s">
        <v>193</v>
      </c>
      <c r="E120" s="64"/>
      <c r="F120" s="237" t="s">
        <v>1920</v>
      </c>
      <c r="G120" s="64"/>
      <c r="H120" s="64"/>
      <c r="I120" s="173"/>
      <c r="J120" s="64"/>
      <c r="K120" s="64"/>
      <c r="L120" s="62"/>
      <c r="M120" s="238"/>
      <c r="N120" s="43"/>
      <c r="O120" s="43"/>
      <c r="P120" s="43"/>
      <c r="Q120" s="43"/>
      <c r="R120" s="43"/>
      <c r="S120" s="43"/>
      <c r="T120" s="79"/>
      <c r="AT120" s="25" t="s">
        <v>193</v>
      </c>
      <c r="AU120" s="25" t="s">
        <v>85</v>
      </c>
    </row>
    <row r="121" spans="2:65" s="13" customFormat="1">
      <c r="B121" s="226"/>
      <c r="C121" s="227"/>
      <c r="D121" s="217" t="s">
        <v>176</v>
      </c>
      <c r="E121" s="228" t="s">
        <v>22</v>
      </c>
      <c r="F121" s="229" t="s">
        <v>1921</v>
      </c>
      <c r="G121" s="227"/>
      <c r="H121" s="230">
        <v>715.43</v>
      </c>
      <c r="I121" s="231"/>
      <c r="J121" s="227"/>
      <c r="K121" s="227"/>
      <c r="L121" s="232"/>
      <c r="M121" s="233"/>
      <c r="N121" s="234"/>
      <c r="O121" s="234"/>
      <c r="P121" s="234"/>
      <c r="Q121" s="234"/>
      <c r="R121" s="234"/>
      <c r="S121" s="234"/>
      <c r="T121" s="235"/>
      <c r="AT121" s="236" t="s">
        <v>176</v>
      </c>
      <c r="AU121" s="236" t="s">
        <v>85</v>
      </c>
      <c r="AV121" s="13" t="s">
        <v>85</v>
      </c>
      <c r="AW121" s="13" t="s">
        <v>39</v>
      </c>
      <c r="AX121" s="13" t="s">
        <v>83</v>
      </c>
      <c r="AY121" s="236" t="s">
        <v>166</v>
      </c>
    </row>
    <row r="122" spans="2:65" s="1" customFormat="1" ht="25.5" customHeight="1">
      <c r="B122" s="42"/>
      <c r="C122" s="204" t="s">
        <v>167</v>
      </c>
      <c r="D122" s="204" t="s">
        <v>169</v>
      </c>
      <c r="E122" s="205" t="s">
        <v>1922</v>
      </c>
      <c r="F122" s="206" t="s">
        <v>1923</v>
      </c>
      <c r="G122" s="207" t="s">
        <v>186</v>
      </c>
      <c r="H122" s="208">
        <v>126.2</v>
      </c>
      <c r="I122" s="209"/>
      <c r="J122" s="208">
        <f>ROUND(I122*H122,2)</f>
        <v>0</v>
      </c>
      <c r="K122" s="206" t="s">
        <v>173</v>
      </c>
      <c r="L122" s="62"/>
      <c r="M122" s="210" t="s">
        <v>22</v>
      </c>
      <c r="N122" s="211" t="s">
        <v>47</v>
      </c>
      <c r="O122" s="43"/>
      <c r="P122" s="212">
        <f>O122*H122</f>
        <v>0</v>
      </c>
      <c r="Q122" s="212">
        <v>0</v>
      </c>
      <c r="R122" s="212">
        <f>Q122*H122</f>
        <v>0</v>
      </c>
      <c r="S122" s="212">
        <v>0</v>
      </c>
      <c r="T122" s="213">
        <f>S122*H122</f>
        <v>0</v>
      </c>
      <c r="AR122" s="25" t="s">
        <v>174</v>
      </c>
      <c r="AT122" s="25" t="s">
        <v>169</v>
      </c>
      <c r="AU122" s="25" t="s">
        <v>85</v>
      </c>
      <c r="AY122" s="25" t="s">
        <v>166</v>
      </c>
      <c r="BE122" s="214">
        <f>IF(N122="základní",J122,0)</f>
        <v>0</v>
      </c>
      <c r="BF122" s="214">
        <f>IF(N122="snížená",J122,0)</f>
        <v>0</v>
      </c>
      <c r="BG122" s="214">
        <f>IF(N122="zákl. přenesená",J122,0)</f>
        <v>0</v>
      </c>
      <c r="BH122" s="214">
        <f>IF(N122="sníž. přenesená",J122,0)</f>
        <v>0</v>
      </c>
      <c r="BI122" s="214">
        <f>IF(N122="nulová",J122,0)</f>
        <v>0</v>
      </c>
      <c r="BJ122" s="25" t="s">
        <v>83</v>
      </c>
      <c r="BK122" s="214">
        <f>ROUND(I122*H122,2)</f>
        <v>0</v>
      </c>
      <c r="BL122" s="25" t="s">
        <v>174</v>
      </c>
      <c r="BM122" s="25" t="s">
        <v>1924</v>
      </c>
    </row>
    <row r="123" spans="2:65" s="1" customFormat="1" ht="175.5" hidden="1">
      <c r="B123" s="42"/>
      <c r="C123" s="64"/>
      <c r="D123" s="217" t="s">
        <v>193</v>
      </c>
      <c r="E123" s="64"/>
      <c r="F123" s="237" t="s">
        <v>1282</v>
      </c>
      <c r="G123" s="64"/>
      <c r="H123" s="64"/>
      <c r="I123" s="173"/>
      <c r="J123" s="64"/>
      <c r="K123" s="64"/>
      <c r="L123" s="62"/>
      <c r="M123" s="238"/>
      <c r="N123" s="43"/>
      <c r="O123" s="43"/>
      <c r="P123" s="43"/>
      <c r="Q123" s="43"/>
      <c r="R123" s="43"/>
      <c r="S123" s="43"/>
      <c r="T123" s="79"/>
      <c r="AT123" s="25" t="s">
        <v>193</v>
      </c>
      <c r="AU123" s="25" t="s">
        <v>85</v>
      </c>
    </row>
    <row r="124" spans="2:65" s="13" customFormat="1">
      <c r="B124" s="226"/>
      <c r="C124" s="227"/>
      <c r="D124" s="217" t="s">
        <v>176</v>
      </c>
      <c r="E124" s="228" t="s">
        <v>22</v>
      </c>
      <c r="F124" s="229" t="s">
        <v>1277</v>
      </c>
      <c r="G124" s="227"/>
      <c r="H124" s="230">
        <v>46.2</v>
      </c>
      <c r="I124" s="231"/>
      <c r="J124" s="227"/>
      <c r="K124" s="227"/>
      <c r="L124" s="232"/>
      <c r="M124" s="233"/>
      <c r="N124" s="234"/>
      <c r="O124" s="234"/>
      <c r="P124" s="234"/>
      <c r="Q124" s="234"/>
      <c r="R124" s="234"/>
      <c r="S124" s="234"/>
      <c r="T124" s="235"/>
      <c r="AT124" s="236" t="s">
        <v>176</v>
      </c>
      <c r="AU124" s="236" t="s">
        <v>85</v>
      </c>
      <c r="AV124" s="13" t="s">
        <v>85</v>
      </c>
      <c r="AW124" s="13" t="s">
        <v>39</v>
      </c>
      <c r="AX124" s="13" t="s">
        <v>76</v>
      </c>
      <c r="AY124" s="236" t="s">
        <v>166</v>
      </c>
    </row>
    <row r="125" spans="2:65" s="13" customFormat="1">
      <c r="B125" s="226"/>
      <c r="C125" s="227"/>
      <c r="D125" s="217" t="s">
        <v>176</v>
      </c>
      <c r="E125" s="228" t="s">
        <v>22</v>
      </c>
      <c r="F125" s="229" t="s">
        <v>1925</v>
      </c>
      <c r="G125" s="227"/>
      <c r="H125" s="230">
        <v>80</v>
      </c>
      <c r="I125" s="231"/>
      <c r="J125" s="227"/>
      <c r="K125" s="227"/>
      <c r="L125" s="232"/>
      <c r="M125" s="233"/>
      <c r="N125" s="234"/>
      <c r="O125" s="234"/>
      <c r="P125" s="234"/>
      <c r="Q125" s="234"/>
      <c r="R125" s="234"/>
      <c r="S125" s="234"/>
      <c r="T125" s="235"/>
      <c r="AT125" s="236" t="s">
        <v>176</v>
      </c>
      <c r="AU125" s="236" t="s">
        <v>85</v>
      </c>
      <c r="AV125" s="13" t="s">
        <v>85</v>
      </c>
      <c r="AW125" s="13" t="s">
        <v>39</v>
      </c>
      <c r="AX125" s="13" t="s">
        <v>76</v>
      </c>
      <c r="AY125" s="236" t="s">
        <v>166</v>
      </c>
    </row>
    <row r="126" spans="2:65" s="14" customFormat="1">
      <c r="B126" s="239"/>
      <c r="C126" s="240"/>
      <c r="D126" s="217" t="s">
        <v>176</v>
      </c>
      <c r="E126" s="241" t="s">
        <v>22</v>
      </c>
      <c r="F126" s="242" t="s">
        <v>214</v>
      </c>
      <c r="G126" s="240"/>
      <c r="H126" s="243">
        <v>126.2</v>
      </c>
      <c r="I126" s="244"/>
      <c r="J126" s="240"/>
      <c r="K126" s="240"/>
      <c r="L126" s="245"/>
      <c r="M126" s="246"/>
      <c r="N126" s="247"/>
      <c r="O126" s="247"/>
      <c r="P126" s="247"/>
      <c r="Q126" s="247"/>
      <c r="R126" s="247"/>
      <c r="S126" s="247"/>
      <c r="T126" s="248"/>
      <c r="AT126" s="249" t="s">
        <v>176</v>
      </c>
      <c r="AU126" s="249" t="s">
        <v>85</v>
      </c>
      <c r="AV126" s="14" t="s">
        <v>174</v>
      </c>
      <c r="AW126" s="14" t="s">
        <v>39</v>
      </c>
      <c r="AX126" s="14" t="s">
        <v>83</v>
      </c>
      <c r="AY126" s="249" t="s">
        <v>166</v>
      </c>
    </row>
    <row r="127" spans="2:65" s="1" customFormat="1" ht="51" customHeight="1">
      <c r="B127" s="42"/>
      <c r="C127" s="204" t="s">
        <v>239</v>
      </c>
      <c r="D127" s="204" t="s">
        <v>169</v>
      </c>
      <c r="E127" s="205" t="s">
        <v>1926</v>
      </c>
      <c r="F127" s="206" t="s">
        <v>1927</v>
      </c>
      <c r="G127" s="207" t="s">
        <v>186</v>
      </c>
      <c r="H127" s="208">
        <v>80</v>
      </c>
      <c r="I127" s="209"/>
      <c r="J127" s="208">
        <f>ROUND(I127*H127,2)</f>
        <v>0</v>
      </c>
      <c r="K127" s="206" t="s">
        <v>173</v>
      </c>
      <c r="L127" s="62"/>
      <c r="M127" s="210" t="s">
        <v>22</v>
      </c>
      <c r="N127" s="211" t="s">
        <v>47</v>
      </c>
      <c r="O127" s="43"/>
      <c r="P127" s="212">
        <f>O127*H127</f>
        <v>0</v>
      </c>
      <c r="Q127" s="212">
        <v>0</v>
      </c>
      <c r="R127" s="212">
        <f>Q127*H127</f>
        <v>0</v>
      </c>
      <c r="S127" s="212">
        <v>0</v>
      </c>
      <c r="T127" s="213">
        <f>S127*H127</f>
        <v>0</v>
      </c>
      <c r="AR127" s="25" t="s">
        <v>174</v>
      </c>
      <c r="AT127" s="25" t="s">
        <v>169</v>
      </c>
      <c r="AU127" s="25" t="s">
        <v>85</v>
      </c>
      <c r="AY127" s="25" t="s">
        <v>166</v>
      </c>
      <c r="BE127" s="214">
        <f>IF(N127="základní",J127,0)</f>
        <v>0</v>
      </c>
      <c r="BF127" s="214">
        <f>IF(N127="snížená",J127,0)</f>
        <v>0</v>
      </c>
      <c r="BG127" s="214">
        <f>IF(N127="zákl. přenesená",J127,0)</f>
        <v>0</v>
      </c>
      <c r="BH127" s="214">
        <f>IF(N127="sníž. přenesená",J127,0)</f>
        <v>0</v>
      </c>
      <c r="BI127" s="214">
        <f>IF(N127="nulová",J127,0)</f>
        <v>0</v>
      </c>
      <c r="BJ127" s="25" t="s">
        <v>83</v>
      </c>
      <c r="BK127" s="214">
        <f>ROUND(I127*H127,2)</f>
        <v>0</v>
      </c>
      <c r="BL127" s="25" t="s">
        <v>174</v>
      </c>
      <c r="BM127" s="25" t="s">
        <v>1928</v>
      </c>
    </row>
    <row r="128" spans="2:65" s="1" customFormat="1" ht="409.5" hidden="1">
      <c r="B128" s="42"/>
      <c r="C128" s="64"/>
      <c r="D128" s="217" t="s">
        <v>193</v>
      </c>
      <c r="E128" s="64"/>
      <c r="F128" s="277" t="s">
        <v>1929</v>
      </c>
      <c r="G128" s="64"/>
      <c r="H128" s="64"/>
      <c r="I128" s="173"/>
      <c r="J128" s="64"/>
      <c r="K128" s="64"/>
      <c r="L128" s="62"/>
      <c r="M128" s="238"/>
      <c r="N128" s="43"/>
      <c r="O128" s="43"/>
      <c r="P128" s="43"/>
      <c r="Q128" s="43"/>
      <c r="R128" s="43"/>
      <c r="S128" s="43"/>
      <c r="T128" s="79"/>
      <c r="AT128" s="25" t="s">
        <v>193</v>
      </c>
      <c r="AU128" s="25" t="s">
        <v>85</v>
      </c>
    </row>
    <row r="129" spans="2:65" s="13" customFormat="1">
      <c r="B129" s="226"/>
      <c r="C129" s="227"/>
      <c r="D129" s="217" t="s">
        <v>176</v>
      </c>
      <c r="E129" s="228" t="s">
        <v>22</v>
      </c>
      <c r="F129" s="229" t="s">
        <v>1930</v>
      </c>
      <c r="G129" s="227"/>
      <c r="H129" s="230">
        <v>80</v>
      </c>
      <c r="I129" s="231"/>
      <c r="J129" s="227"/>
      <c r="K129" s="227"/>
      <c r="L129" s="232"/>
      <c r="M129" s="233"/>
      <c r="N129" s="234"/>
      <c r="O129" s="234"/>
      <c r="P129" s="234"/>
      <c r="Q129" s="234"/>
      <c r="R129" s="234"/>
      <c r="S129" s="234"/>
      <c r="T129" s="235"/>
      <c r="AT129" s="236" t="s">
        <v>176</v>
      </c>
      <c r="AU129" s="236" t="s">
        <v>85</v>
      </c>
      <c r="AV129" s="13" t="s">
        <v>85</v>
      </c>
      <c r="AW129" s="13" t="s">
        <v>39</v>
      </c>
      <c r="AX129" s="13" t="s">
        <v>83</v>
      </c>
      <c r="AY129" s="236" t="s">
        <v>166</v>
      </c>
    </row>
    <row r="130" spans="2:65" s="1" customFormat="1" ht="25.5" customHeight="1">
      <c r="B130" s="42"/>
      <c r="C130" s="204" t="s">
        <v>245</v>
      </c>
      <c r="D130" s="204" t="s">
        <v>169</v>
      </c>
      <c r="E130" s="205" t="s">
        <v>1931</v>
      </c>
      <c r="F130" s="206" t="s">
        <v>1932</v>
      </c>
      <c r="G130" s="207" t="s">
        <v>172</v>
      </c>
      <c r="H130" s="208">
        <v>73.2</v>
      </c>
      <c r="I130" s="209"/>
      <c r="J130" s="208">
        <f>ROUND(I130*H130,2)</f>
        <v>0</v>
      </c>
      <c r="K130" s="206" t="s">
        <v>173</v>
      </c>
      <c r="L130" s="62"/>
      <c r="M130" s="210" t="s">
        <v>22</v>
      </c>
      <c r="N130" s="211" t="s">
        <v>47</v>
      </c>
      <c r="O130" s="43"/>
      <c r="P130" s="212">
        <f>O130*H130</f>
        <v>0</v>
      </c>
      <c r="Q130" s="212">
        <v>0</v>
      </c>
      <c r="R130" s="212">
        <f>Q130*H130</f>
        <v>0</v>
      </c>
      <c r="S130" s="212">
        <v>0</v>
      </c>
      <c r="T130" s="213">
        <f>S130*H130</f>
        <v>0</v>
      </c>
      <c r="AR130" s="25" t="s">
        <v>174</v>
      </c>
      <c r="AT130" s="25" t="s">
        <v>169</v>
      </c>
      <c r="AU130" s="25" t="s">
        <v>85</v>
      </c>
      <c r="AY130" s="25" t="s">
        <v>166</v>
      </c>
      <c r="BE130" s="214">
        <f>IF(N130="základní",J130,0)</f>
        <v>0</v>
      </c>
      <c r="BF130" s="214">
        <f>IF(N130="snížená",J130,0)</f>
        <v>0</v>
      </c>
      <c r="BG130" s="214">
        <f>IF(N130="zákl. přenesená",J130,0)</f>
        <v>0</v>
      </c>
      <c r="BH130" s="214">
        <f>IF(N130="sníž. přenesená",J130,0)</f>
        <v>0</v>
      </c>
      <c r="BI130" s="214">
        <f>IF(N130="nulová",J130,0)</f>
        <v>0</v>
      </c>
      <c r="BJ130" s="25" t="s">
        <v>83</v>
      </c>
      <c r="BK130" s="214">
        <f>ROUND(I130*H130,2)</f>
        <v>0</v>
      </c>
      <c r="BL130" s="25" t="s">
        <v>174</v>
      </c>
      <c r="BM130" s="25" t="s">
        <v>1933</v>
      </c>
    </row>
    <row r="131" spans="2:65" s="1" customFormat="1" ht="148.5" hidden="1">
      <c r="B131" s="42"/>
      <c r="C131" s="64"/>
      <c r="D131" s="217" t="s">
        <v>193</v>
      </c>
      <c r="E131" s="64"/>
      <c r="F131" s="237" t="s">
        <v>1934</v>
      </c>
      <c r="G131" s="64"/>
      <c r="H131" s="64"/>
      <c r="I131" s="173"/>
      <c r="J131" s="64"/>
      <c r="K131" s="64"/>
      <c r="L131" s="62"/>
      <c r="M131" s="238"/>
      <c r="N131" s="43"/>
      <c r="O131" s="43"/>
      <c r="P131" s="43"/>
      <c r="Q131" s="43"/>
      <c r="R131" s="43"/>
      <c r="S131" s="43"/>
      <c r="T131" s="79"/>
      <c r="AT131" s="25" t="s">
        <v>193</v>
      </c>
      <c r="AU131" s="25" t="s">
        <v>85</v>
      </c>
    </row>
    <row r="132" spans="2:65" s="13" customFormat="1">
      <c r="B132" s="226"/>
      <c r="C132" s="227"/>
      <c r="D132" s="217" t="s">
        <v>176</v>
      </c>
      <c r="E132" s="228" t="s">
        <v>22</v>
      </c>
      <c r="F132" s="229" t="s">
        <v>1935</v>
      </c>
      <c r="G132" s="227"/>
      <c r="H132" s="230">
        <v>73.2</v>
      </c>
      <c r="I132" s="231"/>
      <c r="J132" s="227"/>
      <c r="K132" s="227"/>
      <c r="L132" s="232"/>
      <c r="M132" s="233"/>
      <c r="N132" s="234"/>
      <c r="O132" s="234"/>
      <c r="P132" s="234"/>
      <c r="Q132" s="234"/>
      <c r="R132" s="234"/>
      <c r="S132" s="234"/>
      <c r="T132" s="235"/>
      <c r="AT132" s="236" t="s">
        <v>176</v>
      </c>
      <c r="AU132" s="236" t="s">
        <v>85</v>
      </c>
      <c r="AV132" s="13" t="s">
        <v>85</v>
      </c>
      <c r="AW132" s="13" t="s">
        <v>39</v>
      </c>
      <c r="AX132" s="13" t="s">
        <v>83</v>
      </c>
      <c r="AY132" s="236" t="s">
        <v>166</v>
      </c>
    </row>
    <row r="133" spans="2:65" s="1" customFormat="1" ht="25.5" customHeight="1">
      <c r="B133" s="42"/>
      <c r="C133" s="204" t="s">
        <v>251</v>
      </c>
      <c r="D133" s="204" t="s">
        <v>169</v>
      </c>
      <c r="E133" s="205" t="s">
        <v>1936</v>
      </c>
      <c r="F133" s="206" t="s">
        <v>1937</v>
      </c>
      <c r="G133" s="207" t="s">
        <v>172</v>
      </c>
      <c r="H133" s="208">
        <v>308</v>
      </c>
      <c r="I133" s="209"/>
      <c r="J133" s="208">
        <f>ROUND(I133*H133,2)</f>
        <v>0</v>
      </c>
      <c r="K133" s="206" t="s">
        <v>173</v>
      </c>
      <c r="L133" s="62"/>
      <c r="M133" s="210" t="s">
        <v>22</v>
      </c>
      <c r="N133" s="211" t="s">
        <v>47</v>
      </c>
      <c r="O133" s="43"/>
      <c r="P133" s="212">
        <f>O133*H133</f>
        <v>0</v>
      </c>
      <c r="Q133" s="212">
        <v>0</v>
      </c>
      <c r="R133" s="212">
        <f>Q133*H133</f>
        <v>0</v>
      </c>
      <c r="S133" s="212">
        <v>0</v>
      </c>
      <c r="T133" s="213">
        <f>S133*H133</f>
        <v>0</v>
      </c>
      <c r="AR133" s="25" t="s">
        <v>174</v>
      </c>
      <c r="AT133" s="25" t="s">
        <v>169</v>
      </c>
      <c r="AU133" s="25" t="s">
        <v>85</v>
      </c>
      <c r="AY133" s="25" t="s">
        <v>166</v>
      </c>
      <c r="BE133" s="214">
        <f>IF(N133="základní",J133,0)</f>
        <v>0</v>
      </c>
      <c r="BF133" s="214">
        <f>IF(N133="snížená",J133,0)</f>
        <v>0</v>
      </c>
      <c r="BG133" s="214">
        <f>IF(N133="zákl. přenesená",J133,0)</f>
        <v>0</v>
      </c>
      <c r="BH133" s="214">
        <f>IF(N133="sníž. přenesená",J133,0)</f>
        <v>0</v>
      </c>
      <c r="BI133" s="214">
        <f>IF(N133="nulová",J133,0)</f>
        <v>0</v>
      </c>
      <c r="BJ133" s="25" t="s">
        <v>83</v>
      </c>
      <c r="BK133" s="214">
        <f>ROUND(I133*H133,2)</f>
        <v>0</v>
      </c>
      <c r="BL133" s="25" t="s">
        <v>174</v>
      </c>
      <c r="BM133" s="25" t="s">
        <v>1938</v>
      </c>
    </row>
    <row r="134" spans="2:65" s="1" customFormat="1" ht="148.5" hidden="1">
      <c r="B134" s="42"/>
      <c r="C134" s="64"/>
      <c r="D134" s="217" t="s">
        <v>193</v>
      </c>
      <c r="E134" s="64"/>
      <c r="F134" s="237" t="s">
        <v>1939</v>
      </c>
      <c r="G134" s="64"/>
      <c r="H134" s="64"/>
      <c r="I134" s="173"/>
      <c r="J134" s="64"/>
      <c r="K134" s="64"/>
      <c r="L134" s="62"/>
      <c r="M134" s="238"/>
      <c r="N134" s="43"/>
      <c r="O134" s="43"/>
      <c r="P134" s="43"/>
      <c r="Q134" s="43"/>
      <c r="R134" s="43"/>
      <c r="S134" s="43"/>
      <c r="T134" s="79"/>
      <c r="AT134" s="25" t="s">
        <v>193</v>
      </c>
      <c r="AU134" s="25" t="s">
        <v>85</v>
      </c>
    </row>
    <row r="135" spans="2:65" s="12" customFormat="1">
      <c r="B135" s="215"/>
      <c r="C135" s="216"/>
      <c r="D135" s="217" t="s">
        <v>176</v>
      </c>
      <c r="E135" s="218" t="s">
        <v>22</v>
      </c>
      <c r="F135" s="219" t="s">
        <v>1940</v>
      </c>
      <c r="G135" s="216"/>
      <c r="H135" s="218" t="s">
        <v>22</v>
      </c>
      <c r="I135" s="220"/>
      <c r="J135" s="216"/>
      <c r="K135" s="216"/>
      <c r="L135" s="221"/>
      <c r="M135" s="222"/>
      <c r="N135" s="223"/>
      <c r="O135" s="223"/>
      <c r="P135" s="223"/>
      <c r="Q135" s="223"/>
      <c r="R135" s="223"/>
      <c r="S135" s="223"/>
      <c r="T135" s="224"/>
      <c r="AT135" s="225" t="s">
        <v>176</v>
      </c>
      <c r="AU135" s="225" t="s">
        <v>85</v>
      </c>
      <c r="AV135" s="12" t="s">
        <v>83</v>
      </c>
      <c r="AW135" s="12" t="s">
        <v>39</v>
      </c>
      <c r="AX135" s="12" t="s">
        <v>76</v>
      </c>
      <c r="AY135" s="225" t="s">
        <v>166</v>
      </c>
    </row>
    <row r="136" spans="2:65" s="13" customFormat="1">
      <c r="B136" s="226"/>
      <c r="C136" s="227"/>
      <c r="D136" s="217" t="s">
        <v>176</v>
      </c>
      <c r="E136" s="228" t="s">
        <v>22</v>
      </c>
      <c r="F136" s="229" t="s">
        <v>1941</v>
      </c>
      <c r="G136" s="227"/>
      <c r="H136" s="230">
        <v>308</v>
      </c>
      <c r="I136" s="231"/>
      <c r="J136" s="227"/>
      <c r="K136" s="227"/>
      <c r="L136" s="232"/>
      <c r="M136" s="233"/>
      <c r="N136" s="234"/>
      <c r="O136" s="234"/>
      <c r="P136" s="234"/>
      <c r="Q136" s="234"/>
      <c r="R136" s="234"/>
      <c r="S136" s="234"/>
      <c r="T136" s="235"/>
      <c r="AT136" s="236" t="s">
        <v>176</v>
      </c>
      <c r="AU136" s="236" t="s">
        <v>85</v>
      </c>
      <c r="AV136" s="13" t="s">
        <v>85</v>
      </c>
      <c r="AW136" s="13" t="s">
        <v>39</v>
      </c>
      <c r="AX136" s="13" t="s">
        <v>83</v>
      </c>
      <c r="AY136" s="236" t="s">
        <v>166</v>
      </c>
    </row>
    <row r="137" spans="2:65" s="1" customFormat="1" ht="25.5" customHeight="1">
      <c r="B137" s="42"/>
      <c r="C137" s="204" t="s">
        <v>256</v>
      </c>
      <c r="D137" s="204" t="s">
        <v>169</v>
      </c>
      <c r="E137" s="205" t="s">
        <v>1942</v>
      </c>
      <c r="F137" s="206" t="s">
        <v>1943</v>
      </c>
      <c r="G137" s="207" t="s">
        <v>172</v>
      </c>
      <c r="H137" s="208">
        <v>308</v>
      </c>
      <c r="I137" s="209"/>
      <c r="J137" s="208">
        <f>ROUND(I137*H137,2)</f>
        <v>0</v>
      </c>
      <c r="K137" s="206" t="s">
        <v>173</v>
      </c>
      <c r="L137" s="62"/>
      <c r="M137" s="210" t="s">
        <v>22</v>
      </c>
      <c r="N137" s="211" t="s">
        <v>47</v>
      </c>
      <c r="O137" s="43"/>
      <c r="P137" s="212">
        <f>O137*H137</f>
        <v>0</v>
      </c>
      <c r="Q137" s="212">
        <v>0</v>
      </c>
      <c r="R137" s="212">
        <f>Q137*H137</f>
        <v>0</v>
      </c>
      <c r="S137" s="212">
        <v>0</v>
      </c>
      <c r="T137" s="213">
        <f>S137*H137</f>
        <v>0</v>
      </c>
      <c r="AR137" s="25" t="s">
        <v>174</v>
      </c>
      <c r="AT137" s="25" t="s">
        <v>169</v>
      </c>
      <c r="AU137" s="25" t="s">
        <v>85</v>
      </c>
      <c r="AY137" s="25" t="s">
        <v>166</v>
      </c>
      <c r="BE137" s="214">
        <f>IF(N137="základní",J137,0)</f>
        <v>0</v>
      </c>
      <c r="BF137" s="214">
        <f>IF(N137="snížená",J137,0)</f>
        <v>0</v>
      </c>
      <c r="BG137" s="214">
        <f>IF(N137="zákl. přenesená",J137,0)</f>
        <v>0</v>
      </c>
      <c r="BH137" s="214">
        <f>IF(N137="sníž. přenesená",J137,0)</f>
        <v>0</v>
      </c>
      <c r="BI137" s="214">
        <f>IF(N137="nulová",J137,0)</f>
        <v>0</v>
      </c>
      <c r="BJ137" s="25" t="s">
        <v>83</v>
      </c>
      <c r="BK137" s="214">
        <f>ROUND(I137*H137,2)</f>
        <v>0</v>
      </c>
      <c r="BL137" s="25" t="s">
        <v>174</v>
      </c>
      <c r="BM137" s="25" t="s">
        <v>1944</v>
      </c>
    </row>
    <row r="138" spans="2:65" s="1" customFormat="1" ht="162" hidden="1">
      <c r="B138" s="42"/>
      <c r="C138" s="64"/>
      <c r="D138" s="217" t="s">
        <v>193</v>
      </c>
      <c r="E138" s="64"/>
      <c r="F138" s="237" t="s">
        <v>1945</v>
      </c>
      <c r="G138" s="64"/>
      <c r="H138" s="64"/>
      <c r="I138" s="173"/>
      <c r="J138" s="64"/>
      <c r="K138" s="64"/>
      <c r="L138" s="62"/>
      <c r="M138" s="238"/>
      <c r="N138" s="43"/>
      <c r="O138" s="43"/>
      <c r="P138" s="43"/>
      <c r="Q138" s="43"/>
      <c r="R138" s="43"/>
      <c r="S138" s="43"/>
      <c r="T138" s="79"/>
      <c r="AT138" s="25" t="s">
        <v>193</v>
      </c>
      <c r="AU138" s="25" t="s">
        <v>85</v>
      </c>
    </row>
    <row r="139" spans="2:65" s="12" customFormat="1">
      <c r="B139" s="215"/>
      <c r="C139" s="216"/>
      <c r="D139" s="217" t="s">
        <v>176</v>
      </c>
      <c r="E139" s="218" t="s">
        <v>22</v>
      </c>
      <c r="F139" s="219" t="s">
        <v>1888</v>
      </c>
      <c r="G139" s="216"/>
      <c r="H139" s="218" t="s">
        <v>22</v>
      </c>
      <c r="I139" s="220"/>
      <c r="J139" s="216"/>
      <c r="K139" s="216"/>
      <c r="L139" s="221"/>
      <c r="M139" s="222"/>
      <c r="N139" s="223"/>
      <c r="O139" s="223"/>
      <c r="P139" s="223"/>
      <c r="Q139" s="223"/>
      <c r="R139" s="223"/>
      <c r="S139" s="223"/>
      <c r="T139" s="224"/>
      <c r="AT139" s="225" t="s">
        <v>176</v>
      </c>
      <c r="AU139" s="225" t="s">
        <v>85</v>
      </c>
      <c r="AV139" s="12" t="s">
        <v>83</v>
      </c>
      <c r="AW139" s="12" t="s">
        <v>39</v>
      </c>
      <c r="AX139" s="12" t="s">
        <v>76</v>
      </c>
      <c r="AY139" s="225" t="s">
        <v>166</v>
      </c>
    </row>
    <row r="140" spans="2:65" s="13" customFormat="1">
      <c r="B140" s="226"/>
      <c r="C140" s="227"/>
      <c r="D140" s="217" t="s">
        <v>176</v>
      </c>
      <c r="E140" s="228" t="s">
        <v>22</v>
      </c>
      <c r="F140" s="229" t="s">
        <v>1941</v>
      </c>
      <c r="G140" s="227"/>
      <c r="H140" s="230">
        <v>308</v>
      </c>
      <c r="I140" s="231"/>
      <c r="J140" s="227"/>
      <c r="K140" s="227"/>
      <c r="L140" s="232"/>
      <c r="M140" s="233"/>
      <c r="N140" s="234"/>
      <c r="O140" s="234"/>
      <c r="P140" s="234"/>
      <c r="Q140" s="234"/>
      <c r="R140" s="234"/>
      <c r="S140" s="234"/>
      <c r="T140" s="235"/>
      <c r="AT140" s="236" t="s">
        <v>176</v>
      </c>
      <c r="AU140" s="236" t="s">
        <v>85</v>
      </c>
      <c r="AV140" s="13" t="s">
        <v>85</v>
      </c>
      <c r="AW140" s="13" t="s">
        <v>39</v>
      </c>
      <c r="AX140" s="13" t="s">
        <v>83</v>
      </c>
      <c r="AY140" s="236" t="s">
        <v>166</v>
      </c>
    </row>
    <row r="141" spans="2:65" s="1" customFormat="1" ht="16.5" customHeight="1">
      <c r="B141" s="42"/>
      <c r="C141" s="253" t="s">
        <v>261</v>
      </c>
      <c r="D141" s="253" t="s">
        <v>606</v>
      </c>
      <c r="E141" s="254" t="s">
        <v>1946</v>
      </c>
      <c r="F141" s="255" t="s">
        <v>1947</v>
      </c>
      <c r="G141" s="256" t="s">
        <v>380</v>
      </c>
      <c r="H141" s="257">
        <v>7.7</v>
      </c>
      <c r="I141" s="258"/>
      <c r="J141" s="257">
        <f>ROUND(I141*H141,2)</f>
        <v>0</v>
      </c>
      <c r="K141" s="255" t="s">
        <v>173</v>
      </c>
      <c r="L141" s="259"/>
      <c r="M141" s="260" t="s">
        <v>22</v>
      </c>
      <c r="N141" s="261" t="s">
        <v>47</v>
      </c>
      <c r="O141" s="43"/>
      <c r="P141" s="212">
        <f>O141*H141</f>
        <v>0</v>
      </c>
      <c r="Q141" s="212">
        <v>1E-3</v>
      </c>
      <c r="R141" s="212">
        <f>Q141*H141</f>
        <v>7.7000000000000002E-3</v>
      </c>
      <c r="S141" s="212">
        <v>0</v>
      </c>
      <c r="T141" s="213">
        <f>S141*H141</f>
        <v>0</v>
      </c>
      <c r="AR141" s="25" t="s">
        <v>215</v>
      </c>
      <c r="AT141" s="25" t="s">
        <v>606</v>
      </c>
      <c r="AU141" s="25" t="s">
        <v>85</v>
      </c>
      <c r="AY141" s="25" t="s">
        <v>166</v>
      </c>
      <c r="BE141" s="214">
        <f>IF(N141="základní",J141,0)</f>
        <v>0</v>
      </c>
      <c r="BF141" s="214">
        <f>IF(N141="snížená",J141,0)</f>
        <v>0</v>
      </c>
      <c r="BG141" s="214">
        <f>IF(N141="zákl. přenesená",J141,0)</f>
        <v>0</v>
      </c>
      <c r="BH141" s="214">
        <f>IF(N141="sníž. přenesená",J141,0)</f>
        <v>0</v>
      </c>
      <c r="BI141" s="214">
        <f>IF(N141="nulová",J141,0)</f>
        <v>0</v>
      </c>
      <c r="BJ141" s="25" t="s">
        <v>83</v>
      </c>
      <c r="BK141" s="214">
        <f>ROUND(I141*H141,2)</f>
        <v>0</v>
      </c>
      <c r="BL141" s="25" t="s">
        <v>174</v>
      </c>
      <c r="BM141" s="25" t="s">
        <v>1948</v>
      </c>
    </row>
    <row r="142" spans="2:65" s="13" customFormat="1">
      <c r="B142" s="226"/>
      <c r="C142" s="227"/>
      <c r="D142" s="217" t="s">
        <v>176</v>
      </c>
      <c r="E142" s="228" t="s">
        <v>22</v>
      </c>
      <c r="F142" s="229" t="s">
        <v>1949</v>
      </c>
      <c r="G142" s="227"/>
      <c r="H142" s="230">
        <v>7.7</v>
      </c>
      <c r="I142" s="231"/>
      <c r="J142" s="227"/>
      <c r="K142" s="227"/>
      <c r="L142" s="232"/>
      <c r="M142" s="233"/>
      <c r="N142" s="234"/>
      <c r="O142" s="234"/>
      <c r="P142" s="234"/>
      <c r="Q142" s="234"/>
      <c r="R142" s="234"/>
      <c r="S142" s="234"/>
      <c r="T142" s="235"/>
      <c r="AT142" s="236" t="s">
        <v>176</v>
      </c>
      <c r="AU142" s="236" t="s">
        <v>85</v>
      </c>
      <c r="AV142" s="13" t="s">
        <v>85</v>
      </c>
      <c r="AW142" s="13" t="s">
        <v>39</v>
      </c>
      <c r="AX142" s="13" t="s">
        <v>83</v>
      </c>
      <c r="AY142" s="236" t="s">
        <v>166</v>
      </c>
    </row>
    <row r="143" spans="2:65" s="1" customFormat="1" ht="16.5" customHeight="1">
      <c r="B143" s="42"/>
      <c r="C143" s="204" t="s">
        <v>10</v>
      </c>
      <c r="D143" s="204" t="s">
        <v>169</v>
      </c>
      <c r="E143" s="205" t="s">
        <v>1950</v>
      </c>
      <c r="F143" s="206" t="s">
        <v>1951</v>
      </c>
      <c r="G143" s="207" t="s">
        <v>172</v>
      </c>
      <c r="H143" s="208">
        <v>195</v>
      </c>
      <c r="I143" s="209"/>
      <c r="J143" s="208">
        <f>ROUND(I143*H143,2)</f>
        <v>0</v>
      </c>
      <c r="K143" s="206" t="s">
        <v>173</v>
      </c>
      <c r="L143" s="62"/>
      <c r="M143" s="210" t="s">
        <v>22</v>
      </c>
      <c r="N143" s="211" t="s">
        <v>47</v>
      </c>
      <c r="O143" s="43"/>
      <c r="P143" s="212">
        <f>O143*H143</f>
        <v>0</v>
      </c>
      <c r="Q143" s="212">
        <v>0</v>
      </c>
      <c r="R143" s="212">
        <f>Q143*H143</f>
        <v>0</v>
      </c>
      <c r="S143" s="212">
        <v>0</v>
      </c>
      <c r="T143" s="213">
        <f>S143*H143</f>
        <v>0</v>
      </c>
      <c r="AR143" s="25" t="s">
        <v>174</v>
      </c>
      <c r="AT143" s="25" t="s">
        <v>169</v>
      </c>
      <c r="AU143" s="25" t="s">
        <v>85</v>
      </c>
      <c r="AY143" s="25" t="s">
        <v>166</v>
      </c>
      <c r="BE143" s="214">
        <f>IF(N143="základní",J143,0)</f>
        <v>0</v>
      </c>
      <c r="BF143" s="214">
        <f>IF(N143="snížená",J143,0)</f>
        <v>0</v>
      </c>
      <c r="BG143" s="214">
        <f>IF(N143="zákl. přenesená",J143,0)</f>
        <v>0</v>
      </c>
      <c r="BH143" s="214">
        <f>IF(N143="sníž. přenesená",J143,0)</f>
        <v>0</v>
      </c>
      <c r="BI143" s="214">
        <f>IF(N143="nulová",J143,0)</f>
        <v>0</v>
      </c>
      <c r="BJ143" s="25" t="s">
        <v>83</v>
      </c>
      <c r="BK143" s="214">
        <f>ROUND(I143*H143,2)</f>
        <v>0</v>
      </c>
      <c r="BL143" s="25" t="s">
        <v>174</v>
      </c>
      <c r="BM143" s="25" t="s">
        <v>1952</v>
      </c>
    </row>
    <row r="144" spans="2:65" s="1" customFormat="1" ht="202.5" hidden="1">
      <c r="B144" s="42"/>
      <c r="C144" s="64"/>
      <c r="D144" s="217" t="s">
        <v>193</v>
      </c>
      <c r="E144" s="64"/>
      <c r="F144" s="237" t="s">
        <v>1953</v>
      </c>
      <c r="G144" s="64"/>
      <c r="H144" s="64"/>
      <c r="I144" s="173"/>
      <c r="J144" s="64"/>
      <c r="K144" s="64"/>
      <c r="L144" s="62"/>
      <c r="M144" s="238"/>
      <c r="N144" s="43"/>
      <c r="O144" s="43"/>
      <c r="P144" s="43"/>
      <c r="Q144" s="43"/>
      <c r="R144" s="43"/>
      <c r="S144" s="43"/>
      <c r="T144" s="79"/>
      <c r="AT144" s="25" t="s">
        <v>193</v>
      </c>
      <c r="AU144" s="25" t="s">
        <v>85</v>
      </c>
    </row>
    <row r="145" spans="2:65" s="13" customFormat="1">
      <c r="B145" s="226"/>
      <c r="C145" s="227"/>
      <c r="D145" s="217" t="s">
        <v>176</v>
      </c>
      <c r="E145" s="228" t="s">
        <v>22</v>
      </c>
      <c r="F145" s="229" t="s">
        <v>1954</v>
      </c>
      <c r="G145" s="227"/>
      <c r="H145" s="230">
        <v>195</v>
      </c>
      <c r="I145" s="231"/>
      <c r="J145" s="227"/>
      <c r="K145" s="227"/>
      <c r="L145" s="232"/>
      <c r="M145" s="233"/>
      <c r="N145" s="234"/>
      <c r="O145" s="234"/>
      <c r="P145" s="234"/>
      <c r="Q145" s="234"/>
      <c r="R145" s="234"/>
      <c r="S145" s="234"/>
      <c r="T145" s="235"/>
      <c r="AT145" s="236" t="s">
        <v>176</v>
      </c>
      <c r="AU145" s="236" t="s">
        <v>85</v>
      </c>
      <c r="AV145" s="13" t="s">
        <v>85</v>
      </c>
      <c r="AW145" s="13" t="s">
        <v>39</v>
      </c>
      <c r="AX145" s="13" t="s">
        <v>83</v>
      </c>
      <c r="AY145" s="236" t="s">
        <v>166</v>
      </c>
    </row>
    <row r="146" spans="2:65" s="1" customFormat="1" ht="16.5" customHeight="1">
      <c r="B146" s="42"/>
      <c r="C146" s="204" t="s">
        <v>273</v>
      </c>
      <c r="D146" s="204" t="s">
        <v>169</v>
      </c>
      <c r="E146" s="205" t="s">
        <v>1955</v>
      </c>
      <c r="F146" s="206" t="s">
        <v>1956</v>
      </c>
      <c r="G146" s="207" t="s">
        <v>331</v>
      </c>
      <c r="H146" s="208">
        <v>2</v>
      </c>
      <c r="I146" s="209"/>
      <c r="J146" s="208">
        <f>ROUND(I146*H146,2)</f>
        <v>0</v>
      </c>
      <c r="K146" s="206" t="s">
        <v>22</v>
      </c>
      <c r="L146" s="62"/>
      <c r="M146" s="210" t="s">
        <v>22</v>
      </c>
      <c r="N146" s="211" t="s">
        <v>47</v>
      </c>
      <c r="O146" s="43"/>
      <c r="P146" s="212">
        <f>O146*H146</f>
        <v>0</v>
      </c>
      <c r="Q146" s="212">
        <v>0</v>
      </c>
      <c r="R146" s="212">
        <f>Q146*H146</f>
        <v>0</v>
      </c>
      <c r="S146" s="212">
        <v>0</v>
      </c>
      <c r="T146" s="213">
        <f>S146*H146</f>
        <v>0</v>
      </c>
      <c r="AR146" s="25" t="s">
        <v>174</v>
      </c>
      <c r="AT146" s="25" t="s">
        <v>169</v>
      </c>
      <c r="AU146" s="25" t="s">
        <v>85</v>
      </c>
      <c r="AY146" s="25" t="s">
        <v>166</v>
      </c>
      <c r="BE146" s="214">
        <f>IF(N146="základní",J146,0)</f>
        <v>0</v>
      </c>
      <c r="BF146" s="214">
        <f>IF(N146="snížená",J146,0)</f>
        <v>0</v>
      </c>
      <c r="BG146" s="214">
        <f>IF(N146="zákl. přenesená",J146,0)</f>
        <v>0</v>
      </c>
      <c r="BH146" s="214">
        <f>IF(N146="sníž. přenesená",J146,0)</f>
        <v>0</v>
      </c>
      <c r="BI146" s="214">
        <f>IF(N146="nulová",J146,0)</f>
        <v>0</v>
      </c>
      <c r="BJ146" s="25" t="s">
        <v>83</v>
      </c>
      <c r="BK146" s="214">
        <f>ROUND(I146*H146,2)</f>
        <v>0</v>
      </c>
      <c r="BL146" s="25" t="s">
        <v>174</v>
      </c>
      <c r="BM146" s="25" t="s">
        <v>1957</v>
      </c>
    </row>
    <row r="147" spans="2:65" s="13" customFormat="1">
      <c r="B147" s="226"/>
      <c r="C147" s="227"/>
      <c r="D147" s="217" t="s">
        <v>176</v>
      </c>
      <c r="E147" s="228" t="s">
        <v>22</v>
      </c>
      <c r="F147" s="229" t="s">
        <v>85</v>
      </c>
      <c r="G147" s="227"/>
      <c r="H147" s="230">
        <v>2</v>
      </c>
      <c r="I147" s="231"/>
      <c r="J147" s="227"/>
      <c r="K147" s="227"/>
      <c r="L147" s="232"/>
      <c r="M147" s="233"/>
      <c r="N147" s="234"/>
      <c r="O147" s="234"/>
      <c r="P147" s="234"/>
      <c r="Q147" s="234"/>
      <c r="R147" s="234"/>
      <c r="S147" s="234"/>
      <c r="T147" s="235"/>
      <c r="AT147" s="236" t="s">
        <v>176</v>
      </c>
      <c r="AU147" s="236" t="s">
        <v>85</v>
      </c>
      <c r="AV147" s="13" t="s">
        <v>85</v>
      </c>
      <c r="AW147" s="13" t="s">
        <v>39</v>
      </c>
      <c r="AX147" s="13" t="s">
        <v>83</v>
      </c>
      <c r="AY147" s="236" t="s">
        <v>166</v>
      </c>
    </row>
    <row r="148" spans="2:65" s="1" customFormat="1" ht="51" customHeight="1">
      <c r="B148" s="42"/>
      <c r="C148" s="204" t="s">
        <v>279</v>
      </c>
      <c r="D148" s="204" t="s">
        <v>169</v>
      </c>
      <c r="E148" s="205" t="s">
        <v>1958</v>
      </c>
      <c r="F148" s="206" t="s">
        <v>1959</v>
      </c>
      <c r="G148" s="207" t="s">
        <v>172</v>
      </c>
      <c r="H148" s="208">
        <v>8.35</v>
      </c>
      <c r="I148" s="209"/>
      <c r="J148" s="208">
        <f>ROUND(I148*H148,2)</f>
        <v>0</v>
      </c>
      <c r="K148" s="206" t="s">
        <v>22</v>
      </c>
      <c r="L148" s="62"/>
      <c r="M148" s="210" t="s">
        <v>22</v>
      </c>
      <c r="N148" s="211" t="s">
        <v>47</v>
      </c>
      <c r="O148" s="43"/>
      <c r="P148" s="212">
        <f>O148*H148</f>
        <v>0</v>
      </c>
      <c r="Q148" s="212">
        <v>3.5E-4</v>
      </c>
      <c r="R148" s="212">
        <f>Q148*H148</f>
        <v>2.9224999999999998E-3</v>
      </c>
      <c r="S148" s="212">
        <v>0</v>
      </c>
      <c r="T148" s="213">
        <f>S148*H148</f>
        <v>0</v>
      </c>
      <c r="AR148" s="25" t="s">
        <v>174</v>
      </c>
      <c r="AT148" s="25" t="s">
        <v>169</v>
      </c>
      <c r="AU148" s="25" t="s">
        <v>85</v>
      </c>
      <c r="AY148" s="25" t="s">
        <v>166</v>
      </c>
      <c r="BE148" s="214">
        <f>IF(N148="základní",J148,0)</f>
        <v>0</v>
      </c>
      <c r="BF148" s="214">
        <f>IF(N148="snížená",J148,0)</f>
        <v>0</v>
      </c>
      <c r="BG148" s="214">
        <f>IF(N148="zákl. přenesená",J148,0)</f>
        <v>0</v>
      </c>
      <c r="BH148" s="214">
        <f>IF(N148="sníž. přenesená",J148,0)</f>
        <v>0</v>
      </c>
      <c r="BI148" s="214">
        <f>IF(N148="nulová",J148,0)</f>
        <v>0</v>
      </c>
      <c r="BJ148" s="25" t="s">
        <v>83</v>
      </c>
      <c r="BK148" s="214">
        <f>ROUND(I148*H148,2)</f>
        <v>0</v>
      </c>
      <c r="BL148" s="25" t="s">
        <v>174</v>
      </c>
      <c r="BM148" s="25" t="s">
        <v>1960</v>
      </c>
    </row>
    <row r="149" spans="2:65" s="1" customFormat="1" ht="121.5" hidden="1">
      <c r="B149" s="42"/>
      <c r="C149" s="64"/>
      <c r="D149" s="217" t="s">
        <v>193</v>
      </c>
      <c r="E149" s="64"/>
      <c r="F149" s="237" t="s">
        <v>1961</v>
      </c>
      <c r="G149" s="64"/>
      <c r="H149" s="64"/>
      <c r="I149" s="173"/>
      <c r="J149" s="64"/>
      <c r="K149" s="64"/>
      <c r="L149" s="62"/>
      <c r="M149" s="238"/>
      <c r="N149" s="43"/>
      <c r="O149" s="43"/>
      <c r="P149" s="43"/>
      <c r="Q149" s="43"/>
      <c r="R149" s="43"/>
      <c r="S149" s="43"/>
      <c r="T149" s="79"/>
      <c r="AT149" s="25" t="s">
        <v>193</v>
      </c>
      <c r="AU149" s="25" t="s">
        <v>85</v>
      </c>
    </row>
    <row r="150" spans="2:65" s="13" customFormat="1">
      <c r="B150" s="226"/>
      <c r="C150" s="227"/>
      <c r="D150" s="217" t="s">
        <v>176</v>
      </c>
      <c r="E150" s="228" t="s">
        <v>22</v>
      </c>
      <c r="F150" s="229" t="s">
        <v>1962</v>
      </c>
      <c r="G150" s="227"/>
      <c r="H150" s="230">
        <v>8.35</v>
      </c>
      <c r="I150" s="231"/>
      <c r="J150" s="227"/>
      <c r="K150" s="227"/>
      <c r="L150" s="232"/>
      <c r="M150" s="233"/>
      <c r="N150" s="234"/>
      <c r="O150" s="234"/>
      <c r="P150" s="234"/>
      <c r="Q150" s="234"/>
      <c r="R150" s="234"/>
      <c r="S150" s="234"/>
      <c r="T150" s="235"/>
      <c r="AT150" s="236" t="s">
        <v>176</v>
      </c>
      <c r="AU150" s="236" t="s">
        <v>85</v>
      </c>
      <c r="AV150" s="13" t="s">
        <v>85</v>
      </c>
      <c r="AW150" s="13" t="s">
        <v>39</v>
      </c>
      <c r="AX150" s="13" t="s">
        <v>83</v>
      </c>
      <c r="AY150" s="236" t="s">
        <v>166</v>
      </c>
    </row>
    <row r="151" spans="2:65" s="11" customFormat="1" ht="29.85" customHeight="1">
      <c r="B151" s="188"/>
      <c r="C151" s="189"/>
      <c r="D151" s="190" t="s">
        <v>75</v>
      </c>
      <c r="E151" s="202" t="s">
        <v>197</v>
      </c>
      <c r="F151" s="202" t="s">
        <v>1963</v>
      </c>
      <c r="G151" s="189"/>
      <c r="H151" s="189"/>
      <c r="I151" s="192"/>
      <c r="J151" s="203">
        <f>BK151</f>
        <v>0</v>
      </c>
      <c r="K151" s="189"/>
      <c r="L151" s="194"/>
      <c r="M151" s="195"/>
      <c r="N151" s="196"/>
      <c r="O151" s="196"/>
      <c r="P151" s="197">
        <f>SUM(P152:P185)</f>
        <v>0</v>
      </c>
      <c r="Q151" s="196"/>
      <c r="R151" s="197">
        <f>SUM(R152:R185)</f>
        <v>11.96828</v>
      </c>
      <c r="S151" s="196"/>
      <c r="T151" s="198">
        <f>SUM(T152:T185)</f>
        <v>0</v>
      </c>
      <c r="AR151" s="199" t="s">
        <v>83</v>
      </c>
      <c r="AT151" s="200" t="s">
        <v>75</v>
      </c>
      <c r="AU151" s="200" t="s">
        <v>83</v>
      </c>
      <c r="AY151" s="199" t="s">
        <v>166</v>
      </c>
      <c r="BK151" s="201">
        <f>SUM(BK152:BK185)</f>
        <v>0</v>
      </c>
    </row>
    <row r="152" spans="2:65" s="1" customFormat="1" ht="38.25" customHeight="1">
      <c r="B152" s="42"/>
      <c r="C152" s="204" t="s">
        <v>286</v>
      </c>
      <c r="D152" s="204" t="s">
        <v>169</v>
      </c>
      <c r="E152" s="205" t="s">
        <v>1964</v>
      </c>
      <c r="F152" s="206" t="s">
        <v>1965</v>
      </c>
      <c r="G152" s="207" t="s">
        <v>172</v>
      </c>
      <c r="H152" s="208">
        <v>149</v>
      </c>
      <c r="I152" s="209"/>
      <c r="J152" s="208">
        <f>ROUND(I152*H152,2)</f>
        <v>0</v>
      </c>
      <c r="K152" s="206" t="s">
        <v>173</v>
      </c>
      <c r="L152" s="62"/>
      <c r="M152" s="210" t="s">
        <v>22</v>
      </c>
      <c r="N152" s="211" t="s">
        <v>47</v>
      </c>
      <c r="O152" s="43"/>
      <c r="P152" s="212">
        <f>O152*H152</f>
        <v>0</v>
      </c>
      <c r="Q152" s="212">
        <v>0</v>
      </c>
      <c r="R152" s="212">
        <f>Q152*H152</f>
        <v>0</v>
      </c>
      <c r="S152" s="212">
        <v>0</v>
      </c>
      <c r="T152" s="213">
        <f>S152*H152</f>
        <v>0</v>
      </c>
      <c r="AR152" s="25" t="s">
        <v>174</v>
      </c>
      <c r="AT152" s="25" t="s">
        <v>169</v>
      </c>
      <c r="AU152" s="25" t="s">
        <v>85</v>
      </c>
      <c r="AY152" s="25" t="s">
        <v>166</v>
      </c>
      <c r="BE152" s="214">
        <f>IF(N152="základní",J152,0)</f>
        <v>0</v>
      </c>
      <c r="BF152" s="214">
        <f>IF(N152="snížená",J152,0)</f>
        <v>0</v>
      </c>
      <c r="BG152" s="214">
        <f>IF(N152="zákl. přenesená",J152,0)</f>
        <v>0</v>
      </c>
      <c r="BH152" s="214">
        <f>IF(N152="sníž. přenesená",J152,0)</f>
        <v>0</v>
      </c>
      <c r="BI152" s="214">
        <f>IF(N152="nulová",J152,0)</f>
        <v>0</v>
      </c>
      <c r="BJ152" s="25" t="s">
        <v>83</v>
      </c>
      <c r="BK152" s="214">
        <f>ROUND(I152*H152,2)</f>
        <v>0</v>
      </c>
      <c r="BL152" s="25" t="s">
        <v>174</v>
      </c>
      <c r="BM152" s="25" t="s">
        <v>1966</v>
      </c>
    </row>
    <row r="153" spans="2:65" s="1" customFormat="1" ht="40.5" hidden="1">
      <c r="B153" s="42"/>
      <c r="C153" s="64"/>
      <c r="D153" s="217" t="s">
        <v>193</v>
      </c>
      <c r="E153" s="64"/>
      <c r="F153" s="237" t="s">
        <v>1967</v>
      </c>
      <c r="G153" s="64"/>
      <c r="H153" s="64"/>
      <c r="I153" s="173"/>
      <c r="J153" s="64"/>
      <c r="K153" s="64"/>
      <c r="L153" s="62"/>
      <c r="M153" s="238"/>
      <c r="N153" s="43"/>
      <c r="O153" s="43"/>
      <c r="P153" s="43"/>
      <c r="Q153" s="43"/>
      <c r="R153" s="43"/>
      <c r="S153" s="43"/>
      <c r="T153" s="79"/>
      <c r="AT153" s="25" t="s">
        <v>193</v>
      </c>
      <c r="AU153" s="25" t="s">
        <v>85</v>
      </c>
    </row>
    <row r="154" spans="2:65" s="12" customFormat="1">
      <c r="B154" s="215"/>
      <c r="C154" s="216"/>
      <c r="D154" s="217" t="s">
        <v>176</v>
      </c>
      <c r="E154" s="218" t="s">
        <v>22</v>
      </c>
      <c r="F154" s="219" t="s">
        <v>1888</v>
      </c>
      <c r="G154" s="216"/>
      <c r="H154" s="218" t="s">
        <v>22</v>
      </c>
      <c r="I154" s="220"/>
      <c r="J154" s="216"/>
      <c r="K154" s="216"/>
      <c r="L154" s="221"/>
      <c r="M154" s="222"/>
      <c r="N154" s="223"/>
      <c r="O154" s="223"/>
      <c r="P154" s="223"/>
      <c r="Q154" s="223"/>
      <c r="R154" s="223"/>
      <c r="S154" s="223"/>
      <c r="T154" s="224"/>
      <c r="AT154" s="225" t="s">
        <v>176</v>
      </c>
      <c r="AU154" s="225" t="s">
        <v>85</v>
      </c>
      <c r="AV154" s="12" t="s">
        <v>83</v>
      </c>
      <c r="AW154" s="12" t="s">
        <v>39</v>
      </c>
      <c r="AX154" s="12" t="s">
        <v>76</v>
      </c>
      <c r="AY154" s="225" t="s">
        <v>166</v>
      </c>
    </row>
    <row r="155" spans="2:65" s="13" customFormat="1">
      <c r="B155" s="226"/>
      <c r="C155" s="227"/>
      <c r="D155" s="217" t="s">
        <v>176</v>
      </c>
      <c r="E155" s="228" t="s">
        <v>22</v>
      </c>
      <c r="F155" s="229" t="s">
        <v>1968</v>
      </c>
      <c r="G155" s="227"/>
      <c r="H155" s="230">
        <v>149</v>
      </c>
      <c r="I155" s="231"/>
      <c r="J155" s="227"/>
      <c r="K155" s="227"/>
      <c r="L155" s="232"/>
      <c r="M155" s="233"/>
      <c r="N155" s="234"/>
      <c r="O155" s="234"/>
      <c r="P155" s="234"/>
      <c r="Q155" s="234"/>
      <c r="R155" s="234"/>
      <c r="S155" s="234"/>
      <c r="T155" s="235"/>
      <c r="AT155" s="236" t="s">
        <v>176</v>
      </c>
      <c r="AU155" s="236" t="s">
        <v>85</v>
      </c>
      <c r="AV155" s="13" t="s">
        <v>85</v>
      </c>
      <c r="AW155" s="13" t="s">
        <v>39</v>
      </c>
      <c r="AX155" s="13" t="s">
        <v>83</v>
      </c>
      <c r="AY155" s="236" t="s">
        <v>166</v>
      </c>
    </row>
    <row r="156" spans="2:65" s="1" customFormat="1" ht="16.5" customHeight="1">
      <c r="B156" s="42"/>
      <c r="C156" s="204" t="s">
        <v>295</v>
      </c>
      <c r="D156" s="204" t="s">
        <v>169</v>
      </c>
      <c r="E156" s="205" t="s">
        <v>1969</v>
      </c>
      <c r="F156" s="206" t="s">
        <v>1970</v>
      </c>
      <c r="G156" s="207" t="s">
        <v>172</v>
      </c>
      <c r="H156" s="208">
        <v>149</v>
      </c>
      <c r="I156" s="209"/>
      <c r="J156" s="208">
        <f>ROUND(I156*H156,2)</f>
        <v>0</v>
      </c>
      <c r="K156" s="206" t="s">
        <v>173</v>
      </c>
      <c r="L156" s="62"/>
      <c r="M156" s="210" t="s">
        <v>22</v>
      </c>
      <c r="N156" s="211" t="s">
        <v>47</v>
      </c>
      <c r="O156" s="43"/>
      <c r="P156" s="212">
        <f>O156*H156</f>
        <v>0</v>
      </c>
      <c r="Q156" s="212">
        <v>0</v>
      </c>
      <c r="R156" s="212">
        <f>Q156*H156</f>
        <v>0</v>
      </c>
      <c r="S156" s="212">
        <v>0</v>
      </c>
      <c r="T156" s="213">
        <f>S156*H156</f>
        <v>0</v>
      </c>
      <c r="AR156" s="25" t="s">
        <v>174</v>
      </c>
      <c r="AT156" s="25" t="s">
        <v>169</v>
      </c>
      <c r="AU156" s="25" t="s">
        <v>85</v>
      </c>
      <c r="AY156" s="25" t="s">
        <v>166</v>
      </c>
      <c r="BE156" s="214">
        <f>IF(N156="základní",J156,0)</f>
        <v>0</v>
      </c>
      <c r="BF156" s="214">
        <f>IF(N156="snížená",J156,0)</f>
        <v>0</v>
      </c>
      <c r="BG156" s="214">
        <f>IF(N156="zákl. přenesená",J156,0)</f>
        <v>0</v>
      </c>
      <c r="BH156" s="214">
        <f>IF(N156="sníž. přenesená",J156,0)</f>
        <v>0</v>
      </c>
      <c r="BI156" s="214">
        <f>IF(N156="nulová",J156,0)</f>
        <v>0</v>
      </c>
      <c r="BJ156" s="25" t="s">
        <v>83</v>
      </c>
      <c r="BK156" s="214">
        <f>ROUND(I156*H156,2)</f>
        <v>0</v>
      </c>
      <c r="BL156" s="25" t="s">
        <v>174</v>
      </c>
      <c r="BM156" s="25" t="s">
        <v>1971</v>
      </c>
    </row>
    <row r="157" spans="2:65" s="12" customFormat="1">
      <c r="B157" s="215"/>
      <c r="C157" s="216"/>
      <c r="D157" s="217" t="s">
        <v>176</v>
      </c>
      <c r="E157" s="218" t="s">
        <v>22</v>
      </c>
      <c r="F157" s="219" t="s">
        <v>1888</v>
      </c>
      <c r="G157" s="216"/>
      <c r="H157" s="218" t="s">
        <v>22</v>
      </c>
      <c r="I157" s="220"/>
      <c r="J157" s="216"/>
      <c r="K157" s="216"/>
      <c r="L157" s="221"/>
      <c r="M157" s="222"/>
      <c r="N157" s="223"/>
      <c r="O157" s="223"/>
      <c r="P157" s="223"/>
      <c r="Q157" s="223"/>
      <c r="R157" s="223"/>
      <c r="S157" s="223"/>
      <c r="T157" s="224"/>
      <c r="AT157" s="225" t="s">
        <v>176</v>
      </c>
      <c r="AU157" s="225" t="s">
        <v>85</v>
      </c>
      <c r="AV157" s="12" t="s">
        <v>83</v>
      </c>
      <c r="AW157" s="12" t="s">
        <v>39</v>
      </c>
      <c r="AX157" s="12" t="s">
        <v>76</v>
      </c>
      <c r="AY157" s="225" t="s">
        <v>166</v>
      </c>
    </row>
    <row r="158" spans="2:65" s="13" customFormat="1">
      <c r="B158" s="226"/>
      <c r="C158" s="227"/>
      <c r="D158" s="217" t="s">
        <v>176</v>
      </c>
      <c r="E158" s="228" t="s">
        <v>22</v>
      </c>
      <c r="F158" s="229" t="s">
        <v>1968</v>
      </c>
      <c r="G158" s="227"/>
      <c r="H158" s="230">
        <v>149</v>
      </c>
      <c r="I158" s="231"/>
      <c r="J158" s="227"/>
      <c r="K158" s="227"/>
      <c r="L158" s="232"/>
      <c r="M158" s="233"/>
      <c r="N158" s="234"/>
      <c r="O158" s="234"/>
      <c r="P158" s="234"/>
      <c r="Q158" s="234"/>
      <c r="R158" s="234"/>
      <c r="S158" s="234"/>
      <c r="T158" s="235"/>
      <c r="AT158" s="236" t="s">
        <v>176</v>
      </c>
      <c r="AU158" s="236" t="s">
        <v>85</v>
      </c>
      <c r="AV158" s="13" t="s">
        <v>85</v>
      </c>
      <c r="AW158" s="13" t="s">
        <v>39</v>
      </c>
      <c r="AX158" s="13" t="s">
        <v>83</v>
      </c>
      <c r="AY158" s="236" t="s">
        <v>166</v>
      </c>
    </row>
    <row r="159" spans="2:65" s="1" customFormat="1" ht="38.25" customHeight="1">
      <c r="B159" s="42"/>
      <c r="C159" s="204" t="s">
        <v>303</v>
      </c>
      <c r="D159" s="204" t="s">
        <v>169</v>
      </c>
      <c r="E159" s="205" t="s">
        <v>1972</v>
      </c>
      <c r="F159" s="206" t="s">
        <v>1973</v>
      </c>
      <c r="G159" s="207" t="s">
        <v>172</v>
      </c>
      <c r="H159" s="208">
        <v>149</v>
      </c>
      <c r="I159" s="209"/>
      <c r="J159" s="208">
        <f>ROUND(I159*H159,2)</f>
        <v>0</v>
      </c>
      <c r="K159" s="206" t="s">
        <v>173</v>
      </c>
      <c r="L159" s="62"/>
      <c r="M159" s="210" t="s">
        <v>22</v>
      </c>
      <c r="N159" s="211" t="s">
        <v>47</v>
      </c>
      <c r="O159" s="43"/>
      <c r="P159" s="212">
        <f>O159*H159</f>
        <v>0</v>
      </c>
      <c r="Q159" s="212">
        <v>0</v>
      </c>
      <c r="R159" s="212">
        <f>Q159*H159</f>
        <v>0</v>
      </c>
      <c r="S159" s="212">
        <v>0</v>
      </c>
      <c r="T159" s="213">
        <f>S159*H159</f>
        <v>0</v>
      </c>
      <c r="AR159" s="25" t="s">
        <v>174</v>
      </c>
      <c r="AT159" s="25" t="s">
        <v>169</v>
      </c>
      <c r="AU159" s="25" t="s">
        <v>85</v>
      </c>
      <c r="AY159" s="25" t="s">
        <v>166</v>
      </c>
      <c r="BE159" s="214">
        <f>IF(N159="základní",J159,0)</f>
        <v>0</v>
      </c>
      <c r="BF159" s="214">
        <f>IF(N159="snížená",J159,0)</f>
        <v>0</v>
      </c>
      <c r="BG159" s="214">
        <f>IF(N159="zákl. přenesená",J159,0)</f>
        <v>0</v>
      </c>
      <c r="BH159" s="214">
        <f>IF(N159="sníž. přenesená",J159,0)</f>
        <v>0</v>
      </c>
      <c r="BI159" s="214">
        <f>IF(N159="nulová",J159,0)</f>
        <v>0</v>
      </c>
      <c r="BJ159" s="25" t="s">
        <v>83</v>
      </c>
      <c r="BK159" s="214">
        <f>ROUND(I159*H159,2)</f>
        <v>0</v>
      </c>
      <c r="BL159" s="25" t="s">
        <v>174</v>
      </c>
      <c r="BM159" s="25" t="s">
        <v>1974</v>
      </c>
    </row>
    <row r="160" spans="2:65" s="1" customFormat="1" ht="40.5" hidden="1">
      <c r="B160" s="42"/>
      <c r="C160" s="64"/>
      <c r="D160" s="217" t="s">
        <v>193</v>
      </c>
      <c r="E160" s="64"/>
      <c r="F160" s="237" t="s">
        <v>1975</v>
      </c>
      <c r="G160" s="64"/>
      <c r="H160" s="64"/>
      <c r="I160" s="173"/>
      <c r="J160" s="64"/>
      <c r="K160" s="64"/>
      <c r="L160" s="62"/>
      <c r="M160" s="238"/>
      <c r="N160" s="43"/>
      <c r="O160" s="43"/>
      <c r="P160" s="43"/>
      <c r="Q160" s="43"/>
      <c r="R160" s="43"/>
      <c r="S160" s="43"/>
      <c r="T160" s="79"/>
      <c r="AT160" s="25" t="s">
        <v>193</v>
      </c>
      <c r="AU160" s="25" t="s">
        <v>85</v>
      </c>
    </row>
    <row r="161" spans="2:65" s="12" customFormat="1">
      <c r="B161" s="215"/>
      <c r="C161" s="216"/>
      <c r="D161" s="217" t="s">
        <v>176</v>
      </c>
      <c r="E161" s="218" t="s">
        <v>22</v>
      </c>
      <c r="F161" s="219" t="s">
        <v>1888</v>
      </c>
      <c r="G161" s="216"/>
      <c r="H161" s="218" t="s">
        <v>22</v>
      </c>
      <c r="I161" s="220"/>
      <c r="J161" s="216"/>
      <c r="K161" s="216"/>
      <c r="L161" s="221"/>
      <c r="M161" s="222"/>
      <c r="N161" s="223"/>
      <c r="O161" s="223"/>
      <c r="P161" s="223"/>
      <c r="Q161" s="223"/>
      <c r="R161" s="223"/>
      <c r="S161" s="223"/>
      <c r="T161" s="224"/>
      <c r="AT161" s="225" t="s">
        <v>176</v>
      </c>
      <c r="AU161" s="225" t="s">
        <v>85</v>
      </c>
      <c r="AV161" s="12" t="s">
        <v>83</v>
      </c>
      <c r="AW161" s="12" t="s">
        <v>39</v>
      </c>
      <c r="AX161" s="12" t="s">
        <v>76</v>
      </c>
      <c r="AY161" s="225" t="s">
        <v>166</v>
      </c>
    </row>
    <row r="162" spans="2:65" s="13" customFormat="1">
      <c r="B162" s="226"/>
      <c r="C162" s="227"/>
      <c r="D162" s="217" t="s">
        <v>176</v>
      </c>
      <c r="E162" s="228" t="s">
        <v>22</v>
      </c>
      <c r="F162" s="229" t="s">
        <v>1968</v>
      </c>
      <c r="G162" s="227"/>
      <c r="H162" s="230">
        <v>149</v>
      </c>
      <c r="I162" s="231"/>
      <c r="J162" s="227"/>
      <c r="K162" s="227"/>
      <c r="L162" s="232"/>
      <c r="M162" s="233"/>
      <c r="N162" s="234"/>
      <c r="O162" s="234"/>
      <c r="P162" s="234"/>
      <c r="Q162" s="234"/>
      <c r="R162" s="234"/>
      <c r="S162" s="234"/>
      <c r="T162" s="235"/>
      <c r="AT162" s="236" t="s">
        <v>176</v>
      </c>
      <c r="AU162" s="236" t="s">
        <v>85</v>
      </c>
      <c r="AV162" s="13" t="s">
        <v>85</v>
      </c>
      <c r="AW162" s="13" t="s">
        <v>39</v>
      </c>
      <c r="AX162" s="13" t="s">
        <v>83</v>
      </c>
      <c r="AY162" s="236" t="s">
        <v>166</v>
      </c>
    </row>
    <row r="163" spans="2:65" s="1" customFormat="1" ht="16.5" customHeight="1">
      <c r="B163" s="42"/>
      <c r="C163" s="204" t="s">
        <v>9</v>
      </c>
      <c r="D163" s="204" t="s">
        <v>169</v>
      </c>
      <c r="E163" s="205" t="s">
        <v>1976</v>
      </c>
      <c r="F163" s="206" t="s">
        <v>1977</v>
      </c>
      <c r="G163" s="207" t="s">
        <v>172</v>
      </c>
      <c r="H163" s="208">
        <v>149</v>
      </c>
      <c r="I163" s="209"/>
      <c r="J163" s="208">
        <f>ROUND(I163*H163,2)</f>
        <v>0</v>
      </c>
      <c r="K163" s="206" t="s">
        <v>22</v>
      </c>
      <c r="L163" s="62"/>
      <c r="M163" s="210" t="s">
        <v>22</v>
      </c>
      <c r="N163" s="211" t="s">
        <v>47</v>
      </c>
      <c r="O163" s="43"/>
      <c r="P163" s="212">
        <f>O163*H163</f>
        <v>0</v>
      </c>
      <c r="Q163" s="212">
        <v>0</v>
      </c>
      <c r="R163" s="212">
        <f>Q163*H163</f>
        <v>0</v>
      </c>
      <c r="S163" s="212">
        <v>0</v>
      </c>
      <c r="T163" s="213">
        <f>S163*H163</f>
        <v>0</v>
      </c>
      <c r="AR163" s="25" t="s">
        <v>174</v>
      </c>
      <c r="AT163" s="25" t="s">
        <v>169</v>
      </c>
      <c r="AU163" s="25" t="s">
        <v>85</v>
      </c>
      <c r="AY163" s="25" t="s">
        <v>166</v>
      </c>
      <c r="BE163" s="214">
        <f>IF(N163="základní",J163,0)</f>
        <v>0</v>
      </c>
      <c r="BF163" s="214">
        <f>IF(N163="snížená",J163,0)</f>
        <v>0</v>
      </c>
      <c r="BG163" s="214">
        <f>IF(N163="zákl. přenesená",J163,0)</f>
        <v>0</v>
      </c>
      <c r="BH163" s="214">
        <f>IF(N163="sníž. přenesená",J163,0)</f>
        <v>0</v>
      </c>
      <c r="BI163" s="214">
        <f>IF(N163="nulová",J163,0)</f>
        <v>0</v>
      </c>
      <c r="BJ163" s="25" t="s">
        <v>83</v>
      </c>
      <c r="BK163" s="214">
        <f>ROUND(I163*H163,2)</f>
        <v>0</v>
      </c>
      <c r="BL163" s="25" t="s">
        <v>174</v>
      </c>
      <c r="BM163" s="25" t="s">
        <v>1978</v>
      </c>
    </row>
    <row r="164" spans="2:65" s="1" customFormat="1" ht="54" hidden="1">
      <c r="B164" s="42"/>
      <c r="C164" s="64"/>
      <c r="D164" s="217" t="s">
        <v>193</v>
      </c>
      <c r="E164" s="64"/>
      <c r="F164" s="237" t="s">
        <v>1979</v>
      </c>
      <c r="G164" s="64"/>
      <c r="H164" s="64"/>
      <c r="I164" s="173"/>
      <c r="J164" s="64"/>
      <c r="K164" s="64"/>
      <c r="L164" s="62"/>
      <c r="M164" s="238"/>
      <c r="N164" s="43"/>
      <c r="O164" s="43"/>
      <c r="P164" s="43"/>
      <c r="Q164" s="43"/>
      <c r="R164" s="43"/>
      <c r="S164" s="43"/>
      <c r="T164" s="79"/>
      <c r="AT164" s="25" t="s">
        <v>193</v>
      </c>
      <c r="AU164" s="25" t="s">
        <v>85</v>
      </c>
    </row>
    <row r="165" spans="2:65" s="12" customFormat="1">
      <c r="B165" s="215"/>
      <c r="C165" s="216"/>
      <c r="D165" s="217" t="s">
        <v>176</v>
      </c>
      <c r="E165" s="218" t="s">
        <v>22</v>
      </c>
      <c r="F165" s="219" t="s">
        <v>1888</v>
      </c>
      <c r="G165" s="216"/>
      <c r="H165" s="218" t="s">
        <v>22</v>
      </c>
      <c r="I165" s="220"/>
      <c r="J165" s="216"/>
      <c r="K165" s="216"/>
      <c r="L165" s="221"/>
      <c r="M165" s="222"/>
      <c r="N165" s="223"/>
      <c r="O165" s="223"/>
      <c r="P165" s="223"/>
      <c r="Q165" s="223"/>
      <c r="R165" s="223"/>
      <c r="S165" s="223"/>
      <c r="T165" s="224"/>
      <c r="AT165" s="225" t="s">
        <v>176</v>
      </c>
      <c r="AU165" s="225" t="s">
        <v>85</v>
      </c>
      <c r="AV165" s="12" t="s">
        <v>83</v>
      </c>
      <c r="AW165" s="12" t="s">
        <v>39</v>
      </c>
      <c r="AX165" s="12" t="s">
        <v>76</v>
      </c>
      <c r="AY165" s="225" t="s">
        <v>166</v>
      </c>
    </row>
    <row r="166" spans="2:65" s="13" customFormat="1">
      <c r="B166" s="226"/>
      <c r="C166" s="227"/>
      <c r="D166" s="217" t="s">
        <v>176</v>
      </c>
      <c r="E166" s="228" t="s">
        <v>22</v>
      </c>
      <c r="F166" s="229" t="s">
        <v>1968</v>
      </c>
      <c r="G166" s="227"/>
      <c r="H166" s="230">
        <v>149</v>
      </c>
      <c r="I166" s="231"/>
      <c r="J166" s="227"/>
      <c r="K166" s="227"/>
      <c r="L166" s="232"/>
      <c r="M166" s="233"/>
      <c r="N166" s="234"/>
      <c r="O166" s="234"/>
      <c r="P166" s="234"/>
      <c r="Q166" s="234"/>
      <c r="R166" s="234"/>
      <c r="S166" s="234"/>
      <c r="T166" s="235"/>
      <c r="AT166" s="236" t="s">
        <v>176</v>
      </c>
      <c r="AU166" s="236" t="s">
        <v>85</v>
      </c>
      <c r="AV166" s="13" t="s">
        <v>85</v>
      </c>
      <c r="AW166" s="13" t="s">
        <v>39</v>
      </c>
      <c r="AX166" s="13" t="s">
        <v>83</v>
      </c>
      <c r="AY166" s="236" t="s">
        <v>166</v>
      </c>
    </row>
    <row r="167" spans="2:65" s="1" customFormat="1" ht="25.5" customHeight="1">
      <c r="B167" s="42"/>
      <c r="C167" s="204" t="s">
        <v>315</v>
      </c>
      <c r="D167" s="204" t="s">
        <v>169</v>
      </c>
      <c r="E167" s="205" t="s">
        <v>1980</v>
      </c>
      <c r="F167" s="206" t="s">
        <v>1981</v>
      </c>
      <c r="G167" s="207" t="s">
        <v>172</v>
      </c>
      <c r="H167" s="208">
        <v>149</v>
      </c>
      <c r="I167" s="209"/>
      <c r="J167" s="208">
        <f>ROUND(I167*H167,2)</f>
        <v>0</v>
      </c>
      <c r="K167" s="206" t="s">
        <v>173</v>
      </c>
      <c r="L167" s="62"/>
      <c r="M167" s="210" t="s">
        <v>22</v>
      </c>
      <c r="N167" s="211" t="s">
        <v>47</v>
      </c>
      <c r="O167" s="43"/>
      <c r="P167" s="212">
        <f>O167*H167</f>
        <v>0</v>
      </c>
      <c r="Q167" s="212">
        <v>0</v>
      </c>
      <c r="R167" s="212">
        <f>Q167*H167</f>
        <v>0</v>
      </c>
      <c r="S167" s="212">
        <v>0</v>
      </c>
      <c r="T167" s="213">
        <f>S167*H167</f>
        <v>0</v>
      </c>
      <c r="AR167" s="25" t="s">
        <v>174</v>
      </c>
      <c r="AT167" s="25" t="s">
        <v>169</v>
      </c>
      <c r="AU167" s="25" t="s">
        <v>85</v>
      </c>
      <c r="AY167" s="25" t="s">
        <v>166</v>
      </c>
      <c r="BE167" s="214">
        <f>IF(N167="základní",J167,0)</f>
        <v>0</v>
      </c>
      <c r="BF167" s="214">
        <f>IF(N167="snížená",J167,0)</f>
        <v>0</v>
      </c>
      <c r="BG167" s="214">
        <f>IF(N167="zákl. přenesená",J167,0)</f>
        <v>0</v>
      </c>
      <c r="BH167" s="214">
        <f>IF(N167="sníž. přenesená",J167,0)</f>
        <v>0</v>
      </c>
      <c r="BI167" s="214">
        <f>IF(N167="nulová",J167,0)</f>
        <v>0</v>
      </c>
      <c r="BJ167" s="25" t="s">
        <v>83</v>
      </c>
      <c r="BK167" s="214">
        <f>ROUND(I167*H167,2)</f>
        <v>0</v>
      </c>
      <c r="BL167" s="25" t="s">
        <v>174</v>
      </c>
      <c r="BM167" s="25" t="s">
        <v>1982</v>
      </c>
    </row>
    <row r="168" spans="2:65" s="1" customFormat="1" ht="108" hidden="1">
      <c r="B168" s="42"/>
      <c r="C168" s="64"/>
      <c r="D168" s="217" t="s">
        <v>193</v>
      </c>
      <c r="E168" s="64"/>
      <c r="F168" s="237" t="s">
        <v>1983</v>
      </c>
      <c r="G168" s="64"/>
      <c r="H168" s="64"/>
      <c r="I168" s="173"/>
      <c r="J168" s="64"/>
      <c r="K168" s="64"/>
      <c r="L168" s="62"/>
      <c r="M168" s="238"/>
      <c r="N168" s="43"/>
      <c r="O168" s="43"/>
      <c r="P168" s="43"/>
      <c r="Q168" s="43"/>
      <c r="R168" s="43"/>
      <c r="S168" s="43"/>
      <c r="T168" s="79"/>
      <c r="AT168" s="25" t="s">
        <v>193</v>
      </c>
      <c r="AU168" s="25" t="s">
        <v>85</v>
      </c>
    </row>
    <row r="169" spans="2:65" s="12" customFormat="1">
      <c r="B169" s="215"/>
      <c r="C169" s="216"/>
      <c r="D169" s="217" t="s">
        <v>176</v>
      </c>
      <c r="E169" s="218" t="s">
        <v>22</v>
      </c>
      <c r="F169" s="219" t="s">
        <v>1984</v>
      </c>
      <c r="G169" s="216"/>
      <c r="H169" s="218" t="s">
        <v>22</v>
      </c>
      <c r="I169" s="220"/>
      <c r="J169" s="216"/>
      <c r="K169" s="216"/>
      <c r="L169" s="221"/>
      <c r="M169" s="222"/>
      <c r="N169" s="223"/>
      <c r="O169" s="223"/>
      <c r="P169" s="223"/>
      <c r="Q169" s="223"/>
      <c r="R169" s="223"/>
      <c r="S169" s="223"/>
      <c r="T169" s="224"/>
      <c r="AT169" s="225" t="s">
        <v>176</v>
      </c>
      <c r="AU169" s="225" t="s">
        <v>85</v>
      </c>
      <c r="AV169" s="12" t="s">
        <v>83</v>
      </c>
      <c r="AW169" s="12" t="s">
        <v>39</v>
      </c>
      <c r="AX169" s="12" t="s">
        <v>76</v>
      </c>
      <c r="AY169" s="225" t="s">
        <v>166</v>
      </c>
    </row>
    <row r="170" spans="2:65" s="13" customFormat="1">
      <c r="B170" s="226"/>
      <c r="C170" s="227"/>
      <c r="D170" s="217" t="s">
        <v>176</v>
      </c>
      <c r="E170" s="228" t="s">
        <v>22</v>
      </c>
      <c r="F170" s="229" t="s">
        <v>1968</v>
      </c>
      <c r="G170" s="227"/>
      <c r="H170" s="230">
        <v>149</v>
      </c>
      <c r="I170" s="231"/>
      <c r="J170" s="227"/>
      <c r="K170" s="227"/>
      <c r="L170" s="232"/>
      <c r="M170" s="233"/>
      <c r="N170" s="234"/>
      <c r="O170" s="234"/>
      <c r="P170" s="234"/>
      <c r="Q170" s="234"/>
      <c r="R170" s="234"/>
      <c r="S170" s="234"/>
      <c r="T170" s="235"/>
      <c r="AT170" s="236" t="s">
        <v>176</v>
      </c>
      <c r="AU170" s="236" t="s">
        <v>85</v>
      </c>
      <c r="AV170" s="13" t="s">
        <v>85</v>
      </c>
      <c r="AW170" s="13" t="s">
        <v>39</v>
      </c>
      <c r="AX170" s="13" t="s">
        <v>83</v>
      </c>
      <c r="AY170" s="236" t="s">
        <v>166</v>
      </c>
    </row>
    <row r="171" spans="2:65" s="1" customFormat="1" ht="25.5" customHeight="1">
      <c r="B171" s="42"/>
      <c r="C171" s="204" t="s">
        <v>321</v>
      </c>
      <c r="D171" s="204" t="s">
        <v>169</v>
      </c>
      <c r="E171" s="205" t="s">
        <v>1985</v>
      </c>
      <c r="F171" s="206" t="s">
        <v>1986</v>
      </c>
      <c r="G171" s="207" t="s">
        <v>172</v>
      </c>
      <c r="H171" s="208">
        <v>149</v>
      </c>
      <c r="I171" s="209"/>
      <c r="J171" s="208">
        <f>ROUND(I171*H171,2)</f>
        <v>0</v>
      </c>
      <c r="K171" s="206" t="s">
        <v>173</v>
      </c>
      <c r="L171" s="62"/>
      <c r="M171" s="210" t="s">
        <v>22</v>
      </c>
      <c r="N171" s="211" t="s">
        <v>47</v>
      </c>
      <c r="O171" s="43"/>
      <c r="P171" s="212">
        <f>O171*H171</f>
        <v>0</v>
      </c>
      <c r="Q171" s="212">
        <v>0</v>
      </c>
      <c r="R171" s="212">
        <f>Q171*H171</f>
        <v>0</v>
      </c>
      <c r="S171" s="212">
        <v>0</v>
      </c>
      <c r="T171" s="213">
        <f>S171*H171</f>
        <v>0</v>
      </c>
      <c r="AR171" s="25" t="s">
        <v>174</v>
      </c>
      <c r="AT171" s="25" t="s">
        <v>169</v>
      </c>
      <c r="AU171" s="25" t="s">
        <v>85</v>
      </c>
      <c r="AY171" s="25" t="s">
        <v>166</v>
      </c>
      <c r="BE171" s="214">
        <f>IF(N171="základní",J171,0)</f>
        <v>0</v>
      </c>
      <c r="BF171" s="214">
        <f>IF(N171="snížená",J171,0)</f>
        <v>0</v>
      </c>
      <c r="BG171" s="214">
        <f>IF(N171="zákl. přenesená",J171,0)</f>
        <v>0</v>
      </c>
      <c r="BH171" s="214">
        <f>IF(N171="sníž. přenesená",J171,0)</f>
        <v>0</v>
      </c>
      <c r="BI171" s="214">
        <f>IF(N171="nulová",J171,0)</f>
        <v>0</v>
      </c>
      <c r="BJ171" s="25" t="s">
        <v>83</v>
      </c>
      <c r="BK171" s="214">
        <f>ROUND(I171*H171,2)</f>
        <v>0</v>
      </c>
      <c r="BL171" s="25" t="s">
        <v>174</v>
      </c>
      <c r="BM171" s="25" t="s">
        <v>1987</v>
      </c>
    </row>
    <row r="172" spans="2:65" s="12" customFormat="1">
      <c r="B172" s="215"/>
      <c r="C172" s="216"/>
      <c r="D172" s="217" t="s">
        <v>176</v>
      </c>
      <c r="E172" s="218" t="s">
        <v>22</v>
      </c>
      <c r="F172" s="219" t="s">
        <v>1984</v>
      </c>
      <c r="G172" s="216"/>
      <c r="H172" s="218" t="s">
        <v>22</v>
      </c>
      <c r="I172" s="220"/>
      <c r="J172" s="216"/>
      <c r="K172" s="216"/>
      <c r="L172" s="221"/>
      <c r="M172" s="222"/>
      <c r="N172" s="223"/>
      <c r="O172" s="223"/>
      <c r="P172" s="223"/>
      <c r="Q172" s="223"/>
      <c r="R172" s="223"/>
      <c r="S172" s="223"/>
      <c r="T172" s="224"/>
      <c r="AT172" s="225" t="s">
        <v>176</v>
      </c>
      <c r="AU172" s="225" t="s">
        <v>85</v>
      </c>
      <c r="AV172" s="12" t="s">
        <v>83</v>
      </c>
      <c r="AW172" s="12" t="s">
        <v>39</v>
      </c>
      <c r="AX172" s="12" t="s">
        <v>76</v>
      </c>
      <c r="AY172" s="225" t="s">
        <v>166</v>
      </c>
    </row>
    <row r="173" spans="2:65" s="13" customFormat="1">
      <c r="B173" s="226"/>
      <c r="C173" s="227"/>
      <c r="D173" s="217" t="s">
        <v>176</v>
      </c>
      <c r="E173" s="228" t="s">
        <v>22</v>
      </c>
      <c r="F173" s="229" t="s">
        <v>1968</v>
      </c>
      <c r="G173" s="227"/>
      <c r="H173" s="230">
        <v>149</v>
      </c>
      <c r="I173" s="231"/>
      <c r="J173" s="227"/>
      <c r="K173" s="227"/>
      <c r="L173" s="232"/>
      <c r="M173" s="233"/>
      <c r="N173" s="234"/>
      <c r="O173" s="234"/>
      <c r="P173" s="234"/>
      <c r="Q173" s="234"/>
      <c r="R173" s="234"/>
      <c r="S173" s="234"/>
      <c r="T173" s="235"/>
      <c r="AT173" s="236" t="s">
        <v>176</v>
      </c>
      <c r="AU173" s="236" t="s">
        <v>85</v>
      </c>
      <c r="AV173" s="13" t="s">
        <v>85</v>
      </c>
      <c r="AW173" s="13" t="s">
        <v>39</v>
      </c>
      <c r="AX173" s="13" t="s">
        <v>83</v>
      </c>
      <c r="AY173" s="236" t="s">
        <v>166</v>
      </c>
    </row>
    <row r="174" spans="2:65" s="1" customFormat="1" ht="51" customHeight="1">
      <c r="B174" s="42"/>
      <c r="C174" s="204" t="s">
        <v>328</v>
      </c>
      <c r="D174" s="204" t="s">
        <v>169</v>
      </c>
      <c r="E174" s="205" t="s">
        <v>1988</v>
      </c>
      <c r="F174" s="206" t="s">
        <v>1989</v>
      </c>
      <c r="G174" s="207" t="s">
        <v>172</v>
      </c>
      <c r="H174" s="208">
        <v>46</v>
      </c>
      <c r="I174" s="209"/>
      <c r="J174" s="208">
        <f>ROUND(I174*H174,2)</f>
        <v>0</v>
      </c>
      <c r="K174" s="206" t="s">
        <v>173</v>
      </c>
      <c r="L174" s="62"/>
      <c r="M174" s="210" t="s">
        <v>22</v>
      </c>
      <c r="N174" s="211" t="s">
        <v>47</v>
      </c>
      <c r="O174" s="43"/>
      <c r="P174" s="212">
        <f>O174*H174</f>
        <v>0</v>
      </c>
      <c r="Q174" s="212">
        <v>0.10362</v>
      </c>
      <c r="R174" s="212">
        <f>Q174*H174</f>
        <v>4.7665199999999999</v>
      </c>
      <c r="S174" s="212">
        <v>0</v>
      </c>
      <c r="T174" s="213">
        <f>S174*H174</f>
        <v>0</v>
      </c>
      <c r="AR174" s="25" t="s">
        <v>174</v>
      </c>
      <c r="AT174" s="25" t="s">
        <v>169</v>
      </c>
      <c r="AU174" s="25" t="s">
        <v>85</v>
      </c>
      <c r="AY174" s="25" t="s">
        <v>166</v>
      </c>
      <c r="BE174" s="214">
        <f>IF(N174="základní",J174,0)</f>
        <v>0</v>
      </c>
      <c r="BF174" s="214">
        <f>IF(N174="snížená",J174,0)</f>
        <v>0</v>
      </c>
      <c r="BG174" s="214">
        <f>IF(N174="zákl. přenesená",J174,0)</f>
        <v>0</v>
      </c>
      <c r="BH174" s="214">
        <f>IF(N174="sníž. přenesená",J174,0)</f>
        <v>0</v>
      </c>
      <c r="BI174" s="214">
        <f>IF(N174="nulová",J174,0)</f>
        <v>0</v>
      </c>
      <c r="BJ174" s="25" t="s">
        <v>83</v>
      </c>
      <c r="BK174" s="214">
        <f>ROUND(I174*H174,2)</f>
        <v>0</v>
      </c>
      <c r="BL174" s="25" t="s">
        <v>174</v>
      </c>
      <c r="BM174" s="25" t="s">
        <v>1990</v>
      </c>
    </row>
    <row r="175" spans="2:65" s="1" customFormat="1" ht="189" hidden="1">
      <c r="B175" s="42"/>
      <c r="C175" s="64"/>
      <c r="D175" s="217" t="s">
        <v>193</v>
      </c>
      <c r="E175" s="64"/>
      <c r="F175" s="237" t="s">
        <v>1991</v>
      </c>
      <c r="G175" s="64"/>
      <c r="H175" s="64"/>
      <c r="I175" s="173"/>
      <c r="J175" s="64"/>
      <c r="K175" s="64"/>
      <c r="L175" s="62"/>
      <c r="M175" s="238"/>
      <c r="N175" s="43"/>
      <c r="O175" s="43"/>
      <c r="P175" s="43"/>
      <c r="Q175" s="43"/>
      <c r="R175" s="43"/>
      <c r="S175" s="43"/>
      <c r="T175" s="79"/>
      <c r="AT175" s="25" t="s">
        <v>193</v>
      </c>
      <c r="AU175" s="25" t="s">
        <v>85</v>
      </c>
    </row>
    <row r="176" spans="2:65" s="12" customFormat="1">
      <c r="B176" s="215"/>
      <c r="C176" s="216"/>
      <c r="D176" s="217" t="s">
        <v>176</v>
      </c>
      <c r="E176" s="218" t="s">
        <v>22</v>
      </c>
      <c r="F176" s="219" t="s">
        <v>1888</v>
      </c>
      <c r="G176" s="216"/>
      <c r="H176" s="218" t="s">
        <v>22</v>
      </c>
      <c r="I176" s="220"/>
      <c r="J176" s="216"/>
      <c r="K176" s="216"/>
      <c r="L176" s="221"/>
      <c r="M176" s="222"/>
      <c r="N176" s="223"/>
      <c r="O176" s="223"/>
      <c r="P176" s="223"/>
      <c r="Q176" s="223"/>
      <c r="R176" s="223"/>
      <c r="S176" s="223"/>
      <c r="T176" s="224"/>
      <c r="AT176" s="225" t="s">
        <v>176</v>
      </c>
      <c r="AU176" s="225" t="s">
        <v>85</v>
      </c>
      <c r="AV176" s="12" t="s">
        <v>83</v>
      </c>
      <c r="AW176" s="12" t="s">
        <v>39</v>
      </c>
      <c r="AX176" s="12" t="s">
        <v>76</v>
      </c>
      <c r="AY176" s="225" t="s">
        <v>166</v>
      </c>
    </row>
    <row r="177" spans="2:65" s="13" customFormat="1">
      <c r="B177" s="226"/>
      <c r="C177" s="227"/>
      <c r="D177" s="217" t="s">
        <v>176</v>
      </c>
      <c r="E177" s="228" t="s">
        <v>22</v>
      </c>
      <c r="F177" s="229" t="s">
        <v>1992</v>
      </c>
      <c r="G177" s="227"/>
      <c r="H177" s="230">
        <v>46</v>
      </c>
      <c r="I177" s="231"/>
      <c r="J177" s="227"/>
      <c r="K177" s="227"/>
      <c r="L177" s="232"/>
      <c r="M177" s="233"/>
      <c r="N177" s="234"/>
      <c r="O177" s="234"/>
      <c r="P177" s="234"/>
      <c r="Q177" s="234"/>
      <c r="R177" s="234"/>
      <c r="S177" s="234"/>
      <c r="T177" s="235"/>
      <c r="AT177" s="236" t="s">
        <v>176</v>
      </c>
      <c r="AU177" s="236" t="s">
        <v>85</v>
      </c>
      <c r="AV177" s="13" t="s">
        <v>85</v>
      </c>
      <c r="AW177" s="13" t="s">
        <v>39</v>
      </c>
      <c r="AX177" s="13" t="s">
        <v>83</v>
      </c>
      <c r="AY177" s="236" t="s">
        <v>166</v>
      </c>
    </row>
    <row r="178" spans="2:65" s="1" customFormat="1" ht="16.5" customHeight="1">
      <c r="B178" s="42"/>
      <c r="C178" s="253" t="s">
        <v>337</v>
      </c>
      <c r="D178" s="253" t="s">
        <v>606</v>
      </c>
      <c r="E178" s="254" t="s">
        <v>1993</v>
      </c>
      <c r="F178" s="255" t="s">
        <v>1994</v>
      </c>
      <c r="G178" s="256" t="s">
        <v>172</v>
      </c>
      <c r="H178" s="257">
        <v>47.38</v>
      </c>
      <c r="I178" s="258"/>
      <c r="J178" s="257">
        <f>ROUND(I178*H178,2)</f>
        <v>0</v>
      </c>
      <c r="K178" s="255" t="s">
        <v>173</v>
      </c>
      <c r="L178" s="259"/>
      <c r="M178" s="260" t="s">
        <v>22</v>
      </c>
      <c r="N178" s="261" t="s">
        <v>47</v>
      </c>
      <c r="O178" s="43"/>
      <c r="P178" s="212">
        <f>O178*H178</f>
        <v>0</v>
      </c>
      <c r="Q178" s="212">
        <v>0.152</v>
      </c>
      <c r="R178" s="212">
        <f>Q178*H178</f>
        <v>7.2017600000000002</v>
      </c>
      <c r="S178" s="212">
        <v>0</v>
      </c>
      <c r="T178" s="213">
        <f>S178*H178</f>
        <v>0</v>
      </c>
      <c r="AR178" s="25" t="s">
        <v>215</v>
      </c>
      <c r="AT178" s="25" t="s">
        <v>606</v>
      </c>
      <c r="AU178" s="25" t="s">
        <v>85</v>
      </c>
      <c r="AY178" s="25" t="s">
        <v>166</v>
      </c>
      <c r="BE178" s="214">
        <f>IF(N178="základní",J178,0)</f>
        <v>0</v>
      </c>
      <c r="BF178" s="214">
        <f>IF(N178="snížená",J178,0)</f>
        <v>0</v>
      </c>
      <c r="BG178" s="214">
        <f>IF(N178="zákl. přenesená",J178,0)</f>
        <v>0</v>
      </c>
      <c r="BH178" s="214">
        <f>IF(N178="sníž. přenesená",J178,0)</f>
        <v>0</v>
      </c>
      <c r="BI178" s="214">
        <f>IF(N178="nulová",J178,0)</f>
        <v>0</v>
      </c>
      <c r="BJ178" s="25" t="s">
        <v>83</v>
      </c>
      <c r="BK178" s="214">
        <f>ROUND(I178*H178,2)</f>
        <v>0</v>
      </c>
      <c r="BL178" s="25" t="s">
        <v>174</v>
      </c>
      <c r="BM178" s="25" t="s">
        <v>1995</v>
      </c>
    </row>
    <row r="179" spans="2:65" s="13" customFormat="1">
      <c r="B179" s="226"/>
      <c r="C179" s="227"/>
      <c r="D179" s="217" t="s">
        <v>176</v>
      </c>
      <c r="E179" s="228" t="s">
        <v>22</v>
      </c>
      <c r="F179" s="229" t="s">
        <v>1996</v>
      </c>
      <c r="G179" s="227"/>
      <c r="H179" s="230">
        <v>47.38</v>
      </c>
      <c r="I179" s="231"/>
      <c r="J179" s="227"/>
      <c r="K179" s="227"/>
      <c r="L179" s="232"/>
      <c r="M179" s="233"/>
      <c r="N179" s="234"/>
      <c r="O179" s="234"/>
      <c r="P179" s="234"/>
      <c r="Q179" s="234"/>
      <c r="R179" s="234"/>
      <c r="S179" s="234"/>
      <c r="T179" s="235"/>
      <c r="AT179" s="236" t="s">
        <v>176</v>
      </c>
      <c r="AU179" s="236" t="s">
        <v>85</v>
      </c>
      <c r="AV179" s="13" t="s">
        <v>85</v>
      </c>
      <c r="AW179" s="13" t="s">
        <v>39</v>
      </c>
      <c r="AX179" s="13" t="s">
        <v>83</v>
      </c>
      <c r="AY179" s="236" t="s">
        <v>166</v>
      </c>
    </row>
    <row r="180" spans="2:65" s="1" customFormat="1" ht="16.5" customHeight="1">
      <c r="B180" s="42"/>
      <c r="C180" s="204" t="s">
        <v>342</v>
      </c>
      <c r="D180" s="204" t="s">
        <v>169</v>
      </c>
      <c r="E180" s="205" t="s">
        <v>1997</v>
      </c>
      <c r="F180" s="206" t="s">
        <v>1998</v>
      </c>
      <c r="G180" s="207" t="s">
        <v>172</v>
      </c>
      <c r="H180" s="208">
        <v>46</v>
      </c>
      <c r="I180" s="209"/>
      <c r="J180" s="208">
        <f>ROUND(I180*H180,2)</f>
        <v>0</v>
      </c>
      <c r="K180" s="206" t="s">
        <v>22</v>
      </c>
      <c r="L180" s="62"/>
      <c r="M180" s="210" t="s">
        <v>22</v>
      </c>
      <c r="N180" s="211" t="s">
        <v>47</v>
      </c>
      <c r="O180" s="43"/>
      <c r="P180" s="212">
        <f>O180*H180</f>
        <v>0</v>
      </c>
      <c r="Q180" s="212">
        <v>0</v>
      </c>
      <c r="R180" s="212">
        <f>Q180*H180</f>
        <v>0</v>
      </c>
      <c r="S180" s="212">
        <v>0</v>
      </c>
      <c r="T180" s="213">
        <f>S180*H180</f>
        <v>0</v>
      </c>
      <c r="AR180" s="25" t="s">
        <v>174</v>
      </c>
      <c r="AT180" s="25" t="s">
        <v>169</v>
      </c>
      <c r="AU180" s="25" t="s">
        <v>85</v>
      </c>
      <c r="AY180" s="25" t="s">
        <v>166</v>
      </c>
      <c r="BE180" s="214">
        <f>IF(N180="základní",J180,0)</f>
        <v>0</v>
      </c>
      <c r="BF180" s="214">
        <f>IF(N180="snížená",J180,0)</f>
        <v>0</v>
      </c>
      <c r="BG180" s="214">
        <f>IF(N180="zákl. přenesená",J180,0)</f>
        <v>0</v>
      </c>
      <c r="BH180" s="214">
        <f>IF(N180="sníž. přenesená",J180,0)</f>
        <v>0</v>
      </c>
      <c r="BI180" s="214">
        <f>IF(N180="nulová",J180,0)</f>
        <v>0</v>
      </c>
      <c r="BJ180" s="25" t="s">
        <v>83</v>
      </c>
      <c r="BK180" s="214">
        <f>ROUND(I180*H180,2)</f>
        <v>0</v>
      </c>
      <c r="BL180" s="25" t="s">
        <v>174</v>
      </c>
      <c r="BM180" s="25" t="s">
        <v>1999</v>
      </c>
    </row>
    <row r="181" spans="2:65" s="12" customFormat="1">
      <c r="B181" s="215"/>
      <c r="C181" s="216"/>
      <c r="D181" s="217" t="s">
        <v>176</v>
      </c>
      <c r="E181" s="218" t="s">
        <v>22</v>
      </c>
      <c r="F181" s="219" t="s">
        <v>2000</v>
      </c>
      <c r="G181" s="216"/>
      <c r="H181" s="218" t="s">
        <v>22</v>
      </c>
      <c r="I181" s="220"/>
      <c r="J181" s="216"/>
      <c r="K181" s="216"/>
      <c r="L181" s="221"/>
      <c r="M181" s="222"/>
      <c r="N181" s="223"/>
      <c r="O181" s="223"/>
      <c r="P181" s="223"/>
      <c r="Q181" s="223"/>
      <c r="R181" s="223"/>
      <c r="S181" s="223"/>
      <c r="T181" s="224"/>
      <c r="AT181" s="225" t="s">
        <v>176</v>
      </c>
      <c r="AU181" s="225" t="s">
        <v>85</v>
      </c>
      <c r="AV181" s="12" t="s">
        <v>83</v>
      </c>
      <c r="AW181" s="12" t="s">
        <v>39</v>
      </c>
      <c r="AX181" s="12" t="s">
        <v>76</v>
      </c>
      <c r="AY181" s="225" t="s">
        <v>166</v>
      </c>
    </row>
    <row r="182" spans="2:65" s="13" customFormat="1">
      <c r="B182" s="226"/>
      <c r="C182" s="227"/>
      <c r="D182" s="217" t="s">
        <v>176</v>
      </c>
      <c r="E182" s="228" t="s">
        <v>22</v>
      </c>
      <c r="F182" s="229" t="s">
        <v>1992</v>
      </c>
      <c r="G182" s="227"/>
      <c r="H182" s="230">
        <v>46</v>
      </c>
      <c r="I182" s="231"/>
      <c r="J182" s="227"/>
      <c r="K182" s="227"/>
      <c r="L182" s="232"/>
      <c r="M182" s="233"/>
      <c r="N182" s="234"/>
      <c r="O182" s="234"/>
      <c r="P182" s="234"/>
      <c r="Q182" s="234"/>
      <c r="R182" s="234"/>
      <c r="S182" s="234"/>
      <c r="T182" s="235"/>
      <c r="AT182" s="236" t="s">
        <v>176</v>
      </c>
      <c r="AU182" s="236" t="s">
        <v>85</v>
      </c>
      <c r="AV182" s="13" t="s">
        <v>85</v>
      </c>
      <c r="AW182" s="13" t="s">
        <v>39</v>
      </c>
      <c r="AX182" s="13" t="s">
        <v>83</v>
      </c>
      <c r="AY182" s="236" t="s">
        <v>166</v>
      </c>
    </row>
    <row r="183" spans="2:65" s="1" customFormat="1" ht="16.5" customHeight="1">
      <c r="B183" s="42"/>
      <c r="C183" s="204" t="s">
        <v>347</v>
      </c>
      <c r="D183" s="204" t="s">
        <v>169</v>
      </c>
      <c r="E183" s="205" t="s">
        <v>2001</v>
      </c>
      <c r="F183" s="206" t="s">
        <v>2002</v>
      </c>
      <c r="G183" s="207" t="s">
        <v>172</v>
      </c>
      <c r="H183" s="208">
        <v>46</v>
      </c>
      <c r="I183" s="209"/>
      <c r="J183" s="208">
        <f>ROUND(I183*H183,2)</f>
        <v>0</v>
      </c>
      <c r="K183" s="206" t="s">
        <v>22</v>
      </c>
      <c r="L183" s="62"/>
      <c r="M183" s="210" t="s">
        <v>22</v>
      </c>
      <c r="N183" s="211" t="s">
        <v>47</v>
      </c>
      <c r="O183" s="43"/>
      <c r="P183" s="212">
        <f>O183*H183</f>
        <v>0</v>
      </c>
      <c r="Q183" s="212">
        <v>0</v>
      </c>
      <c r="R183" s="212">
        <f>Q183*H183</f>
        <v>0</v>
      </c>
      <c r="S183" s="212">
        <v>0</v>
      </c>
      <c r="T183" s="213">
        <f>S183*H183</f>
        <v>0</v>
      </c>
      <c r="AR183" s="25" t="s">
        <v>174</v>
      </c>
      <c r="AT183" s="25" t="s">
        <v>169</v>
      </c>
      <c r="AU183" s="25" t="s">
        <v>85</v>
      </c>
      <c r="AY183" s="25" t="s">
        <v>166</v>
      </c>
      <c r="BE183" s="214">
        <f>IF(N183="základní",J183,0)</f>
        <v>0</v>
      </c>
      <c r="BF183" s="214">
        <f>IF(N183="snížená",J183,0)</f>
        <v>0</v>
      </c>
      <c r="BG183" s="214">
        <f>IF(N183="zákl. přenesená",J183,0)</f>
        <v>0</v>
      </c>
      <c r="BH183" s="214">
        <f>IF(N183="sníž. přenesená",J183,0)</f>
        <v>0</v>
      </c>
      <c r="BI183" s="214">
        <f>IF(N183="nulová",J183,0)</f>
        <v>0</v>
      </c>
      <c r="BJ183" s="25" t="s">
        <v>83</v>
      </c>
      <c r="BK183" s="214">
        <f>ROUND(I183*H183,2)</f>
        <v>0</v>
      </c>
      <c r="BL183" s="25" t="s">
        <v>174</v>
      </c>
      <c r="BM183" s="25" t="s">
        <v>2003</v>
      </c>
    </row>
    <row r="184" spans="2:65" s="12" customFormat="1">
      <c r="B184" s="215"/>
      <c r="C184" s="216"/>
      <c r="D184" s="217" t="s">
        <v>176</v>
      </c>
      <c r="E184" s="218" t="s">
        <v>22</v>
      </c>
      <c r="F184" s="219" t="s">
        <v>2004</v>
      </c>
      <c r="G184" s="216"/>
      <c r="H184" s="218" t="s">
        <v>22</v>
      </c>
      <c r="I184" s="220"/>
      <c r="J184" s="216"/>
      <c r="K184" s="216"/>
      <c r="L184" s="221"/>
      <c r="M184" s="222"/>
      <c r="N184" s="223"/>
      <c r="O184" s="223"/>
      <c r="P184" s="223"/>
      <c r="Q184" s="223"/>
      <c r="R184" s="223"/>
      <c r="S184" s="223"/>
      <c r="T184" s="224"/>
      <c r="AT184" s="225" t="s">
        <v>176</v>
      </c>
      <c r="AU184" s="225" t="s">
        <v>85</v>
      </c>
      <c r="AV184" s="12" t="s">
        <v>83</v>
      </c>
      <c r="AW184" s="12" t="s">
        <v>39</v>
      </c>
      <c r="AX184" s="12" t="s">
        <v>76</v>
      </c>
      <c r="AY184" s="225" t="s">
        <v>166</v>
      </c>
    </row>
    <row r="185" spans="2:65" s="13" customFormat="1">
      <c r="B185" s="226"/>
      <c r="C185" s="227"/>
      <c r="D185" s="217" t="s">
        <v>176</v>
      </c>
      <c r="E185" s="228" t="s">
        <v>22</v>
      </c>
      <c r="F185" s="229" t="s">
        <v>1992</v>
      </c>
      <c r="G185" s="227"/>
      <c r="H185" s="230">
        <v>46</v>
      </c>
      <c r="I185" s="231"/>
      <c r="J185" s="227"/>
      <c r="K185" s="227"/>
      <c r="L185" s="232"/>
      <c r="M185" s="233"/>
      <c r="N185" s="234"/>
      <c r="O185" s="234"/>
      <c r="P185" s="234"/>
      <c r="Q185" s="234"/>
      <c r="R185" s="234"/>
      <c r="S185" s="234"/>
      <c r="T185" s="235"/>
      <c r="AT185" s="236" t="s">
        <v>176</v>
      </c>
      <c r="AU185" s="236" t="s">
        <v>85</v>
      </c>
      <c r="AV185" s="13" t="s">
        <v>85</v>
      </c>
      <c r="AW185" s="13" t="s">
        <v>39</v>
      </c>
      <c r="AX185" s="13" t="s">
        <v>83</v>
      </c>
      <c r="AY185" s="236" t="s">
        <v>166</v>
      </c>
    </row>
    <row r="186" spans="2:65" s="11" customFormat="1" ht="29.85" customHeight="1">
      <c r="B186" s="188"/>
      <c r="C186" s="189"/>
      <c r="D186" s="190" t="s">
        <v>75</v>
      </c>
      <c r="E186" s="202" t="s">
        <v>167</v>
      </c>
      <c r="F186" s="202" t="s">
        <v>168</v>
      </c>
      <c r="G186" s="189"/>
      <c r="H186" s="189"/>
      <c r="I186" s="192"/>
      <c r="J186" s="203">
        <f>BK186</f>
        <v>0</v>
      </c>
      <c r="K186" s="189"/>
      <c r="L186" s="194"/>
      <c r="M186" s="195"/>
      <c r="N186" s="196"/>
      <c r="O186" s="196"/>
      <c r="P186" s="197">
        <f>SUM(P187:P206)</f>
        <v>0</v>
      </c>
      <c r="Q186" s="196"/>
      <c r="R186" s="197">
        <f>SUM(R187:R206)</f>
        <v>15.977355000000001</v>
      </c>
      <c r="S186" s="196"/>
      <c r="T186" s="198">
        <f>SUM(T187:T206)</f>
        <v>0</v>
      </c>
      <c r="AR186" s="199" t="s">
        <v>83</v>
      </c>
      <c r="AT186" s="200" t="s">
        <v>75</v>
      </c>
      <c r="AU186" s="200" t="s">
        <v>83</v>
      </c>
      <c r="AY186" s="199" t="s">
        <v>166</v>
      </c>
      <c r="BK186" s="201">
        <f>SUM(BK187:BK206)</f>
        <v>0</v>
      </c>
    </row>
    <row r="187" spans="2:65" s="1" customFormat="1" ht="38.25" customHeight="1">
      <c r="B187" s="42"/>
      <c r="C187" s="204" t="s">
        <v>352</v>
      </c>
      <c r="D187" s="204" t="s">
        <v>169</v>
      </c>
      <c r="E187" s="205" t="s">
        <v>2005</v>
      </c>
      <c r="F187" s="206" t="s">
        <v>2006</v>
      </c>
      <c r="G187" s="207" t="s">
        <v>289</v>
      </c>
      <c r="H187" s="208">
        <v>46</v>
      </c>
      <c r="I187" s="209"/>
      <c r="J187" s="208">
        <f>ROUND(I187*H187,2)</f>
        <v>0</v>
      </c>
      <c r="K187" s="206" t="s">
        <v>173</v>
      </c>
      <c r="L187" s="62"/>
      <c r="M187" s="210" t="s">
        <v>22</v>
      </c>
      <c r="N187" s="211" t="s">
        <v>47</v>
      </c>
      <c r="O187" s="43"/>
      <c r="P187" s="212">
        <f>O187*H187</f>
        <v>0</v>
      </c>
      <c r="Q187" s="212">
        <v>0.15540000000000001</v>
      </c>
      <c r="R187" s="212">
        <f>Q187*H187</f>
        <v>7.1484000000000005</v>
      </c>
      <c r="S187" s="212">
        <v>0</v>
      </c>
      <c r="T187" s="213">
        <f>S187*H187</f>
        <v>0</v>
      </c>
      <c r="AR187" s="25" t="s">
        <v>174</v>
      </c>
      <c r="AT187" s="25" t="s">
        <v>169</v>
      </c>
      <c r="AU187" s="25" t="s">
        <v>85</v>
      </c>
      <c r="AY187" s="25" t="s">
        <v>166</v>
      </c>
      <c r="BE187" s="214">
        <f>IF(N187="základní",J187,0)</f>
        <v>0</v>
      </c>
      <c r="BF187" s="214">
        <f>IF(N187="snížená",J187,0)</f>
        <v>0</v>
      </c>
      <c r="BG187" s="214">
        <f>IF(N187="zákl. přenesená",J187,0)</f>
        <v>0</v>
      </c>
      <c r="BH187" s="214">
        <f>IF(N187="sníž. přenesená",J187,0)</f>
        <v>0</v>
      </c>
      <c r="BI187" s="214">
        <f>IF(N187="nulová",J187,0)</f>
        <v>0</v>
      </c>
      <c r="BJ187" s="25" t="s">
        <v>83</v>
      </c>
      <c r="BK187" s="214">
        <f>ROUND(I187*H187,2)</f>
        <v>0</v>
      </c>
      <c r="BL187" s="25" t="s">
        <v>174</v>
      </c>
      <c r="BM187" s="25" t="s">
        <v>2007</v>
      </c>
    </row>
    <row r="188" spans="2:65" s="1" customFormat="1" ht="121.5" hidden="1">
      <c r="B188" s="42"/>
      <c r="C188" s="64"/>
      <c r="D188" s="217" t="s">
        <v>193</v>
      </c>
      <c r="E188" s="64"/>
      <c r="F188" s="237" t="s">
        <v>2008</v>
      </c>
      <c r="G188" s="64"/>
      <c r="H188" s="64"/>
      <c r="I188" s="173"/>
      <c r="J188" s="64"/>
      <c r="K188" s="64"/>
      <c r="L188" s="62"/>
      <c r="M188" s="238"/>
      <c r="N188" s="43"/>
      <c r="O188" s="43"/>
      <c r="P188" s="43"/>
      <c r="Q188" s="43"/>
      <c r="R188" s="43"/>
      <c r="S188" s="43"/>
      <c r="T188" s="79"/>
      <c r="AT188" s="25" t="s">
        <v>193</v>
      </c>
      <c r="AU188" s="25" t="s">
        <v>85</v>
      </c>
    </row>
    <row r="189" spans="2:65" s="12" customFormat="1">
      <c r="B189" s="215"/>
      <c r="C189" s="216"/>
      <c r="D189" s="217" t="s">
        <v>176</v>
      </c>
      <c r="E189" s="218" t="s">
        <v>22</v>
      </c>
      <c r="F189" s="219" t="s">
        <v>1940</v>
      </c>
      <c r="G189" s="216"/>
      <c r="H189" s="218" t="s">
        <v>22</v>
      </c>
      <c r="I189" s="220"/>
      <c r="J189" s="216"/>
      <c r="K189" s="216"/>
      <c r="L189" s="221"/>
      <c r="M189" s="222"/>
      <c r="N189" s="223"/>
      <c r="O189" s="223"/>
      <c r="P189" s="223"/>
      <c r="Q189" s="223"/>
      <c r="R189" s="223"/>
      <c r="S189" s="223"/>
      <c r="T189" s="224"/>
      <c r="AT189" s="225" t="s">
        <v>176</v>
      </c>
      <c r="AU189" s="225" t="s">
        <v>85</v>
      </c>
      <c r="AV189" s="12" t="s">
        <v>83</v>
      </c>
      <c r="AW189" s="12" t="s">
        <v>39</v>
      </c>
      <c r="AX189" s="12" t="s">
        <v>76</v>
      </c>
      <c r="AY189" s="225" t="s">
        <v>166</v>
      </c>
    </row>
    <row r="190" spans="2:65" s="13" customFormat="1">
      <c r="B190" s="226"/>
      <c r="C190" s="227"/>
      <c r="D190" s="217" t="s">
        <v>176</v>
      </c>
      <c r="E190" s="228" t="s">
        <v>22</v>
      </c>
      <c r="F190" s="229" t="s">
        <v>1992</v>
      </c>
      <c r="G190" s="227"/>
      <c r="H190" s="230">
        <v>46</v>
      </c>
      <c r="I190" s="231"/>
      <c r="J190" s="227"/>
      <c r="K190" s="227"/>
      <c r="L190" s="232"/>
      <c r="M190" s="233"/>
      <c r="N190" s="234"/>
      <c r="O190" s="234"/>
      <c r="P190" s="234"/>
      <c r="Q190" s="234"/>
      <c r="R190" s="234"/>
      <c r="S190" s="234"/>
      <c r="T190" s="235"/>
      <c r="AT190" s="236" t="s">
        <v>176</v>
      </c>
      <c r="AU190" s="236" t="s">
        <v>85</v>
      </c>
      <c r="AV190" s="13" t="s">
        <v>85</v>
      </c>
      <c r="AW190" s="13" t="s">
        <v>39</v>
      </c>
      <c r="AX190" s="13" t="s">
        <v>83</v>
      </c>
      <c r="AY190" s="236" t="s">
        <v>166</v>
      </c>
    </row>
    <row r="191" spans="2:65" s="1" customFormat="1" ht="16.5" customHeight="1">
      <c r="B191" s="42"/>
      <c r="C191" s="253" t="s">
        <v>359</v>
      </c>
      <c r="D191" s="253" t="s">
        <v>606</v>
      </c>
      <c r="E191" s="254" t="s">
        <v>2009</v>
      </c>
      <c r="F191" s="255" t="s">
        <v>2010</v>
      </c>
      <c r="G191" s="256" t="s">
        <v>289</v>
      </c>
      <c r="H191" s="257">
        <v>48</v>
      </c>
      <c r="I191" s="258"/>
      <c r="J191" s="257">
        <f>ROUND(I191*H191,2)</f>
        <v>0</v>
      </c>
      <c r="K191" s="255" t="s">
        <v>173</v>
      </c>
      <c r="L191" s="259"/>
      <c r="M191" s="260" t="s">
        <v>22</v>
      </c>
      <c r="N191" s="261" t="s">
        <v>47</v>
      </c>
      <c r="O191" s="43"/>
      <c r="P191" s="212">
        <f>O191*H191</f>
        <v>0</v>
      </c>
      <c r="Q191" s="212">
        <v>0.10199999999999999</v>
      </c>
      <c r="R191" s="212">
        <f>Q191*H191</f>
        <v>4.8959999999999999</v>
      </c>
      <c r="S191" s="212">
        <v>0</v>
      </c>
      <c r="T191" s="213">
        <f>S191*H191</f>
        <v>0</v>
      </c>
      <c r="AR191" s="25" t="s">
        <v>215</v>
      </c>
      <c r="AT191" s="25" t="s">
        <v>606</v>
      </c>
      <c r="AU191" s="25" t="s">
        <v>85</v>
      </c>
      <c r="AY191" s="25" t="s">
        <v>166</v>
      </c>
      <c r="BE191" s="214">
        <f>IF(N191="základní",J191,0)</f>
        <v>0</v>
      </c>
      <c r="BF191" s="214">
        <f>IF(N191="snížená",J191,0)</f>
        <v>0</v>
      </c>
      <c r="BG191" s="214">
        <f>IF(N191="zákl. přenesená",J191,0)</f>
        <v>0</v>
      </c>
      <c r="BH191" s="214">
        <f>IF(N191="sníž. přenesená",J191,0)</f>
        <v>0</v>
      </c>
      <c r="BI191" s="214">
        <f>IF(N191="nulová",J191,0)</f>
        <v>0</v>
      </c>
      <c r="BJ191" s="25" t="s">
        <v>83</v>
      </c>
      <c r="BK191" s="214">
        <f>ROUND(I191*H191,2)</f>
        <v>0</v>
      </c>
      <c r="BL191" s="25" t="s">
        <v>174</v>
      </c>
      <c r="BM191" s="25" t="s">
        <v>2011</v>
      </c>
    </row>
    <row r="192" spans="2:65" s="13" customFormat="1">
      <c r="B192" s="226"/>
      <c r="C192" s="227"/>
      <c r="D192" s="217" t="s">
        <v>176</v>
      </c>
      <c r="E192" s="228" t="s">
        <v>22</v>
      </c>
      <c r="F192" s="229" t="s">
        <v>2012</v>
      </c>
      <c r="G192" s="227"/>
      <c r="H192" s="230">
        <v>48</v>
      </c>
      <c r="I192" s="231"/>
      <c r="J192" s="227"/>
      <c r="K192" s="227"/>
      <c r="L192" s="232"/>
      <c r="M192" s="233"/>
      <c r="N192" s="234"/>
      <c r="O192" s="234"/>
      <c r="P192" s="234"/>
      <c r="Q192" s="234"/>
      <c r="R192" s="234"/>
      <c r="S192" s="234"/>
      <c r="T192" s="235"/>
      <c r="AT192" s="236" t="s">
        <v>176</v>
      </c>
      <c r="AU192" s="236" t="s">
        <v>85</v>
      </c>
      <c r="AV192" s="13" t="s">
        <v>85</v>
      </c>
      <c r="AW192" s="13" t="s">
        <v>39</v>
      </c>
      <c r="AX192" s="13" t="s">
        <v>83</v>
      </c>
      <c r="AY192" s="236" t="s">
        <v>166</v>
      </c>
    </row>
    <row r="193" spans="2:65" s="1" customFormat="1" ht="38.25" customHeight="1">
      <c r="B193" s="42"/>
      <c r="C193" s="204" t="s">
        <v>366</v>
      </c>
      <c r="D193" s="204" t="s">
        <v>169</v>
      </c>
      <c r="E193" s="205" t="s">
        <v>2013</v>
      </c>
      <c r="F193" s="206" t="s">
        <v>2014</v>
      </c>
      <c r="G193" s="207" t="s">
        <v>289</v>
      </c>
      <c r="H193" s="208">
        <v>29</v>
      </c>
      <c r="I193" s="209"/>
      <c r="J193" s="208">
        <f>ROUND(I193*H193,2)</f>
        <v>0</v>
      </c>
      <c r="K193" s="206" t="s">
        <v>173</v>
      </c>
      <c r="L193" s="62"/>
      <c r="M193" s="210" t="s">
        <v>22</v>
      </c>
      <c r="N193" s="211" t="s">
        <v>47</v>
      </c>
      <c r="O193" s="43"/>
      <c r="P193" s="212">
        <f>O193*H193</f>
        <v>0</v>
      </c>
      <c r="Q193" s="212">
        <v>0.10095</v>
      </c>
      <c r="R193" s="212">
        <f>Q193*H193</f>
        <v>2.9275500000000001</v>
      </c>
      <c r="S193" s="212">
        <v>0</v>
      </c>
      <c r="T193" s="213">
        <f>S193*H193</f>
        <v>0</v>
      </c>
      <c r="AR193" s="25" t="s">
        <v>174</v>
      </c>
      <c r="AT193" s="25" t="s">
        <v>169</v>
      </c>
      <c r="AU193" s="25" t="s">
        <v>85</v>
      </c>
      <c r="AY193" s="25" t="s">
        <v>166</v>
      </c>
      <c r="BE193" s="214">
        <f>IF(N193="základní",J193,0)</f>
        <v>0</v>
      </c>
      <c r="BF193" s="214">
        <f>IF(N193="snížená",J193,0)</f>
        <v>0</v>
      </c>
      <c r="BG193" s="214">
        <f>IF(N193="zákl. přenesená",J193,0)</f>
        <v>0</v>
      </c>
      <c r="BH193" s="214">
        <f>IF(N193="sníž. přenesená",J193,0)</f>
        <v>0</v>
      </c>
      <c r="BI193" s="214">
        <f>IF(N193="nulová",J193,0)</f>
        <v>0</v>
      </c>
      <c r="BJ193" s="25" t="s">
        <v>83</v>
      </c>
      <c r="BK193" s="214">
        <f>ROUND(I193*H193,2)</f>
        <v>0</v>
      </c>
      <c r="BL193" s="25" t="s">
        <v>174</v>
      </c>
      <c r="BM193" s="25" t="s">
        <v>2015</v>
      </c>
    </row>
    <row r="194" spans="2:65" s="1" customFormat="1" ht="81" hidden="1">
      <c r="B194" s="42"/>
      <c r="C194" s="64"/>
      <c r="D194" s="217" t="s">
        <v>193</v>
      </c>
      <c r="E194" s="64"/>
      <c r="F194" s="237" t="s">
        <v>2016</v>
      </c>
      <c r="G194" s="64"/>
      <c r="H194" s="64"/>
      <c r="I194" s="173"/>
      <c r="J194" s="64"/>
      <c r="K194" s="64"/>
      <c r="L194" s="62"/>
      <c r="M194" s="238"/>
      <c r="N194" s="43"/>
      <c r="O194" s="43"/>
      <c r="P194" s="43"/>
      <c r="Q194" s="43"/>
      <c r="R194" s="43"/>
      <c r="S194" s="43"/>
      <c r="T194" s="79"/>
      <c r="AT194" s="25" t="s">
        <v>193</v>
      </c>
      <c r="AU194" s="25" t="s">
        <v>85</v>
      </c>
    </row>
    <row r="195" spans="2:65" s="12" customFormat="1">
      <c r="B195" s="215"/>
      <c r="C195" s="216"/>
      <c r="D195" s="217" t="s">
        <v>176</v>
      </c>
      <c r="E195" s="218" t="s">
        <v>22</v>
      </c>
      <c r="F195" s="219" t="s">
        <v>1940</v>
      </c>
      <c r="G195" s="216"/>
      <c r="H195" s="218" t="s">
        <v>22</v>
      </c>
      <c r="I195" s="220"/>
      <c r="J195" s="216"/>
      <c r="K195" s="216"/>
      <c r="L195" s="221"/>
      <c r="M195" s="222"/>
      <c r="N195" s="223"/>
      <c r="O195" s="223"/>
      <c r="P195" s="223"/>
      <c r="Q195" s="223"/>
      <c r="R195" s="223"/>
      <c r="S195" s="223"/>
      <c r="T195" s="224"/>
      <c r="AT195" s="225" t="s">
        <v>176</v>
      </c>
      <c r="AU195" s="225" t="s">
        <v>85</v>
      </c>
      <c r="AV195" s="12" t="s">
        <v>83</v>
      </c>
      <c r="AW195" s="12" t="s">
        <v>39</v>
      </c>
      <c r="AX195" s="12" t="s">
        <v>76</v>
      </c>
      <c r="AY195" s="225" t="s">
        <v>166</v>
      </c>
    </row>
    <row r="196" spans="2:65" s="13" customFormat="1">
      <c r="B196" s="226"/>
      <c r="C196" s="227"/>
      <c r="D196" s="217" t="s">
        <v>176</v>
      </c>
      <c r="E196" s="228" t="s">
        <v>22</v>
      </c>
      <c r="F196" s="229" t="s">
        <v>2017</v>
      </c>
      <c r="G196" s="227"/>
      <c r="H196" s="230">
        <v>29</v>
      </c>
      <c r="I196" s="231"/>
      <c r="J196" s="227"/>
      <c r="K196" s="227"/>
      <c r="L196" s="232"/>
      <c r="M196" s="233"/>
      <c r="N196" s="234"/>
      <c r="O196" s="234"/>
      <c r="P196" s="234"/>
      <c r="Q196" s="234"/>
      <c r="R196" s="234"/>
      <c r="S196" s="234"/>
      <c r="T196" s="235"/>
      <c r="AT196" s="236" t="s">
        <v>176</v>
      </c>
      <c r="AU196" s="236" t="s">
        <v>85</v>
      </c>
      <c r="AV196" s="13" t="s">
        <v>85</v>
      </c>
      <c r="AW196" s="13" t="s">
        <v>39</v>
      </c>
      <c r="AX196" s="13" t="s">
        <v>83</v>
      </c>
      <c r="AY196" s="236" t="s">
        <v>166</v>
      </c>
    </row>
    <row r="197" spans="2:65" s="1" customFormat="1" ht="16.5" customHeight="1">
      <c r="B197" s="42"/>
      <c r="C197" s="253" t="s">
        <v>372</v>
      </c>
      <c r="D197" s="253" t="s">
        <v>606</v>
      </c>
      <c r="E197" s="254" t="s">
        <v>2018</v>
      </c>
      <c r="F197" s="255" t="s">
        <v>2019</v>
      </c>
      <c r="G197" s="256" t="s">
        <v>289</v>
      </c>
      <c r="H197" s="257">
        <v>30</v>
      </c>
      <c r="I197" s="258"/>
      <c r="J197" s="257">
        <f>ROUND(I197*H197,2)</f>
        <v>0</v>
      </c>
      <c r="K197" s="255" t="s">
        <v>173</v>
      </c>
      <c r="L197" s="259"/>
      <c r="M197" s="260" t="s">
        <v>22</v>
      </c>
      <c r="N197" s="261" t="s">
        <v>47</v>
      </c>
      <c r="O197" s="43"/>
      <c r="P197" s="212">
        <f>O197*H197</f>
        <v>0</v>
      </c>
      <c r="Q197" s="212">
        <v>3.3500000000000002E-2</v>
      </c>
      <c r="R197" s="212">
        <f>Q197*H197</f>
        <v>1.0050000000000001</v>
      </c>
      <c r="S197" s="212">
        <v>0</v>
      </c>
      <c r="T197" s="213">
        <f>S197*H197</f>
        <v>0</v>
      </c>
      <c r="AR197" s="25" t="s">
        <v>215</v>
      </c>
      <c r="AT197" s="25" t="s">
        <v>606</v>
      </c>
      <c r="AU197" s="25" t="s">
        <v>85</v>
      </c>
      <c r="AY197" s="25" t="s">
        <v>166</v>
      </c>
      <c r="BE197" s="214">
        <f>IF(N197="základní",J197,0)</f>
        <v>0</v>
      </c>
      <c r="BF197" s="214">
        <f>IF(N197="snížená",J197,0)</f>
        <v>0</v>
      </c>
      <c r="BG197" s="214">
        <f>IF(N197="zákl. přenesená",J197,0)</f>
        <v>0</v>
      </c>
      <c r="BH197" s="214">
        <f>IF(N197="sníž. přenesená",J197,0)</f>
        <v>0</v>
      </c>
      <c r="BI197" s="214">
        <f>IF(N197="nulová",J197,0)</f>
        <v>0</v>
      </c>
      <c r="BJ197" s="25" t="s">
        <v>83</v>
      </c>
      <c r="BK197" s="214">
        <f>ROUND(I197*H197,2)</f>
        <v>0</v>
      </c>
      <c r="BL197" s="25" t="s">
        <v>174</v>
      </c>
      <c r="BM197" s="25" t="s">
        <v>2020</v>
      </c>
    </row>
    <row r="198" spans="2:65" s="13" customFormat="1">
      <c r="B198" s="226"/>
      <c r="C198" s="227"/>
      <c r="D198" s="217" t="s">
        <v>176</v>
      </c>
      <c r="E198" s="228" t="s">
        <v>22</v>
      </c>
      <c r="F198" s="229" t="s">
        <v>2021</v>
      </c>
      <c r="G198" s="227"/>
      <c r="H198" s="230">
        <v>30</v>
      </c>
      <c r="I198" s="231"/>
      <c r="J198" s="227"/>
      <c r="K198" s="227"/>
      <c r="L198" s="232"/>
      <c r="M198" s="233"/>
      <c r="N198" s="234"/>
      <c r="O198" s="234"/>
      <c r="P198" s="234"/>
      <c r="Q198" s="234"/>
      <c r="R198" s="234"/>
      <c r="S198" s="234"/>
      <c r="T198" s="235"/>
      <c r="AT198" s="236" t="s">
        <v>176</v>
      </c>
      <c r="AU198" s="236" t="s">
        <v>85</v>
      </c>
      <c r="AV198" s="13" t="s">
        <v>85</v>
      </c>
      <c r="AW198" s="13" t="s">
        <v>39</v>
      </c>
      <c r="AX198" s="13" t="s">
        <v>83</v>
      </c>
      <c r="AY198" s="236" t="s">
        <v>166</v>
      </c>
    </row>
    <row r="199" spans="2:65" s="1" customFormat="1" ht="25.5" customHeight="1">
      <c r="B199" s="42"/>
      <c r="C199" s="204" t="s">
        <v>377</v>
      </c>
      <c r="D199" s="204" t="s">
        <v>169</v>
      </c>
      <c r="E199" s="205" t="s">
        <v>2022</v>
      </c>
      <c r="F199" s="206" t="s">
        <v>2023</v>
      </c>
      <c r="G199" s="207" t="s">
        <v>289</v>
      </c>
      <c r="H199" s="208">
        <v>4.5</v>
      </c>
      <c r="I199" s="209"/>
      <c r="J199" s="208">
        <f>ROUND(I199*H199,2)</f>
        <v>0</v>
      </c>
      <c r="K199" s="206" t="s">
        <v>173</v>
      </c>
      <c r="L199" s="62"/>
      <c r="M199" s="210" t="s">
        <v>22</v>
      </c>
      <c r="N199" s="211" t="s">
        <v>47</v>
      </c>
      <c r="O199" s="43"/>
      <c r="P199" s="212">
        <f>O199*H199</f>
        <v>0</v>
      </c>
      <c r="Q199" s="212">
        <v>0</v>
      </c>
      <c r="R199" s="212">
        <f>Q199*H199</f>
        <v>0</v>
      </c>
      <c r="S199" s="212">
        <v>0</v>
      </c>
      <c r="T199" s="213">
        <f>S199*H199</f>
        <v>0</v>
      </c>
      <c r="AR199" s="25" t="s">
        <v>174</v>
      </c>
      <c r="AT199" s="25" t="s">
        <v>169</v>
      </c>
      <c r="AU199" s="25" t="s">
        <v>85</v>
      </c>
      <c r="AY199" s="25" t="s">
        <v>166</v>
      </c>
      <c r="BE199" s="214">
        <f>IF(N199="základní",J199,0)</f>
        <v>0</v>
      </c>
      <c r="BF199" s="214">
        <f>IF(N199="snížená",J199,0)</f>
        <v>0</v>
      </c>
      <c r="BG199" s="214">
        <f>IF(N199="zákl. přenesená",J199,0)</f>
        <v>0</v>
      </c>
      <c r="BH199" s="214">
        <f>IF(N199="sníž. přenesená",J199,0)</f>
        <v>0</v>
      </c>
      <c r="BI199" s="214">
        <f>IF(N199="nulová",J199,0)</f>
        <v>0</v>
      </c>
      <c r="BJ199" s="25" t="s">
        <v>83</v>
      </c>
      <c r="BK199" s="214">
        <f>ROUND(I199*H199,2)</f>
        <v>0</v>
      </c>
      <c r="BL199" s="25" t="s">
        <v>174</v>
      </c>
      <c r="BM199" s="25" t="s">
        <v>2024</v>
      </c>
    </row>
    <row r="200" spans="2:65" s="1" customFormat="1" ht="40.5" hidden="1">
      <c r="B200" s="42"/>
      <c r="C200" s="64"/>
      <c r="D200" s="217" t="s">
        <v>193</v>
      </c>
      <c r="E200" s="64"/>
      <c r="F200" s="237" t="s">
        <v>2025</v>
      </c>
      <c r="G200" s="64"/>
      <c r="H200" s="64"/>
      <c r="I200" s="173"/>
      <c r="J200" s="64"/>
      <c r="K200" s="64"/>
      <c r="L200" s="62"/>
      <c r="M200" s="238"/>
      <c r="N200" s="43"/>
      <c r="O200" s="43"/>
      <c r="P200" s="43"/>
      <c r="Q200" s="43"/>
      <c r="R200" s="43"/>
      <c r="S200" s="43"/>
      <c r="T200" s="79"/>
      <c r="AT200" s="25" t="s">
        <v>193</v>
      </c>
      <c r="AU200" s="25" t="s">
        <v>85</v>
      </c>
    </row>
    <row r="201" spans="2:65" s="12" customFormat="1">
      <c r="B201" s="215"/>
      <c r="C201" s="216"/>
      <c r="D201" s="217" t="s">
        <v>176</v>
      </c>
      <c r="E201" s="218" t="s">
        <v>22</v>
      </c>
      <c r="F201" s="219" t="s">
        <v>1888</v>
      </c>
      <c r="G201" s="216"/>
      <c r="H201" s="218" t="s">
        <v>22</v>
      </c>
      <c r="I201" s="220"/>
      <c r="J201" s="216"/>
      <c r="K201" s="216"/>
      <c r="L201" s="221"/>
      <c r="M201" s="222"/>
      <c r="N201" s="223"/>
      <c r="O201" s="223"/>
      <c r="P201" s="223"/>
      <c r="Q201" s="223"/>
      <c r="R201" s="223"/>
      <c r="S201" s="223"/>
      <c r="T201" s="224"/>
      <c r="AT201" s="225" t="s">
        <v>176</v>
      </c>
      <c r="AU201" s="225" t="s">
        <v>85</v>
      </c>
      <c r="AV201" s="12" t="s">
        <v>83</v>
      </c>
      <c r="AW201" s="12" t="s">
        <v>39</v>
      </c>
      <c r="AX201" s="12" t="s">
        <v>76</v>
      </c>
      <c r="AY201" s="225" t="s">
        <v>166</v>
      </c>
    </row>
    <row r="202" spans="2:65" s="13" customFormat="1">
      <c r="B202" s="226"/>
      <c r="C202" s="227"/>
      <c r="D202" s="217" t="s">
        <v>176</v>
      </c>
      <c r="E202" s="228" t="s">
        <v>22</v>
      </c>
      <c r="F202" s="229" t="s">
        <v>2026</v>
      </c>
      <c r="G202" s="227"/>
      <c r="H202" s="230">
        <v>4.5</v>
      </c>
      <c r="I202" s="231"/>
      <c r="J202" s="227"/>
      <c r="K202" s="227"/>
      <c r="L202" s="232"/>
      <c r="M202" s="233"/>
      <c r="N202" s="234"/>
      <c r="O202" s="234"/>
      <c r="P202" s="234"/>
      <c r="Q202" s="234"/>
      <c r="R202" s="234"/>
      <c r="S202" s="234"/>
      <c r="T202" s="235"/>
      <c r="AT202" s="236" t="s">
        <v>176</v>
      </c>
      <c r="AU202" s="236" t="s">
        <v>85</v>
      </c>
      <c r="AV202" s="13" t="s">
        <v>85</v>
      </c>
      <c r="AW202" s="13" t="s">
        <v>39</v>
      </c>
      <c r="AX202" s="13" t="s">
        <v>83</v>
      </c>
      <c r="AY202" s="236" t="s">
        <v>166</v>
      </c>
    </row>
    <row r="203" spans="2:65" s="1" customFormat="1" ht="16.5" customHeight="1">
      <c r="B203" s="42"/>
      <c r="C203" s="204" t="s">
        <v>386</v>
      </c>
      <c r="D203" s="204" t="s">
        <v>169</v>
      </c>
      <c r="E203" s="205" t="s">
        <v>2027</v>
      </c>
      <c r="F203" s="206" t="s">
        <v>2028</v>
      </c>
      <c r="G203" s="207" t="s">
        <v>289</v>
      </c>
      <c r="H203" s="208">
        <v>4.5</v>
      </c>
      <c r="I203" s="209"/>
      <c r="J203" s="208">
        <f>ROUND(I203*H203,2)</f>
        <v>0</v>
      </c>
      <c r="K203" s="206" t="s">
        <v>22</v>
      </c>
      <c r="L203" s="62"/>
      <c r="M203" s="210" t="s">
        <v>22</v>
      </c>
      <c r="N203" s="211" t="s">
        <v>47</v>
      </c>
      <c r="O203" s="43"/>
      <c r="P203" s="212">
        <f>O203*H203</f>
        <v>0</v>
      </c>
      <c r="Q203" s="212">
        <v>9.0000000000000006E-5</v>
      </c>
      <c r="R203" s="212">
        <f>Q203*H203</f>
        <v>4.0500000000000003E-4</v>
      </c>
      <c r="S203" s="212">
        <v>0</v>
      </c>
      <c r="T203" s="213">
        <f>S203*H203</f>
        <v>0</v>
      </c>
      <c r="AR203" s="25" t="s">
        <v>174</v>
      </c>
      <c r="AT203" s="25" t="s">
        <v>169</v>
      </c>
      <c r="AU203" s="25" t="s">
        <v>85</v>
      </c>
      <c r="AY203" s="25" t="s">
        <v>166</v>
      </c>
      <c r="BE203" s="214">
        <f>IF(N203="základní",J203,0)</f>
        <v>0</v>
      </c>
      <c r="BF203" s="214">
        <f>IF(N203="snížená",J203,0)</f>
        <v>0</v>
      </c>
      <c r="BG203" s="214">
        <f>IF(N203="zákl. přenesená",J203,0)</f>
        <v>0</v>
      </c>
      <c r="BH203" s="214">
        <f>IF(N203="sníž. přenesená",J203,0)</f>
        <v>0</v>
      </c>
      <c r="BI203" s="214">
        <f>IF(N203="nulová",J203,0)</f>
        <v>0</v>
      </c>
      <c r="BJ203" s="25" t="s">
        <v>83</v>
      </c>
      <c r="BK203" s="214">
        <f>ROUND(I203*H203,2)</f>
        <v>0</v>
      </c>
      <c r="BL203" s="25" t="s">
        <v>174</v>
      </c>
      <c r="BM203" s="25" t="s">
        <v>2029</v>
      </c>
    </row>
    <row r="204" spans="2:65" s="1" customFormat="1" ht="54" hidden="1">
      <c r="B204" s="42"/>
      <c r="C204" s="64"/>
      <c r="D204" s="217" t="s">
        <v>193</v>
      </c>
      <c r="E204" s="64"/>
      <c r="F204" s="237" t="s">
        <v>2030</v>
      </c>
      <c r="G204" s="64"/>
      <c r="H204" s="64"/>
      <c r="I204" s="173"/>
      <c r="J204" s="64"/>
      <c r="K204" s="64"/>
      <c r="L204" s="62"/>
      <c r="M204" s="238"/>
      <c r="N204" s="43"/>
      <c r="O204" s="43"/>
      <c r="P204" s="43"/>
      <c r="Q204" s="43"/>
      <c r="R204" s="43"/>
      <c r="S204" s="43"/>
      <c r="T204" s="79"/>
      <c r="AT204" s="25" t="s">
        <v>193</v>
      </c>
      <c r="AU204" s="25" t="s">
        <v>85</v>
      </c>
    </row>
    <row r="205" spans="2:65" s="12" customFormat="1">
      <c r="B205" s="215"/>
      <c r="C205" s="216"/>
      <c r="D205" s="217" t="s">
        <v>176</v>
      </c>
      <c r="E205" s="218" t="s">
        <v>22</v>
      </c>
      <c r="F205" s="219" t="s">
        <v>1888</v>
      </c>
      <c r="G205" s="216"/>
      <c r="H205" s="218" t="s">
        <v>22</v>
      </c>
      <c r="I205" s="220"/>
      <c r="J205" s="216"/>
      <c r="K205" s="216"/>
      <c r="L205" s="221"/>
      <c r="M205" s="222"/>
      <c r="N205" s="223"/>
      <c r="O205" s="223"/>
      <c r="P205" s="223"/>
      <c r="Q205" s="223"/>
      <c r="R205" s="223"/>
      <c r="S205" s="223"/>
      <c r="T205" s="224"/>
      <c r="AT205" s="225" t="s">
        <v>176</v>
      </c>
      <c r="AU205" s="225" t="s">
        <v>85</v>
      </c>
      <c r="AV205" s="12" t="s">
        <v>83</v>
      </c>
      <c r="AW205" s="12" t="s">
        <v>39</v>
      </c>
      <c r="AX205" s="12" t="s">
        <v>76</v>
      </c>
      <c r="AY205" s="225" t="s">
        <v>166</v>
      </c>
    </row>
    <row r="206" spans="2:65" s="13" customFormat="1">
      <c r="B206" s="226"/>
      <c r="C206" s="227"/>
      <c r="D206" s="217" t="s">
        <v>176</v>
      </c>
      <c r="E206" s="228" t="s">
        <v>22</v>
      </c>
      <c r="F206" s="229" t="s">
        <v>2026</v>
      </c>
      <c r="G206" s="227"/>
      <c r="H206" s="230">
        <v>4.5</v>
      </c>
      <c r="I206" s="231"/>
      <c r="J206" s="227"/>
      <c r="K206" s="227"/>
      <c r="L206" s="232"/>
      <c r="M206" s="233"/>
      <c r="N206" s="234"/>
      <c r="O206" s="234"/>
      <c r="P206" s="234"/>
      <c r="Q206" s="234"/>
      <c r="R206" s="234"/>
      <c r="S206" s="234"/>
      <c r="T206" s="235"/>
      <c r="AT206" s="236" t="s">
        <v>176</v>
      </c>
      <c r="AU206" s="236" t="s">
        <v>85</v>
      </c>
      <c r="AV206" s="13" t="s">
        <v>85</v>
      </c>
      <c r="AW206" s="13" t="s">
        <v>39</v>
      </c>
      <c r="AX206" s="13" t="s">
        <v>83</v>
      </c>
      <c r="AY206" s="236" t="s">
        <v>166</v>
      </c>
    </row>
    <row r="207" spans="2:65" s="11" customFormat="1" ht="29.85" customHeight="1">
      <c r="B207" s="188"/>
      <c r="C207" s="189"/>
      <c r="D207" s="190" t="s">
        <v>75</v>
      </c>
      <c r="E207" s="202" t="s">
        <v>220</v>
      </c>
      <c r="F207" s="202" t="s">
        <v>221</v>
      </c>
      <c r="G207" s="189"/>
      <c r="H207" s="189"/>
      <c r="I207" s="192"/>
      <c r="J207" s="203">
        <f>BK207</f>
        <v>0</v>
      </c>
      <c r="K207" s="189"/>
      <c r="L207" s="194"/>
      <c r="M207" s="195"/>
      <c r="N207" s="196"/>
      <c r="O207" s="196"/>
      <c r="P207" s="197">
        <f>SUM(P208:P235)</f>
        <v>0</v>
      </c>
      <c r="Q207" s="196"/>
      <c r="R207" s="197">
        <f>SUM(R208:R235)</f>
        <v>0</v>
      </c>
      <c r="S207" s="196"/>
      <c r="T207" s="198">
        <f>SUM(T208:T235)</f>
        <v>0</v>
      </c>
      <c r="AR207" s="199" t="s">
        <v>83</v>
      </c>
      <c r="AT207" s="200" t="s">
        <v>75</v>
      </c>
      <c r="AU207" s="200" t="s">
        <v>83</v>
      </c>
      <c r="AY207" s="199" t="s">
        <v>166</v>
      </c>
      <c r="BK207" s="201">
        <f>SUM(BK208:BK235)</f>
        <v>0</v>
      </c>
    </row>
    <row r="208" spans="2:65" s="1" customFormat="1" ht="25.5" customHeight="1">
      <c r="B208" s="42"/>
      <c r="C208" s="204" t="s">
        <v>394</v>
      </c>
      <c r="D208" s="204" t="s">
        <v>169</v>
      </c>
      <c r="E208" s="205" t="s">
        <v>2031</v>
      </c>
      <c r="F208" s="206" t="s">
        <v>2032</v>
      </c>
      <c r="G208" s="207" t="s">
        <v>224</v>
      </c>
      <c r="H208" s="208">
        <v>149.11000000000001</v>
      </c>
      <c r="I208" s="209"/>
      <c r="J208" s="208">
        <f>ROUND(I208*H208,2)</f>
        <v>0</v>
      </c>
      <c r="K208" s="206" t="s">
        <v>173</v>
      </c>
      <c r="L208" s="62"/>
      <c r="M208" s="210" t="s">
        <v>22</v>
      </c>
      <c r="N208" s="211" t="s">
        <v>47</v>
      </c>
      <c r="O208" s="43"/>
      <c r="P208" s="212">
        <f>O208*H208</f>
        <v>0</v>
      </c>
      <c r="Q208" s="212">
        <v>0</v>
      </c>
      <c r="R208" s="212">
        <f>Q208*H208</f>
        <v>0</v>
      </c>
      <c r="S208" s="212">
        <v>0</v>
      </c>
      <c r="T208" s="213">
        <f>S208*H208</f>
        <v>0</v>
      </c>
      <c r="AR208" s="25" t="s">
        <v>174</v>
      </c>
      <c r="AT208" s="25" t="s">
        <v>169</v>
      </c>
      <c r="AU208" s="25" t="s">
        <v>85</v>
      </c>
      <c r="AY208" s="25" t="s">
        <v>166</v>
      </c>
      <c r="BE208" s="214">
        <f>IF(N208="základní",J208,0)</f>
        <v>0</v>
      </c>
      <c r="BF208" s="214">
        <f>IF(N208="snížená",J208,0)</f>
        <v>0</v>
      </c>
      <c r="BG208" s="214">
        <f>IF(N208="zákl. přenesená",J208,0)</f>
        <v>0</v>
      </c>
      <c r="BH208" s="214">
        <f>IF(N208="sníž. přenesená",J208,0)</f>
        <v>0</v>
      </c>
      <c r="BI208" s="214">
        <f>IF(N208="nulová",J208,0)</f>
        <v>0</v>
      </c>
      <c r="BJ208" s="25" t="s">
        <v>83</v>
      </c>
      <c r="BK208" s="214">
        <f>ROUND(I208*H208,2)</f>
        <v>0</v>
      </c>
      <c r="BL208" s="25" t="s">
        <v>174</v>
      </c>
      <c r="BM208" s="25" t="s">
        <v>2033</v>
      </c>
    </row>
    <row r="209" spans="2:65" s="1" customFormat="1" ht="121.5" hidden="1">
      <c r="B209" s="42"/>
      <c r="C209" s="64"/>
      <c r="D209" s="217" t="s">
        <v>193</v>
      </c>
      <c r="E209" s="64"/>
      <c r="F209" s="237" t="s">
        <v>2034</v>
      </c>
      <c r="G209" s="64"/>
      <c r="H209" s="64"/>
      <c r="I209" s="173"/>
      <c r="J209" s="64"/>
      <c r="K209" s="64"/>
      <c r="L209" s="62"/>
      <c r="M209" s="238"/>
      <c r="N209" s="43"/>
      <c r="O209" s="43"/>
      <c r="P209" s="43"/>
      <c r="Q209" s="43"/>
      <c r="R209" s="43"/>
      <c r="S209" s="43"/>
      <c r="T209" s="79"/>
      <c r="AT209" s="25" t="s">
        <v>193</v>
      </c>
      <c r="AU209" s="25" t="s">
        <v>85</v>
      </c>
    </row>
    <row r="210" spans="2:65" s="13" customFormat="1">
      <c r="B210" s="226"/>
      <c r="C210" s="227"/>
      <c r="D210" s="217" t="s">
        <v>176</v>
      </c>
      <c r="E210" s="228" t="s">
        <v>22</v>
      </c>
      <c r="F210" s="229" t="s">
        <v>2035</v>
      </c>
      <c r="G210" s="227"/>
      <c r="H210" s="230">
        <v>107.3</v>
      </c>
      <c r="I210" s="231"/>
      <c r="J210" s="227"/>
      <c r="K210" s="227"/>
      <c r="L210" s="232"/>
      <c r="M210" s="233"/>
      <c r="N210" s="234"/>
      <c r="O210" s="234"/>
      <c r="P210" s="234"/>
      <c r="Q210" s="234"/>
      <c r="R210" s="234"/>
      <c r="S210" s="234"/>
      <c r="T210" s="235"/>
      <c r="AT210" s="236" t="s">
        <v>176</v>
      </c>
      <c r="AU210" s="236" t="s">
        <v>85</v>
      </c>
      <c r="AV210" s="13" t="s">
        <v>85</v>
      </c>
      <c r="AW210" s="13" t="s">
        <v>39</v>
      </c>
      <c r="AX210" s="13" t="s">
        <v>76</v>
      </c>
      <c r="AY210" s="236" t="s">
        <v>166</v>
      </c>
    </row>
    <row r="211" spans="2:65" s="13" customFormat="1">
      <c r="B211" s="226"/>
      <c r="C211" s="227"/>
      <c r="D211" s="217" t="s">
        <v>176</v>
      </c>
      <c r="E211" s="228" t="s">
        <v>22</v>
      </c>
      <c r="F211" s="229" t="s">
        <v>2036</v>
      </c>
      <c r="G211" s="227"/>
      <c r="H211" s="230">
        <v>41.81</v>
      </c>
      <c r="I211" s="231"/>
      <c r="J211" s="227"/>
      <c r="K211" s="227"/>
      <c r="L211" s="232"/>
      <c r="M211" s="233"/>
      <c r="N211" s="234"/>
      <c r="O211" s="234"/>
      <c r="P211" s="234"/>
      <c r="Q211" s="234"/>
      <c r="R211" s="234"/>
      <c r="S211" s="234"/>
      <c r="T211" s="235"/>
      <c r="AT211" s="236" t="s">
        <v>176</v>
      </c>
      <c r="AU211" s="236" t="s">
        <v>85</v>
      </c>
      <c r="AV211" s="13" t="s">
        <v>85</v>
      </c>
      <c r="AW211" s="13" t="s">
        <v>39</v>
      </c>
      <c r="AX211" s="13" t="s">
        <v>76</v>
      </c>
      <c r="AY211" s="236" t="s">
        <v>166</v>
      </c>
    </row>
    <row r="212" spans="2:65" s="14" customFormat="1">
      <c r="B212" s="239"/>
      <c r="C212" s="240"/>
      <c r="D212" s="217" t="s">
        <v>176</v>
      </c>
      <c r="E212" s="241" t="s">
        <v>22</v>
      </c>
      <c r="F212" s="242" t="s">
        <v>214</v>
      </c>
      <c r="G212" s="240"/>
      <c r="H212" s="243">
        <v>149.11000000000001</v>
      </c>
      <c r="I212" s="244"/>
      <c r="J212" s="240"/>
      <c r="K212" s="240"/>
      <c r="L212" s="245"/>
      <c r="M212" s="246"/>
      <c r="N212" s="247"/>
      <c r="O212" s="247"/>
      <c r="P212" s="247"/>
      <c r="Q212" s="247"/>
      <c r="R212" s="247"/>
      <c r="S212" s="247"/>
      <c r="T212" s="248"/>
      <c r="AT212" s="249" t="s">
        <v>176</v>
      </c>
      <c r="AU212" s="249" t="s">
        <v>85</v>
      </c>
      <c r="AV212" s="14" t="s">
        <v>174</v>
      </c>
      <c r="AW212" s="14" t="s">
        <v>39</v>
      </c>
      <c r="AX212" s="14" t="s">
        <v>83</v>
      </c>
      <c r="AY212" s="249" t="s">
        <v>166</v>
      </c>
    </row>
    <row r="213" spans="2:65" s="1" customFormat="1" ht="16.5" customHeight="1">
      <c r="B213" s="42"/>
      <c r="C213" s="204" t="s">
        <v>401</v>
      </c>
      <c r="D213" s="204" t="s">
        <v>169</v>
      </c>
      <c r="E213" s="205" t="s">
        <v>2037</v>
      </c>
      <c r="F213" s="206" t="s">
        <v>2038</v>
      </c>
      <c r="G213" s="207" t="s">
        <v>224</v>
      </c>
      <c r="H213" s="208">
        <v>2087.54</v>
      </c>
      <c r="I213" s="209"/>
      <c r="J213" s="208">
        <f>ROUND(I213*H213,2)</f>
        <v>0</v>
      </c>
      <c r="K213" s="206" t="s">
        <v>173</v>
      </c>
      <c r="L213" s="62"/>
      <c r="M213" s="210" t="s">
        <v>22</v>
      </c>
      <c r="N213" s="211" t="s">
        <v>47</v>
      </c>
      <c r="O213" s="43"/>
      <c r="P213" s="212">
        <f>O213*H213</f>
        <v>0</v>
      </c>
      <c r="Q213" s="212">
        <v>0</v>
      </c>
      <c r="R213" s="212">
        <f>Q213*H213</f>
        <v>0</v>
      </c>
      <c r="S213" s="212">
        <v>0</v>
      </c>
      <c r="T213" s="213">
        <f>S213*H213</f>
        <v>0</v>
      </c>
      <c r="AR213" s="25" t="s">
        <v>174</v>
      </c>
      <c r="AT213" s="25" t="s">
        <v>169</v>
      </c>
      <c r="AU213" s="25" t="s">
        <v>85</v>
      </c>
      <c r="AY213" s="25" t="s">
        <v>166</v>
      </c>
      <c r="BE213" s="214">
        <f>IF(N213="základní",J213,0)</f>
        <v>0</v>
      </c>
      <c r="BF213" s="214">
        <f>IF(N213="snížená",J213,0)</f>
        <v>0</v>
      </c>
      <c r="BG213" s="214">
        <f>IF(N213="zákl. přenesená",J213,0)</f>
        <v>0</v>
      </c>
      <c r="BH213" s="214">
        <f>IF(N213="sníž. přenesená",J213,0)</f>
        <v>0</v>
      </c>
      <c r="BI213" s="214">
        <f>IF(N213="nulová",J213,0)</f>
        <v>0</v>
      </c>
      <c r="BJ213" s="25" t="s">
        <v>83</v>
      </c>
      <c r="BK213" s="214">
        <f>ROUND(I213*H213,2)</f>
        <v>0</v>
      </c>
      <c r="BL213" s="25" t="s">
        <v>174</v>
      </c>
      <c r="BM213" s="25" t="s">
        <v>2039</v>
      </c>
    </row>
    <row r="214" spans="2:65" s="1" customFormat="1" ht="121.5" hidden="1">
      <c r="B214" s="42"/>
      <c r="C214" s="64"/>
      <c r="D214" s="217" t="s">
        <v>193</v>
      </c>
      <c r="E214" s="64"/>
      <c r="F214" s="237" t="s">
        <v>2034</v>
      </c>
      <c r="G214" s="64"/>
      <c r="H214" s="64"/>
      <c r="I214" s="173"/>
      <c r="J214" s="64"/>
      <c r="K214" s="64"/>
      <c r="L214" s="62"/>
      <c r="M214" s="238"/>
      <c r="N214" s="43"/>
      <c r="O214" s="43"/>
      <c r="P214" s="43"/>
      <c r="Q214" s="43"/>
      <c r="R214" s="43"/>
      <c r="S214" s="43"/>
      <c r="T214" s="79"/>
      <c r="AT214" s="25" t="s">
        <v>193</v>
      </c>
      <c r="AU214" s="25" t="s">
        <v>85</v>
      </c>
    </row>
    <row r="215" spans="2:65" s="12" customFormat="1">
      <c r="B215" s="215"/>
      <c r="C215" s="216"/>
      <c r="D215" s="217" t="s">
        <v>176</v>
      </c>
      <c r="E215" s="218" t="s">
        <v>22</v>
      </c>
      <c r="F215" s="219" t="s">
        <v>2040</v>
      </c>
      <c r="G215" s="216"/>
      <c r="H215" s="218" t="s">
        <v>22</v>
      </c>
      <c r="I215" s="220"/>
      <c r="J215" s="216"/>
      <c r="K215" s="216"/>
      <c r="L215" s="221"/>
      <c r="M215" s="222"/>
      <c r="N215" s="223"/>
      <c r="O215" s="223"/>
      <c r="P215" s="223"/>
      <c r="Q215" s="223"/>
      <c r="R215" s="223"/>
      <c r="S215" s="223"/>
      <c r="T215" s="224"/>
      <c r="AT215" s="225" t="s">
        <v>176</v>
      </c>
      <c r="AU215" s="225" t="s">
        <v>85</v>
      </c>
      <c r="AV215" s="12" t="s">
        <v>83</v>
      </c>
      <c r="AW215" s="12" t="s">
        <v>39</v>
      </c>
      <c r="AX215" s="12" t="s">
        <v>76</v>
      </c>
      <c r="AY215" s="225" t="s">
        <v>166</v>
      </c>
    </row>
    <row r="216" spans="2:65" s="13" customFormat="1">
      <c r="B216" s="226"/>
      <c r="C216" s="227"/>
      <c r="D216" s="217" t="s">
        <v>176</v>
      </c>
      <c r="E216" s="228" t="s">
        <v>22</v>
      </c>
      <c r="F216" s="229" t="s">
        <v>2041</v>
      </c>
      <c r="G216" s="227"/>
      <c r="H216" s="230">
        <v>1502.2</v>
      </c>
      <c r="I216" s="231"/>
      <c r="J216" s="227"/>
      <c r="K216" s="227"/>
      <c r="L216" s="232"/>
      <c r="M216" s="233"/>
      <c r="N216" s="234"/>
      <c r="O216" s="234"/>
      <c r="P216" s="234"/>
      <c r="Q216" s="234"/>
      <c r="R216" s="234"/>
      <c r="S216" s="234"/>
      <c r="T216" s="235"/>
      <c r="AT216" s="236" t="s">
        <v>176</v>
      </c>
      <c r="AU216" s="236" t="s">
        <v>85</v>
      </c>
      <c r="AV216" s="13" t="s">
        <v>85</v>
      </c>
      <c r="AW216" s="13" t="s">
        <v>39</v>
      </c>
      <c r="AX216" s="13" t="s">
        <v>76</v>
      </c>
      <c r="AY216" s="236" t="s">
        <v>166</v>
      </c>
    </row>
    <row r="217" spans="2:65" s="13" customFormat="1">
      <c r="B217" s="226"/>
      <c r="C217" s="227"/>
      <c r="D217" s="217" t="s">
        <v>176</v>
      </c>
      <c r="E217" s="228" t="s">
        <v>22</v>
      </c>
      <c r="F217" s="229" t="s">
        <v>2042</v>
      </c>
      <c r="G217" s="227"/>
      <c r="H217" s="230">
        <v>585.34</v>
      </c>
      <c r="I217" s="231"/>
      <c r="J217" s="227"/>
      <c r="K217" s="227"/>
      <c r="L217" s="232"/>
      <c r="M217" s="233"/>
      <c r="N217" s="234"/>
      <c r="O217" s="234"/>
      <c r="P217" s="234"/>
      <c r="Q217" s="234"/>
      <c r="R217" s="234"/>
      <c r="S217" s="234"/>
      <c r="T217" s="235"/>
      <c r="AT217" s="236" t="s">
        <v>176</v>
      </c>
      <c r="AU217" s="236" t="s">
        <v>85</v>
      </c>
      <c r="AV217" s="13" t="s">
        <v>85</v>
      </c>
      <c r="AW217" s="13" t="s">
        <v>39</v>
      </c>
      <c r="AX217" s="13" t="s">
        <v>76</v>
      </c>
      <c r="AY217" s="236" t="s">
        <v>166</v>
      </c>
    </row>
    <row r="218" spans="2:65" s="14" customFormat="1">
      <c r="B218" s="239"/>
      <c r="C218" s="240"/>
      <c r="D218" s="217" t="s">
        <v>176</v>
      </c>
      <c r="E218" s="241" t="s">
        <v>22</v>
      </c>
      <c r="F218" s="242" t="s">
        <v>214</v>
      </c>
      <c r="G218" s="240"/>
      <c r="H218" s="243">
        <v>2087.54</v>
      </c>
      <c r="I218" s="244"/>
      <c r="J218" s="240"/>
      <c r="K218" s="240"/>
      <c r="L218" s="245"/>
      <c r="M218" s="246"/>
      <c r="N218" s="247"/>
      <c r="O218" s="247"/>
      <c r="P218" s="247"/>
      <c r="Q218" s="247"/>
      <c r="R218" s="247"/>
      <c r="S218" s="247"/>
      <c r="T218" s="248"/>
      <c r="AT218" s="249" t="s">
        <v>176</v>
      </c>
      <c r="AU218" s="249" t="s">
        <v>85</v>
      </c>
      <c r="AV218" s="14" t="s">
        <v>174</v>
      </c>
      <c r="AW218" s="14" t="s">
        <v>39</v>
      </c>
      <c r="AX218" s="14" t="s">
        <v>83</v>
      </c>
      <c r="AY218" s="249" t="s">
        <v>166</v>
      </c>
    </row>
    <row r="219" spans="2:65" s="1" customFormat="1" ht="25.5" customHeight="1">
      <c r="B219" s="42"/>
      <c r="C219" s="204" t="s">
        <v>591</v>
      </c>
      <c r="D219" s="204" t="s">
        <v>169</v>
      </c>
      <c r="E219" s="205" t="s">
        <v>2043</v>
      </c>
      <c r="F219" s="206" t="s">
        <v>2044</v>
      </c>
      <c r="G219" s="207" t="s">
        <v>224</v>
      </c>
      <c r="H219" s="208">
        <v>12.85</v>
      </c>
      <c r="I219" s="209"/>
      <c r="J219" s="208">
        <f>ROUND(I219*H219,2)</f>
        <v>0</v>
      </c>
      <c r="K219" s="206" t="s">
        <v>173</v>
      </c>
      <c r="L219" s="62"/>
      <c r="M219" s="210" t="s">
        <v>22</v>
      </c>
      <c r="N219" s="211" t="s">
        <v>47</v>
      </c>
      <c r="O219" s="43"/>
      <c r="P219" s="212">
        <f>O219*H219</f>
        <v>0</v>
      </c>
      <c r="Q219" s="212">
        <v>0</v>
      </c>
      <c r="R219" s="212">
        <f>Q219*H219</f>
        <v>0</v>
      </c>
      <c r="S219" s="212">
        <v>0</v>
      </c>
      <c r="T219" s="213">
        <f>S219*H219</f>
        <v>0</v>
      </c>
      <c r="AR219" s="25" t="s">
        <v>174</v>
      </c>
      <c r="AT219" s="25" t="s">
        <v>169</v>
      </c>
      <c r="AU219" s="25" t="s">
        <v>85</v>
      </c>
      <c r="AY219" s="25" t="s">
        <v>166</v>
      </c>
      <c r="BE219" s="214">
        <f>IF(N219="základní",J219,0)</f>
        <v>0</v>
      </c>
      <c r="BF219" s="214">
        <f>IF(N219="snížená",J219,0)</f>
        <v>0</v>
      </c>
      <c r="BG219" s="214">
        <f>IF(N219="zákl. přenesená",J219,0)</f>
        <v>0</v>
      </c>
      <c r="BH219" s="214">
        <f>IF(N219="sníž. přenesená",J219,0)</f>
        <v>0</v>
      </c>
      <c r="BI219" s="214">
        <f>IF(N219="nulová",J219,0)</f>
        <v>0</v>
      </c>
      <c r="BJ219" s="25" t="s">
        <v>83</v>
      </c>
      <c r="BK219" s="214">
        <f>ROUND(I219*H219,2)</f>
        <v>0</v>
      </c>
      <c r="BL219" s="25" t="s">
        <v>174</v>
      </c>
      <c r="BM219" s="25" t="s">
        <v>2045</v>
      </c>
    </row>
    <row r="220" spans="2:65" s="1" customFormat="1" ht="121.5" hidden="1">
      <c r="B220" s="42"/>
      <c r="C220" s="64"/>
      <c r="D220" s="217" t="s">
        <v>193</v>
      </c>
      <c r="E220" s="64"/>
      <c r="F220" s="237" t="s">
        <v>2034</v>
      </c>
      <c r="G220" s="64"/>
      <c r="H220" s="64"/>
      <c r="I220" s="173"/>
      <c r="J220" s="64"/>
      <c r="K220" s="64"/>
      <c r="L220" s="62"/>
      <c r="M220" s="238"/>
      <c r="N220" s="43"/>
      <c r="O220" s="43"/>
      <c r="P220" s="43"/>
      <c r="Q220" s="43"/>
      <c r="R220" s="43"/>
      <c r="S220" s="43"/>
      <c r="T220" s="79"/>
      <c r="AT220" s="25" t="s">
        <v>193</v>
      </c>
      <c r="AU220" s="25" t="s">
        <v>85</v>
      </c>
    </row>
    <row r="221" spans="2:65" s="12" customFormat="1">
      <c r="B221" s="215"/>
      <c r="C221" s="216"/>
      <c r="D221" s="217" t="s">
        <v>176</v>
      </c>
      <c r="E221" s="218" t="s">
        <v>22</v>
      </c>
      <c r="F221" s="219" t="s">
        <v>2046</v>
      </c>
      <c r="G221" s="216"/>
      <c r="H221" s="218" t="s">
        <v>22</v>
      </c>
      <c r="I221" s="220"/>
      <c r="J221" s="216"/>
      <c r="K221" s="216"/>
      <c r="L221" s="221"/>
      <c r="M221" s="222"/>
      <c r="N221" s="223"/>
      <c r="O221" s="223"/>
      <c r="P221" s="223"/>
      <c r="Q221" s="223"/>
      <c r="R221" s="223"/>
      <c r="S221" s="223"/>
      <c r="T221" s="224"/>
      <c r="AT221" s="225" t="s">
        <v>176</v>
      </c>
      <c r="AU221" s="225" t="s">
        <v>85</v>
      </c>
      <c r="AV221" s="12" t="s">
        <v>83</v>
      </c>
      <c r="AW221" s="12" t="s">
        <v>39</v>
      </c>
      <c r="AX221" s="12" t="s">
        <v>76</v>
      </c>
      <c r="AY221" s="225" t="s">
        <v>166</v>
      </c>
    </row>
    <row r="222" spans="2:65" s="13" customFormat="1">
      <c r="B222" s="226"/>
      <c r="C222" s="227"/>
      <c r="D222" s="217" t="s">
        <v>176</v>
      </c>
      <c r="E222" s="228" t="s">
        <v>22</v>
      </c>
      <c r="F222" s="229" t="s">
        <v>2047</v>
      </c>
      <c r="G222" s="227"/>
      <c r="H222" s="230">
        <v>12.85</v>
      </c>
      <c r="I222" s="231"/>
      <c r="J222" s="227"/>
      <c r="K222" s="227"/>
      <c r="L222" s="232"/>
      <c r="M222" s="233"/>
      <c r="N222" s="234"/>
      <c r="O222" s="234"/>
      <c r="P222" s="234"/>
      <c r="Q222" s="234"/>
      <c r="R222" s="234"/>
      <c r="S222" s="234"/>
      <c r="T222" s="235"/>
      <c r="AT222" s="236" t="s">
        <v>176</v>
      </c>
      <c r="AU222" s="236" t="s">
        <v>85</v>
      </c>
      <c r="AV222" s="13" t="s">
        <v>85</v>
      </c>
      <c r="AW222" s="13" t="s">
        <v>39</v>
      </c>
      <c r="AX222" s="13" t="s">
        <v>83</v>
      </c>
      <c r="AY222" s="236" t="s">
        <v>166</v>
      </c>
    </row>
    <row r="223" spans="2:65" s="1" customFormat="1" ht="16.5" customHeight="1">
      <c r="B223" s="42"/>
      <c r="C223" s="204" t="s">
        <v>598</v>
      </c>
      <c r="D223" s="204" t="s">
        <v>169</v>
      </c>
      <c r="E223" s="205" t="s">
        <v>2048</v>
      </c>
      <c r="F223" s="206" t="s">
        <v>2038</v>
      </c>
      <c r="G223" s="207" t="s">
        <v>224</v>
      </c>
      <c r="H223" s="208">
        <v>179.9</v>
      </c>
      <c r="I223" s="209"/>
      <c r="J223" s="208">
        <f>ROUND(I223*H223,2)</f>
        <v>0</v>
      </c>
      <c r="K223" s="206" t="s">
        <v>173</v>
      </c>
      <c r="L223" s="62"/>
      <c r="M223" s="210" t="s">
        <v>22</v>
      </c>
      <c r="N223" s="211" t="s">
        <v>47</v>
      </c>
      <c r="O223" s="43"/>
      <c r="P223" s="212">
        <f>O223*H223</f>
        <v>0</v>
      </c>
      <c r="Q223" s="212">
        <v>0</v>
      </c>
      <c r="R223" s="212">
        <f>Q223*H223</f>
        <v>0</v>
      </c>
      <c r="S223" s="212">
        <v>0</v>
      </c>
      <c r="T223" s="213">
        <f>S223*H223</f>
        <v>0</v>
      </c>
      <c r="AR223" s="25" t="s">
        <v>174</v>
      </c>
      <c r="AT223" s="25" t="s">
        <v>169</v>
      </c>
      <c r="AU223" s="25" t="s">
        <v>85</v>
      </c>
      <c r="AY223" s="25" t="s">
        <v>166</v>
      </c>
      <c r="BE223" s="214">
        <f>IF(N223="základní",J223,0)</f>
        <v>0</v>
      </c>
      <c r="BF223" s="214">
        <f>IF(N223="snížená",J223,0)</f>
        <v>0</v>
      </c>
      <c r="BG223" s="214">
        <f>IF(N223="zákl. přenesená",J223,0)</f>
        <v>0</v>
      </c>
      <c r="BH223" s="214">
        <f>IF(N223="sníž. přenesená",J223,0)</f>
        <v>0</v>
      </c>
      <c r="BI223" s="214">
        <f>IF(N223="nulová",J223,0)</f>
        <v>0</v>
      </c>
      <c r="BJ223" s="25" t="s">
        <v>83</v>
      </c>
      <c r="BK223" s="214">
        <f>ROUND(I223*H223,2)</f>
        <v>0</v>
      </c>
      <c r="BL223" s="25" t="s">
        <v>174</v>
      </c>
      <c r="BM223" s="25" t="s">
        <v>2049</v>
      </c>
    </row>
    <row r="224" spans="2:65" s="1" customFormat="1" ht="121.5" hidden="1">
      <c r="B224" s="42"/>
      <c r="C224" s="64"/>
      <c r="D224" s="217" t="s">
        <v>193</v>
      </c>
      <c r="E224" s="64"/>
      <c r="F224" s="237" t="s">
        <v>2034</v>
      </c>
      <c r="G224" s="64"/>
      <c r="H224" s="64"/>
      <c r="I224" s="173"/>
      <c r="J224" s="64"/>
      <c r="K224" s="64"/>
      <c r="L224" s="62"/>
      <c r="M224" s="238"/>
      <c r="N224" s="43"/>
      <c r="O224" s="43"/>
      <c r="P224" s="43"/>
      <c r="Q224" s="43"/>
      <c r="R224" s="43"/>
      <c r="S224" s="43"/>
      <c r="T224" s="79"/>
      <c r="AT224" s="25" t="s">
        <v>193</v>
      </c>
      <c r="AU224" s="25" t="s">
        <v>85</v>
      </c>
    </row>
    <row r="225" spans="2:65" s="12" customFormat="1">
      <c r="B225" s="215"/>
      <c r="C225" s="216"/>
      <c r="D225" s="217" t="s">
        <v>176</v>
      </c>
      <c r="E225" s="218" t="s">
        <v>22</v>
      </c>
      <c r="F225" s="219" t="s">
        <v>2040</v>
      </c>
      <c r="G225" s="216"/>
      <c r="H225" s="218" t="s">
        <v>22</v>
      </c>
      <c r="I225" s="220"/>
      <c r="J225" s="216"/>
      <c r="K225" s="216"/>
      <c r="L225" s="221"/>
      <c r="M225" s="222"/>
      <c r="N225" s="223"/>
      <c r="O225" s="223"/>
      <c r="P225" s="223"/>
      <c r="Q225" s="223"/>
      <c r="R225" s="223"/>
      <c r="S225" s="223"/>
      <c r="T225" s="224"/>
      <c r="AT225" s="225" t="s">
        <v>176</v>
      </c>
      <c r="AU225" s="225" t="s">
        <v>85</v>
      </c>
      <c r="AV225" s="12" t="s">
        <v>83</v>
      </c>
      <c r="AW225" s="12" t="s">
        <v>39</v>
      </c>
      <c r="AX225" s="12" t="s">
        <v>76</v>
      </c>
      <c r="AY225" s="225" t="s">
        <v>166</v>
      </c>
    </row>
    <row r="226" spans="2:65" s="13" customFormat="1">
      <c r="B226" s="226"/>
      <c r="C226" s="227"/>
      <c r="D226" s="217" t="s">
        <v>176</v>
      </c>
      <c r="E226" s="228" t="s">
        <v>22</v>
      </c>
      <c r="F226" s="229" t="s">
        <v>2050</v>
      </c>
      <c r="G226" s="227"/>
      <c r="H226" s="230">
        <v>179.9</v>
      </c>
      <c r="I226" s="231"/>
      <c r="J226" s="227"/>
      <c r="K226" s="227"/>
      <c r="L226" s="232"/>
      <c r="M226" s="233"/>
      <c r="N226" s="234"/>
      <c r="O226" s="234"/>
      <c r="P226" s="234"/>
      <c r="Q226" s="234"/>
      <c r="R226" s="234"/>
      <c r="S226" s="234"/>
      <c r="T226" s="235"/>
      <c r="AT226" s="236" t="s">
        <v>176</v>
      </c>
      <c r="AU226" s="236" t="s">
        <v>85</v>
      </c>
      <c r="AV226" s="13" t="s">
        <v>85</v>
      </c>
      <c r="AW226" s="13" t="s">
        <v>39</v>
      </c>
      <c r="AX226" s="13" t="s">
        <v>83</v>
      </c>
      <c r="AY226" s="236" t="s">
        <v>166</v>
      </c>
    </row>
    <row r="227" spans="2:65" s="1" customFormat="1" ht="16.5" customHeight="1">
      <c r="B227" s="42"/>
      <c r="C227" s="204" t="s">
        <v>605</v>
      </c>
      <c r="D227" s="204" t="s">
        <v>169</v>
      </c>
      <c r="E227" s="205" t="s">
        <v>2051</v>
      </c>
      <c r="F227" s="206" t="s">
        <v>2052</v>
      </c>
      <c r="G227" s="207" t="s">
        <v>224</v>
      </c>
      <c r="H227" s="208">
        <v>12.85</v>
      </c>
      <c r="I227" s="209"/>
      <c r="J227" s="208">
        <f>ROUND(I227*H227,2)</f>
        <v>0</v>
      </c>
      <c r="K227" s="206" t="s">
        <v>173</v>
      </c>
      <c r="L227" s="62"/>
      <c r="M227" s="210" t="s">
        <v>22</v>
      </c>
      <c r="N227" s="211" t="s">
        <v>47</v>
      </c>
      <c r="O227" s="43"/>
      <c r="P227" s="212">
        <f>O227*H227</f>
        <v>0</v>
      </c>
      <c r="Q227" s="212">
        <v>0</v>
      </c>
      <c r="R227" s="212">
        <f>Q227*H227</f>
        <v>0</v>
      </c>
      <c r="S227" s="212">
        <v>0</v>
      </c>
      <c r="T227" s="213">
        <f>S227*H227</f>
        <v>0</v>
      </c>
      <c r="AR227" s="25" t="s">
        <v>174</v>
      </c>
      <c r="AT227" s="25" t="s">
        <v>169</v>
      </c>
      <c r="AU227" s="25" t="s">
        <v>85</v>
      </c>
      <c r="AY227" s="25" t="s">
        <v>166</v>
      </c>
      <c r="BE227" s="214">
        <f>IF(N227="základní",J227,0)</f>
        <v>0</v>
      </c>
      <c r="BF227" s="214">
        <f>IF(N227="snížená",J227,0)</f>
        <v>0</v>
      </c>
      <c r="BG227" s="214">
        <f>IF(N227="zákl. přenesená",J227,0)</f>
        <v>0</v>
      </c>
      <c r="BH227" s="214">
        <f>IF(N227="sníž. přenesená",J227,0)</f>
        <v>0</v>
      </c>
      <c r="BI227" s="214">
        <f>IF(N227="nulová",J227,0)</f>
        <v>0</v>
      </c>
      <c r="BJ227" s="25" t="s">
        <v>83</v>
      </c>
      <c r="BK227" s="214">
        <f>ROUND(I227*H227,2)</f>
        <v>0</v>
      </c>
      <c r="BL227" s="25" t="s">
        <v>174</v>
      </c>
      <c r="BM227" s="25" t="s">
        <v>2053</v>
      </c>
    </row>
    <row r="228" spans="2:65" s="1" customFormat="1" ht="108" hidden="1">
      <c r="B228" s="42"/>
      <c r="C228" s="64"/>
      <c r="D228" s="217" t="s">
        <v>193</v>
      </c>
      <c r="E228" s="64"/>
      <c r="F228" s="237" t="s">
        <v>2054</v>
      </c>
      <c r="G228" s="64"/>
      <c r="H228" s="64"/>
      <c r="I228" s="173"/>
      <c r="J228" s="64"/>
      <c r="K228" s="64"/>
      <c r="L228" s="62"/>
      <c r="M228" s="238"/>
      <c r="N228" s="43"/>
      <c r="O228" s="43"/>
      <c r="P228" s="43"/>
      <c r="Q228" s="43"/>
      <c r="R228" s="43"/>
      <c r="S228" s="43"/>
      <c r="T228" s="79"/>
      <c r="AT228" s="25" t="s">
        <v>193</v>
      </c>
      <c r="AU228" s="25" t="s">
        <v>85</v>
      </c>
    </row>
    <row r="229" spans="2:65" s="13" customFormat="1">
      <c r="B229" s="226"/>
      <c r="C229" s="227"/>
      <c r="D229" s="217" t="s">
        <v>176</v>
      </c>
      <c r="E229" s="228" t="s">
        <v>22</v>
      </c>
      <c r="F229" s="229" t="s">
        <v>2055</v>
      </c>
      <c r="G229" s="227"/>
      <c r="H229" s="230">
        <v>12.85</v>
      </c>
      <c r="I229" s="231"/>
      <c r="J229" s="227"/>
      <c r="K229" s="227"/>
      <c r="L229" s="232"/>
      <c r="M229" s="233"/>
      <c r="N229" s="234"/>
      <c r="O229" s="234"/>
      <c r="P229" s="234"/>
      <c r="Q229" s="234"/>
      <c r="R229" s="234"/>
      <c r="S229" s="234"/>
      <c r="T229" s="235"/>
      <c r="AT229" s="236" t="s">
        <v>176</v>
      </c>
      <c r="AU229" s="236" t="s">
        <v>85</v>
      </c>
      <c r="AV229" s="13" t="s">
        <v>85</v>
      </c>
      <c r="AW229" s="13" t="s">
        <v>39</v>
      </c>
      <c r="AX229" s="13" t="s">
        <v>83</v>
      </c>
      <c r="AY229" s="236" t="s">
        <v>166</v>
      </c>
    </row>
    <row r="230" spans="2:65" s="1" customFormat="1" ht="25.5" customHeight="1">
      <c r="B230" s="42"/>
      <c r="C230" s="204" t="s">
        <v>611</v>
      </c>
      <c r="D230" s="204" t="s">
        <v>169</v>
      </c>
      <c r="E230" s="205" t="s">
        <v>2056</v>
      </c>
      <c r="F230" s="206" t="s">
        <v>2057</v>
      </c>
      <c r="G230" s="207" t="s">
        <v>224</v>
      </c>
      <c r="H230" s="208">
        <v>41.81</v>
      </c>
      <c r="I230" s="209"/>
      <c r="J230" s="208">
        <f>ROUND(I230*H230,2)</f>
        <v>0</v>
      </c>
      <c r="K230" s="206" t="s">
        <v>173</v>
      </c>
      <c r="L230" s="62"/>
      <c r="M230" s="210" t="s">
        <v>22</v>
      </c>
      <c r="N230" s="211" t="s">
        <v>47</v>
      </c>
      <c r="O230" s="43"/>
      <c r="P230" s="212">
        <f>O230*H230</f>
        <v>0</v>
      </c>
      <c r="Q230" s="212">
        <v>0</v>
      </c>
      <c r="R230" s="212">
        <f>Q230*H230</f>
        <v>0</v>
      </c>
      <c r="S230" s="212">
        <v>0</v>
      </c>
      <c r="T230" s="213">
        <f>S230*H230</f>
        <v>0</v>
      </c>
      <c r="AR230" s="25" t="s">
        <v>174</v>
      </c>
      <c r="AT230" s="25" t="s">
        <v>169</v>
      </c>
      <c r="AU230" s="25" t="s">
        <v>85</v>
      </c>
      <c r="AY230" s="25" t="s">
        <v>166</v>
      </c>
      <c r="BE230" s="214">
        <f>IF(N230="základní",J230,0)</f>
        <v>0</v>
      </c>
      <c r="BF230" s="214">
        <f>IF(N230="snížená",J230,0)</f>
        <v>0</v>
      </c>
      <c r="BG230" s="214">
        <f>IF(N230="zákl. přenesená",J230,0)</f>
        <v>0</v>
      </c>
      <c r="BH230" s="214">
        <f>IF(N230="sníž. přenesená",J230,0)</f>
        <v>0</v>
      </c>
      <c r="BI230" s="214">
        <f>IF(N230="nulová",J230,0)</f>
        <v>0</v>
      </c>
      <c r="BJ230" s="25" t="s">
        <v>83</v>
      </c>
      <c r="BK230" s="214">
        <f>ROUND(I230*H230,2)</f>
        <v>0</v>
      </c>
      <c r="BL230" s="25" t="s">
        <v>174</v>
      </c>
      <c r="BM230" s="25" t="s">
        <v>2058</v>
      </c>
    </row>
    <row r="231" spans="2:65" s="1" customFormat="1" ht="108" hidden="1">
      <c r="B231" s="42"/>
      <c r="C231" s="64"/>
      <c r="D231" s="217" t="s">
        <v>193</v>
      </c>
      <c r="E231" s="64"/>
      <c r="F231" s="237" t="s">
        <v>2054</v>
      </c>
      <c r="G231" s="64"/>
      <c r="H231" s="64"/>
      <c r="I231" s="173"/>
      <c r="J231" s="64"/>
      <c r="K231" s="64"/>
      <c r="L231" s="62"/>
      <c r="M231" s="238"/>
      <c r="N231" s="43"/>
      <c r="O231" s="43"/>
      <c r="P231" s="43"/>
      <c r="Q231" s="43"/>
      <c r="R231" s="43"/>
      <c r="S231" s="43"/>
      <c r="T231" s="79"/>
      <c r="AT231" s="25" t="s">
        <v>193</v>
      </c>
      <c r="AU231" s="25" t="s">
        <v>85</v>
      </c>
    </row>
    <row r="232" spans="2:65" s="13" customFormat="1">
      <c r="B232" s="226"/>
      <c r="C232" s="227"/>
      <c r="D232" s="217" t="s">
        <v>176</v>
      </c>
      <c r="E232" s="228" t="s">
        <v>22</v>
      </c>
      <c r="F232" s="229" t="s">
        <v>2059</v>
      </c>
      <c r="G232" s="227"/>
      <c r="H232" s="230">
        <v>41.81</v>
      </c>
      <c r="I232" s="231"/>
      <c r="J232" s="227"/>
      <c r="K232" s="227"/>
      <c r="L232" s="232"/>
      <c r="M232" s="233"/>
      <c r="N232" s="234"/>
      <c r="O232" s="234"/>
      <c r="P232" s="234"/>
      <c r="Q232" s="234"/>
      <c r="R232" s="234"/>
      <c r="S232" s="234"/>
      <c r="T232" s="235"/>
      <c r="AT232" s="236" t="s">
        <v>176</v>
      </c>
      <c r="AU232" s="236" t="s">
        <v>85</v>
      </c>
      <c r="AV232" s="13" t="s">
        <v>85</v>
      </c>
      <c r="AW232" s="13" t="s">
        <v>39</v>
      </c>
      <c r="AX232" s="13" t="s">
        <v>83</v>
      </c>
      <c r="AY232" s="236" t="s">
        <v>166</v>
      </c>
    </row>
    <row r="233" spans="2:65" s="1" customFormat="1" ht="16.5" customHeight="1">
      <c r="B233" s="42"/>
      <c r="C233" s="204" t="s">
        <v>616</v>
      </c>
      <c r="D233" s="204" t="s">
        <v>169</v>
      </c>
      <c r="E233" s="205" t="s">
        <v>2060</v>
      </c>
      <c r="F233" s="206" t="s">
        <v>2061</v>
      </c>
      <c r="G233" s="207" t="s">
        <v>224</v>
      </c>
      <c r="H233" s="208">
        <v>107.3</v>
      </c>
      <c r="I233" s="209"/>
      <c r="J233" s="208">
        <f>ROUND(I233*H233,2)</f>
        <v>0</v>
      </c>
      <c r="K233" s="206" t="s">
        <v>173</v>
      </c>
      <c r="L233" s="62"/>
      <c r="M233" s="210" t="s">
        <v>22</v>
      </c>
      <c r="N233" s="211" t="s">
        <v>47</v>
      </c>
      <c r="O233" s="43"/>
      <c r="P233" s="212">
        <f>O233*H233</f>
        <v>0</v>
      </c>
      <c r="Q233" s="212">
        <v>0</v>
      </c>
      <c r="R233" s="212">
        <f>Q233*H233</f>
        <v>0</v>
      </c>
      <c r="S233" s="212">
        <v>0</v>
      </c>
      <c r="T233" s="213">
        <f>S233*H233</f>
        <v>0</v>
      </c>
      <c r="AR233" s="25" t="s">
        <v>174</v>
      </c>
      <c r="AT233" s="25" t="s">
        <v>169</v>
      </c>
      <c r="AU233" s="25" t="s">
        <v>85</v>
      </c>
      <c r="AY233" s="25" t="s">
        <v>166</v>
      </c>
      <c r="BE233" s="214">
        <f>IF(N233="základní",J233,0)</f>
        <v>0</v>
      </c>
      <c r="BF233" s="214">
        <f>IF(N233="snížená",J233,0)</f>
        <v>0</v>
      </c>
      <c r="BG233" s="214">
        <f>IF(N233="zákl. přenesená",J233,0)</f>
        <v>0</v>
      </c>
      <c r="BH233" s="214">
        <f>IF(N233="sníž. přenesená",J233,0)</f>
        <v>0</v>
      </c>
      <c r="BI233" s="214">
        <f>IF(N233="nulová",J233,0)</f>
        <v>0</v>
      </c>
      <c r="BJ233" s="25" t="s">
        <v>83</v>
      </c>
      <c r="BK233" s="214">
        <f>ROUND(I233*H233,2)</f>
        <v>0</v>
      </c>
      <c r="BL233" s="25" t="s">
        <v>174</v>
      </c>
      <c r="BM233" s="25" t="s">
        <v>2062</v>
      </c>
    </row>
    <row r="234" spans="2:65" s="1" customFormat="1" ht="108" hidden="1">
      <c r="B234" s="42"/>
      <c r="C234" s="64"/>
      <c r="D234" s="217" t="s">
        <v>193</v>
      </c>
      <c r="E234" s="64"/>
      <c r="F234" s="237" t="s">
        <v>2054</v>
      </c>
      <c r="G234" s="64"/>
      <c r="H234" s="64"/>
      <c r="I234" s="173"/>
      <c r="J234" s="64"/>
      <c r="K234" s="64"/>
      <c r="L234" s="62"/>
      <c r="M234" s="238"/>
      <c r="N234" s="43"/>
      <c r="O234" s="43"/>
      <c r="P234" s="43"/>
      <c r="Q234" s="43"/>
      <c r="R234" s="43"/>
      <c r="S234" s="43"/>
      <c r="T234" s="79"/>
      <c r="AT234" s="25" t="s">
        <v>193</v>
      </c>
      <c r="AU234" s="25" t="s">
        <v>85</v>
      </c>
    </row>
    <row r="235" spans="2:65" s="13" customFormat="1">
      <c r="B235" s="226"/>
      <c r="C235" s="227"/>
      <c r="D235" s="217" t="s">
        <v>176</v>
      </c>
      <c r="E235" s="228" t="s">
        <v>22</v>
      </c>
      <c r="F235" s="229" t="s">
        <v>2063</v>
      </c>
      <c r="G235" s="227"/>
      <c r="H235" s="230">
        <v>107.3</v>
      </c>
      <c r="I235" s="231"/>
      <c r="J235" s="227"/>
      <c r="K235" s="227"/>
      <c r="L235" s="232"/>
      <c r="M235" s="233"/>
      <c r="N235" s="234"/>
      <c r="O235" s="234"/>
      <c r="P235" s="234"/>
      <c r="Q235" s="234"/>
      <c r="R235" s="234"/>
      <c r="S235" s="234"/>
      <c r="T235" s="235"/>
      <c r="AT235" s="236" t="s">
        <v>176</v>
      </c>
      <c r="AU235" s="236" t="s">
        <v>85</v>
      </c>
      <c r="AV235" s="13" t="s">
        <v>85</v>
      </c>
      <c r="AW235" s="13" t="s">
        <v>39</v>
      </c>
      <c r="AX235" s="13" t="s">
        <v>83</v>
      </c>
      <c r="AY235" s="236" t="s">
        <v>166</v>
      </c>
    </row>
    <row r="236" spans="2:65" s="11" customFormat="1" ht="29.85" customHeight="1">
      <c r="B236" s="188"/>
      <c r="C236" s="189"/>
      <c r="D236" s="190" t="s">
        <v>75</v>
      </c>
      <c r="E236" s="202" t="s">
        <v>589</v>
      </c>
      <c r="F236" s="202" t="s">
        <v>590</v>
      </c>
      <c r="G236" s="189"/>
      <c r="H236" s="189"/>
      <c r="I236" s="192"/>
      <c r="J236" s="203">
        <f>BK236</f>
        <v>0</v>
      </c>
      <c r="K236" s="189"/>
      <c r="L236" s="194"/>
      <c r="M236" s="195"/>
      <c r="N236" s="196"/>
      <c r="O236" s="196"/>
      <c r="P236" s="197">
        <f>SUM(P237:P238)</f>
        <v>0</v>
      </c>
      <c r="Q236" s="196"/>
      <c r="R236" s="197">
        <f>SUM(R237:R238)</f>
        <v>0</v>
      </c>
      <c r="S236" s="196"/>
      <c r="T236" s="198">
        <f>SUM(T237:T238)</f>
        <v>0</v>
      </c>
      <c r="AR236" s="199" t="s">
        <v>83</v>
      </c>
      <c r="AT236" s="200" t="s">
        <v>75</v>
      </c>
      <c r="AU236" s="200" t="s">
        <v>83</v>
      </c>
      <c r="AY236" s="199" t="s">
        <v>166</v>
      </c>
      <c r="BK236" s="201">
        <f>SUM(BK237:BK238)</f>
        <v>0</v>
      </c>
    </row>
    <row r="237" spans="2:65" s="1" customFormat="1" ht="16.5" customHeight="1">
      <c r="B237" s="42"/>
      <c r="C237" s="204" t="s">
        <v>621</v>
      </c>
      <c r="D237" s="204" t="s">
        <v>169</v>
      </c>
      <c r="E237" s="205" t="s">
        <v>2064</v>
      </c>
      <c r="F237" s="206" t="s">
        <v>2065</v>
      </c>
      <c r="G237" s="207" t="s">
        <v>224</v>
      </c>
      <c r="H237" s="208">
        <v>27.96</v>
      </c>
      <c r="I237" s="209"/>
      <c r="J237" s="208">
        <f>ROUND(I237*H237,2)</f>
        <v>0</v>
      </c>
      <c r="K237" s="206" t="s">
        <v>173</v>
      </c>
      <c r="L237" s="62"/>
      <c r="M237" s="210" t="s">
        <v>22</v>
      </c>
      <c r="N237" s="211" t="s">
        <v>47</v>
      </c>
      <c r="O237" s="43"/>
      <c r="P237" s="212">
        <f>O237*H237</f>
        <v>0</v>
      </c>
      <c r="Q237" s="212">
        <v>0</v>
      </c>
      <c r="R237" s="212">
        <f>Q237*H237</f>
        <v>0</v>
      </c>
      <c r="S237" s="212">
        <v>0</v>
      </c>
      <c r="T237" s="213">
        <f>S237*H237</f>
        <v>0</v>
      </c>
      <c r="AR237" s="25" t="s">
        <v>174</v>
      </c>
      <c r="AT237" s="25" t="s">
        <v>169</v>
      </c>
      <c r="AU237" s="25" t="s">
        <v>85</v>
      </c>
      <c r="AY237" s="25" t="s">
        <v>166</v>
      </c>
      <c r="BE237" s="214">
        <f>IF(N237="základní",J237,0)</f>
        <v>0</v>
      </c>
      <c r="BF237" s="214">
        <f>IF(N237="snížená",J237,0)</f>
        <v>0</v>
      </c>
      <c r="BG237" s="214">
        <f>IF(N237="zákl. přenesená",J237,0)</f>
        <v>0</v>
      </c>
      <c r="BH237" s="214">
        <f>IF(N237="sníž. přenesená",J237,0)</f>
        <v>0</v>
      </c>
      <c r="BI237" s="214">
        <f>IF(N237="nulová",J237,0)</f>
        <v>0</v>
      </c>
      <c r="BJ237" s="25" t="s">
        <v>83</v>
      </c>
      <c r="BK237" s="214">
        <f>ROUND(I237*H237,2)</f>
        <v>0</v>
      </c>
      <c r="BL237" s="25" t="s">
        <v>174</v>
      </c>
      <c r="BM237" s="25" t="s">
        <v>2066</v>
      </c>
    </row>
    <row r="238" spans="2:65" s="1" customFormat="1" ht="40.5" hidden="1">
      <c r="B238" s="42"/>
      <c r="C238" s="64"/>
      <c r="D238" s="217" t="s">
        <v>193</v>
      </c>
      <c r="E238" s="64"/>
      <c r="F238" s="237" t="s">
        <v>2067</v>
      </c>
      <c r="G238" s="64"/>
      <c r="H238" s="64"/>
      <c r="I238" s="173"/>
      <c r="J238" s="64"/>
      <c r="K238" s="64"/>
      <c r="L238" s="62"/>
      <c r="M238" s="281"/>
      <c r="N238" s="263"/>
      <c r="O238" s="263"/>
      <c r="P238" s="263"/>
      <c r="Q238" s="263"/>
      <c r="R238" s="263"/>
      <c r="S238" s="263"/>
      <c r="T238" s="282"/>
      <c r="AT238" s="25" t="s">
        <v>193</v>
      </c>
      <c r="AU238" s="25" t="s">
        <v>85</v>
      </c>
    </row>
    <row r="239" spans="2:65" s="1" customFormat="1" ht="6.95" customHeight="1">
      <c r="B239" s="57"/>
      <c r="C239" s="58"/>
      <c r="D239" s="58"/>
      <c r="E239" s="58"/>
      <c r="F239" s="58"/>
      <c r="G239" s="58"/>
      <c r="H239" s="58"/>
      <c r="I239" s="149"/>
      <c r="J239" s="58"/>
      <c r="K239" s="58"/>
      <c r="L239" s="62"/>
    </row>
  </sheetData>
  <sheetProtection algorithmName="SHA-512" hashValue="eomJitw9x+wBIFTyMu3jGxluYxCDZbvqwryEqrOlhxh2iCOIXKpId3Xv+wdZIkf1hOCFSq1jc8t8xe+CL8xTOw==" saltValue="0VTrfIVl4BKXflYXzFJpIVYPq805/zx+2DlxLZFcnCBahI+ZFqnTZFhjb/OmapYEKOfu/0Zm7HxxRG9FPcBzqQ==" spinCount="100000" sheet="1" objects="1" scenarios="1" formatColumns="0" formatRows="0" autoFilter="0"/>
  <autoFilter ref="C81:K238" xr:uid="{00000000-0009-0000-0000-000007000000}">
    <filterColumn colId="1">
      <filters blank="1">
        <filter val="D"/>
        <filter val="K"/>
        <filter val="M"/>
        <filter val="VV"/>
      </filters>
    </filterColumn>
  </autoFilter>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0700-000000000000}"/>
    <hyperlink ref="G1:H1" location="C54" display="2) Rekapitulace" xr:uid="{00000000-0004-0000-0700-000001000000}"/>
    <hyperlink ref="J1" location="C81" display="3) Soupis prací" xr:uid="{00000000-0004-0000-0700-000002000000}"/>
    <hyperlink ref="L1:V1" location="'Rekapitulace stavby'!C2" display="Rekapitulace stavby" xr:uid="{00000000-0004-0000-07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R191"/>
  <sheetViews>
    <sheetView showGridLines="0" workbookViewId="0">
      <pane ySplit="1" topLeftCell="A2" activePane="bottomLeft" state="frozen"/>
      <selection pane="bottomLeft"/>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21"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2"/>
      <c r="B1" s="122"/>
      <c r="C1" s="122"/>
      <c r="D1" s="123" t="s">
        <v>1</v>
      </c>
      <c r="E1" s="122"/>
      <c r="F1" s="124" t="s">
        <v>123</v>
      </c>
      <c r="G1" s="405" t="s">
        <v>124</v>
      </c>
      <c r="H1" s="405"/>
      <c r="I1" s="125"/>
      <c r="J1" s="124" t="s">
        <v>125</v>
      </c>
      <c r="K1" s="123" t="s">
        <v>126</v>
      </c>
      <c r="L1" s="124" t="s">
        <v>127</v>
      </c>
      <c r="M1" s="124"/>
      <c r="N1" s="124"/>
      <c r="O1" s="124"/>
      <c r="P1" s="124"/>
      <c r="Q1" s="124"/>
      <c r="R1" s="124"/>
      <c r="S1" s="124"/>
      <c r="T1" s="124"/>
      <c r="U1" s="21"/>
      <c r="V1" s="21"/>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row>
    <row r="2" spans="1:70" ht="36.950000000000003" customHeight="1">
      <c r="L2" s="396"/>
      <c r="M2" s="396"/>
      <c r="N2" s="396"/>
      <c r="O2" s="396"/>
      <c r="P2" s="396"/>
      <c r="Q2" s="396"/>
      <c r="R2" s="396"/>
      <c r="S2" s="396"/>
      <c r="T2" s="396"/>
      <c r="U2" s="396"/>
      <c r="V2" s="396"/>
      <c r="AT2" s="25" t="s">
        <v>115</v>
      </c>
    </row>
    <row r="3" spans="1:70" ht="6.95" customHeight="1">
      <c r="B3" s="26"/>
      <c r="C3" s="27"/>
      <c r="D3" s="27"/>
      <c r="E3" s="27"/>
      <c r="F3" s="27"/>
      <c r="G3" s="27"/>
      <c r="H3" s="27"/>
      <c r="I3" s="126"/>
      <c r="J3" s="27"/>
      <c r="K3" s="28"/>
      <c r="AT3" s="25" t="s">
        <v>85</v>
      </c>
    </row>
    <row r="4" spans="1:70" ht="36.950000000000003" customHeight="1">
      <c r="B4" s="29"/>
      <c r="C4" s="30"/>
      <c r="D4" s="31" t="s">
        <v>128</v>
      </c>
      <c r="E4" s="30"/>
      <c r="F4" s="30"/>
      <c r="G4" s="30"/>
      <c r="H4" s="30"/>
      <c r="I4" s="127"/>
      <c r="J4" s="30"/>
      <c r="K4" s="32"/>
      <c r="M4" s="33" t="s">
        <v>12</v>
      </c>
      <c r="AT4" s="25" t="s">
        <v>6</v>
      </c>
    </row>
    <row r="5" spans="1:70" ht="6.95" customHeight="1">
      <c r="B5" s="29"/>
      <c r="C5" s="30"/>
      <c r="D5" s="30"/>
      <c r="E5" s="30"/>
      <c r="F5" s="30"/>
      <c r="G5" s="30"/>
      <c r="H5" s="30"/>
      <c r="I5" s="127"/>
      <c r="J5" s="30"/>
      <c r="K5" s="32"/>
    </row>
    <row r="6" spans="1:70" ht="15">
      <c r="B6" s="29"/>
      <c r="C6" s="30"/>
      <c r="D6" s="38" t="s">
        <v>17</v>
      </c>
      <c r="E6" s="30"/>
      <c r="F6" s="30"/>
      <c r="G6" s="30"/>
      <c r="H6" s="30"/>
      <c r="I6" s="127"/>
      <c r="J6" s="30"/>
      <c r="K6" s="32"/>
    </row>
    <row r="7" spans="1:70" ht="16.5" customHeight="1">
      <c r="B7" s="29"/>
      <c r="C7" s="30"/>
      <c r="D7" s="30"/>
      <c r="E7" s="406" t="str">
        <f>'Rekapitulace stavby'!K6</f>
        <v>Intenzifikace ČOV Karlštejn</v>
      </c>
      <c r="F7" s="412"/>
      <c r="G7" s="412"/>
      <c r="H7" s="412"/>
      <c r="I7" s="127"/>
      <c r="J7" s="30"/>
      <c r="K7" s="32"/>
    </row>
    <row r="8" spans="1:70" ht="15">
      <c r="B8" s="29"/>
      <c r="C8" s="30"/>
      <c r="D8" s="38" t="s">
        <v>129</v>
      </c>
      <c r="E8" s="30"/>
      <c r="F8" s="30"/>
      <c r="G8" s="30"/>
      <c r="H8" s="30"/>
      <c r="I8" s="127"/>
      <c r="J8" s="30"/>
      <c r="K8" s="32"/>
    </row>
    <row r="9" spans="1:70" s="1" customFormat="1" ht="16.5" customHeight="1">
      <c r="B9" s="42"/>
      <c r="C9" s="43"/>
      <c r="D9" s="43"/>
      <c r="E9" s="406" t="s">
        <v>2068</v>
      </c>
      <c r="F9" s="407"/>
      <c r="G9" s="407"/>
      <c r="H9" s="407"/>
      <c r="I9" s="128"/>
      <c r="J9" s="43"/>
      <c r="K9" s="46"/>
    </row>
    <row r="10" spans="1:70" s="1" customFormat="1" ht="15">
      <c r="B10" s="42"/>
      <c r="C10" s="43"/>
      <c r="D10" s="38" t="s">
        <v>131</v>
      </c>
      <c r="E10" s="43"/>
      <c r="F10" s="43"/>
      <c r="G10" s="43"/>
      <c r="H10" s="43"/>
      <c r="I10" s="128"/>
      <c r="J10" s="43"/>
      <c r="K10" s="46"/>
    </row>
    <row r="11" spans="1:70" s="1" customFormat="1" ht="36.950000000000003" customHeight="1">
      <c r="B11" s="42"/>
      <c r="C11" s="43"/>
      <c r="D11" s="43"/>
      <c r="E11" s="408" t="s">
        <v>2069</v>
      </c>
      <c r="F11" s="407"/>
      <c r="G11" s="407"/>
      <c r="H11" s="407"/>
      <c r="I11" s="128"/>
      <c r="J11" s="43"/>
      <c r="K11" s="46"/>
    </row>
    <row r="12" spans="1:70" s="1" customFormat="1">
      <c r="B12" s="42"/>
      <c r="C12" s="43"/>
      <c r="D12" s="43"/>
      <c r="E12" s="43"/>
      <c r="F12" s="43"/>
      <c r="G12" s="43"/>
      <c r="H12" s="43"/>
      <c r="I12" s="128"/>
      <c r="J12" s="43"/>
      <c r="K12" s="46"/>
    </row>
    <row r="13" spans="1:70" s="1" customFormat="1" ht="14.45" customHeight="1">
      <c r="B13" s="42"/>
      <c r="C13" s="43"/>
      <c r="D13" s="38" t="s">
        <v>19</v>
      </c>
      <c r="E13" s="43"/>
      <c r="F13" s="36" t="s">
        <v>22</v>
      </c>
      <c r="G13" s="43"/>
      <c r="H13" s="43"/>
      <c r="I13" s="129" t="s">
        <v>21</v>
      </c>
      <c r="J13" s="36" t="s">
        <v>22</v>
      </c>
      <c r="K13" s="46"/>
    </row>
    <row r="14" spans="1:70" s="1" customFormat="1" ht="14.45" customHeight="1">
      <c r="B14" s="42"/>
      <c r="C14" s="43"/>
      <c r="D14" s="38" t="s">
        <v>23</v>
      </c>
      <c r="E14" s="43"/>
      <c r="F14" s="36" t="s">
        <v>1079</v>
      </c>
      <c r="G14" s="43"/>
      <c r="H14" s="43"/>
      <c r="I14" s="129" t="s">
        <v>25</v>
      </c>
      <c r="J14" s="130" t="str">
        <f>'Rekapitulace stavby'!AN8</f>
        <v>13. 11. 2018</v>
      </c>
      <c r="K14" s="46"/>
    </row>
    <row r="15" spans="1:70" s="1" customFormat="1" ht="10.9" customHeight="1">
      <c r="B15" s="42"/>
      <c r="C15" s="43"/>
      <c r="D15" s="43"/>
      <c r="E15" s="43"/>
      <c r="F15" s="43"/>
      <c r="G15" s="43"/>
      <c r="H15" s="43"/>
      <c r="I15" s="128"/>
      <c r="J15" s="43"/>
      <c r="K15" s="46"/>
    </row>
    <row r="16" spans="1:70" s="1" customFormat="1" ht="14.45" customHeight="1">
      <c r="B16" s="42"/>
      <c r="C16" s="43"/>
      <c r="D16" s="38" t="s">
        <v>27</v>
      </c>
      <c r="E16" s="43"/>
      <c r="F16" s="43"/>
      <c r="G16" s="43"/>
      <c r="H16" s="43"/>
      <c r="I16" s="129" t="s">
        <v>28</v>
      </c>
      <c r="J16" s="36" t="s">
        <v>29</v>
      </c>
      <c r="K16" s="46"/>
    </row>
    <row r="17" spans="2:11" s="1" customFormat="1" ht="18" customHeight="1">
      <c r="B17" s="42"/>
      <c r="C17" s="43"/>
      <c r="D17" s="43"/>
      <c r="E17" s="36" t="s">
        <v>30</v>
      </c>
      <c r="F17" s="43"/>
      <c r="G17" s="43"/>
      <c r="H17" s="43"/>
      <c r="I17" s="129" t="s">
        <v>31</v>
      </c>
      <c r="J17" s="36" t="s">
        <v>32</v>
      </c>
      <c r="K17" s="46"/>
    </row>
    <row r="18" spans="2:11" s="1" customFormat="1" ht="6.95" customHeight="1">
      <c r="B18" s="42"/>
      <c r="C18" s="43"/>
      <c r="D18" s="43"/>
      <c r="E18" s="43"/>
      <c r="F18" s="43"/>
      <c r="G18" s="43"/>
      <c r="H18" s="43"/>
      <c r="I18" s="128"/>
      <c r="J18" s="43"/>
      <c r="K18" s="46"/>
    </row>
    <row r="19" spans="2:11" s="1" customFormat="1" ht="14.45" customHeight="1">
      <c r="B19" s="42"/>
      <c r="C19" s="43"/>
      <c r="D19" s="38" t="s">
        <v>33</v>
      </c>
      <c r="E19" s="43"/>
      <c r="F19" s="43"/>
      <c r="G19" s="43"/>
      <c r="H19" s="43"/>
      <c r="I19" s="129" t="s">
        <v>28</v>
      </c>
      <c r="J19" s="36" t="str">
        <f>IF('Rekapitulace stavby'!AN13="Vyplň údaj","",IF('Rekapitulace stavby'!AN13="","",'Rekapitulace stavby'!AN13))</f>
        <v/>
      </c>
      <c r="K19" s="46"/>
    </row>
    <row r="20" spans="2:11" s="1" customFormat="1" ht="18" customHeight="1">
      <c r="B20" s="42"/>
      <c r="C20" s="43"/>
      <c r="D20" s="43"/>
      <c r="E20" s="36" t="str">
        <f>IF('Rekapitulace stavby'!E14="Vyplň údaj","",IF('Rekapitulace stavby'!E14="","",'Rekapitulace stavby'!E14))</f>
        <v/>
      </c>
      <c r="F20" s="43"/>
      <c r="G20" s="43"/>
      <c r="H20" s="43"/>
      <c r="I20" s="129" t="s">
        <v>31</v>
      </c>
      <c r="J20" s="36" t="str">
        <f>IF('Rekapitulace stavby'!AN14="Vyplň údaj","",IF('Rekapitulace stavby'!AN14="","",'Rekapitulace stavby'!AN14))</f>
        <v/>
      </c>
      <c r="K20" s="46"/>
    </row>
    <row r="21" spans="2:11" s="1" customFormat="1" ht="6.95" customHeight="1">
      <c r="B21" s="42"/>
      <c r="C21" s="43"/>
      <c r="D21" s="43"/>
      <c r="E21" s="43"/>
      <c r="F21" s="43"/>
      <c r="G21" s="43"/>
      <c r="H21" s="43"/>
      <c r="I21" s="128"/>
      <c r="J21" s="43"/>
      <c r="K21" s="46"/>
    </row>
    <row r="22" spans="2:11" s="1" customFormat="1" ht="14.45" customHeight="1">
      <c r="B22" s="42"/>
      <c r="C22" s="43"/>
      <c r="D22" s="38" t="s">
        <v>35</v>
      </c>
      <c r="E22" s="43"/>
      <c r="F22" s="43"/>
      <c r="G22" s="43"/>
      <c r="H22" s="43"/>
      <c r="I22" s="129" t="s">
        <v>28</v>
      </c>
      <c r="J22" s="36" t="s">
        <v>36</v>
      </c>
      <c r="K22" s="46"/>
    </row>
    <row r="23" spans="2:11" s="1" customFormat="1" ht="18" customHeight="1">
      <c r="B23" s="42"/>
      <c r="C23" s="43"/>
      <c r="D23" s="43"/>
      <c r="E23" s="36" t="s">
        <v>37</v>
      </c>
      <c r="F23" s="43"/>
      <c r="G23" s="43"/>
      <c r="H23" s="43"/>
      <c r="I23" s="129" t="s">
        <v>31</v>
      </c>
      <c r="J23" s="36" t="s">
        <v>38</v>
      </c>
      <c r="K23" s="46"/>
    </row>
    <row r="24" spans="2:11" s="1" customFormat="1" ht="6.95" customHeight="1">
      <c r="B24" s="42"/>
      <c r="C24" s="43"/>
      <c r="D24" s="43"/>
      <c r="E24" s="43"/>
      <c r="F24" s="43"/>
      <c r="G24" s="43"/>
      <c r="H24" s="43"/>
      <c r="I24" s="128"/>
      <c r="J24" s="43"/>
      <c r="K24" s="46"/>
    </row>
    <row r="25" spans="2:11" s="1" customFormat="1" ht="14.45" customHeight="1">
      <c r="B25" s="42"/>
      <c r="C25" s="43"/>
      <c r="D25" s="38" t="s">
        <v>40</v>
      </c>
      <c r="E25" s="43"/>
      <c r="F25" s="43"/>
      <c r="G25" s="43"/>
      <c r="H25" s="43"/>
      <c r="I25" s="128"/>
      <c r="J25" s="43"/>
      <c r="K25" s="46"/>
    </row>
    <row r="26" spans="2:11" s="7" customFormat="1" ht="16.5" customHeight="1">
      <c r="B26" s="131"/>
      <c r="C26" s="132"/>
      <c r="D26" s="132"/>
      <c r="E26" s="400" t="s">
        <v>2070</v>
      </c>
      <c r="F26" s="400"/>
      <c r="G26" s="400"/>
      <c r="H26" s="400"/>
      <c r="I26" s="133"/>
      <c r="J26" s="132"/>
      <c r="K26" s="134"/>
    </row>
    <row r="27" spans="2:11" s="1" customFormat="1" ht="6.95" customHeight="1">
      <c r="B27" s="42"/>
      <c r="C27" s="43"/>
      <c r="D27" s="43"/>
      <c r="E27" s="43"/>
      <c r="F27" s="43"/>
      <c r="G27" s="43"/>
      <c r="H27" s="43"/>
      <c r="I27" s="128"/>
      <c r="J27" s="43"/>
      <c r="K27" s="46"/>
    </row>
    <row r="28" spans="2:11" s="1" customFormat="1" ht="6.95" customHeight="1">
      <c r="B28" s="42"/>
      <c r="C28" s="43"/>
      <c r="D28" s="86"/>
      <c r="E28" s="86"/>
      <c r="F28" s="86"/>
      <c r="G28" s="86"/>
      <c r="H28" s="86"/>
      <c r="I28" s="135"/>
      <c r="J28" s="86"/>
      <c r="K28" s="136"/>
    </row>
    <row r="29" spans="2:11" s="1" customFormat="1" ht="25.35" customHeight="1">
      <c r="B29" s="42"/>
      <c r="C29" s="43"/>
      <c r="D29" s="137" t="s">
        <v>42</v>
      </c>
      <c r="E29" s="43"/>
      <c r="F29" s="43"/>
      <c r="G29" s="43"/>
      <c r="H29" s="43"/>
      <c r="I29" s="128"/>
      <c r="J29" s="138">
        <f>ROUND(J87,2)</f>
        <v>0</v>
      </c>
      <c r="K29" s="46"/>
    </row>
    <row r="30" spans="2:11" s="1" customFormat="1" ht="6.95" customHeight="1">
      <c r="B30" s="42"/>
      <c r="C30" s="43"/>
      <c r="D30" s="86"/>
      <c r="E30" s="86"/>
      <c r="F30" s="86"/>
      <c r="G30" s="86"/>
      <c r="H30" s="86"/>
      <c r="I30" s="135"/>
      <c r="J30" s="86"/>
      <c r="K30" s="136"/>
    </row>
    <row r="31" spans="2:11" s="1" customFormat="1" ht="14.45" customHeight="1">
      <c r="B31" s="42"/>
      <c r="C31" s="43"/>
      <c r="D31" s="43"/>
      <c r="E31" s="43"/>
      <c r="F31" s="47" t="s">
        <v>44</v>
      </c>
      <c r="G31" s="43"/>
      <c r="H31" s="43"/>
      <c r="I31" s="139" t="s">
        <v>43</v>
      </c>
      <c r="J31" s="47" t="s">
        <v>45</v>
      </c>
      <c r="K31" s="46"/>
    </row>
    <row r="32" spans="2:11" s="1" customFormat="1" ht="14.45" customHeight="1">
      <c r="B32" s="42"/>
      <c r="C32" s="43"/>
      <c r="D32" s="50" t="s">
        <v>46</v>
      </c>
      <c r="E32" s="50" t="s">
        <v>47</v>
      </c>
      <c r="F32" s="140">
        <f>ROUND(SUM(BE87:BE190), 2)</f>
        <v>0</v>
      </c>
      <c r="G32" s="43"/>
      <c r="H32" s="43"/>
      <c r="I32" s="141">
        <v>0.21</v>
      </c>
      <c r="J32" s="140">
        <f>ROUND(ROUND((SUM(BE87:BE190)), 2)*I32, 2)</f>
        <v>0</v>
      </c>
      <c r="K32" s="46"/>
    </row>
    <row r="33" spans="2:11" s="1" customFormat="1" ht="14.45" customHeight="1">
      <c r="B33" s="42"/>
      <c r="C33" s="43"/>
      <c r="D33" s="43"/>
      <c r="E33" s="50" t="s">
        <v>48</v>
      </c>
      <c r="F33" s="140">
        <f>ROUND(SUM(BF87:BF190), 2)</f>
        <v>0</v>
      </c>
      <c r="G33" s="43"/>
      <c r="H33" s="43"/>
      <c r="I33" s="141">
        <v>0.15</v>
      </c>
      <c r="J33" s="140">
        <f>ROUND(ROUND((SUM(BF87:BF190)), 2)*I33, 2)</f>
        <v>0</v>
      </c>
      <c r="K33" s="46"/>
    </row>
    <row r="34" spans="2:11" s="1" customFormat="1" ht="14.45" hidden="1" customHeight="1">
      <c r="B34" s="42"/>
      <c r="C34" s="43"/>
      <c r="D34" s="43"/>
      <c r="E34" s="50" t="s">
        <v>49</v>
      </c>
      <c r="F34" s="140">
        <f>ROUND(SUM(BG87:BG190), 2)</f>
        <v>0</v>
      </c>
      <c r="G34" s="43"/>
      <c r="H34" s="43"/>
      <c r="I34" s="141">
        <v>0.21</v>
      </c>
      <c r="J34" s="140">
        <v>0</v>
      </c>
      <c r="K34" s="46"/>
    </row>
    <row r="35" spans="2:11" s="1" customFormat="1" ht="14.45" hidden="1" customHeight="1">
      <c r="B35" s="42"/>
      <c r="C35" s="43"/>
      <c r="D35" s="43"/>
      <c r="E35" s="50" t="s">
        <v>50</v>
      </c>
      <c r="F35" s="140">
        <f>ROUND(SUM(BH87:BH190), 2)</f>
        <v>0</v>
      </c>
      <c r="G35" s="43"/>
      <c r="H35" s="43"/>
      <c r="I35" s="141">
        <v>0.15</v>
      </c>
      <c r="J35" s="140">
        <v>0</v>
      </c>
      <c r="K35" s="46"/>
    </row>
    <row r="36" spans="2:11" s="1" customFormat="1" ht="14.45" hidden="1" customHeight="1">
      <c r="B36" s="42"/>
      <c r="C36" s="43"/>
      <c r="D36" s="43"/>
      <c r="E36" s="50" t="s">
        <v>51</v>
      </c>
      <c r="F36" s="140">
        <f>ROUND(SUM(BI87:BI190), 2)</f>
        <v>0</v>
      </c>
      <c r="G36" s="43"/>
      <c r="H36" s="43"/>
      <c r="I36" s="141">
        <v>0</v>
      </c>
      <c r="J36" s="140">
        <v>0</v>
      </c>
      <c r="K36" s="46"/>
    </row>
    <row r="37" spans="2:11" s="1" customFormat="1" ht="6.95" customHeight="1">
      <c r="B37" s="42"/>
      <c r="C37" s="43"/>
      <c r="D37" s="43"/>
      <c r="E37" s="43"/>
      <c r="F37" s="43"/>
      <c r="G37" s="43"/>
      <c r="H37" s="43"/>
      <c r="I37" s="128"/>
      <c r="J37" s="43"/>
      <c r="K37" s="46"/>
    </row>
    <row r="38" spans="2:11" s="1" customFormat="1" ht="25.35" customHeight="1">
      <c r="B38" s="42"/>
      <c r="C38" s="142"/>
      <c r="D38" s="143" t="s">
        <v>52</v>
      </c>
      <c r="E38" s="80"/>
      <c r="F38" s="80"/>
      <c r="G38" s="144" t="s">
        <v>53</v>
      </c>
      <c r="H38" s="145" t="s">
        <v>54</v>
      </c>
      <c r="I38" s="146"/>
      <c r="J38" s="147">
        <f>SUM(J29:J36)</f>
        <v>0</v>
      </c>
      <c r="K38" s="148"/>
    </row>
    <row r="39" spans="2:11" s="1" customFormat="1" ht="14.45" customHeight="1">
      <c r="B39" s="57"/>
      <c r="C39" s="58"/>
      <c r="D39" s="58"/>
      <c r="E39" s="58"/>
      <c r="F39" s="58"/>
      <c r="G39" s="58"/>
      <c r="H39" s="58"/>
      <c r="I39" s="149"/>
      <c r="J39" s="58"/>
      <c r="K39" s="59"/>
    </row>
    <row r="43" spans="2:11" s="1" customFormat="1" ht="6.95" customHeight="1">
      <c r="B43" s="150"/>
      <c r="C43" s="151"/>
      <c r="D43" s="151"/>
      <c r="E43" s="151"/>
      <c r="F43" s="151"/>
      <c r="G43" s="151"/>
      <c r="H43" s="151"/>
      <c r="I43" s="152"/>
      <c r="J43" s="151"/>
      <c r="K43" s="153"/>
    </row>
    <row r="44" spans="2:11" s="1" customFormat="1" ht="36.950000000000003" customHeight="1">
      <c r="B44" s="42"/>
      <c r="C44" s="31" t="s">
        <v>133</v>
      </c>
      <c r="D44" s="43"/>
      <c r="E44" s="43"/>
      <c r="F44" s="43"/>
      <c r="G44" s="43"/>
      <c r="H44" s="43"/>
      <c r="I44" s="128"/>
      <c r="J44" s="43"/>
      <c r="K44" s="46"/>
    </row>
    <row r="45" spans="2:11" s="1" customFormat="1" ht="6.95" customHeight="1">
      <c r="B45" s="42"/>
      <c r="C45" s="43"/>
      <c r="D45" s="43"/>
      <c r="E45" s="43"/>
      <c r="F45" s="43"/>
      <c r="G45" s="43"/>
      <c r="H45" s="43"/>
      <c r="I45" s="128"/>
      <c r="J45" s="43"/>
      <c r="K45" s="46"/>
    </row>
    <row r="46" spans="2:11" s="1" customFormat="1" ht="14.45" customHeight="1">
      <c r="B46" s="42"/>
      <c r="C46" s="38" t="s">
        <v>17</v>
      </c>
      <c r="D46" s="43"/>
      <c r="E46" s="43"/>
      <c r="F46" s="43"/>
      <c r="G46" s="43"/>
      <c r="H46" s="43"/>
      <c r="I46" s="128"/>
      <c r="J46" s="43"/>
      <c r="K46" s="46"/>
    </row>
    <row r="47" spans="2:11" s="1" customFormat="1" ht="16.5" customHeight="1">
      <c r="B47" s="42"/>
      <c r="C47" s="43"/>
      <c r="D47" s="43"/>
      <c r="E47" s="406" t="str">
        <f>E7</f>
        <v>Intenzifikace ČOV Karlštejn</v>
      </c>
      <c r="F47" s="412"/>
      <c r="G47" s="412"/>
      <c r="H47" s="412"/>
      <c r="I47" s="128"/>
      <c r="J47" s="43"/>
      <c r="K47" s="46"/>
    </row>
    <row r="48" spans="2:11" ht="15">
      <c r="B48" s="29"/>
      <c r="C48" s="38" t="s">
        <v>129</v>
      </c>
      <c r="D48" s="30"/>
      <c r="E48" s="30"/>
      <c r="F48" s="30"/>
      <c r="G48" s="30"/>
      <c r="H48" s="30"/>
      <c r="I48" s="127"/>
      <c r="J48" s="30"/>
      <c r="K48" s="32"/>
    </row>
    <row r="49" spans="2:47" s="1" customFormat="1" ht="16.5" customHeight="1">
      <c r="B49" s="42"/>
      <c r="C49" s="43"/>
      <c r="D49" s="43"/>
      <c r="E49" s="406" t="s">
        <v>2068</v>
      </c>
      <c r="F49" s="407"/>
      <c r="G49" s="407"/>
      <c r="H49" s="407"/>
      <c r="I49" s="128"/>
      <c r="J49" s="43"/>
      <c r="K49" s="46"/>
    </row>
    <row r="50" spans="2:47" s="1" customFormat="1" ht="14.45" customHeight="1">
      <c r="B50" s="42"/>
      <c r="C50" s="38" t="s">
        <v>131</v>
      </c>
      <c r="D50" s="43"/>
      <c r="E50" s="43"/>
      <c r="F50" s="43"/>
      <c r="G50" s="43"/>
      <c r="H50" s="43"/>
      <c r="I50" s="128"/>
      <c r="J50" s="43"/>
      <c r="K50" s="46"/>
    </row>
    <row r="51" spans="2:47" s="1" customFormat="1" ht="17.25" customHeight="1">
      <c r="B51" s="42"/>
      <c r="C51" s="43"/>
      <c r="D51" s="43"/>
      <c r="E51" s="408" t="str">
        <f>E11</f>
        <v>DPS 01.1 - Strojní zařízení</v>
      </c>
      <c r="F51" s="407"/>
      <c r="G51" s="407"/>
      <c r="H51" s="407"/>
      <c r="I51" s="128"/>
      <c r="J51" s="43"/>
      <c r="K51" s="46"/>
    </row>
    <row r="52" spans="2:47" s="1" customFormat="1" ht="6.95" customHeight="1">
      <c r="B52" s="42"/>
      <c r="C52" s="43"/>
      <c r="D52" s="43"/>
      <c r="E52" s="43"/>
      <c r="F52" s="43"/>
      <c r="G52" s="43"/>
      <c r="H52" s="43"/>
      <c r="I52" s="128"/>
      <c r="J52" s="43"/>
      <c r="K52" s="46"/>
    </row>
    <row r="53" spans="2:47" s="1" customFormat="1" ht="18" customHeight="1">
      <c r="B53" s="42"/>
      <c r="C53" s="38" t="s">
        <v>23</v>
      </c>
      <c r="D53" s="43"/>
      <c r="E53" s="43"/>
      <c r="F53" s="36" t="str">
        <f>F14</f>
        <v xml:space="preserve"> </v>
      </c>
      <c r="G53" s="43"/>
      <c r="H53" s="43"/>
      <c r="I53" s="129" t="s">
        <v>25</v>
      </c>
      <c r="J53" s="130" t="str">
        <f>IF(J14="","",J14)</f>
        <v>13. 11. 2018</v>
      </c>
      <c r="K53" s="46"/>
    </row>
    <row r="54" spans="2:47" s="1" customFormat="1" ht="6.95" customHeight="1">
      <c r="B54" s="42"/>
      <c r="C54" s="43"/>
      <c r="D54" s="43"/>
      <c r="E54" s="43"/>
      <c r="F54" s="43"/>
      <c r="G54" s="43"/>
      <c r="H54" s="43"/>
      <c r="I54" s="128"/>
      <c r="J54" s="43"/>
      <c r="K54" s="46"/>
    </row>
    <row r="55" spans="2:47" s="1" customFormat="1" ht="15">
      <c r="B55" s="42"/>
      <c r="C55" s="38" t="s">
        <v>27</v>
      </c>
      <c r="D55" s="43"/>
      <c r="E55" s="43"/>
      <c r="F55" s="36" t="str">
        <f>E17</f>
        <v>Městys Karlštejn</v>
      </c>
      <c r="G55" s="43"/>
      <c r="H55" s="43"/>
      <c r="I55" s="129" t="s">
        <v>35</v>
      </c>
      <c r="J55" s="400" t="str">
        <f>E23</f>
        <v>Vodohospodářský podnik a.s.</v>
      </c>
      <c r="K55" s="46"/>
    </row>
    <row r="56" spans="2:47" s="1" customFormat="1" ht="14.45" customHeight="1">
      <c r="B56" s="42"/>
      <c r="C56" s="38" t="s">
        <v>33</v>
      </c>
      <c r="D56" s="43"/>
      <c r="E56" s="43"/>
      <c r="F56" s="36" t="str">
        <f>IF(E20="","",E20)</f>
        <v/>
      </c>
      <c r="G56" s="43"/>
      <c r="H56" s="43"/>
      <c r="I56" s="128"/>
      <c r="J56" s="409"/>
      <c r="K56" s="46"/>
    </row>
    <row r="57" spans="2:47" s="1" customFormat="1" ht="10.35" customHeight="1">
      <c r="B57" s="42"/>
      <c r="C57" s="43"/>
      <c r="D57" s="43"/>
      <c r="E57" s="43"/>
      <c r="F57" s="43"/>
      <c r="G57" s="43"/>
      <c r="H57" s="43"/>
      <c r="I57" s="128"/>
      <c r="J57" s="43"/>
      <c r="K57" s="46"/>
    </row>
    <row r="58" spans="2:47" s="1" customFormat="1" ht="29.25" customHeight="1">
      <c r="B58" s="42"/>
      <c r="C58" s="154" t="s">
        <v>134</v>
      </c>
      <c r="D58" s="142"/>
      <c r="E58" s="142"/>
      <c r="F58" s="142"/>
      <c r="G58" s="142"/>
      <c r="H58" s="142"/>
      <c r="I58" s="155"/>
      <c r="J58" s="156" t="s">
        <v>135</v>
      </c>
      <c r="K58" s="157"/>
    </row>
    <row r="59" spans="2:47" s="1" customFormat="1" ht="10.35" customHeight="1">
      <c r="B59" s="42"/>
      <c r="C59" s="43"/>
      <c r="D59" s="43"/>
      <c r="E59" s="43"/>
      <c r="F59" s="43"/>
      <c r="G59" s="43"/>
      <c r="H59" s="43"/>
      <c r="I59" s="128"/>
      <c r="J59" s="43"/>
      <c r="K59" s="46"/>
    </row>
    <row r="60" spans="2:47" s="1" customFormat="1" ht="29.25" customHeight="1">
      <c r="B60" s="42"/>
      <c r="C60" s="158" t="s">
        <v>136</v>
      </c>
      <c r="D60" s="43"/>
      <c r="E60" s="43"/>
      <c r="F60" s="43"/>
      <c r="G60" s="43"/>
      <c r="H60" s="43"/>
      <c r="I60" s="128"/>
      <c r="J60" s="138">
        <f>J87</f>
        <v>0</v>
      </c>
      <c r="K60" s="46"/>
      <c r="AU60" s="25" t="s">
        <v>137</v>
      </c>
    </row>
    <row r="61" spans="2:47" s="8" customFormat="1" ht="24.95" customHeight="1">
      <c r="B61" s="159"/>
      <c r="C61" s="160"/>
      <c r="D61" s="161" t="s">
        <v>2071</v>
      </c>
      <c r="E61" s="162"/>
      <c r="F61" s="162"/>
      <c r="G61" s="162"/>
      <c r="H61" s="162"/>
      <c r="I61" s="163"/>
      <c r="J61" s="164">
        <f>J88</f>
        <v>0</v>
      </c>
      <c r="K61" s="165"/>
    </row>
    <row r="62" spans="2:47" s="8" customFormat="1" ht="24.95" customHeight="1">
      <c r="B62" s="159"/>
      <c r="C62" s="160"/>
      <c r="D62" s="161" t="s">
        <v>2072</v>
      </c>
      <c r="E62" s="162"/>
      <c r="F62" s="162"/>
      <c r="G62" s="162"/>
      <c r="H62" s="162"/>
      <c r="I62" s="163"/>
      <c r="J62" s="164">
        <f>J120</f>
        <v>0</v>
      </c>
      <c r="K62" s="165"/>
    </row>
    <row r="63" spans="2:47" s="8" customFormat="1" ht="24.95" customHeight="1">
      <c r="B63" s="159"/>
      <c r="C63" s="160"/>
      <c r="D63" s="161" t="s">
        <v>2073</v>
      </c>
      <c r="E63" s="162"/>
      <c r="F63" s="162"/>
      <c r="G63" s="162"/>
      <c r="H63" s="162"/>
      <c r="I63" s="163"/>
      <c r="J63" s="164">
        <f>J131</f>
        <v>0</v>
      </c>
      <c r="K63" s="165"/>
    </row>
    <row r="64" spans="2:47" s="8" customFormat="1" ht="24.95" customHeight="1">
      <c r="B64" s="159"/>
      <c r="C64" s="160"/>
      <c r="D64" s="161" t="s">
        <v>2074</v>
      </c>
      <c r="E64" s="162"/>
      <c r="F64" s="162"/>
      <c r="G64" s="162"/>
      <c r="H64" s="162"/>
      <c r="I64" s="163"/>
      <c r="J64" s="164">
        <f>J165</f>
        <v>0</v>
      </c>
      <c r="K64" s="165"/>
    </row>
    <row r="65" spans="2:12" s="8" customFormat="1" ht="24.95" customHeight="1">
      <c r="B65" s="159"/>
      <c r="C65" s="160"/>
      <c r="D65" s="161" t="s">
        <v>2075</v>
      </c>
      <c r="E65" s="162"/>
      <c r="F65" s="162"/>
      <c r="G65" s="162"/>
      <c r="H65" s="162"/>
      <c r="I65" s="163"/>
      <c r="J65" s="164">
        <f>J170</f>
        <v>0</v>
      </c>
      <c r="K65" s="165"/>
    </row>
    <row r="66" spans="2:12" s="1" customFormat="1" ht="21.75" customHeight="1">
      <c r="B66" s="42"/>
      <c r="C66" s="43"/>
      <c r="D66" s="43"/>
      <c r="E66" s="43"/>
      <c r="F66" s="43"/>
      <c r="G66" s="43"/>
      <c r="H66" s="43"/>
      <c r="I66" s="128"/>
      <c r="J66" s="43"/>
      <c r="K66" s="46"/>
    </row>
    <row r="67" spans="2:12" s="1" customFormat="1" ht="6.95" customHeight="1">
      <c r="B67" s="57"/>
      <c r="C67" s="58"/>
      <c r="D67" s="58"/>
      <c r="E67" s="58"/>
      <c r="F67" s="58"/>
      <c r="G67" s="58"/>
      <c r="H67" s="58"/>
      <c r="I67" s="149"/>
      <c r="J67" s="58"/>
      <c r="K67" s="59"/>
    </row>
    <row r="71" spans="2:12" s="1" customFormat="1" ht="6.95" customHeight="1">
      <c r="B71" s="60"/>
      <c r="C71" s="61"/>
      <c r="D71" s="61"/>
      <c r="E71" s="61"/>
      <c r="F71" s="61"/>
      <c r="G71" s="61"/>
      <c r="H71" s="61"/>
      <c r="I71" s="152"/>
      <c r="J71" s="61"/>
      <c r="K71" s="61"/>
      <c r="L71" s="62"/>
    </row>
    <row r="72" spans="2:12" s="1" customFormat="1" ht="36.950000000000003" customHeight="1">
      <c r="B72" s="42"/>
      <c r="C72" s="63" t="s">
        <v>150</v>
      </c>
      <c r="D72" s="64"/>
      <c r="E72" s="64"/>
      <c r="F72" s="64"/>
      <c r="G72" s="64"/>
      <c r="H72" s="64"/>
      <c r="I72" s="173"/>
      <c r="J72" s="64"/>
      <c r="K72" s="64"/>
      <c r="L72" s="62"/>
    </row>
    <row r="73" spans="2:12" s="1" customFormat="1" ht="6.95" customHeight="1">
      <c r="B73" s="42"/>
      <c r="C73" s="64"/>
      <c r="D73" s="64"/>
      <c r="E73" s="64"/>
      <c r="F73" s="64"/>
      <c r="G73" s="64"/>
      <c r="H73" s="64"/>
      <c r="I73" s="173"/>
      <c r="J73" s="64"/>
      <c r="K73" s="64"/>
      <c r="L73" s="62"/>
    </row>
    <row r="74" spans="2:12" s="1" customFormat="1" ht="14.45" customHeight="1">
      <c r="B74" s="42"/>
      <c r="C74" s="66" t="s">
        <v>17</v>
      </c>
      <c r="D74" s="64"/>
      <c r="E74" s="64"/>
      <c r="F74" s="64"/>
      <c r="G74" s="64"/>
      <c r="H74" s="64"/>
      <c r="I74" s="173"/>
      <c r="J74" s="64"/>
      <c r="K74" s="64"/>
      <c r="L74" s="62"/>
    </row>
    <row r="75" spans="2:12" s="1" customFormat="1" ht="16.5" customHeight="1">
      <c r="B75" s="42"/>
      <c r="C75" s="64"/>
      <c r="D75" s="64"/>
      <c r="E75" s="410" t="str">
        <f>E7</f>
        <v>Intenzifikace ČOV Karlštejn</v>
      </c>
      <c r="F75" s="411"/>
      <c r="G75" s="411"/>
      <c r="H75" s="411"/>
      <c r="I75" s="173"/>
      <c r="J75" s="64"/>
      <c r="K75" s="64"/>
      <c r="L75" s="62"/>
    </row>
    <row r="76" spans="2:12" ht="15">
      <c r="B76" s="29"/>
      <c r="C76" s="66" t="s">
        <v>129</v>
      </c>
      <c r="D76" s="174"/>
      <c r="E76" s="174"/>
      <c r="F76" s="174"/>
      <c r="G76" s="174"/>
      <c r="H76" s="174"/>
      <c r="J76" s="174"/>
      <c r="K76" s="174"/>
      <c r="L76" s="175"/>
    </row>
    <row r="77" spans="2:12" s="1" customFormat="1" ht="16.5" customHeight="1">
      <c r="B77" s="42"/>
      <c r="C77" s="64"/>
      <c r="D77" s="64"/>
      <c r="E77" s="410" t="s">
        <v>2068</v>
      </c>
      <c r="F77" s="404"/>
      <c r="G77" s="404"/>
      <c r="H77" s="404"/>
      <c r="I77" s="173"/>
      <c r="J77" s="64"/>
      <c r="K77" s="64"/>
      <c r="L77" s="62"/>
    </row>
    <row r="78" spans="2:12" s="1" customFormat="1" ht="14.45" customHeight="1">
      <c r="B78" s="42"/>
      <c r="C78" s="66" t="s">
        <v>131</v>
      </c>
      <c r="D78" s="64"/>
      <c r="E78" s="64"/>
      <c r="F78" s="64"/>
      <c r="G78" s="64"/>
      <c r="H78" s="64"/>
      <c r="I78" s="173"/>
      <c r="J78" s="64"/>
      <c r="K78" s="64"/>
      <c r="L78" s="62"/>
    </row>
    <row r="79" spans="2:12" s="1" customFormat="1" ht="17.25" customHeight="1">
      <c r="B79" s="42"/>
      <c r="C79" s="64"/>
      <c r="D79" s="64"/>
      <c r="E79" s="377" t="str">
        <f>E11</f>
        <v>DPS 01.1 - Strojní zařízení</v>
      </c>
      <c r="F79" s="404"/>
      <c r="G79" s="404"/>
      <c r="H79" s="404"/>
      <c r="I79" s="173"/>
      <c r="J79" s="64"/>
      <c r="K79" s="64"/>
      <c r="L79" s="62"/>
    </row>
    <row r="80" spans="2:12" s="1" customFormat="1" ht="6.95" customHeight="1">
      <c r="B80" s="42"/>
      <c r="C80" s="64"/>
      <c r="D80" s="64"/>
      <c r="E80" s="64"/>
      <c r="F80" s="64"/>
      <c r="G80" s="64"/>
      <c r="H80" s="64"/>
      <c r="I80" s="173"/>
      <c r="J80" s="64"/>
      <c r="K80" s="64"/>
      <c r="L80" s="62"/>
    </row>
    <row r="81" spans="2:65" s="1" customFormat="1" ht="18" customHeight="1">
      <c r="B81" s="42"/>
      <c r="C81" s="66" t="s">
        <v>23</v>
      </c>
      <c r="D81" s="64"/>
      <c r="E81" s="64"/>
      <c r="F81" s="176" t="str">
        <f>F14</f>
        <v xml:space="preserve"> </v>
      </c>
      <c r="G81" s="64"/>
      <c r="H81" s="64"/>
      <c r="I81" s="177" t="s">
        <v>25</v>
      </c>
      <c r="J81" s="74" t="str">
        <f>IF(J14="","",J14)</f>
        <v>13. 11. 2018</v>
      </c>
      <c r="K81" s="64"/>
      <c r="L81" s="62"/>
    </row>
    <row r="82" spans="2:65" s="1" customFormat="1" ht="6.95" customHeight="1">
      <c r="B82" s="42"/>
      <c r="C82" s="64"/>
      <c r="D82" s="64"/>
      <c r="E82" s="64"/>
      <c r="F82" s="64"/>
      <c r="G82" s="64"/>
      <c r="H82" s="64"/>
      <c r="I82" s="173"/>
      <c r="J82" s="64"/>
      <c r="K82" s="64"/>
      <c r="L82" s="62"/>
    </row>
    <row r="83" spans="2:65" s="1" customFormat="1" ht="15">
      <c r="B83" s="42"/>
      <c r="C83" s="66" t="s">
        <v>27</v>
      </c>
      <c r="D83" s="64"/>
      <c r="E83" s="64"/>
      <c r="F83" s="176" t="str">
        <f>E17</f>
        <v>Městys Karlštejn</v>
      </c>
      <c r="G83" s="64"/>
      <c r="H83" s="64"/>
      <c r="I83" s="177" t="s">
        <v>35</v>
      </c>
      <c r="J83" s="176" t="str">
        <f>E23</f>
        <v>Vodohospodářský podnik a.s.</v>
      </c>
      <c r="K83" s="64"/>
      <c r="L83" s="62"/>
    </row>
    <row r="84" spans="2:65" s="1" customFormat="1" ht="14.45" customHeight="1">
      <c r="B84" s="42"/>
      <c r="C84" s="66" t="s">
        <v>33</v>
      </c>
      <c r="D84" s="64"/>
      <c r="E84" s="64"/>
      <c r="F84" s="176" t="str">
        <f>IF(E20="","",E20)</f>
        <v/>
      </c>
      <c r="G84" s="64"/>
      <c r="H84" s="64"/>
      <c r="I84" s="173"/>
      <c r="J84" s="64"/>
      <c r="K84" s="64"/>
      <c r="L84" s="62"/>
    </row>
    <row r="85" spans="2:65" s="1" customFormat="1" ht="10.35" customHeight="1">
      <c r="B85" s="42"/>
      <c r="C85" s="64"/>
      <c r="D85" s="64"/>
      <c r="E85" s="64"/>
      <c r="F85" s="64"/>
      <c r="G85" s="64"/>
      <c r="H85" s="64"/>
      <c r="I85" s="173"/>
      <c r="J85" s="64"/>
      <c r="K85" s="64"/>
      <c r="L85" s="62"/>
    </row>
    <row r="86" spans="2:65" s="10" customFormat="1" ht="29.25" customHeight="1">
      <c r="B86" s="178"/>
      <c r="C86" s="179" t="s">
        <v>151</v>
      </c>
      <c r="D86" s="180" t="s">
        <v>61</v>
      </c>
      <c r="E86" s="180" t="s">
        <v>57</v>
      </c>
      <c r="F86" s="180" t="s">
        <v>152</v>
      </c>
      <c r="G86" s="180" t="s">
        <v>153</v>
      </c>
      <c r="H86" s="180" t="s">
        <v>154</v>
      </c>
      <c r="I86" s="181" t="s">
        <v>155</v>
      </c>
      <c r="J86" s="180" t="s">
        <v>135</v>
      </c>
      <c r="K86" s="182" t="s">
        <v>156</v>
      </c>
      <c r="L86" s="183"/>
      <c r="M86" s="82" t="s">
        <v>157</v>
      </c>
      <c r="N86" s="83" t="s">
        <v>46</v>
      </c>
      <c r="O86" s="83" t="s">
        <v>158</v>
      </c>
      <c r="P86" s="83" t="s">
        <v>159</v>
      </c>
      <c r="Q86" s="83" t="s">
        <v>160</v>
      </c>
      <c r="R86" s="83" t="s">
        <v>161</v>
      </c>
      <c r="S86" s="83" t="s">
        <v>162</v>
      </c>
      <c r="T86" s="84" t="s">
        <v>163</v>
      </c>
    </row>
    <row r="87" spans="2:65" s="1" customFormat="1" ht="29.25" customHeight="1">
      <c r="B87" s="42"/>
      <c r="C87" s="88" t="s">
        <v>136</v>
      </c>
      <c r="D87" s="64"/>
      <c r="E87" s="64"/>
      <c r="F87" s="64"/>
      <c r="G87" s="64"/>
      <c r="H87" s="64"/>
      <c r="I87" s="173"/>
      <c r="J87" s="184">
        <f>BK87</f>
        <v>0</v>
      </c>
      <c r="K87" s="64"/>
      <c r="L87" s="62"/>
      <c r="M87" s="85"/>
      <c r="N87" s="86"/>
      <c r="O87" s="86"/>
      <c r="P87" s="185">
        <f>P88+P120+P131+P165+P170</f>
        <v>0</v>
      </c>
      <c r="Q87" s="86"/>
      <c r="R87" s="185">
        <f>R88+R120+R131+R165+R170</f>
        <v>9380</v>
      </c>
      <c r="S87" s="86"/>
      <c r="T87" s="186">
        <f>T88+T120+T131+T165+T170</f>
        <v>0</v>
      </c>
      <c r="AT87" s="25" t="s">
        <v>75</v>
      </c>
      <c r="AU87" s="25" t="s">
        <v>137</v>
      </c>
      <c r="BK87" s="187">
        <f>BK88+BK120+BK131+BK165+BK170</f>
        <v>0</v>
      </c>
    </row>
    <row r="88" spans="2:65" s="11" customFormat="1" ht="37.35" customHeight="1">
      <c r="B88" s="188"/>
      <c r="C88" s="189"/>
      <c r="D88" s="190" t="s">
        <v>75</v>
      </c>
      <c r="E88" s="191" t="s">
        <v>1086</v>
      </c>
      <c r="F88" s="191" t="s">
        <v>2076</v>
      </c>
      <c r="G88" s="189"/>
      <c r="H88" s="189"/>
      <c r="I88" s="192"/>
      <c r="J88" s="193">
        <f>BK88</f>
        <v>0</v>
      </c>
      <c r="K88" s="189"/>
      <c r="L88" s="194"/>
      <c r="M88" s="195"/>
      <c r="N88" s="196"/>
      <c r="O88" s="196"/>
      <c r="P88" s="197">
        <f>SUM(P89:P119)</f>
        <v>0</v>
      </c>
      <c r="Q88" s="196"/>
      <c r="R88" s="197">
        <f>SUM(R89:R119)</f>
        <v>4321</v>
      </c>
      <c r="S88" s="196"/>
      <c r="T88" s="198">
        <f>SUM(T89:T119)</f>
        <v>0</v>
      </c>
      <c r="AR88" s="199" t="s">
        <v>83</v>
      </c>
      <c r="AT88" s="200" t="s">
        <v>75</v>
      </c>
      <c r="AU88" s="200" t="s">
        <v>76</v>
      </c>
      <c r="AY88" s="199" t="s">
        <v>166</v>
      </c>
      <c r="BK88" s="201">
        <f>SUM(BK89:BK119)</f>
        <v>0</v>
      </c>
    </row>
    <row r="89" spans="2:65" s="1" customFormat="1" ht="382.5" customHeight="1">
      <c r="B89" s="42"/>
      <c r="C89" s="204" t="s">
        <v>83</v>
      </c>
      <c r="D89" s="204" t="s">
        <v>169</v>
      </c>
      <c r="E89" s="205" t="s">
        <v>2077</v>
      </c>
      <c r="F89" s="206" t="s">
        <v>2078</v>
      </c>
      <c r="G89" s="207" t="s">
        <v>2079</v>
      </c>
      <c r="H89" s="208">
        <v>1</v>
      </c>
      <c r="I89" s="209"/>
      <c r="J89" s="208">
        <f t="shared" ref="J89:J119" si="0">ROUND(I89*H89,2)</f>
        <v>0</v>
      </c>
      <c r="K89" s="206" t="s">
        <v>22</v>
      </c>
      <c r="L89" s="62"/>
      <c r="M89" s="210" t="s">
        <v>22</v>
      </c>
      <c r="N89" s="211" t="s">
        <v>47</v>
      </c>
      <c r="O89" s="43"/>
      <c r="P89" s="212">
        <f t="shared" ref="P89:P119" si="1">O89*H89</f>
        <v>0</v>
      </c>
      <c r="Q89" s="212">
        <v>140</v>
      </c>
      <c r="R89" s="212">
        <f t="shared" ref="R89:R119" si="2">Q89*H89</f>
        <v>140</v>
      </c>
      <c r="S89" s="212">
        <v>0</v>
      </c>
      <c r="T89" s="213">
        <f t="shared" ref="T89:T119" si="3">S89*H89</f>
        <v>0</v>
      </c>
      <c r="AR89" s="25" t="s">
        <v>174</v>
      </c>
      <c r="AT89" s="25" t="s">
        <v>169</v>
      </c>
      <c r="AU89" s="25" t="s">
        <v>83</v>
      </c>
      <c r="AY89" s="25" t="s">
        <v>166</v>
      </c>
      <c r="BE89" s="214">
        <f t="shared" ref="BE89:BE119" si="4">IF(N89="základní",J89,0)</f>
        <v>0</v>
      </c>
      <c r="BF89" s="214">
        <f t="shared" ref="BF89:BF119" si="5">IF(N89="snížená",J89,0)</f>
        <v>0</v>
      </c>
      <c r="BG89" s="214">
        <f t="shared" ref="BG89:BG119" si="6">IF(N89="zákl. přenesená",J89,0)</f>
        <v>0</v>
      </c>
      <c r="BH89" s="214">
        <f t="shared" ref="BH89:BH119" si="7">IF(N89="sníž. přenesená",J89,0)</f>
        <v>0</v>
      </c>
      <c r="BI89" s="214">
        <f t="shared" ref="BI89:BI119" si="8">IF(N89="nulová",J89,0)</f>
        <v>0</v>
      </c>
      <c r="BJ89" s="25" t="s">
        <v>83</v>
      </c>
      <c r="BK89" s="214">
        <f t="shared" ref="BK89:BK119" si="9">ROUND(I89*H89,2)</f>
        <v>0</v>
      </c>
      <c r="BL89" s="25" t="s">
        <v>174</v>
      </c>
      <c r="BM89" s="25" t="s">
        <v>85</v>
      </c>
    </row>
    <row r="90" spans="2:65" s="1" customFormat="1" ht="89.25" customHeight="1">
      <c r="B90" s="42"/>
      <c r="C90" s="204" t="s">
        <v>85</v>
      </c>
      <c r="D90" s="204" t="s">
        <v>169</v>
      </c>
      <c r="E90" s="205" t="s">
        <v>2080</v>
      </c>
      <c r="F90" s="206" t="s">
        <v>2081</v>
      </c>
      <c r="G90" s="207" t="s">
        <v>2079</v>
      </c>
      <c r="H90" s="208">
        <v>1</v>
      </c>
      <c r="I90" s="209"/>
      <c r="J90" s="208">
        <f t="shared" si="0"/>
        <v>0</v>
      </c>
      <c r="K90" s="206" t="s">
        <v>22</v>
      </c>
      <c r="L90" s="62"/>
      <c r="M90" s="210" t="s">
        <v>22</v>
      </c>
      <c r="N90" s="211" t="s">
        <v>47</v>
      </c>
      <c r="O90" s="43"/>
      <c r="P90" s="212">
        <f t="shared" si="1"/>
        <v>0</v>
      </c>
      <c r="Q90" s="212">
        <v>64</v>
      </c>
      <c r="R90" s="212">
        <f t="shared" si="2"/>
        <v>64</v>
      </c>
      <c r="S90" s="212">
        <v>0</v>
      </c>
      <c r="T90" s="213">
        <f t="shared" si="3"/>
        <v>0</v>
      </c>
      <c r="AR90" s="25" t="s">
        <v>174</v>
      </c>
      <c r="AT90" s="25" t="s">
        <v>169</v>
      </c>
      <c r="AU90" s="25" t="s">
        <v>83</v>
      </c>
      <c r="AY90" s="25" t="s">
        <v>166</v>
      </c>
      <c r="BE90" s="214">
        <f t="shared" si="4"/>
        <v>0</v>
      </c>
      <c r="BF90" s="214">
        <f t="shared" si="5"/>
        <v>0</v>
      </c>
      <c r="BG90" s="214">
        <f t="shared" si="6"/>
        <v>0</v>
      </c>
      <c r="BH90" s="214">
        <f t="shared" si="7"/>
        <v>0</v>
      </c>
      <c r="BI90" s="214">
        <f t="shared" si="8"/>
        <v>0</v>
      </c>
      <c r="BJ90" s="25" t="s">
        <v>83</v>
      </c>
      <c r="BK90" s="214">
        <f t="shared" si="9"/>
        <v>0</v>
      </c>
      <c r="BL90" s="25" t="s">
        <v>174</v>
      </c>
      <c r="BM90" s="25" t="s">
        <v>174</v>
      </c>
    </row>
    <row r="91" spans="2:65" s="1" customFormat="1" ht="63.75" customHeight="1">
      <c r="B91" s="42"/>
      <c r="C91" s="204" t="s">
        <v>183</v>
      </c>
      <c r="D91" s="204" t="s">
        <v>169</v>
      </c>
      <c r="E91" s="205" t="s">
        <v>2082</v>
      </c>
      <c r="F91" s="206" t="s">
        <v>2083</v>
      </c>
      <c r="G91" s="207" t="s">
        <v>2079</v>
      </c>
      <c r="H91" s="208">
        <v>2</v>
      </c>
      <c r="I91" s="209"/>
      <c r="J91" s="208">
        <f t="shared" si="0"/>
        <v>0</v>
      </c>
      <c r="K91" s="206" t="s">
        <v>22</v>
      </c>
      <c r="L91" s="62"/>
      <c r="M91" s="210" t="s">
        <v>22</v>
      </c>
      <c r="N91" s="211" t="s">
        <v>47</v>
      </c>
      <c r="O91" s="43"/>
      <c r="P91" s="212">
        <f t="shared" si="1"/>
        <v>0</v>
      </c>
      <c r="Q91" s="212">
        <v>9</v>
      </c>
      <c r="R91" s="212">
        <f t="shared" si="2"/>
        <v>18</v>
      </c>
      <c r="S91" s="212">
        <v>0</v>
      </c>
      <c r="T91" s="213">
        <f t="shared" si="3"/>
        <v>0</v>
      </c>
      <c r="AR91" s="25" t="s">
        <v>174</v>
      </c>
      <c r="AT91" s="25" t="s">
        <v>169</v>
      </c>
      <c r="AU91" s="25" t="s">
        <v>83</v>
      </c>
      <c r="AY91" s="25" t="s">
        <v>166</v>
      </c>
      <c r="BE91" s="214">
        <f t="shared" si="4"/>
        <v>0</v>
      </c>
      <c r="BF91" s="214">
        <f t="shared" si="5"/>
        <v>0</v>
      </c>
      <c r="BG91" s="214">
        <f t="shared" si="6"/>
        <v>0</v>
      </c>
      <c r="BH91" s="214">
        <f t="shared" si="7"/>
        <v>0</v>
      </c>
      <c r="BI91" s="214">
        <f t="shared" si="8"/>
        <v>0</v>
      </c>
      <c r="BJ91" s="25" t="s">
        <v>83</v>
      </c>
      <c r="BK91" s="214">
        <f t="shared" si="9"/>
        <v>0</v>
      </c>
      <c r="BL91" s="25" t="s">
        <v>174</v>
      </c>
      <c r="BM91" s="25" t="s">
        <v>202</v>
      </c>
    </row>
    <row r="92" spans="2:65" s="1" customFormat="1" ht="229.5" customHeight="1">
      <c r="B92" s="42"/>
      <c r="C92" s="204" t="s">
        <v>174</v>
      </c>
      <c r="D92" s="204" t="s">
        <v>169</v>
      </c>
      <c r="E92" s="205" t="s">
        <v>2084</v>
      </c>
      <c r="F92" s="206" t="s">
        <v>2085</v>
      </c>
      <c r="G92" s="207" t="s">
        <v>2079</v>
      </c>
      <c r="H92" s="208">
        <v>1</v>
      </c>
      <c r="I92" s="209"/>
      <c r="J92" s="208">
        <f t="shared" si="0"/>
        <v>0</v>
      </c>
      <c r="K92" s="206" t="s">
        <v>22</v>
      </c>
      <c r="L92" s="62"/>
      <c r="M92" s="210" t="s">
        <v>22</v>
      </c>
      <c r="N92" s="211" t="s">
        <v>47</v>
      </c>
      <c r="O92" s="43"/>
      <c r="P92" s="212">
        <f t="shared" si="1"/>
        <v>0</v>
      </c>
      <c r="Q92" s="212">
        <v>19</v>
      </c>
      <c r="R92" s="212">
        <f t="shared" si="2"/>
        <v>19</v>
      </c>
      <c r="S92" s="212">
        <v>0</v>
      </c>
      <c r="T92" s="213">
        <f t="shared" si="3"/>
        <v>0</v>
      </c>
      <c r="AR92" s="25" t="s">
        <v>174</v>
      </c>
      <c r="AT92" s="25" t="s">
        <v>169</v>
      </c>
      <c r="AU92" s="25" t="s">
        <v>83</v>
      </c>
      <c r="AY92" s="25" t="s">
        <v>166</v>
      </c>
      <c r="BE92" s="214">
        <f t="shared" si="4"/>
        <v>0</v>
      </c>
      <c r="BF92" s="214">
        <f t="shared" si="5"/>
        <v>0</v>
      </c>
      <c r="BG92" s="214">
        <f t="shared" si="6"/>
        <v>0</v>
      </c>
      <c r="BH92" s="214">
        <f t="shared" si="7"/>
        <v>0</v>
      </c>
      <c r="BI92" s="214">
        <f t="shared" si="8"/>
        <v>0</v>
      </c>
      <c r="BJ92" s="25" t="s">
        <v>83</v>
      </c>
      <c r="BK92" s="214">
        <f t="shared" si="9"/>
        <v>0</v>
      </c>
      <c r="BL92" s="25" t="s">
        <v>174</v>
      </c>
      <c r="BM92" s="25" t="s">
        <v>215</v>
      </c>
    </row>
    <row r="93" spans="2:65" s="1" customFormat="1" ht="408" customHeight="1">
      <c r="B93" s="42"/>
      <c r="C93" s="204" t="s">
        <v>197</v>
      </c>
      <c r="D93" s="204" t="s">
        <v>169</v>
      </c>
      <c r="E93" s="205" t="s">
        <v>2086</v>
      </c>
      <c r="F93" s="283" t="s">
        <v>2087</v>
      </c>
      <c r="G93" s="207" t="s">
        <v>2079</v>
      </c>
      <c r="H93" s="208">
        <v>1</v>
      </c>
      <c r="I93" s="209"/>
      <c r="J93" s="208">
        <f t="shared" si="0"/>
        <v>0</v>
      </c>
      <c r="K93" s="206" t="s">
        <v>22</v>
      </c>
      <c r="L93" s="62"/>
      <c r="M93" s="210" t="s">
        <v>22</v>
      </c>
      <c r="N93" s="211" t="s">
        <v>47</v>
      </c>
      <c r="O93" s="43"/>
      <c r="P93" s="212">
        <f t="shared" si="1"/>
        <v>0</v>
      </c>
      <c r="Q93" s="212">
        <v>69</v>
      </c>
      <c r="R93" s="212">
        <f t="shared" si="2"/>
        <v>69</v>
      </c>
      <c r="S93" s="212">
        <v>0</v>
      </c>
      <c r="T93" s="213">
        <f t="shared" si="3"/>
        <v>0</v>
      </c>
      <c r="AR93" s="25" t="s">
        <v>174</v>
      </c>
      <c r="AT93" s="25" t="s">
        <v>169</v>
      </c>
      <c r="AU93" s="25" t="s">
        <v>83</v>
      </c>
      <c r="AY93" s="25" t="s">
        <v>166</v>
      </c>
      <c r="BE93" s="214">
        <f t="shared" si="4"/>
        <v>0</v>
      </c>
      <c r="BF93" s="214">
        <f t="shared" si="5"/>
        <v>0</v>
      </c>
      <c r="BG93" s="214">
        <f t="shared" si="6"/>
        <v>0</v>
      </c>
      <c r="BH93" s="214">
        <f t="shared" si="7"/>
        <v>0</v>
      </c>
      <c r="BI93" s="214">
        <f t="shared" si="8"/>
        <v>0</v>
      </c>
      <c r="BJ93" s="25" t="s">
        <v>83</v>
      </c>
      <c r="BK93" s="214">
        <f t="shared" si="9"/>
        <v>0</v>
      </c>
      <c r="BL93" s="25" t="s">
        <v>174</v>
      </c>
      <c r="BM93" s="25" t="s">
        <v>239</v>
      </c>
    </row>
    <row r="94" spans="2:65" s="1" customFormat="1" ht="408" customHeight="1">
      <c r="B94" s="42"/>
      <c r="C94" s="204" t="s">
        <v>202</v>
      </c>
      <c r="D94" s="204" t="s">
        <v>169</v>
      </c>
      <c r="E94" s="205" t="s">
        <v>2088</v>
      </c>
      <c r="F94" s="206" t="s">
        <v>2089</v>
      </c>
      <c r="G94" s="207" t="s">
        <v>2079</v>
      </c>
      <c r="H94" s="208">
        <v>1</v>
      </c>
      <c r="I94" s="209"/>
      <c r="J94" s="208">
        <f t="shared" si="0"/>
        <v>0</v>
      </c>
      <c r="K94" s="206" t="s">
        <v>22</v>
      </c>
      <c r="L94" s="62"/>
      <c r="M94" s="210" t="s">
        <v>22</v>
      </c>
      <c r="N94" s="211" t="s">
        <v>47</v>
      </c>
      <c r="O94" s="43"/>
      <c r="P94" s="212">
        <f t="shared" si="1"/>
        <v>0</v>
      </c>
      <c r="Q94" s="212">
        <v>52</v>
      </c>
      <c r="R94" s="212">
        <f t="shared" si="2"/>
        <v>52</v>
      </c>
      <c r="S94" s="212">
        <v>0</v>
      </c>
      <c r="T94" s="213">
        <f t="shared" si="3"/>
        <v>0</v>
      </c>
      <c r="AR94" s="25" t="s">
        <v>174</v>
      </c>
      <c r="AT94" s="25" t="s">
        <v>169</v>
      </c>
      <c r="AU94" s="25" t="s">
        <v>83</v>
      </c>
      <c r="AY94" s="25" t="s">
        <v>166</v>
      </c>
      <c r="BE94" s="214">
        <f t="shared" si="4"/>
        <v>0</v>
      </c>
      <c r="BF94" s="214">
        <f t="shared" si="5"/>
        <v>0</v>
      </c>
      <c r="BG94" s="214">
        <f t="shared" si="6"/>
        <v>0</v>
      </c>
      <c r="BH94" s="214">
        <f t="shared" si="7"/>
        <v>0</v>
      </c>
      <c r="BI94" s="214">
        <f t="shared" si="8"/>
        <v>0</v>
      </c>
      <c r="BJ94" s="25" t="s">
        <v>83</v>
      </c>
      <c r="BK94" s="214">
        <f t="shared" si="9"/>
        <v>0</v>
      </c>
      <c r="BL94" s="25" t="s">
        <v>174</v>
      </c>
      <c r="BM94" s="25" t="s">
        <v>251</v>
      </c>
    </row>
    <row r="95" spans="2:65" s="1" customFormat="1" ht="153" customHeight="1">
      <c r="B95" s="42"/>
      <c r="C95" s="204" t="s">
        <v>207</v>
      </c>
      <c r="D95" s="204" t="s">
        <v>169</v>
      </c>
      <c r="E95" s="205" t="s">
        <v>2090</v>
      </c>
      <c r="F95" s="206" t="s">
        <v>2091</v>
      </c>
      <c r="G95" s="207" t="s">
        <v>2079</v>
      </c>
      <c r="H95" s="208">
        <v>1</v>
      </c>
      <c r="I95" s="209"/>
      <c r="J95" s="208">
        <f t="shared" si="0"/>
        <v>0</v>
      </c>
      <c r="K95" s="206" t="s">
        <v>22</v>
      </c>
      <c r="L95" s="62"/>
      <c r="M95" s="210" t="s">
        <v>22</v>
      </c>
      <c r="N95" s="211" t="s">
        <v>47</v>
      </c>
      <c r="O95" s="43"/>
      <c r="P95" s="212">
        <f t="shared" si="1"/>
        <v>0</v>
      </c>
      <c r="Q95" s="212">
        <v>42</v>
      </c>
      <c r="R95" s="212">
        <f t="shared" si="2"/>
        <v>42</v>
      </c>
      <c r="S95" s="212">
        <v>0</v>
      </c>
      <c r="T95" s="213">
        <f t="shared" si="3"/>
        <v>0</v>
      </c>
      <c r="AR95" s="25" t="s">
        <v>174</v>
      </c>
      <c r="AT95" s="25" t="s">
        <v>169</v>
      </c>
      <c r="AU95" s="25" t="s">
        <v>83</v>
      </c>
      <c r="AY95" s="25" t="s">
        <v>166</v>
      </c>
      <c r="BE95" s="214">
        <f t="shared" si="4"/>
        <v>0</v>
      </c>
      <c r="BF95" s="214">
        <f t="shared" si="5"/>
        <v>0</v>
      </c>
      <c r="BG95" s="214">
        <f t="shared" si="6"/>
        <v>0</v>
      </c>
      <c r="BH95" s="214">
        <f t="shared" si="7"/>
        <v>0</v>
      </c>
      <c r="BI95" s="214">
        <f t="shared" si="8"/>
        <v>0</v>
      </c>
      <c r="BJ95" s="25" t="s">
        <v>83</v>
      </c>
      <c r="BK95" s="214">
        <f t="shared" si="9"/>
        <v>0</v>
      </c>
      <c r="BL95" s="25" t="s">
        <v>174</v>
      </c>
      <c r="BM95" s="25" t="s">
        <v>261</v>
      </c>
    </row>
    <row r="96" spans="2:65" s="1" customFormat="1" ht="89.25" customHeight="1">
      <c r="B96" s="42"/>
      <c r="C96" s="204" t="s">
        <v>215</v>
      </c>
      <c r="D96" s="204" t="s">
        <v>169</v>
      </c>
      <c r="E96" s="205" t="s">
        <v>2092</v>
      </c>
      <c r="F96" s="206" t="s">
        <v>2093</v>
      </c>
      <c r="G96" s="207" t="s">
        <v>2079</v>
      </c>
      <c r="H96" s="208">
        <v>2</v>
      </c>
      <c r="I96" s="209"/>
      <c r="J96" s="208">
        <f t="shared" si="0"/>
        <v>0</v>
      </c>
      <c r="K96" s="206" t="s">
        <v>22</v>
      </c>
      <c r="L96" s="62"/>
      <c r="M96" s="210" t="s">
        <v>22</v>
      </c>
      <c r="N96" s="211" t="s">
        <v>47</v>
      </c>
      <c r="O96" s="43"/>
      <c r="P96" s="212">
        <f t="shared" si="1"/>
        <v>0</v>
      </c>
      <c r="Q96" s="212">
        <v>7</v>
      </c>
      <c r="R96" s="212">
        <f t="shared" si="2"/>
        <v>14</v>
      </c>
      <c r="S96" s="212">
        <v>0</v>
      </c>
      <c r="T96" s="213">
        <f t="shared" si="3"/>
        <v>0</v>
      </c>
      <c r="AR96" s="25" t="s">
        <v>174</v>
      </c>
      <c r="AT96" s="25" t="s">
        <v>169</v>
      </c>
      <c r="AU96" s="25" t="s">
        <v>83</v>
      </c>
      <c r="AY96" s="25" t="s">
        <v>166</v>
      </c>
      <c r="BE96" s="214">
        <f t="shared" si="4"/>
        <v>0</v>
      </c>
      <c r="BF96" s="214">
        <f t="shared" si="5"/>
        <v>0</v>
      </c>
      <c r="BG96" s="214">
        <f t="shared" si="6"/>
        <v>0</v>
      </c>
      <c r="BH96" s="214">
        <f t="shared" si="7"/>
        <v>0</v>
      </c>
      <c r="BI96" s="214">
        <f t="shared" si="8"/>
        <v>0</v>
      </c>
      <c r="BJ96" s="25" t="s">
        <v>83</v>
      </c>
      <c r="BK96" s="214">
        <f t="shared" si="9"/>
        <v>0</v>
      </c>
      <c r="BL96" s="25" t="s">
        <v>174</v>
      </c>
      <c r="BM96" s="25" t="s">
        <v>273</v>
      </c>
    </row>
    <row r="97" spans="2:65" s="1" customFormat="1" ht="89.25" customHeight="1">
      <c r="B97" s="42"/>
      <c r="C97" s="204" t="s">
        <v>167</v>
      </c>
      <c r="D97" s="204" t="s">
        <v>169</v>
      </c>
      <c r="E97" s="205" t="s">
        <v>2094</v>
      </c>
      <c r="F97" s="206" t="s">
        <v>2095</v>
      </c>
      <c r="G97" s="207" t="s">
        <v>2079</v>
      </c>
      <c r="H97" s="208">
        <v>1</v>
      </c>
      <c r="I97" s="209"/>
      <c r="J97" s="208">
        <f t="shared" si="0"/>
        <v>0</v>
      </c>
      <c r="K97" s="206" t="s">
        <v>22</v>
      </c>
      <c r="L97" s="62"/>
      <c r="M97" s="210" t="s">
        <v>22</v>
      </c>
      <c r="N97" s="211" t="s">
        <v>47</v>
      </c>
      <c r="O97" s="43"/>
      <c r="P97" s="212">
        <f t="shared" si="1"/>
        <v>0</v>
      </c>
      <c r="Q97" s="212">
        <v>7</v>
      </c>
      <c r="R97" s="212">
        <f t="shared" si="2"/>
        <v>7</v>
      </c>
      <c r="S97" s="212">
        <v>0</v>
      </c>
      <c r="T97" s="213">
        <f t="shared" si="3"/>
        <v>0</v>
      </c>
      <c r="AR97" s="25" t="s">
        <v>174</v>
      </c>
      <c r="AT97" s="25" t="s">
        <v>169</v>
      </c>
      <c r="AU97" s="25" t="s">
        <v>83</v>
      </c>
      <c r="AY97" s="25" t="s">
        <v>166</v>
      </c>
      <c r="BE97" s="214">
        <f t="shared" si="4"/>
        <v>0</v>
      </c>
      <c r="BF97" s="214">
        <f t="shared" si="5"/>
        <v>0</v>
      </c>
      <c r="BG97" s="214">
        <f t="shared" si="6"/>
        <v>0</v>
      </c>
      <c r="BH97" s="214">
        <f t="shared" si="7"/>
        <v>0</v>
      </c>
      <c r="BI97" s="214">
        <f t="shared" si="8"/>
        <v>0</v>
      </c>
      <c r="BJ97" s="25" t="s">
        <v>83</v>
      </c>
      <c r="BK97" s="214">
        <f t="shared" si="9"/>
        <v>0</v>
      </c>
      <c r="BL97" s="25" t="s">
        <v>174</v>
      </c>
      <c r="BM97" s="25" t="s">
        <v>286</v>
      </c>
    </row>
    <row r="98" spans="2:65" s="1" customFormat="1" ht="127.5" customHeight="1">
      <c r="B98" s="42"/>
      <c r="C98" s="204" t="s">
        <v>239</v>
      </c>
      <c r="D98" s="204" t="s">
        <v>169</v>
      </c>
      <c r="E98" s="205" t="s">
        <v>2096</v>
      </c>
      <c r="F98" s="206" t="s">
        <v>2097</v>
      </c>
      <c r="G98" s="207" t="s">
        <v>2079</v>
      </c>
      <c r="H98" s="208">
        <v>2</v>
      </c>
      <c r="I98" s="209"/>
      <c r="J98" s="208">
        <f t="shared" si="0"/>
        <v>0</v>
      </c>
      <c r="K98" s="206" t="s">
        <v>22</v>
      </c>
      <c r="L98" s="62"/>
      <c r="M98" s="210" t="s">
        <v>22</v>
      </c>
      <c r="N98" s="211" t="s">
        <v>47</v>
      </c>
      <c r="O98" s="43"/>
      <c r="P98" s="212">
        <f t="shared" si="1"/>
        <v>0</v>
      </c>
      <c r="Q98" s="212">
        <v>4</v>
      </c>
      <c r="R98" s="212">
        <f t="shared" si="2"/>
        <v>8</v>
      </c>
      <c r="S98" s="212">
        <v>0</v>
      </c>
      <c r="T98" s="213">
        <f t="shared" si="3"/>
        <v>0</v>
      </c>
      <c r="AR98" s="25" t="s">
        <v>174</v>
      </c>
      <c r="AT98" s="25" t="s">
        <v>169</v>
      </c>
      <c r="AU98" s="25" t="s">
        <v>83</v>
      </c>
      <c r="AY98" s="25" t="s">
        <v>166</v>
      </c>
      <c r="BE98" s="214">
        <f t="shared" si="4"/>
        <v>0</v>
      </c>
      <c r="BF98" s="214">
        <f t="shared" si="5"/>
        <v>0</v>
      </c>
      <c r="BG98" s="214">
        <f t="shared" si="6"/>
        <v>0</v>
      </c>
      <c r="BH98" s="214">
        <f t="shared" si="7"/>
        <v>0</v>
      </c>
      <c r="BI98" s="214">
        <f t="shared" si="8"/>
        <v>0</v>
      </c>
      <c r="BJ98" s="25" t="s">
        <v>83</v>
      </c>
      <c r="BK98" s="214">
        <f t="shared" si="9"/>
        <v>0</v>
      </c>
      <c r="BL98" s="25" t="s">
        <v>174</v>
      </c>
      <c r="BM98" s="25" t="s">
        <v>303</v>
      </c>
    </row>
    <row r="99" spans="2:65" s="1" customFormat="1" ht="408" customHeight="1">
      <c r="B99" s="42"/>
      <c r="C99" s="204" t="s">
        <v>245</v>
      </c>
      <c r="D99" s="204" t="s">
        <v>169</v>
      </c>
      <c r="E99" s="205" t="s">
        <v>2098</v>
      </c>
      <c r="F99" s="283" t="s">
        <v>2099</v>
      </c>
      <c r="G99" s="207" t="s">
        <v>2079</v>
      </c>
      <c r="H99" s="208">
        <v>2</v>
      </c>
      <c r="I99" s="209"/>
      <c r="J99" s="208">
        <f t="shared" si="0"/>
        <v>0</v>
      </c>
      <c r="K99" s="206" t="s">
        <v>22</v>
      </c>
      <c r="L99" s="62"/>
      <c r="M99" s="210" t="s">
        <v>22</v>
      </c>
      <c r="N99" s="211" t="s">
        <v>47</v>
      </c>
      <c r="O99" s="43"/>
      <c r="P99" s="212">
        <f t="shared" si="1"/>
        <v>0</v>
      </c>
      <c r="Q99" s="212">
        <v>86</v>
      </c>
      <c r="R99" s="212">
        <f t="shared" si="2"/>
        <v>172</v>
      </c>
      <c r="S99" s="212">
        <v>0</v>
      </c>
      <c r="T99" s="213">
        <f t="shared" si="3"/>
        <v>0</v>
      </c>
      <c r="AR99" s="25" t="s">
        <v>174</v>
      </c>
      <c r="AT99" s="25" t="s">
        <v>169</v>
      </c>
      <c r="AU99" s="25" t="s">
        <v>83</v>
      </c>
      <c r="AY99" s="25" t="s">
        <v>166</v>
      </c>
      <c r="BE99" s="214">
        <f t="shared" si="4"/>
        <v>0</v>
      </c>
      <c r="BF99" s="214">
        <f t="shared" si="5"/>
        <v>0</v>
      </c>
      <c r="BG99" s="214">
        <f t="shared" si="6"/>
        <v>0</v>
      </c>
      <c r="BH99" s="214">
        <f t="shared" si="7"/>
        <v>0</v>
      </c>
      <c r="BI99" s="214">
        <f t="shared" si="8"/>
        <v>0</v>
      </c>
      <c r="BJ99" s="25" t="s">
        <v>83</v>
      </c>
      <c r="BK99" s="214">
        <f t="shared" si="9"/>
        <v>0</v>
      </c>
      <c r="BL99" s="25" t="s">
        <v>174</v>
      </c>
      <c r="BM99" s="25" t="s">
        <v>315</v>
      </c>
    </row>
    <row r="100" spans="2:65" s="1" customFormat="1" ht="408" customHeight="1">
      <c r="B100" s="42"/>
      <c r="C100" s="204" t="s">
        <v>251</v>
      </c>
      <c r="D100" s="204" t="s">
        <v>169</v>
      </c>
      <c r="E100" s="205" t="s">
        <v>2100</v>
      </c>
      <c r="F100" s="206" t="s">
        <v>2101</v>
      </c>
      <c r="G100" s="207" t="s">
        <v>2079</v>
      </c>
      <c r="H100" s="208">
        <v>2</v>
      </c>
      <c r="I100" s="209"/>
      <c r="J100" s="208">
        <f t="shared" si="0"/>
        <v>0</v>
      </c>
      <c r="K100" s="206" t="s">
        <v>22</v>
      </c>
      <c r="L100" s="62"/>
      <c r="M100" s="210" t="s">
        <v>22</v>
      </c>
      <c r="N100" s="211" t="s">
        <v>47</v>
      </c>
      <c r="O100" s="43"/>
      <c r="P100" s="212">
        <f t="shared" si="1"/>
        <v>0</v>
      </c>
      <c r="Q100" s="212">
        <v>92</v>
      </c>
      <c r="R100" s="212">
        <f t="shared" si="2"/>
        <v>184</v>
      </c>
      <c r="S100" s="212">
        <v>0</v>
      </c>
      <c r="T100" s="213">
        <f t="shared" si="3"/>
        <v>0</v>
      </c>
      <c r="AR100" s="25" t="s">
        <v>174</v>
      </c>
      <c r="AT100" s="25" t="s">
        <v>169</v>
      </c>
      <c r="AU100" s="25" t="s">
        <v>83</v>
      </c>
      <c r="AY100" s="25" t="s">
        <v>166</v>
      </c>
      <c r="BE100" s="214">
        <f t="shared" si="4"/>
        <v>0</v>
      </c>
      <c r="BF100" s="214">
        <f t="shared" si="5"/>
        <v>0</v>
      </c>
      <c r="BG100" s="214">
        <f t="shared" si="6"/>
        <v>0</v>
      </c>
      <c r="BH100" s="214">
        <f t="shared" si="7"/>
        <v>0</v>
      </c>
      <c r="BI100" s="214">
        <f t="shared" si="8"/>
        <v>0</v>
      </c>
      <c r="BJ100" s="25" t="s">
        <v>83</v>
      </c>
      <c r="BK100" s="214">
        <f t="shared" si="9"/>
        <v>0</v>
      </c>
      <c r="BL100" s="25" t="s">
        <v>174</v>
      </c>
      <c r="BM100" s="25" t="s">
        <v>328</v>
      </c>
    </row>
    <row r="101" spans="2:65" s="1" customFormat="1" ht="267.75" customHeight="1">
      <c r="B101" s="42"/>
      <c r="C101" s="204" t="s">
        <v>256</v>
      </c>
      <c r="D101" s="204" t="s">
        <v>169</v>
      </c>
      <c r="E101" s="205" t="s">
        <v>2102</v>
      </c>
      <c r="F101" s="206" t="s">
        <v>2103</v>
      </c>
      <c r="G101" s="207" t="s">
        <v>2079</v>
      </c>
      <c r="H101" s="208">
        <v>1</v>
      </c>
      <c r="I101" s="209"/>
      <c r="J101" s="208">
        <f t="shared" si="0"/>
        <v>0</v>
      </c>
      <c r="K101" s="206" t="s">
        <v>22</v>
      </c>
      <c r="L101" s="62"/>
      <c r="M101" s="210" t="s">
        <v>22</v>
      </c>
      <c r="N101" s="211" t="s">
        <v>47</v>
      </c>
      <c r="O101" s="43"/>
      <c r="P101" s="212">
        <f t="shared" si="1"/>
        <v>0</v>
      </c>
      <c r="Q101" s="212">
        <v>84</v>
      </c>
      <c r="R101" s="212">
        <f t="shared" si="2"/>
        <v>84</v>
      </c>
      <c r="S101" s="212">
        <v>0</v>
      </c>
      <c r="T101" s="213">
        <f t="shared" si="3"/>
        <v>0</v>
      </c>
      <c r="AR101" s="25" t="s">
        <v>174</v>
      </c>
      <c r="AT101" s="25" t="s">
        <v>169</v>
      </c>
      <c r="AU101" s="25" t="s">
        <v>83</v>
      </c>
      <c r="AY101" s="25" t="s">
        <v>166</v>
      </c>
      <c r="BE101" s="214">
        <f t="shared" si="4"/>
        <v>0</v>
      </c>
      <c r="BF101" s="214">
        <f t="shared" si="5"/>
        <v>0</v>
      </c>
      <c r="BG101" s="214">
        <f t="shared" si="6"/>
        <v>0</v>
      </c>
      <c r="BH101" s="214">
        <f t="shared" si="7"/>
        <v>0</v>
      </c>
      <c r="BI101" s="214">
        <f t="shared" si="8"/>
        <v>0</v>
      </c>
      <c r="BJ101" s="25" t="s">
        <v>83</v>
      </c>
      <c r="BK101" s="214">
        <f t="shared" si="9"/>
        <v>0</v>
      </c>
      <c r="BL101" s="25" t="s">
        <v>174</v>
      </c>
      <c r="BM101" s="25" t="s">
        <v>342</v>
      </c>
    </row>
    <row r="102" spans="2:65" s="1" customFormat="1" ht="216.75" customHeight="1">
      <c r="B102" s="42"/>
      <c r="C102" s="204" t="s">
        <v>261</v>
      </c>
      <c r="D102" s="204" t="s">
        <v>169</v>
      </c>
      <c r="E102" s="205" t="s">
        <v>2104</v>
      </c>
      <c r="F102" s="206" t="s">
        <v>2105</v>
      </c>
      <c r="G102" s="207" t="s">
        <v>2079</v>
      </c>
      <c r="H102" s="208">
        <v>2</v>
      </c>
      <c r="I102" s="209"/>
      <c r="J102" s="208">
        <f t="shared" si="0"/>
        <v>0</v>
      </c>
      <c r="K102" s="206" t="s">
        <v>22</v>
      </c>
      <c r="L102" s="62"/>
      <c r="M102" s="210" t="s">
        <v>22</v>
      </c>
      <c r="N102" s="211" t="s">
        <v>47</v>
      </c>
      <c r="O102" s="43"/>
      <c r="P102" s="212">
        <f t="shared" si="1"/>
        <v>0</v>
      </c>
      <c r="Q102" s="212">
        <v>36</v>
      </c>
      <c r="R102" s="212">
        <f t="shared" si="2"/>
        <v>72</v>
      </c>
      <c r="S102" s="212">
        <v>0</v>
      </c>
      <c r="T102" s="213">
        <f t="shared" si="3"/>
        <v>0</v>
      </c>
      <c r="AR102" s="25" t="s">
        <v>174</v>
      </c>
      <c r="AT102" s="25" t="s">
        <v>169</v>
      </c>
      <c r="AU102" s="25" t="s">
        <v>83</v>
      </c>
      <c r="AY102" s="25" t="s">
        <v>166</v>
      </c>
      <c r="BE102" s="214">
        <f t="shared" si="4"/>
        <v>0</v>
      </c>
      <c r="BF102" s="214">
        <f t="shared" si="5"/>
        <v>0</v>
      </c>
      <c r="BG102" s="214">
        <f t="shared" si="6"/>
        <v>0</v>
      </c>
      <c r="BH102" s="214">
        <f t="shared" si="7"/>
        <v>0</v>
      </c>
      <c r="BI102" s="214">
        <f t="shared" si="8"/>
        <v>0</v>
      </c>
      <c r="BJ102" s="25" t="s">
        <v>83</v>
      </c>
      <c r="BK102" s="214">
        <f t="shared" si="9"/>
        <v>0</v>
      </c>
      <c r="BL102" s="25" t="s">
        <v>174</v>
      </c>
      <c r="BM102" s="25" t="s">
        <v>352</v>
      </c>
    </row>
    <row r="103" spans="2:65" s="1" customFormat="1" ht="114.75" customHeight="1">
      <c r="B103" s="42"/>
      <c r="C103" s="204" t="s">
        <v>10</v>
      </c>
      <c r="D103" s="204" t="s">
        <v>169</v>
      </c>
      <c r="E103" s="205" t="s">
        <v>2106</v>
      </c>
      <c r="F103" s="206" t="s">
        <v>2107</v>
      </c>
      <c r="G103" s="207" t="s">
        <v>2079</v>
      </c>
      <c r="H103" s="208">
        <v>2</v>
      </c>
      <c r="I103" s="209"/>
      <c r="J103" s="208">
        <f t="shared" si="0"/>
        <v>0</v>
      </c>
      <c r="K103" s="206" t="s">
        <v>22</v>
      </c>
      <c r="L103" s="62"/>
      <c r="M103" s="210" t="s">
        <v>22</v>
      </c>
      <c r="N103" s="211" t="s">
        <v>47</v>
      </c>
      <c r="O103" s="43"/>
      <c r="P103" s="212">
        <f t="shared" si="1"/>
        <v>0</v>
      </c>
      <c r="Q103" s="212">
        <v>6</v>
      </c>
      <c r="R103" s="212">
        <f t="shared" si="2"/>
        <v>12</v>
      </c>
      <c r="S103" s="212">
        <v>0</v>
      </c>
      <c r="T103" s="213">
        <f t="shared" si="3"/>
        <v>0</v>
      </c>
      <c r="AR103" s="25" t="s">
        <v>174</v>
      </c>
      <c r="AT103" s="25" t="s">
        <v>169</v>
      </c>
      <c r="AU103" s="25" t="s">
        <v>83</v>
      </c>
      <c r="AY103" s="25" t="s">
        <v>166</v>
      </c>
      <c r="BE103" s="214">
        <f t="shared" si="4"/>
        <v>0</v>
      </c>
      <c r="BF103" s="214">
        <f t="shared" si="5"/>
        <v>0</v>
      </c>
      <c r="BG103" s="214">
        <f t="shared" si="6"/>
        <v>0</v>
      </c>
      <c r="BH103" s="214">
        <f t="shared" si="7"/>
        <v>0</v>
      </c>
      <c r="BI103" s="214">
        <f t="shared" si="8"/>
        <v>0</v>
      </c>
      <c r="BJ103" s="25" t="s">
        <v>83</v>
      </c>
      <c r="BK103" s="214">
        <f t="shared" si="9"/>
        <v>0</v>
      </c>
      <c r="BL103" s="25" t="s">
        <v>174</v>
      </c>
      <c r="BM103" s="25" t="s">
        <v>366</v>
      </c>
    </row>
    <row r="104" spans="2:65" s="1" customFormat="1" ht="408" customHeight="1">
      <c r="B104" s="42"/>
      <c r="C104" s="204" t="s">
        <v>273</v>
      </c>
      <c r="D104" s="204" t="s">
        <v>169</v>
      </c>
      <c r="E104" s="205" t="s">
        <v>2108</v>
      </c>
      <c r="F104" s="283" t="s">
        <v>2109</v>
      </c>
      <c r="G104" s="207" t="s">
        <v>2079</v>
      </c>
      <c r="H104" s="208">
        <v>1</v>
      </c>
      <c r="I104" s="209"/>
      <c r="J104" s="208">
        <f t="shared" si="0"/>
        <v>0</v>
      </c>
      <c r="K104" s="206" t="s">
        <v>22</v>
      </c>
      <c r="L104" s="62"/>
      <c r="M104" s="210" t="s">
        <v>22</v>
      </c>
      <c r="N104" s="211" t="s">
        <v>47</v>
      </c>
      <c r="O104" s="43"/>
      <c r="P104" s="212">
        <f t="shared" si="1"/>
        <v>0</v>
      </c>
      <c r="Q104" s="212">
        <v>58</v>
      </c>
      <c r="R104" s="212">
        <f t="shared" si="2"/>
        <v>58</v>
      </c>
      <c r="S104" s="212">
        <v>0</v>
      </c>
      <c r="T104" s="213">
        <f t="shared" si="3"/>
        <v>0</v>
      </c>
      <c r="AR104" s="25" t="s">
        <v>174</v>
      </c>
      <c r="AT104" s="25" t="s">
        <v>169</v>
      </c>
      <c r="AU104" s="25" t="s">
        <v>83</v>
      </c>
      <c r="AY104" s="25" t="s">
        <v>166</v>
      </c>
      <c r="BE104" s="214">
        <f t="shared" si="4"/>
        <v>0</v>
      </c>
      <c r="BF104" s="214">
        <f t="shared" si="5"/>
        <v>0</v>
      </c>
      <c r="BG104" s="214">
        <f t="shared" si="6"/>
        <v>0</v>
      </c>
      <c r="BH104" s="214">
        <f t="shared" si="7"/>
        <v>0</v>
      </c>
      <c r="BI104" s="214">
        <f t="shared" si="8"/>
        <v>0</v>
      </c>
      <c r="BJ104" s="25" t="s">
        <v>83</v>
      </c>
      <c r="BK104" s="214">
        <f t="shared" si="9"/>
        <v>0</v>
      </c>
      <c r="BL104" s="25" t="s">
        <v>174</v>
      </c>
      <c r="BM104" s="25" t="s">
        <v>377</v>
      </c>
    </row>
    <row r="105" spans="2:65" s="1" customFormat="1" ht="408" customHeight="1">
      <c r="B105" s="42"/>
      <c r="C105" s="204" t="s">
        <v>279</v>
      </c>
      <c r="D105" s="204" t="s">
        <v>169</v>
      </c>
      <c r="E105" s="205" t="s">
        <v>2110</v>
      </c>
      <c r="F105" s="283" t="s">
        <v>2111</v>
      </c>
      <c r="G105" s="207" t="s">
        <v>2079</v>
      </c>
      <c r="H105" s="208">
        <v>1</v>
      </c>
      <c r="I105" s="209"/>
      <c r="J105" s="208">
        <f t="shared" si="0"/>
        <v>0</v>
      </c>
      <c r="K105" s="206" t="s">
        <v>22</v>
      </c>
      <c r="L105" s="62"/>
      <c r="M105" s="210" t="s">
        <v>22</v>
      </c>
      <c r="N105" s="211" t="s">
        <v>47</v>
      </c>
      <c r="O105" s="43"/>
      <c r="P105" s="212">
        <f t="shared" si="1"/>
        <v>0</v>
      </c>
      <c r="Q105" s="212">
        <v>1650</v>
      </c>
      <c r="R105" s="212">
        <f t="shared" si="2"/>
        <v>1650</v>
      </c>
      <c r="S105" s="212">
        <v>0</v>
      </c>
      <c r="T105" s="213">
        <f t="shared" si="3"/>
        <v>0</v>
      </c>
      <c r="AR105" s="25" t="s">
        <v>174</v>
      </c>
      <c r="AT105" s="25" t="s">
        <v>169</v>
      </c>
      <c r="AU105" s="25" t="s">
        <v>83</v>
      </c>
      <c r="AY105" s="25" t="s">
        <v>166</v>
      </c>
      <c r="BE105" s="214">
        <f t="shared" si="4"/>
        <v>0</v>
      </c>
      <c r="BF105" s="214">
        <f t="shared" si="5"/>
        <v>0</v>
      </c>
      <c r="BG105" s="214">
        <f t="shared" si="6"/>
        <v>0</v>
      </c>
      <c r="BH105" s="214">
        <f t="shared" si="7"/>
        <v>0</v>
      </c>
      <c r="BI105" s="214">
        <f t="shared" si="8"/>
        <v>0</v>
      </c>
      <c r="BJ105" s="25" t="s">
        <v>83</v>
      </c>
      <c r="BK105" s="214">
        <f t="shared" si="9"/>
        <v>0</v>
      </c>
      <c r="BL105" s="25" t="s">
        <v>174</v>
      </c>
      <c r="BM105" s="25" t="s">
        <v>394</v>
      </c>
    </row>
    <row r="106" spans="2:65" s="1" customFormat="1" ht="408" customHeight="1">
      <c r="B106" s="42"/>
      <c r="C106" s="204" t="s">
        <v>286</v>
      </c>
      <c r="D106" s="204" t="s">
        <v>169</v>
      </c>
      <c r="E106" s="205" t="s">
        <v>2112</v>
      </c>
      <c r="F106" s="206" t="s">
        <v>2113</v>
      </c>
      <c r="G106" s="207" t="s">
        <v>2079</v>
      </c>
      <c r="H106" s="208">
        <v>2</v>
      </c>
      <c r="I106" s="209"/>
      <c r="J106" s="208">
        <f t="shared" si="0"/>
        <v>0</v>
      </c>
      <c r="K106" s="206" t="s">
        <v>22</v>
      </c>
      <c r="L106" s="62"/>
      <c r="M106" s="210" t="s">
        <v>22</v>
      </c>
      <c r="N106" s="211" t="s">
        <v>47</v>
      </c>
      <c r="O106" s="43"/>
      <c r="P106" s="212">
        <f t="shared" si="1"/>
        <v>0</v>
      </c>
      <c r="Q106" s="212">
        <v>77</v>
      </c>
      <c r="R106" s="212">
        <f t="shared" si="2"/>
        <v>154</v>
      </c>
      <c r="S106" s="212">
        <v>0</v>
      </c>
      <c r="T106" s="213">
        <f t="shared" si="3"/>
        <v>0</v>
      </c>
      <c r="AR106" s="25" t="s">
        <v>174</v>
      </c>
      <c r="AT106" s="25" t="s">
        <v>169</v>
      </c>
      <c r="AU106" s="25" t="s">
        <v>83</v>
      </c>
      <c r="AY106" s="25" t="s">
        <v>166</v>
      </c>
      <c r="BE106" s="214">
        <f t="shared" si="4"/>
        <v>0</v>
      </c>
      <c r="BF106" s="214">
        <f t="shared" si="5"/>
        <v>0</v>
      </c>
      <c r="BG106" s="214">
        <f t="shared" si="6"/>
        <v>0</v>
      </c>
      <c r="BH106" s="214">
        <f t="shared" si="7"/>
        <v>0</v>
      </c>
      <c r="BI106" s="214">
        <f t="shared" si="8"/>
        <v>0</v>
      </c>
      <c r="BJ106" s="25" t="s">
        <v>83</v>
      </c>
      <c r="BK106" s="214">
        <f t="shared" si="9"/>
        <v>0</v>
      </c>
      <c r="BL106" s="25" t="s">
        <v>174</v>
      </c>
      <c r="BM106" s="25" t="s">
        <v>591</v>
      </c>
    </row>
    <row r="107" spans="2:65" s="1" customFormat="1" ht="408" customHeight="1">
      <c r="B107" s="42"/>
      <c r="C107" s="204" t="s">
        <v>295</v>
      </c>
      <c r="D107" s="204" t="s">
        <v>169</v>
      </c>
      <c r="E107" s="205" t="s">
        <v>2114</v>
      </c>
      <c r="F107" s="206" t="s">
        <v>2115</v>
      </c>
      <c r="G107" s="207" t="s">
        <v>2079</v>
      </c>
      <c r="H107" s="208">
        <v>1</v>
      </c>
      <c r="I107" s="209"/>
      <c r="J107" s="208">
        <f t="shared" si="0"/>
        <v>0</v>
      </c>
      <c r="K107" s="206" t="s">
        <v>22</v>
      </c>
      <c r="L107" s="62"/>
      <c r="M107" s="210" t="s">
        <v>22</v>
      </c>
      <c r="N107" s="211" t="s">
        <v>47</v>
      </c>
      <c r="O107" s="43"/>
      <c r="P107" s="212">
        <f t="shared" si="1"/>
        <v>0</v>
      </c>
      <c r="Q107" s="212">
        <v>69</v>
      </c>
      <c r="R107" s="212">
        <f t="shared" si="2"/>
        <v>69</v>
      </c>
      <c r="S107" s="212">
        <v>0</v>
      </c>
      <c r="T107" s="213">
        <f t="shared" si="3"/>
        <v>0</v>
      </c>
      <c r="AR107" s="25" t="s">
        <v>174</v>
      </c>
      <c r="AT107" s="25" t="s">
        <v>169</v>
      </c>
      <c r="AU107" s="25" t="s">
        <v>83</v>
      </c>
      <c r="AY107" s="25" t="s">
        <v>166</v>
      </c>
      <c r="BE107" s="214">
        <f t="shared" si="4"/>
        <v>0</v>
      </c>
      <c r="BF107" s="214">
        <f t="shared" si="5"/>
        <v>0</v>
      </c>
      <c r="BG107" s="214">
        <f t="shared" si="6"/>
        <v>0</v>
      </c>
      <c r="BH107" s="214">
        <f t="shared" si="7"/>
        <v>0</v>
      </c>
      <c r="BI107" s="214">
        <f t="shared" si="8"/>
        <v>0</v>
      </c>
      <c r="BJ107" s="25" t="s">
        <v>83</v>
      </c>
      <c r="BK107" s="214">
        <f t="shared" si="9"/>
        <v>0</v>
      </c>
      <c r="BL107" s="25" t="s">
        <v>174</v>
      </c>
      <c r="BM107" s="25" t="s">
        <v>605</v>
      </c>
    </row>
    <row r="108" spans="2:65" s="1" customFormat="1" ht="408" customHeight="1">
      <c r="B108" s="42"/>
      <c r="C108" s="204" t="s">
        <v>303</v>
      </c>
      <c r="D108" s="204" t="s">
        <v>169</v>
      </c>
      <c r="E108" s="205" t="s">
        <v>2116</v>
      </c>
      <c r="F108" s="283" t="s">
        <v>2117</v>
      </c>
      <c r="G108" s="207" t="s">
        <v>2079</v>
      </c>
      <c r="H108" s="208">
        <v>1</v>
      </c>
      <c r="I108" s="209"/>
      <c r="J108" s="208">
        <f t="shared" si="0"/>
        <v>0</v>
      </c>
      <c r="K108" s="206" t="s">
        <v>22</v>
      </c>
      <c r="L108" s="62"/>
      <c r="M108" s="210" t="s">
        <v>22</v>
      </c>
      <c r="N108" s="211" t="s">
        <v>47</v>
      </c>
      <c r="O108" s="43"/>
      <c r="P108" s="212">
        <f t="shared" si="1"/>
        <v>0</v>
      </c>
      <c r="Q108" s="212">
        <v>69</v>
      </c>
      <c r="R108" s="212">
        <f t="shared" si="2"/>
        <v>69</v>
      </c>
      <c r="S108" s="212">
        <v>0</v>
      </c>
      <c r="T108" s="213">
        <f t="shared" si="3"/>
        <v>0</v>
      </c>
      <c r="AR108" s="25" t="s">
        <v>174</v>
      </c>
      <c r="AT108" s="25" t="s">
        <v>169</v>
      </c>
      <c r="AU108" s="25" t="s">
        <v>83</v>
      </c>
      <c r="AY108" s="25" t="s">
        <v>166</v>
      </c>
      <c r="BE108" s="214">
        <f t="shared" si="4"/>
        <v>0</v>
      </c>
      <c r="BF108" s="214">
        <f t="shared" si="5"/>
        <v>0</v>
      </c>
      <c r="BG108" s="214">
        <f t="shared" si="6"/>
        <v>0</v>
      </c>
      <c r="BH108" s="214">
        <f t="shared" si="7"/>
        <v>0</v>
      </c>
      <c r="BI108" s="214">
        <f t="shared" si="8"/>
        <v>0</v>
      </c>
      <c r="BJ108" s="25" t="s">
        <v>83</v>
      </c>
      <c r="BK108" s="214">
        <f t="shared" si="9"/>
        <v>0</v>
      </c>
      <c r="BL108" s="25" t="s">
        <v>174</v>
      </c>
      <c r="BM108" s="25" t="s">
        <v>616</v>
      </c>
    </row>
    <row r="109" spans="2:65" s="1" customFormat="1" ht="318.75" customHeight="1">
      <c r="B109" s="42"/>
      <c r="C109" s="204" t="s">
        <v>9</v>
      </c>
      <c r="D109" s="204" t="s">
        <v>169</v>
      </c>
      <c r="E109" s="205" t="s">
        <v>2118</v>
      </c>
      <c r="F109" s="206" t="s">
        <v>2119</v>
      </c>
      <c r="G109" s="207" t="s">
        <v>2079</v>
      </c>
      <c r="H109" s="208">
        <v>2</v>
      </c>
      <c r="I109" s="209"/>
      <c r="J109" s="208">
        <f t="shared" si="0"/>
        <v>0</v>
      </c>
      <c r="K109" s="206" t="s">
        <v>22</v>
      </c>
      <c r="L109" s="62"/>
      <c r="M109" s="210" t="s">
        <v>22</v>
      </c>
      <c r="N109" s="211" t="s">
        <v>47</v>
      </c>
      <c r="O109" s="43"/>
      <c r="P109" s="212">
        <f t="shared" si="1"/>
        <v>0</v>
      </c>
      <c r="Q109" s="212">
        <v>218</v>
      </c>
      <c r="R109" s="212">
        <f t="shared" si="2"/>
        <v>436</v>
      </c>
      <c r="S109" s="212">
        <v>0</v>
      </c>
      <c r="T109" s="213">
        <f t="shared" si="3"/>
        <v>0</v>
      </c>
      <c r="AR109" s="25" t="s">
        <v>174</v>
      </c>
      <c r="AT109" s="25" t="s">
        <v>169</v>
      </c>
      <c r="AU109" s="25" t="s">
        <v>83</v>
      </c>
      <c r="AY109" s="25" t="s">
        <v>166</v>
      </c>
      <c r="BE109" s="214">
        <f t="shared" si="4"/>
        <v>0</v>
      </c>
      <c r="BF109" s="214">
        <f t="shared" si="5"/>
        <v>0</v>
      </c>
      <c r="BG109" s="214">
        <f t="shared" si="6"/>
        <v>0</v>
      </c>
      <c r="BH109" s="214">
        <f t="shared" si="7"/>
        <v>0</v>
      </c>
      <c r="BI109" s="214">
        <f t="shared" si="8"/>
        <v>0</v>
      </c>
      <c r="BJ109" s="25" t="s">
        <v>83</v>
      </c>
      <c r="BK109" s="214">
        <f t="shared" si="9"/>
        <v>0</v>
      </c>
      <c r="BL109" s="25" t="s">
        <v>174</v>
      </c>
      <c r="BM109" s="25" t="s">
        <v>626</v>
      </c>
    </row>
    <row r="110" spans="2:65" s="1" customFormat="1" ht="114.75" customHeight="1">
      <c r="B110" s="42"/>
      <c r="C110" s="204" t="s">
        <v>315</v>
      </c>
      <c r="D110" s="204" t="s">
        <v>169</v>
      </c>
      <c r="E110" s="205" t="s">
        <v>2120</v>
      </c>
      <c r="F110" s="206" t="s">
        <v>2121</v>
      </c>
      <c r="G110" s="207" t="s">
        <v>2079</v>
      </c>
      <c r="H110" s="208">
        <v>1</v>
      </c>
      <c r="I110" s="209"/>
      <c r="J110" s="208">
        <f t="shared" si="0"/>
        <v>0</v>
      </c>
      <c r="K110" s="206" t="s">
        <v>22</v>
      </c>
      <c r="L110" s="62"/>
      <c r="M110" s="210" t="s">
        <v>22</v>
      </c>
      <c r="N110" s="211" t="s">
        <v>47</v>
      </c>
      <c r="O110" s="43"/>
      <c r="P110" s="212">
        <f t="shared" si="1"/>
        <v>0</v>
      </c>
      <c r="Q110" s="212">
        <v>97</v>
      </c>
      <c r="R110" s="212">
        <f t="shared" si="2"/>
        <v>97</v>
      </c>
      <c r="S110" s="212">
        <v>0</v>
      </c>
      <c r="T110" s="213">
        <f t="shared" si="3"/>
        <v>0</v>
      </c>
      <c r="AR110" s="25" t="s">
        <v>174</v>
      </c>
      <c r="AT110" s="25" t="s">
        <v>169</v>
      </c>
      <c r="AU110" s="25" t="s">
        <v>83</v>
      </c>
      <c r="AY110" s="25" t="s">
        <v>166</v>
      </c>
      <c r="BE110" s="214">
        <f t="shared" si="4"/>
        <v>0</v>
      </c>
      <c r="BF110" s="214">
        <f t="shared" si="5"/>
        <v>0</v>
      </c>
      <c r="BG110" s="214">
        <f t="shared" si="6"/>
        <v>0</v>
      </c>
      <c r="BH110" s="214">
        <f t="shared" si="7"/>
        <v>0</v>
      </c>
      <c r="BI110" s="214">
        <f t="shared" si="8"/>
        <v>0</v>
      </c>
      <c r="BJ110" s="25" t="s">
        <v>83</v>
      </c>
      <c r="BK110" s="214">
        <f t="shared" si="9"/>
        <v>0</v>
      </c>
      <c r="BL110" s="25" t="s">
        <v>174</v>
      </c>
      <c r="BM110" s="25" t="s">
        <v>638</v>
      </c>
    </row>
    <row r="111" spans="2:65" s="1" customFormat="1" ht="318.75" customHeight="1">
      <c r="B111" s="42"/>
      <c r="C111" s="204" t="s">
        <v>321</v>
      </c>
      <c r="D111" s="204" t="s">
        <v>169</v>
      </c>
      <c r="E111" s="205" t="s">
        <v>2122</v>
      </c>
      <c r="F111" s="206" t="s">
        <v>2123</v>
      </c>
      <c r="G111" s="207" t="s">
        <v>2079</v>
      </c>
      <c r="H111" s="208">
        <v>1</v>
      </c>
      <c r="I111" s="209"/>
      <c r="J111" s="208">
        <f t="shared" si="0"/>
        <v>0</v>
      </c>
      <c r="K111" s="206" t="s">
        <v>22</v>
      </c>
      <c r="L111" s="62"/>
      <c r="M111" s="210" t="s">
        <v>22</v>
      </c>
      <c r="N111" s="211" t="s">
        <v>47</v>
      </c>
      <c r="O111" s="43"/>
      <c r="P111" s="212">
        <f t="shared" si="1"/>
        <v>0</v>
      </c>
      <c r="Q111" s="212">
        <v>146</v>
      </c>
      <c r="R111" s="212">
        <f t="shared" si="2"/>
        <v>146</v>
      </c>
      <c r="S111" s="212">
        <v>0</v>
      </c>
      <c r="T111" s="213">
        <f t="shared" si="3"/>
        <v>0</v>
      </c>
      <c r="AR111" s="25" t="s">
        <v>174</v>
      </c>
      <c r="AT111" s="25" t="s">
        <v>169</v>
      </c>
      <c r="AU111" s="25" t="s">
        <v>83</v>
      </c>
      <c r="AY111" s="25" t="s">
        <v>166</v>
      </c>
      <c r="BE111" s="214">
        <f t="shared" si="4"/>
        <v>0</v>
      </c>
      <c r="BF111" s="214">
        <f t="shared" si="5"/>
        <v>0</v>
      </c>
      <c r="BG111" s="214">
        <f t="shared" si="6"/>
        <v>0</v>
      </c>
      <c r="BH111" s="214">
        <f t="shared" si="7"/>
        <v>0</v>
      </c>
      <c r="BI111" s="214">
        <f t="shared" si="8"/>
        <v>0</v>
      </c>
      <c r="BJ111" s="25" t="s">
        <v>83</v>
      </c>
      <c r="BK111" s="214">
        <f t="shared" si="9"/>
        <v>0</v>
      </c>
      <c r="BL111" s="25" t="s">
        <v>174</v>
      </c>
      <c r="BM111" s="25" t="s">
        <v>652</v>
      </c>
    </row>
    <row r="112" spans="2:65" s="1" customFormat="1" ht="318.75" customHeight="1">
      <c r="B112" s="42"/>
      <c r="C112" s="204" t="s">
        <v>328</v>
      </c>
      <c r="D112" s="204" t="s">
        <v>169</v>
      </c>
      <c r="E112" s="205" t="s">
        <v>2124</v>
      </c>
      <c r="F112" s="206" t="s">
        <v>2125</v>
      </c>
      <c r="G112" s="207" t="s">
        <v>2079</v>
      </c>
      <c r="H112" s="208">
        <v>1</v>
      </c>
      <c r="I112" s="209"/>
      <c r="J112" s="208">
        <f t="shared" si="0"/>
        <v>0</v>
      </c>
      <c r="K112" s="206" t="s">
        <v>22</v>
      </c>
      <c r="L112" s="62"/>
      <c r="M112" s="210" t="s">
        <v>22</v>
      </c>
      <c r="N112" s="211" t="s">
        <v>47</v>
      </c>
      <c r="O112" s="43"/>
      <c r="P112" s="212">
        <f t="shared" si="1"/>
        <v>0</v>
      </c>
      <c r="Q112" s="212">
        <v>211</v>
      </c>
      <c r="R112" s="212">
        <f t="shared" si="2"/>
        <v>211</v>
      </c>
      <c r="S112" s="212">
        <v>0</v>
      </c>
      <c r="T112" s="213">
        <f t="shared" si="3"/>
        <v>0</v>
      </c>
      <c r="AR112" s="25" t="s">
        <v>174</v>
      </c>
      <c r="AT112" s="25" t="s">
        <v>169</v>
      </c>
      <c r="AU112" s="25" t="s">
        <v>83</v>
      </c>
      <c r="AY112" s="25" t="s">
        <v>166</v>
      </c>
      <c r="BE112" s="214">
        <f t="shared" si="4"/>
        <v>0</v>
      </c>
      <c r="BF112" s="214">
        <f t="shared" si="5"/>
        <v>0</v>
      </c>
      <c r="BG112" s="214">
        <f t="shared" si="6"/>
        <v>0</v>
      </c>
      <c r="BH112" s="214">
        <f t="shared" si="7"/>
        <v>0</v>
      </c>
      <c r="BI112" s="214">
        <f t="shared" si="8"/>
        <v>0</v>
      </c>
      <c r="BJ112" s="25" t="s">
        <v>83</v>
      </c>
      <c r="BK112" s="214">
        <f t="shared" si="9"/>
        <v>0</v>
      </c>
      <c r="BL112" s="25" t="s">
        <v>174</v>
      </c>
      <c r="BM112" s="25" t="s">
        <v>668</v>
      </c>
    </row>
    <row r="113" spans="2:65" s="1" customFormat="1" ht="127.5" customHeight="1">
      <c r="B113" s="42"/>
      <c r="C113" s="204" t="s">
        <v>337</v>
      </c>
      <c r="D113" s="204" t="s">
        <v>169</v>
      </c>
      <c r="E113" s="205" t="s">
        <v>2126</v>
      </c>
      <c r="F113" s="206" t="s">
        <v>2127</v>
      </c>
      <c r="G113" s="207" t="s">
        <v>2079</v>
      </c>
      <c r="H113" s="208">
        <v>1</v>
      </c>
      <c r="I113" s="209"/>
      <c r="J113" s="208">
        <f t="shared" si="0"/>
        <v>0</v>
      </c>
      <c r="K113" s="206" t="s">
        <v>22</v>
      </c>
      <c r="L113" s="62"/>
      <c r="M113" s="210" t="s">
        <v>22</v>
      </c>
      <c r="N113" s="211" t="s">
        <v>47</v>
      </c>
      <c r="O113" s="43"/>
      <c r="P113" s="212">
        <f t="shared" si="1"/>
        <v>0</v>
      </c>
      <c r="Q113" s="212">
        <v>97</v>
      </c>
      <c r="R113" s="212">
        <f t="shared" si="2"/>
        <v>97</v>
      </c>
      <c r="S113" s="212">
        <v>0</v>
      </c>
      <c r="T113" s="213">
        <f t="shared" si="3"/>
        <v>0</v>
      </c>
      <c r="AR113" s="25" t="s">
        <v>174</v>
      </c>
      <c r="AT113" s="25" t="s">
        <v>169</v>
      </c>
      <c r="AU113" s="25" t="s">
        <v>83</v>
      </c>
      <c r="AY113" s="25" t="s">
        <v>166</v>
      </c>
      <c r="BE113" s="214">
        <f t="shared" si="4"/>
        <v>0</v>
      </c>
      <c r="BF113" s="214">
        <f t="shared" si="5"/>
        <v>0</v>
      </c>
      <c r="BG113" s="214">
        <f t="shared" si="6"/>
        <v>0</v>
      </c>
      <c r="BH113" s="214">
        <f t="shared" si="7"/>
        <v>0</v>
      </c>
      <c r="BI113" s="214">
        <f t="shared" si="8"/>
        <v>0</v>
      </c>
      <c r="BJ113" s="25" t="s">
        <v>83</v>
      </c>
      <c r="BK113" s="214">
        <f t="shared" si="9"/>
        <v>0</v>
      </c>
      <c r="BL113" s="25" t="s">
        <v>174</v>
      </c>
      <c r="BM113" s="25" t="s">
        <v>682</v>
      </c>
    </row>
    <row r="114" spans="2:65" s="1" customFormat="1" ht="408" customHeight="1">
      <c r="B114" s="42"/>
      <c r="C114" s="204" t="s">
        <v>342</v>
      </c>
      <c r="D114" s="204" t="s">
        <v>169</v>
      </c>
      <c r="E114" s="205" t="s">
        <v>2128</v>
      </c>
      <c r="F114" s="283" t="s">
        <v>2129</v>
      </c>
      <c r="G114" s="207" t="s">
        <v>2079</v>
      </c>
      <c r="H114" s="208">
        <v>1</v>
      </c>
      <c r="I114" s="209"/>
      <c r="J114" s="208">
        <f t="shared" si="0"/>
        <v>0</v>
      </c>
      <c r="K114" s="206" t="s">
        <v>22</v>
      </c>
      <c r="L114" s="62"/>
      <c r="M114" s="210" t="s">
        <v>22</v>
      </c>
      <c r="N114" s="211" t="s">
        <v>47</v>
      </c>
      <c r="O114" s="43"/>
      <c r="P114" s="212">
        <f t="shared" si="1"/>
        <v>0</v>
      </c>
      <c r="Q114" s="212">
        <v>92</v>
      </c>
      <c r="R114" s="212">
        <f t="shared" si="2"/>
        <v>92</v>
      </c>
      <c r="S114" s="212">
        <v>0</v>
      </c>
      <c r="T114" s="213">
        <f t="shared" si="3"/>
        <v>0</v>
      </c>
      <c r="AR114" s="25" t="s">
        <v>174</v>
      </c>
      <c r="AT114" s="25" t="s">
        <v>169</v>
      </c>
      <c r="AU114" s="25" t="s">
        <v>83</v>
      </c>
      <c r="AY114" s="25" t="s">
        <v>166</v>
      </c>
      <c r="BE114" s="214">
        <f t="shared" si="4"/>
        <v>0</v>
      </c>
      <c r="BF114" s="214">
        <f t="shared" si="5"/>
        <v>0</v>
      </c>
      <c r="BG114" s="214">
        <f t="shared" si="6"/>
        <v>0</v>
      </c>
      <c r="BH114" s="214">
        <f t="shared" si="7"/>
        <v>0</v>
      </c>
      <c r="BI114" s="214">
        <f t="shared" si="8"/>
        <v>0</v>
      </c>
      <c r="BJ114" s="25" t="s">
        <v>83</v>
      </c>
      <c r="BK114" s="214">
        <f t="shared" si="9"/>
        <v>0</v>
      </c>
      <c r="BL114" s="25" t="s">
        <v>174</v>
      </c>
      <c r="BM114" s="25" t="s">
        <v>693</v>
      </c>
    </row>
    <row r="115" spans="2:65" s="1" customFormat="1" ht="408" customHeight="1">
      <c r="B115" s="42"/>
      <c r="C115" s="204" t="s">
        <v>347</v>
      </c>
      <c r="D115" s="204" t="s">
        <v>169</v>
      </c>
      <c r="E115" s="205" t="s">
        <v>2130</v>
      </c>
      <c r="F115" s="206" t="s">
        <v>2131</v>
      </c>
      <c r="G115" s="207" t="s">
        <v>2079</v>
      </c>
      <c r="H115" s="208">
        <v>1</v>
      </c>
      <c r="I115" s="209"/>
      <c r="J115" s="208">
        <f t="shared" si="0"/>
        <v>0</v>
      </c>
      <c r="K115" s="206" t="s">
        <v>22</v>
      </c>
      <c r="L115" s="62"/>
      <c r="M115" s="210" t="s">
        <v>22</v>
      </c>
      <c r="N115" s="211" t="s">
        <v>47</v>
      </c>
      <c r="O115" s="43"/>
      <c r="P115" s="212">
        <f t="shared" si="1"/>
        <v>0</v>
      </c>
      <c r="Q115" s="212">
        <v>13</v>
      </c>
      <c r="R115" s="212">
        <f t="shared" si="2"/>
        <v>13</v>
      </c>
      <c r="S115" s="212">
        <v>0</v>
      </c>
      <c r="T115" s="213">
        <f t="shared" si="3"/>
        <v>0</v>
      </c>
      <c r="AR115" s="25" t="s">
        <v>174</v>
      </c>
      <c r="AT115" s="25" t="s">
        <v>169</v>
      </c>
      <c r="AU115" s="25" t="s">
        <v>83</v>
      </c>
      <c r="AY115" s="25" t="s">
        <v>166</v>
      </c>
      <c r="BE115" s="214">
        <f t="shared" si="4"/>
        <v>0</v>
      </c>
      <c r="BF115" s="214">
        <f t="shared" si="5"/>
        <v>0</v>
      </c>
      <c r="BG115" s="214">
        <f t="shared" si="6"/>
        <v>0</v>
      </c>
      <c r="BH115" s="214">
        <f t="shared" si="7"/>
        <v>0</v>
      </c>
      <c r="BI115" s="214">
        <f t="shared" si="8"/>
        <v>0</v>
      </c>
      <c r="BJ115" s="25" t="s">
        <v>83</v>
      </c>
      <c r="BK115" s="214">
        <f t="shared" si="9"/>
        <v>0</v>
      </c>
      <c r="BL115" s="25" t="s">
        <v>174</v>
      </c>
      <c r="BM115" s="25" t="s">
        <v>716</v>
      </c>
    </row>
    <row r="116" spans="2:65" s="1" customFormat="1" ht="165.75" customHeight="1">
      <c r="B116" s="42"/>
      <c r="C116" s="204" t="s">
        <v>352</v>
      </c>
      <c r="D116" s="204" t="s">
        <v>169</v>
      </c>
      <c r="E116" s="205" t="s">
        <v>2132</v>
      </c>
      <c r="F116" s="206" t="s">
        <v>2133</v>
      </c>
      <c r="G116" s="207" t="s">
        <v>2079</v>
      </c>
      <c r="H116" s="208">
        <v>1</v>
      </c>
      <c r="I116" s="209"/>
      <c r="J116" s="208">
        <f t="shared" si="0"/>
        <v>0</v>
      </c>
      <c r="K116" s="206" t="s">
        <v>22</v>
      </c>
      <c r="L116" s="62"/>
      <c r="M116" s="210" t="s">
        <v>22</v>
      </c>
      <c r="N116" s="211" t="s">
        <v>47</v>
      </c>
      <c r="O116" s="43"/>
      <c r="P116" s="212">
        <f t="shared" si="1"/>
        <v>0</v>
      </c>
      <c r="Q116" s="212">
        <v>9</v>
      </c>
      <c r="R116" s="212">
        <f t="shared" si="2"/>
        <v>9</v>
      </c>
      <c r="S116" s="212">
        <v>0</v>
      </c>
      <c r="T116" s="213">
        <f t="shared" si="3"/>
        <v>0</v>
      </c>
      <c r="AR116" s="25" t="s">
        <v>174</v>
      </c>
      <c r="AT116" s="25" t="s">
        <v>169</v>
      </c>
      <c r="AU116" s="25" t="s">
        <v>83</v>
      </c>
      <c r="AY116" s="25" t="s">
        <v>166</v>
      </c>
      <c r="BE116" s="214">
        <f t="shared" si="4"/>
        <v>0</v>
      </c>
      <c r="BF116" s="214">
        <f t="shared" si="5"/>
        <v>0</v>
      </c>
      <c r="BG116" s="214">
        <f t="shared" si="6"/>
        <v>0</v>
      </c>
      <c r="BH116" s="214">
        <f t="shared" si="7"/>
        <v>0</v>
      </c>
      <c r="BI116" s="214">
        <f t="shared" si="8"/>
        <v>0</v>
      </c>
      <c r="BJ116" s="25" t="s">
        <v>83</v>
      </c>
      <c r="BK116" s="214">
        <f t="shared" si="9"/>
        <v>0</v>
      </c>
      <c r="BL116" s="25" t="s">
        <v>174</v>
      </c>
      <c r="BM116" s="25" t="s">
        <v>729</v>
      </c>
    </row>
    <row r="117" spans="2:65" s="1" customFormat="1" ht="408" customHeight="1">
      <c r="B117" s="42"/>
      <c r="C117" s="204" t="s">
        <v>359</v>
      </c>
      <c r="D117" s="204" t="s">
        <v>169</v>
      </c>
      <c r="E117" s="205" t="s">
        <v>2134</v>
      </c>
      <c r="F117" s="283" t="s">
        <v>2135</v>
      </c>
      <c r="G117" s="207" t="s">
        <v>2079</v>
      </c>
      <c r="H117" s="208">
        <v>1</v>
      </c>
      <c r="I117" s="209"/>
      <c r="J117" s="208">
        <f t="shared" si="0"/>
        <v>0</v>
      </c>
      <c r="K117" s="206" t="s">
        <v>22</v>
      </c>
      <c r="L117" s="62"/>
      <c r="M117" s="210" t="s">
        <v>22</v>
      </c>
      <c r="N117" s="211" t="s">
        <v>47</v>
      </c>
      <c r="O117" s="43"/>
      <c r="P117" s="212">
        <f t="shared" si="1"/>
        <v>0</v>
      </c>
      <c r="Q117" s="212">
        <v>196</v>
      </c>
      <c r="R117" s="212">
        <f t="shared" si="2"/>
        <v>196</v>
      </c>
      <c r="S117" s="212">
        <v>0</v>
      </c>
      <c r="T117" s="213">
        <f t="shared" si="3"/>
        <v>0</v>
      </c>
      <c r="AR117" s="25" t="s">
        <v>174</v>
      </c>
      <c r="AT117" s="25" t="s">
        <v>169</v>
      </c>
      <c r="AU117" s="25" t="s">
        <v>83</v>
      </c>
      <c r="AY117" s="25" t="s">
        <v>166</v>
      </c>
      <c r="BE117" s="214">
        <f t="shared" si="4"/>
        <v>0</v>
      </c>
      <c r="BF117" s="214">
        <f t="shared" si="5"/>
        <v>0</v>
      </c>
      <c r="BG117" s="214">
        <f t="shared" si="6"/>
        <v>0</v>
      </c>
      <c r="BH117" s="214">
        <f t="shared" si="7"/>
        <v>0</v>
      </c>
      <c r="BI117" s="214">
        <f t="shared" si="8"/>
        <v>0</v>
      </c>
      <c r="BJ117" s="25" t="s">
        <v>83</v>
      </c>
      <c r="BK117" s="214">
        <f t="shared" si="9"/>
        <v>0</v>
      </c>
      <c r="BL117" s="25" t="s">
        <v>174</v>
      </c>
      <c r="BM117" s="25" t="s">
        <v>740</v>
      </c>
    </row>
    <row r="118" spans="2:65" s="1" customFormat="1" ht="408" customHeight="1">
      <c r="B118" s="42"/>
      <c r="C118" s="204" t="s">
        <v>366</v>
      </c>
      <c r="D118" s="204" t="s">
        <v>169</v>
      </c>
      <c r="E118" s="205" t="s">
        <v>2136</v>
      </c>
      <c r="F118" s="283" t="s">
        <v>2137</v>
      </c>
      <c r="G118" s="207" t="s">
        <v>2079</v>
      </c>
      <c r="H118" s="208">
        <v>1</v>
      </c>
      <c r="I118" s="209"/>
      <c r="J118" s="208">
        <f t="shared" si="0"/>
        <v>0</v>
      </c>
      <c r="K118" s="206" t="s">
        <v>22</v>
      </c>
      <c r="L118" s="62"/>
      <c r="M118" s="210" t="s">
        <v>22</v>
      </c>
      <c r="N118" s="211" t="s">
        <v>47</v>
      </c>
      <c r="O118" s="43"/>
      <c r="P118" s="212">
        <f t="shared" si="1"/>
        <v>0</v>
      </c>
      <c r="Q118" s="212">
        <v>16</v>
      </c>
      <c r="R118" s="212">
        <f t="shared" si="2"/>
        <v>16</v>
      </c>
      <c r="S118" s="212">
        <v>0</v>
      </c>
      <c r="T118" s="213">
        <f t="shared" si="3"/>
        <v>0</v>
      </c>
      <c r="AR118" s="25" t="s">
        <v>174</v>
      </c>
      <c r="AT118" s="25" t="s">
        <v>169</v>
      </c>
      <c r="AU118" s="25" t="s">
        <v>83</v>
      </c>
      <c r="AY118" s="25" t="s">
        <v>166</v>
      </c>
      <c r="BE118" s="214">
        <f t="shared" si="4"/>
        <v>0</v>
      </c>
      <c r="BF118" s="214">
        <f t="shared" si="5"/>
        <v>0</v>
      </c>
      <c r="BG118" s="214">
        <f t="shared" si="6"/>
        <v>0</v>
      </c>
      <c r="BH118" s="214">
        <f t="shared" si="7"/>
        <v>0</v>
      </c>
      <c r="BI118" s="214">
        <f t="shared" si="8"/>
        <v>0</v>
      </c>
      <c r="BJ118" s="25" t="s">
        <v>83</v>
      </c>
      <c r="BK118" s="214">
        <f t="shared" si="9"/>
        <v>0</v>
      </c>
      <c r="BL118" s="25" t="s">
        <v>174</v>
      </c>
      <c r="BM118" s="25" t="s">
        <v>750</v>
      </c>
    </row>
    <row r="119" spans="2:65" s="1" customFormat="1" ht="51" customHeight="1">
      <c r="B119" s="42"/>
      <c r="C119" s="204" t="s">
        <v>372</v>
      </c>
      <c r="D119" s="204" t="s">
        <v>169</v>
      </c>
      <c r="E119" s="205" t="s">
        <v>2138</v>
      </c>
      <c r="F119" s="206" t="s">
        <v>2139</v>
      </c>
      <c r="G119" s="207" t="s">
        <v>2079</v>
      </c>
      <c r="H119" s="208">
        <v>1</v>
      </c>
      <c r="I119" s="209"/>
      <c r="J119" s="208">
        <f t="shared" si="0"/>
        <v>0</v>
      </c>
      <c r="K119" s="206" t="s">
        <v>22</v>
      </c>
      <c r="L119" s="62"/>
      <c r="M119" s="210" t="s">
        <v>22</v>
      </c>
      <c r="N119" s="211" t="s">
        <v>47</v>
      </c>
      <c r="O119" s="43"/>
      <c r="P119" s="212">
        <f t="shared" si="1"/>
        <v>0</v>
      </c>
      <c r="Q119" s="212">
        <v>51</v>
      </c>
      <c r="R119" s="212">
        <f t="shared" si="2"/>
        <v>51</v>
      </c>
      <c r="S119" s="212">
        <v>0</v>
      </c>
      <c r="T119" s="213">
        <f t="shared" si="3"/>
        <v>0</v>
      </c>
      <c r="AR119" s="25" t="s">
        <v>174</v>
      </c>
      <c r="AT119" s="25" t="s">
        <v>169</v>
      </c>
      <c r="AU119" s="25" t="s">
        <v>83</v>
      </c>
      <c r="AY119" s="25" t="s">
        <v>166</v>
      </c>
      <c r="BE119" s="214">
        <f t="shared" si="4"/>
        <v>0</v>
      </c>
      <c r="BF119" s="214">
        <f t="shared" si="5"/>
        <v>0</v>
      </c>
      <c r="BG119" s="214">
        <f t="shared" si="6"/>
        <v>0</v>
      </c>
      <c r="BH119" s="214">
        <f t="shared" si="7"/>
        <v>0</v>
      </c>
      <c r="BI119" s="214">
        <f t="shared" si="8"/>
        <v>0</v>
      </c>
      <c r="BJ119" s="25" t="s">
        <v>83</v>
      </c>
      <c r="BK119" s="214">
        <f t="shared" si="9"/>
        <v>0</v>
      </c>
      <c r="BL119" s="25" t="s">
        <v>174</v>
      </c>
      <c r="BM119" s="25" t="s">
        <v>761</v>
      </c>
    </row>
    <row r="120" spans="2:65" s="11" customFormat="1" ht="37.35" customHeight="1">
      <c r="B120" s="188"/>
      <c r="C120" s="189"/>
      <c r="D120" s="190" t="s">
        <v>75</v>
      </c>
      <c r="E120" s="191" t="s">
        <v>1147</v>
      </c>
      <c r="F120" s="191" t="s">
        <v>2140</v>
      </c>
      <c r="G120" s="189"/>
      <c r="H120" s="189"/>
      <c r="I120" s="192"/>
      <c r="J120" s="193">
        <f>BK120</f>
        <v>0</v>
      </c>
      <c r="K120" s="189"/>
      <c r="L120" s="194"/>
      <c r="M120" s="195"/>
      <c r="N120" s="196"/>
      <c r="O120" s="196"/>
      <c r="P120" s="197">
        <f>SUM(P121:P130)</f>
        <v>0</v>
      </c>
      <c r="Q120" s="196"/>
      <c r="R120" s="197">
        <f>SUM(R121:R130)</f>
        <v>284</v>
      </c>
      <c r="S120" s="196"/>
      <c r="T120" s="198">
        <f>SUM(T121:T130)</f>
        <v>0</v>
      </c>
      <c r="AR120" s="199" t="s">
        <v>83</v>
      </c>
      <c r="AT120" s="200" t="s">
        <v>75</v>
      </c>
      <c r="AU120" s="200" t="s">
        <v>76</v>
      </c>
      <c r="AY120" s="199" t="s">
        <v>166</v>
      </c>
      <c r="BK120" s="201">
        <f>SUM(BK121:BK130)</f>
        <v>0</v>
      </c>
    </row>
    <row r="121" spans="2:65" s="1" customFormat="1" ht="255" customHeight="1">
      <c r="B121" s="42"/>
      <c r="C121" s="204" t="s">
        <v>377</v>
      </c>
      <c r="D121" s="204" t="s">
        <v>169</v>
      </c>
      <c r="E121" s="205" t="s">
        <v>2141</v>
      </c>
      <c r="F121" s="206" t="s">
        <v>2142</v>
      </c>
      <c r="G121" s="207" t="s">
        <v>2079</v>
      </c>
      <c r="H121" s="208">
        <v>2</v>
      </c>
      <c r="I121" s="209"/>
      <c r="J121" s="208">
        <f t="shared" ref="J121:J130" si="10">ROUND(I121*H121,2)</f>
        <v>0</v>
      </c>
      <c r="K121" s="206" t="s">
        <v>22</v>
      </c>
      <c r="L121" s="62"/>
      <c r="M121" s="210" t="s">
        <v>22</v>
      </c>
      <c r="N121" s="211" t="s">
        <v>47</v>
      </c>
      <c r="O121" s="43"/>
      <c r="P121" s="212">
        <f t="shared" ref="P121:P130" si="11">O121*H121</f>
        <v>0</v>
      </c>
      <c r="Q121" s="212">
        <v>19</v>
      </c>
      <c r="R121" s="212">
        <f t="shared" ref="R121:R130" si="12">Q121*H121</f>
        <v>38</v>
      </c>
      <c r="S121" s="212">
        <v>0</v>
      </c>
      <c r="T121" s="213">
        <f t="shared" ref="T121:T130" si="13">S121*H121</f>
        <v>0</v>
      </c>
      <c r="AR121" s="25" t="s">
        <v>174</v>
      </c>
      <c r="AT121" s="25" t="s">
        <v>169</v>
      </c>
      <c r="AU121" s="25" t="s">
        <v>83</v>
      </c>
      <c r="AY121" s="25" t="s">
        <v>166</v>
      </c>
      <c r="BE121" s="214">
        <f t="shared" ref="BE121:BE130" si="14">IF(N121="základní",J121,0)</f>
        <v>0</v>
      </c>
      <c r="BF121" s="214">
        <f t="shared" ref="BF121:BF130" si="15">IF(N121="snížená",J121,0)</f>
        <v>0</v>
      </c>
      <c r="BG121" s="214">
        <f t="shared" ref="BG121:BG130" si="16">IF(N121="zákl. přenesená",J121,0)</f>
        <v>0</v>
      </c>
      <c r="BH121" s="214">
        <f t="shared" ref="BH121:BH130" si="17">IF(N121="sníž. přenesená",J121,0)</f>
        <v>0</v>
      </c>
      <c r="BI121" s="214">
        <f t="shared" ref="BI121:BI130" si="18">IF(N121="nulová",J121,0)</f>
        <v>0</v>
      </c>
      <c r="BJ121" s="25" t="s">
        <v>83</v>
      </c>
      <c r="BK121" s="214">
        <f t="shared" ref="BK121:BK130" si="19">ROUND(I121*H121,2)</f>
        <v>0</v>
      </c>
      <c r="BL121" s="25" t="s">
        <v>174</v>
      </c>
      <c r="BM121" s="25" t="s">
        <v>783</v>
      </c>
    </row>
    <row r="122" spans="2:65" s="1" customFormat="1" ht="255" customHeight="1">
      <c r="B122" s="42"/>
      <c r="C122" s="204" t="s">
        <v>386</v>
      </c>
      <c r="D122" s="204" t="s">
        <v>169</v>
      </c>
      <c r="E122" s="205" t="s">
        <v>2143</v>
      </c>
      <c r="F122" s="206" t="s">
        <v>2144</v>
      </c>
      <c r="G122" s="207" t="s">
        <v>2079</v>
      </c>
      <c r="H122" s="208">
        <v>7</v>
      </c>
      <c r="I122" s="209"/>
      <c r="J122" s="208">
        <f t="shared" si="10"/>
        <v>0</v>
      </c>
      <c r="K122" s="206" t="s">
        <v>22</v>
      </c>
      <c r="L122" s="62"/>
      <c r="M122" s="210" t="s">
        <v>22</v>
      </c>
      <c r="N122" s="211" t="s">
        <v>47</v>
      </c>
      <c r="O122" s="43"/>
      <c r="P122" s="212">
        <f t="shared" si="11"/>
        <v>0</v>
      </c>
      <c r="Q122" s="212">
        <v>15</v>
      </c>
      <c r="R122" s="212">
        <f t="shared" si="12"/>
        <v>105</v>
      </c>
      <c r="S122" s="212">
        <v>0</v>
      </c>
      <c r="T122" s="213">
        <f t="shared" si="13"/>
        <v>0</v>
      </c>
      <c r="AR122" s="25" t="s">
        <v>174</v>
      </c>
      <c r="AT122" s="25" t="s">
        <v>169</v>
      </c>
      <c r="AU122" s="25" t="s">
        <v>83</v>
      </c>
      <c r="AY122" s="25" t="s">
        <v>166</v>
      </c>
      <c r="BE122" s="214">
        <f t="shared" si="14"/>
        <v>0</v>
      </c>
      <c r="BF122" s="214">
        <f t="shared" si="15"/>
        <v>0</v>
      </c>
      <c r="BG122" s="214">
        <f t="shared" si="16"/>
        <v>0</v>
      </c>
      <c r="BH122" s="214">
        <f t="shared" si="17"/>
        <v>0</v>
      </c>
      <c r="BI122" s="214">
        <f t="shared" si="18"/>
        <v>0</v>
      </c>
      <c r="BJ122" s="25" t="s">
        <v>83</v>
      </c>
      <c r="BK122" s="214">
        <f t="shared" si="19"/>
        <v>0</v>
      </c>
      <c r="BL122" s="25" t="s">
        <v>174</v>
      </c>
      <c r="BM122" s="25" t="s">
        <v>792</v>
      </c>
    </row>
    <row r="123" spans="2:65" s="1" customFormat="1" ht="255" customHeight="1">
      <c r="B123" s="42"/>
      <c r="C123" s="204" t="s">
        <v>394</v>
      </c>
      <c r="D123" s="204" t="s">
        <v>169</v>
      </c>
      <c r="E123" s="205" t="s">
        <v>2145</v>
      </c>
      <c r="F123" s="206" t="s">
        <v>2146</v>
      </c>
      <c r="G123" s="207" t="s">
        <v>2079</v>
      </c>
      <c r="H123" s="208">
        <v>1</v>
      </c>
      <c r="I123" s="209"/>
      <c r="J123" s="208">
        <f t="shared" si="10"/>
        <v>0</v>
      </c>
      <c r="K123" s="206" t="s">
        <v>22</v>
      </c>
      <c r="L123" s="62"/>
      <c r="M123" s="210" t="s">
        <v>22</v>
      </c>
      <c r="N123" s="211" t="s">
        <v>47</v>
      </c>
      <c r="O123" s="43"/>
      <c r="P123" s="212">
        <f t="shared" si="11"/>
        <v>0</v>
      </c>
      <c r="Q123" s="212">
        <v>13</v>
      </c>
      <c r="R123" s="212">
        <f t="shared" si="12"/>
        <v>13</v>
      </c>
      <c r="S123" s="212">
        <v>0</v>
      </c>
      <c r="T123" s="213">
        <f t="shared" si="13"/>
        <v>0</v>
      </c>
      <c r="AR123" s="25" t="s">
        <v>174</v>
      </c>
      <c r="AT123" s="25" t="s">
        <v>169</v>
      </c>
      <c r="AU123" s="25" t="s">
        <v>83</v>
      </c>
      <c r="AY123" s="25" t="s">
        <v>166</v>
      </c>
      <c r="BE123" s="214">
        <f t="shared" si="14"/>
        <v>0</v>
      </c>
      <c r="BF123" s="214">
        <f t="shared" si="15"/>
        <v>0</v>
      </c>
      <c r="BG123" s="214">
        <f t="shared" si="16"/>
        <v>0</v>
      </c>
      <c r="BH123" s="214">
        <f t="shared" si="17"/>
        <v>0</v>
      </c>
      <c r="BI123" s="214">
        <f t="shared" si="18"/>
        <v>0</v>
      </c>
      <c r="BJ123" s="25" t="s">
        <v>83</v>
      </c>
      <c r="BK123" s="214">
        <f t="shared" si="19"/>
        <v>0</v>
      </c>
      <c r="BL123" s="25" t="s">
        <v>174</v>
      </c>
      <c r="BM123" s="25" t="s">
        <v>802</v>
      </c>
    </row>
    <row r="124" spans="2:65" s="1" customFormat="1" ht="255" customHeight="1">
      <c r="B124" s="42"/>
      <c r="C124" s="204" t="s">
        <v>401</v>
      </c>
      <c r="D124" s="204" t="s">
        <v>169</v>
      </c>
      <c r="E124" s="205" t="s">
        <v>2147</v>
      </c>
      <c r="F124" s="206" t="s">
        <v>2148</v>
      </c>
      <c r="G124" s="207" t="s">
        <v>2079</v>
      </c>
      <c r="H124" s="208">
        <v>1</v>
      </c>
      <c r="I124" s="209"/>
      <c r="J124" s="208">
        <f t="shared" si="10"/>
        <v>0</v>
      </c>
      <c r="K124" s="206" t="s">
        <v>22</v>
      </c>
      <c r="L124" s="62"/>
      <c r="M124" s="210" t="s">
        <v>22</v>
      </c>
      <c r="N124" s="211" t="s">
        <v>47</v>
      </c>
      <c r="O124" s="43"/>
      <c r="P124" s="212">
        <f t="shared" si="11"/>
        <v>0</v>
      </c>
      <c r="Q124" s="212">
        <v>7</v>
      </c>
      <c r="R124" s="212">
        <f t="shared" si="12"/>
        <v>7</v>
      </c>
      <c r="S124" s="212">
        <v>0</v>
      </c>
      <c r="T124" s="213">
        <f t="shared" si="13"/>
        <v>0</v>
      </c>
      <c r="AR124" s="25" t="s">
        <v>174</v>
      </c>
      <c r="AT124" s="25" t="s">
        <v>169</v>
      </c>
      <c r="AU124" s="25" t="s">
        <v>83</v>
      </c>
      <c r="AY124" s="25" t="s">
        <v>166</v>
      </c>
      <c r="BE124" s="214">
        <f t="shared" si="14"/>
        <v>0</v>
      </c>
      <c r="BF124" s="214">
        <f t="shared" si="15"/>
        <v>0</v>
      </c>
      <c r="BG124" s="214">
        <f t="shared" si="16"/>
        <v>0</v>
      </c>
      <c r="BH124" s="214">
        <f t="shared" si="17"/>
        <v>0</v>
      </c>
      <c r="BI124" s="214">
        <f t="shared" si="18"/>
        <v>0</v>
      </c>
      <c r="BJ124" s="25" t="s">
        <v>83</v>
      </c>
      <c r="BK124" s="214">
        <f t="shared" si="19"/>
        <v>0</v>
      </c>
      <c r="BL124" s="25" t="s">
        <v>174</v>
      </c>
      <c r="BM124" s="25" t="s">
        <v>814</v>
      </c>
    </row>
    <row r="125" spans="2:65" s="1" customFormat="1" ht="127.5" customHeight="1">
      <c r="B125" s="42"/>
      <c r="C125" s="204" t="s">
        <v>591</v>
      </c>
      <c r="D125" s="204" t="s">
        <v>169</v>
      </c>
      <c r="E125" s="205" t="s">
        <v>2149</v>
      </c>
      <c r="F125" s="206" t="s">
        <v>2150</v>
      </c>
      <c r="G125" s="207" t="s">
        <v>2079</v>
      </c>
      <c r="H125" s="208">
        <v>2</v>
      </c>
      <c r="I125" s="209"/>
      <c r="J125" s="208">
        <f t="shared" si="10"/>
        <v>0</v>
      </c>
      <c r="K125" s="206" t="s">
        <v>22</v>
      </c>
      <c r="L125" s="62"/>
      <c r="M125" s="210" t="s">
        <v>22</v>
      </c>
      <c r="N125" s="211" t="s">
        <v>47</v>
      </c>
      <c r="O125" s="43"/>
      <c r="P125" s="212">
        <f t="shared" si="11"/>
        <v>0</v>
      </c>
      <c r="Q125" s="212">
        <v>18</v>
      </c>
      <c r="R125" s="212">
        <f t="shared" si="12"/>
        <v>36</v>
      </c>
      <c r="S125" s="212">
        <v>0</v>
      </c>
      <c r="T125" s="213">
        <f t="shared" si="13"/>
        <v>0</v>
      </c>
      <c r="AR125" s="25" t="s">
        <v>174</v>
      </c>
      <c r="AT125" s="25" t="s">
        <v>169</v>
      </c>
      <c r="AU125" s="25" t="s">
        <v>83</v>
      </c>
      <c r="AY125" s="25" t="s">
        <v>166</v>
      </c>
      <c r="BE125" s="214">
        <f t="shared" si="14"/>
        <v>0</v>
      </c>
      <c r="BF125" s="214">
        <f t="shared" si="15"/>
        <v>0</v>
      </c>
      <c r="BG125" s="214">
        <f t="shared" si="16"/>
        <v>0</v>
      </c>
      <c r="BH125" s="214">
        <f t="shared" si="17"/>
        <v>0</v>
      </c>
      <c r="BI125" s="214">
        <f t="shared" si="18"/>
        <v>0</v>
      </c>
      <c r="BJ125" s="25" t="s">
        <v>83</v>
      </c>
      <c r="BK125" s="214">
        <f t="shared" si="19"/>
        <v>0</v>
      </c>
      <c r="BL125" s="25" t="s">
        <v>174</v>
      </c>
      <c r="BM125" s="25" t="s">
        <v>825</v>
      </c>
    </row>
    <row r="126" spans="2:65" s="1" customFormat="1" ht="127.5" customHeight="1">
      <c r="B126" s="42"/>
      <c r="C126" s="204" t="s">
        <v>598</v>
      </c>
      <c r="D126" s="204" t="s">
        <v>169</v>
      </c>
      <c r="E126" s="205" t="s">
        <v>2151</v>
      </c>
      <c r="F126" s="206" t="s">
        <v>2152</v>
      </c>
      <c r="G126" s="207" t="s">
        <v>2079</v>
      </c>
      <c r="H126" s="208">
        <v>2</v>
      </c>
      <c r="I126" s="209"/>
      <c r="J126" s="208">
        <f t="shared" si="10"/>
        <v>0</v>
      </c>
      <c r="K126" s="206" t="s">
        <v>22</v>
      </c>
      <c r="L126" s="62"/>
      <c r="M126" s="210" t="s">
        <v>22</v>
      </c>
      <c r="N126" s="211" t="s">
        <v>47</v>
      </c>
      <c r="O126" s="43"/>
      <c r="P126" s="212">
        <f t="shared" si="11"/>
        <v>0</v>
      </c>
      <c r="Q126" s="212">
        <v>12</v>
      </c>
      <c r="R126" s="212">
        <f t="shared" si="12"/>
        <v>24</v>
      </c>
      <c r="S126" s="212">
        <v>0</v>
      </c>
      <c r="T126" s="213">
        <f t="shared" si="13"/>
        <v>0</v>
      </c>
      <c r="AR126" s="25" t="s">
        <v>174</v>
      </c>
      <c r="AT126" s="25" t="s">
        <v>169</v>
      </c>
      <c r="AU126" s="25" t="s">
        <v>83</v>
      </c>
      <c r="AY126" s="25" t="s">
        <v>166</v>
      </c>
      <c r="BE126" s="214">
        <f t="shared" si="14"/>
        <v>0</v>
      </c>
      <c r="BF126" s="214">
        <f t="shared" si="15"/>
        <v>0</v>
      </c>
      <c r="BG126" s="214">
        <f t="shared" si="16"/>
        <v>0</v>
      </c>
      <c r="BH126" s="214">
        <f t="shared" si="17"/>
        <v>0</v>
      </c>
      <c r="BI126" s="214">
        <f t="shared" si="18"/>
        <v>0</v>
      </c>
      <c r="BJ126" s="25" t="s">
        <v>83</v>
      </c>
      <c r="BK126" s="214">
        <f t="shared" si="19"/>
        <v>0</v>
      </c>
      <c r="BL126" s="25" t="s">
        <v>174</v>
      </c>
      <c r="BM126" s="25" t="s">
        <v>834</v>
      </c>
    </row>
    <row r="127" spans="2:65" s="1" customFormat="1" ht="191.25" customHeight="1">
      <c r="B127" s="42"/>
      <c r="C127" s="204" t="s">
        <v>605</v>
      </c>
      <c r="D127" s="204" t="s">
        <v>169</v>
      </c>
      <c r="E127" s="205" t="s">
        <v>2153</v>
      </c>
      <c r="F127" s="206" t="s">
        <v>2154</v>
      </c>
      <c r="G127" s="207" t="s">
        <v>2079</v>
      </c>
      <c r="H127" s="208">
        <v>2</v>
      </c>
      <c r="I127" s="209"/>
      <c r="J127" s="208">
        <f t="shared" si="10"/>
        <v>0</v>
      </c>
      <c r="K127" s="206" t="s">
        <v>22</v>
      </c>
      <c r="L127" s="62"/>
      <c r="M127" s="210" t="s">
        <v>22</v>
      </c>
      <c r="N127" s="211" t="s">
        <v>47</v>
      </c>
      <c r="O127" s="43"/>
      <c r="P127" s="212">
        <f t="shared" si="11"/>
        <v>0</v>
      </c>
      <c r="Q127" s="212">
        <v>7</v>
      </c>
      <c r="R127" s="212">
        <f t="shared" si="12"/>
        <v>14</v>
      </c>
      <c r="S127" s="212">
        <v>0</v>
      </c>
      <c r="T127" s="213">
        <f t="shared" si="13"/>
        <v>0</v>
      </c>
      <c r="AR127" s="25" t="s">
        <v>174</v>
      </c>
      <c r="AT127" s="25" t="s">
        <v>169</v>
      </c>
      <c r="AU127" s="25" t="s">
        <v>83</v>
      </c>
      <c r="AY127" s="25" t="s">
        <v>166</v>
      </c>
      <c r="BE127" s="214">
        <f t="shared" si="14"/>
        <v>0</v>
      </c>
      <c r="BF127" s="214">
        <f t="shared" si="15"/>
        <v>0</v>
      </c>
      <c r="BG127" s="214">
        <f t="shared" si="16"/>
        <v>0</v>
      </c>
      <c r="BH127" s="214">
        <f t="shared" si="17"/>
        <v>0</v>
      </c>
      <c r="BI127" s="214">
        <f t="shared" si="18"/>
        <v>0</v>
      </c>
      <c r="BJ127" s="25" t="s">
        <v>83</v>
      </c>
      <c r="BK127" s="214">
        <f t="shared" si="19"/>
        <v>0</v>
      </c>
      <c r="BL127" s="25" t="s">
        <v>174</v>
      </c>
      <c r="BM127" s="25" t="s">
        <v>846</v>
      </c>
    </row>
    <row r="128" spans="2:65" s="1" customFormat="1" ht="191.25" customHeight="1">
      <c r="B128" s="42"/>
      <c r="C128" s="204" t="s">
        <v>611</v>
      </c>
      <c r="D128" s="204" t="s">
        <v>169</v>
      </c>
      <c r="E128" s="205" t="s">
        <v>2155</v>
      </c>
      <c r="F128" s="206" t="s">
        <v>2156</v>
      </c>
      <c r="G128" s="207" t="s">
        <v>2079</v>
      </c>
      <c r="H128" s="208">
        <v>1</v>
      </c>
      <c r="I128" s="209"/>
      <c r="J128" s="208">
        <f t="shared" si="10"/>
        <v>0</v>
      </c>
      <c r="K128" s="206" t="s">
        <v>22</v>
      </c>
      <c r="L128" s="62"/>
      <c r="M128" s="210" t="s">
        <v>22</v>
      </c>
      <c r="N128" s="211" t="s">
        <v>47</v>
      </c>
      <c r="O128" s="43"/>
      <c r="P128" s="212">
        <f t="shared" si="11"/>
        <v>0</v>
      </c>
      <c r="Q128" s="212">
        <v>5</v>
      </c>
      <c r="R128" s="212">
        <f t="shared" si="12"/>
        <v>5</v>
      </c>
      <c r="S128" s="212">
        <v>0</v>
      </c>
      <c r="T128" s="213">
        <f t="shared" si="13"/>
        <v>0</v>
      </c>
      <c r="AR128" s="25" t="s">
        <v>174</v>
      </c>
      <c r="AT128" s="25" t="s">
        <v>169</v>
      </c>
      <c r="AU128" s="25" t="s">
        <v>83</v>
      </c>
      <c r="AY128" s="25" t="s">
        <v>166</v>
      </c>
      <c r="BE128" s="214">
        <f t="shared" si="14"/>
        <v>0</v>
      </c>
      <c r="BF128" s="214">
        <f t="shared" si="15"/>
        <v>0</v>
      </c>
      <c r="BG128" s="214">
        <f t="shared" si="16"/>
        <v>0</v>
      </c>
      <c r="BH128" s="214">
        <f t="shared" si="17"/>
        <v>0</v>
      </c>
      <c r="BI128" s="214">
        <f t="shared" si="18"/>
        <v>0</v>
      </c>
      <c r="BJ128" s="25" t="s">
        <v>83</v>
      </c>
      <c r="BK128" s="214">
        <f t="shared" si="19"/>
        <v>0</v>
      </c>
      <c r="BL128" s="25" t="s">
        <v>174</v>
      </c>
      <c r="BM128" s="25" t="s">
        <v>856</v>
      </c>
    </row>
    <row r="129" spans="2:65" s="1" customFormat="1" ht="229.5" customHeight="1">
      <c r="B129" s="42"/>
      <c r="C129" s="204" t="s">
        <v>616</v>
      </c>
      <c r="D129" s="204" t="s">
        <v>169</v>
      </c>
      <c r="E129" s="205" t="s">
        <v>2157</v>
      </c>
      <c r="F129" s="206" t="s">
        <v>2158</v>
      </c>
      <c r="G129" s="207" t="s">
        <v>2079</v>
      </c>
      <c r="H129" s="208">
        <v>6</v>
      </c>
      <c r="I129" s="209"/>
      <c r="J129" s="208">
        <f t="shared" si="10"/>
        <v>0</v>
      </c>
      <c r="K129" s="206" t="s">
        <v>22</v>
      </c>
      <c r="L129" s="62"/>
      <c r="M129" s="210" t="s">
        <v>22</v>
      </c>
      <c r="N129" s="211" t="s">
        <v>47</v>
      </c>
      <c r="O129" s="43"/>
      <c r="P129" s="212">
        <f t="shared" si="11"/>
        <v>0</v>
      </c>
      <c r="Q129" s="212">
        <v>4</v>
      </c>
      <c r="R129" s="212">
        <f t="shared" si="12"/>
        <v>24</v>
      </c>
      <c r="S129" s="212">
        <v>0</v>
      </c>
      <c r="T129" s="213">
        <f t="shared" si="13"/>
        <v>0</v>
      </c>
      <c r="AR129" s="25" t="s">
        <v>174</v>
      </c>
      <c r="AT129" s="25" t="s">
        <v>169</v>
      </c>
      <c r="AU129" s="25" t="s">
        <v>83</v>
      </c>
      <c r="AY129" s="25" t="s">
        <v>166</v>
      </c>
      <c r="BE129" s="214">
        <f t="shared" si="14"/>
        <v>0</v>
      </c>
      <c r="BF129" s="214">
        <f t="shared" si="15"/>
        <v>0</v>
      </c>
      <c r="BG129" s="214">
        <f t="shared" si="16"/>
        <v>0</v>
      </c>
      <c r="BH129" s="214">
        <f t="shared" si="17"/>
        <v>0</v>
      </c>
      <c r="BI129" s="214">
        <f t="shared" si="18"/>
        <v>0</v>
      </c>
      <c r="BJ129" s="25" t="s">
        <v>83</v>
      </c>
      <c r="BK129" s="214">
        <f t="shared" si="19"/>
        <v>0</v>
      </c>
      <c r="BL129" s="25" t="s">
        <v>174</v>
      </c>
      <c r="BM129" s="25" t="s">
        <v>868</v>
      </c>
    </row>
    <row r="130" spans="2:65" s="1" customFormat="1" ht="229.5" customHeight="1">
      <c r="B130" s="42"/>
      <c r="C130" s="204" t="s">
        <v>621</v>
      </c>
      <c r="D130" s="204" t="s">
        <v>169</v>
      </c>
      <c r="E130" s="205" t="s">
        <v>2159</v>
      </c>
      <c r="F130" s="206" t="s">
        <v>2160</v>
      </c>
      <c r="G130" s="207" t="s">
        <v>2079</v>
      </c>
      <c r="H130" s="208">
        <v>6</v>
      </c>
      <c r="I130" s="209"/>
      <c r="J130" s="208">
        <f t="shared" si="10"/>
        <v>0</v>
      </c>
      <c r="K130" s="206" t="s">
        <v>22</v>
      </c>
      <c r="L130" s="62"/>
      <c r="M130" s="210" t="s">
        <v>22</v>
      </c>
      <c r="N130" s="211" t="s">
        <v>47</v>
      </c>
      <c r="O130" s="43"/>
      <c r="P130" s="212">
        <f t="shared" si="11"/>
        <v>0</v>
      </c>
      <c r="Q130" s="212">
        <v>3</v>
      </c>
      <c r="R130" s="212">
        <f t="shared" si="12"/>
        <v>18</v>
      </c>
      <c r="S130" s="212">
        <v>0</v>
      </c>
      <c r="T130" s="213">
        <f t="shared" si="13"/>
        <v>0</v>
      </c>
      <c r="AR130" s="25" t="s">
        <v>174</v>
      </c>
      <c r="AT130" s="25" t="s">
        <v>169</v>
      </c>
      <c r="AU130" s="25" t="s">
        <v>83</v>
      </c>
      <c r="AY130" s="25" t="s">
        <v>166</v>
      </c>
      <c r="BE130" s="214">
        <f t="shared" si="14"/>
        <v>0</v>
      </c>
      <c r="BF130" s="214">
        <f t="shared" si="15"/>
        <v>0</v>
      </c>
      <c r="BG130" s="214">
        <f t="shared" si="16"/>
        <v>0</v>
      </c>
      <c r="BH130" s="214">
        <f t="shared" si="17"/>
        <v>0</v>
      </c>
      <c r="BI130" s="214">
        <f t="shared" si="18"/>
        <v>0</v>
      </c>
      <c r="BJ130" s="25" t="s">
        <v>83</v>
      </c>
      <c r="BK130" s="214">
        <f t="shared" si="19"/>
        <v>0</v>
      </c>
      <c r="BL130" s="25" t="s">
        <v>174</v>
      </c>
      <c r="BM130" s="25" t="s">
        <v>880</v>
      </c>
    </row>
    <row r="131" spans="2:65" s="11" customFormat="1" ht="37.35" customHeight="1">
      <c r="B131" s="188"/>
      <c r="C131" s="189"/>
      <c r="D131" s="190" t="s">
        <v>75</v>
      </c>
      <c r="E131" s="191" t="s">
        <v>1162</v>
      </c>
      <c r="F131" s="191" t="s">
        <v>2161</v>
      </c>
      <c r="G131" s="189"/>
      <c r="H131" s="189"/>
      <c r="I131" s="192"/>
      <c r="J131" s="193">
        <f>BK131</f>
        <v>0</v>
      </c>
      <c r="K131" s="189"/>
      <c r="L131" s="194"/>
      <c r="M131" s="195"/>
      <c r="N131" s="196"/>
      <c r="O131" s="196"/>
      <c r="P131" s="197">
        <f>SUM(P132:P164)</f>
        <v>0</v>
      </c>
      <c r="Q131" s="196"/>
      <c r="R131" s="197">
        <f>SUM(R132:R164)</f>
        <v>1514</v>
      </c>
      <c r="S131" s="196"/>
      <c r="T131" s="198">
        <f>SUM(T132:T164)</f>
        <v>0</v>
      </c>
      <c r="AR131" s="199" t="s">
        <v>83</v>
      </c>
      <c r="AT131" s="200" t="s">
        <v>75</v>
      </c>
      <c r="AU131" s="200" t="s">
        <v>76</v>
      </c>
      <c r="AY131" s="199" t="s">
        <v>166</v>
      </c>
      <c r="BK131" s="201">
        <f>SUM(BK132:BK164)</f>
        <v>0</v>
      </c>
    </row>
    <row r="132" spans="2:65" s="1" customFormat="1" ht="255" customHeight="1">
      <c r="B132" s="42"/>
      <c r="C132" s="204" t="s">
        <v>626</v>
      </c>
      <c r="D132" s="204" t="s">
        <v>169</v>
      </c>
      <c r="E132" s="205" t="s">
        <v>2162</v>
      </c>
      <c r="F132" s="206" t="s">
        <v>2163</v>
      </c>
      <c r="G132" s="207" t="s">
        <v>2079</v>
      </c>
      <c r="H132" s="208">
        <v>1</v>
      </c>
      <c r="I132" s="209"/>
      <c r="J132" s="208">
        <f t="shared" ref="J132:J164" si="20">ROUND(I132*H132,2)</f>
        <v>0</v>
      </c>
      <c r="K132" s="206" t="s">
        <v>22</v>
      </c>
      <c r="L132" s="62"/>
      <c r="M132" s="210" t="s">
        <v>22</v>
      </c>
      <c r="N132" s="211" t="s">
        <v>47</v>
      </c>
      <c r="O132" s="43"/>
      <c r="P132" s="212">
        <f t="shared" ref="P132:P164" si="21">O132*H132</f>
        <v>0</v>
      </c>
      <c r="Q132" s="212">
        <v>69</v>
      </c>
      <c r="R132" s="212">
        <f t="shared" ref="R132:R164" si="22">Q132*H132</f>
        <v>69</v>
      </c>
      <c r="S132" s="212">
        <v>0</v>
      </c>
      <c r="T132" s="213">
        <f t="shared" ref="T132:T164" si="23">S132*H132</f>
        <v>0</v>
      </c>
      <c r="AR132" s="25" t="s">
        <v>174</v>
      </c>
      <c r="AT132" s="25" t="s">
        <v>169</v>
      </c>
      <c r="AU132" s="25" t="s">
        <v>83</v>
      </c>
      <c r="AY132" s="25" t="s">
        <v>166</v>
      </c>
      <c r="BE132" s="214">
        <f t="shared" ref="BE132:BE164" si="24">IF(N132="základní",J132,0)</f>
        <v>0</v>
      </c>
      <c r="BF132" s="214">
        <f t="shared" ref="BF132:BF164" si="25">IF(N132="snížená",J132,0)</f>
        <v>0</v>
      </c>
      <c r="BG132" s="214">
        <f t="shared" ref="BG132:BG164" si="26">IF(N132="zákl. přenesená",J132,0)</f>
        <v>0</v>
      </c>
      <c r="BH132" s="214">
        <f t="shared" ref="BH132:BH164" si="27">IF(N132="sníž. přenesená",J132,0)</f>
        <v>0</v>
      </c>
      <c r="BI132" s="214">
        <f t="shared" ref="BI132:BI164" si="28">IF(N132="nulová",J132,0)</f>
        <v>0</v>
      </c>
      <c r="BJ132" s="25" t="s">
        <v>83</v>
      </c>
      <c r="BK132" s="214">
        <f t="shared" ref="BK132:BK164" si="29">ROUND(I132*H132,2)</f>
        <v>0</v>
      </c>
      <c r="BL132" s="25" t="s">
        <v>174</v>
      </c>
      <c r="BM132" s="25" t="s">
        <v>901</v>
      </c>
    </row>
    <row r="133" spans="2:65" s="1" customFormat="1" ht="204" customHeight="1">
      <c r="B133" s="42"/>
      <c r="C133" s="204" t="s">
        <v>631</v>
      </c>
      <c r="D133" s="204" t="s">
        <v>169</v>
      </c>
      <c r="E133" s="205" t="s">
        <v>2164</v>
      </c>
      <c r="F133" s="206" t="s">
        <v>2165</v>
      </c>
      <c r="G133" s="207" t="s">
        <v>2079</v>
      </c>
      <c r="H133" s="208">
        <v>1</v>
      </c>
      <c r="I133" s="209"/>
      <c r="J133" s="208">
        <f t="shared" si="20"/>
        <v>0</v>
      </c>
      <c r="K133" s="206" t="s">
        <v>22</v>
      </c>
      <c r="L133" s="62"/>
      <c r="M133" s="210" t="s">
        <v>22</v>
      </c>
      <c r="N133" s="211" t="s">
        <v>47</v>
      </c>
      <c r="O133" s="43"/>
      <c r="P133" s="212">
        <f t="shared" si="21"/>
        <v>0</v>
      </c>
      <c r="Q133" s="212">
        <v>26</v>
      </c>
      <c r="R133" s="212">
        <f t="shared" si="22"/>
        <v>26</v>
      </c>
      <c r="S133" s="212">
        <v>0</v>
      </c>
      <c r="T133" s="213">
        <f t="shared" si="23"/>
        <v>0</v>
      </c>
      <c r="AR133" s="25" t="s">
        <v>174</v>
      </c>
      <c r="AT133" s="25" t="s">
        <v>169</v>
      </c>
      <c r="AU133" s="25" t="s">
        <v>83</v>
      </c>
      <c r="AY133" s="25" t="s">
        <v>166</v>
      </c>
      <c r="BE133" s="214">
        <f t="shared" si="24"/>
        <v>0</v>
      </c>
      <c r="BF133" s="214">
        <f t="shared" si="25"/>
        <v>0</v>
      </c>
      <c r="BG133" s="214">
        <f t="shared" si="26"/>
        <v>0</v>
      </c>
      <c r="BH133" s="214">
        <f t="shared" si="27"/>
        <v>0</v>
      </c>
      <c r="BI133" s="214">
        <f t="shared" si="28"/>
        <v>0</v>
      </c>
      <c r="BJ133" s="25" t="s">
        <v>83</v>
      </c>
      <c r="BK133" s="214">
        <f t="shared" si="29"/>
        <v>0</v>
      </c>
      <c r="BL133" s="25" t="s">
        <v>174</v>
      </c>
      <c r="BM133" s="25" t="s">
        <v>911</v>
      </c>
    </row>
    <row r="134" spans="2:65" s="1" customFormat="1" ht="216.75" customHeight="1">
      <c r="B134" s="42"/>
      <c r="C134" s="204" t="s">
        <v>638</v>
      </c>
      <c r="D134" s="204" t="s">
        <v>169</v>
      </c>
      <c r="E134" s="205" t="s">
        <v>2166</v>
      </c>
      <c r="F134" s="206" t="s">
        <v>2167</v>
      </c>
      <c r="G134" s="207" t="s">
        <v>2079</v>
      </c>
      <c r="H134" s="208">
        <v>1</v>
      </c>
      <c r="I134" s="209"/>
      <c r="J134" s="208">
        <f t="shared" si="20"/>
        <v>0</v>
      </c>
      <c r="K134" s="206" t="s">
        <v>22</v>
      </c>
      <c r="L134" s="62"/>
      <c r="M134" s="210" t="s">
        <v>22</v>
      </c>
      <c r="N134" s="211" t="s">
        <v>47</v>
      </c>
      <c r="O134" s="43"/>
      <c r="P134" s="212">
        <f t="shared" si="21"/>
        <v>0</v>
      </c>
      <c r="Q134" s="212">
        <v>24</v>
      </c>
      <c r="R134" s="212">
        <f t="shared" si="22"/>
        <v>24</v>
      </c>
      <c r="S134" s="212">
        <v>0</v>
      </c>
      <c r="T134" s="213">
        <f t="shared" si="23"/>
        <v>0</v>
      </c>
      <c r="AR134" s="25" t="s">
        <v>174</v>
      </c>
      <c r="AT134" s="25" t="s">
        <v>169</v>
      </c>
      <c r="AU134" s="25" t="s">
        <v>83</v>
      </c>
      <c r="AY134" s="25" t="s">
        <v>166</v>
      </c>
      <c r="BE134" s="214">
        <f t="shared" si="24"/>
        <v>0</v>
      </c>
      <c r="BF134" s="214">
        <f t="shared" si="25"/>
        <v>0</v>
      </c>
      <c r="BG134" s="214">
        <f t="shared" si="26"/>
        <v>0</v>
      </c>
      <c r="BH134" s="214">
        <f t="shared" si="27"/>
        <v>0</v>
      </c>
      <c r="BI134" s="214">
        <f t="shared" si="28"/>
        <v>0</v>
      </c>
      <c r="BJ134" s="25" t="s">
        <v>83</v>
      </c>
      <c r="BK134" s="214">
        <f t="shared" si="29"/>
        <v>0</v>
      </c>
      <c r="BL134" s="25" t="s">
        <v>174</v>
      </c>
      <c r="BM134" s="25" t="s">
        <v>922</v>
      </c>
    </row>
    <row r="135" spans="2:65" s="1" customFormat="1" ht="255" customHeight="1">
      <c r="B135" s="42"/>
      <c r="C135" s="204" t="s">
        <v>644</v>
      </c>
      <c r="D135" s="204" t="s">
        <v>169</v>
      </c>
      <c r="E135" s="205" t="s">
        <v>2168</v>
      </c>
      <c r="F135" s="206" t="s">
        <v>2169</v>
      </c>
      <c r="G135" s="207" t="s">
        <v>2079</v>
      </c>
      <c r="H135" s="208">
        <v>1</v>
      </c>
      <c r="I135" s="209"/>
      <c r="J135" s="208">
        <f t="shared" si="20"/>
        <v>0</v>
      </c>
      <c r="K135" s="206" t="s">
        <v>22</v>
      </c>
      <c r="L135" s="62"/>
      <c r="M135" s="210" t="s">
        <v>22</v>
      </c>
      <c r="N135" s="211" t="s">
        <v>47</v>
      </c>
      <c r="O135" s="43"/>
      <c r="P135" s="212">
        <f t="shared" si="21"/>
        <v>0</v>
      </c>
      <c r="Q135" s="212">
        <v>148</v>
      </c>
      <c r="R135" s="212">
        <f t="shared" si="22"/>
        <v>148</v>
      </c>
      <c r="S135" s="212">
        <v>0</v>
      </c>
      <c r="T135" s="213">
        <f t="shared" si="23"/>
        <v>0</v>
      </c>
      <c r="AR135" s="25" t="s">
        <v>174</v>
      </c>
      <c r="AT135" s="25" t="s">
        <v>169</v>
      </c>
      <c r="AU135" s="25" t="s">
        <v>83</v>
      </c>
      <c r="AY135" s="25" t="s">
        <v>166</v>
      </c>
      <c r="BE135" s="214">
        <f t="shared" si="24"/>
        <v>0</v>
      </c>
      <c r="BF135" s="214">
        <f t="shared" si="25"/>
        <v>0</v>
      </c>
      <c r="BG135" s="214">
        <f t="shared" si="26"/>
        <v>0</v>
      </c>
      <c r="BH135" s="214">
        <f t="shared" si="27"/>
        <v>0</v>
      </c>
      <c r="BI135" s="214">
        <f t="shared" si="28"/>
        <v>0</v>
      </c>
      <c r="BJ135" s="25" t="s">
        <v>83</v>
      </c>
      <c r="BK135" s="214">
        <f t="shared" si="29"/>
        <v>0</v>
      </c>
      <c r="BL135" s="25" t="s">
        <v>174</v>
      </c>
      <c r="BM135" s="25" t="s">
        <v>932</v>
      </c>
    </row>
    <row r="136" spans="2:65" s="1" customFormat="1" ht="242.25" customHeight="1">
      <c r="B136" s="42"/>
      <c r="C136" s="204" t="s">
        <v>652</v>
      </c>
      <c r="D136" s="204" t="s">
        <v>169</v>
      </c>
      <c r="E136" s="205" t="s">
        <v>2170</v>
      </c>
      <c r="F136" s="206" t="s">
        <v>2171</v>
      </c>
      <c r="G136" s="207" t="s">
        <v>2079</v>
      </c>
      <c r="H136" s="208">
        <v>1</v>
      </c>
      <c r="I136" s="209"/>
      <c r="J136" s="208">
        <f t="shared" si="20"/>
        <v>0</v>
      </c>
      <c r="K136" s="206" t="s">
        <v>22</v>
      </c>
      <c r="L136" s="62"/>
      <c r="M136" s="210" t="s">
        <v>22</v>
      </c>
      <c r="N136" s="211" t="s">
        <v>47</v>
      </c>
      <c r="O136" s="43"/>
      <c r="P136" s="212">
        <f t="shared" si="21"/>
        <v>0</v>
      </c>
      <c r="Q136" s="212">
        <v>4</v>
      </c>
      <c r="R136" s="212">
        <f t="shared" si="22"/>
        <v>4</v>
      </c>
      <c r="S136" s="212">
        <v>0</v>
      </c>
      <c r="T136" s="213">
        <f t="shared" si="23"/>
        <v>0</v>
      </c>
      <c r="AR136" s="25" t="s">
        <v>174</v>
      </c>
      <c r="AT136" s="25" t="s">
        <v>169</v>
      </c>
      <c r="AU136" s="25" t="s">
        <v>83</v>
      </c>
      <c r="AY136" s="25" t="s">
        <v>166</v>
      </c>
      <c r="BE136" s="214">
        <f t="shared" si="24"/>
        <v>0</v>
      </c>
      <c r="BF136" s="214">
        <f t="shared" si="25"/>
        <v>0</v>
      </c>
      <c r="BG136" s="214">
        <f t="shared" si="26"/>
        <v>0</v>
      </c>
      <c r="BH136" s="214">
        <f t="shared" si="27"/>
        <v>0</v>
      </c>
      <c r="BI136" s="214">
        <f t="shared" si="28"/>
        <v>0</v>
      </c>
      <c r="BJ136" s="25" t="s">
        <v>83</v>
      </c>
      <c r="BK136" s="214">
        <f t="shared" si="29"/>
        <v>0</v>
      </c>
      <c r="BL136" s="25" t="s">
        <v>174</v>
      </c>
      <c r="BM136" s="25" t="s">
        <v>944</v>
      </c>
    </row>
    <row r="137" spans="2:65" s="1" customFormat="1" ht="382.5" customHeight="1">
      <c r="B137" s="42"/>
      <c r="C137" s="204" t="s">
        <v>660</v>
      </c>
      <c r="D137" s="204" t="s">
        <v>169</v>
      </c>
      <c r="E137" s="205" t="s">
        <v>2172</v>
      </c>
      <c r="F137" s="206" t="s">
        <v>2173</v>
      </c>
      <c r="G137" s="207" t="s">
        <v>2079</v>
      </c>
      <c r="H137" s="208">
        <v>1</v>
      </c>
      <c r="I137" s="209"/>
      <c r="J137" s="208">
        <f t="shared" si="20"/>
        <v>0</v>
      </c>
      <c r="K137" s="206" t="s">
        <v>22</v>
      </c>
      <c r="L137" s="62"/>
      <c r="M137" s="210" t="s">
        <v>22</v>
      </c>
      <c r="N137" s="211" t="s">
        <v>47</v>
      </c>
      <c r="O137" s="43"/>
      <c r="P137" s="212">
        <f t="shared" si="21"/>
        <v>0</v>
      </c>
      <c r="Q137" s="212">
        <v>9</v>
      </c>
      <c r="R137" s="212">
        <f t="shared" si="22"/>
        <v>9</v>
      </c>
      <c r="S137" s="212">
        <v>0</v>
      </c>
      <c r="T137" s="213">
        <f t="shared" si="23"/>
        <v>0</v>
      </c>
      <c r="AR137" s="25" t="s">
        <v>174</v>
      </c>
      <c r="AT137" s="25" t="s">
        <v>169</v>
      </c>
      <c r="AU137" s="25" t="s">
        <v>83</v>
      </c>
      <c r="AY137" s="25" t="s">
        <v>166</v>
      </c>
      <c r="BE137" s="214">
        <f t="shared" si="24"/>
        <v>0</v>
      </c>
      <c r="BF137" s="214">
        <f t="shared" si="25"/>
        <v>0</v>
      </c>
      <c r="BG137" s="214">
        <f t="shared" si="26"/>
        <v>0</v>
      </c>
      <c r="BH137" s="214">
        <f t="shared" si="27"/>
        <v>0</v>
      </c>
      <c r="BI137" s="214">
        <f t="shared" si="28"/>
        <v>0</v>
      </c>
      <c r="BJ137" s="25" t="s">
        <v>83</v>
      </c>
      <c r="BK137" s="214">
        <f t="shared" si="29"/>
        <v>0</v>
      </c>
      <c r="BL137" s="25" t="s">
        <v>174</v>
      </c>
      <c r="BM137" s="25" t="s">
        <v>956</v>
      </c>
    </row>
    <row r="138" spans="2:65" s="1" customFormat="1" ht="140.25" customHeight="1">
      <c r="B138" s="42"/>
      <c r="C138" s="204" t="s">
        <v>668</v>
      </c>
      <c r="D138" s="204" t="s">
        <v>169</v>
      </c>
      <c r="E138" s="205" t="s">
        <v>2174</v>
      </c>
      <c r="F138" s="206" t="s">
        <v>2175</v>
      </c>
      <c r="G138" s="207" t="s">
        <v>2079</v>
      </c>
      <c r="H138" s="208">
        <v>1</v>
      </c>
      <c r="I138" s="209"/>
      <c r="J138" s="208">
        <f t="shared" si="20"/>
        <v>0</v>
      </c>
      <c r="K138" s="206" t="s">
        <v>22</v>
      </c>
      <c r="L138" s="62"/>
      <c r="M138" s="210" t="s">
        <v>22</v>
      </c>
      <c r="N138" s="211" t="s">
        <v>47</v>
      </c>
      <c r="O138" s="43"/>
      <c r="P138" s="212">
        <f t="shared" si="21"/>
        <v>0</v>
      </c>
      <c r="Q138" s="212">
        <v>41</v>
      </c>
      <c r="R138" s="212">
        <f t="shared" si="22"/>
        <v>41</v>
      </c>
      <c r="S138" s="212">
        <v>0</v>
      </c>
      <c r="T138" s="213">
        <f t="shared" si="23"/>
        <v>0</v>
      </c>
      <c r="AR138" s="25" t="s">
        <v>174</v>
      </c>
      <c r="AT138" s="25" t="s">
        <v>169</v>
      </c>
      <c r="AU138" s="25" t="s">
        <v>83</v>
      </c>
      <c r="AY138" s="25" t="s">
        <v>166</v>
      </c>
      <c r="BE138" s="214">
        <f t="shared" si="24"/>
        <v>0</v>
      </c>
      <c r="BF138" s="214">
        <f t="shared" si="25"/>
        <v>0</v>
      </c>
      <c r="BG138" s="214">
        <f t="shared" si="26"/>
        <v>0</v>
      </c>
      <c r="BH138" s="214">
        <f t="shared" si="27"/>
        <v>0</v>
      </c>
      <c r="BI138" s="214">
        <f t="shared" si="28"/>
        <v>0</v>
      </c>
      <c r="BJ138" s="25" t="s">
        <v>83</v>
      </c>
      <c r="BK138" s="214">
        <f t="shared" si="29"/>
        <v>0</v>
      </c>
      <c r="BL138" s="25" t="s">
        <v>174</v>
      </c>
      <c r="BM138" s="25" t="s">
        <v>968</v>
      </c>
    </row>
    <row r="139" spans="2:65" s="1" customFormat="1" ht="306" customHeight="1">
      <c r="B139" s="42"/>
      <c r="C139" s="204" t="s">
        <v>676</v>
      </c>
      <c r="D139" s="204" t="s">
        <v>169</v>
      </c>
      <c r="E139" s="205" t="s">
        <v>2176</v>
      </c>
      <c r="F139" s="206" t="s">
        <v>2177</v>
      </c>
      <c r="G139" s="207" t="s">
        <v>2079</v>
      </c>
      <c r="H139" s="208">
        <v>1</v>
      </c>
      <c r="I139" s="209"/>
      <c r="J139" s="208">
        <f t="shared" si="20"/>
        <v>0</v>
      </c>
      <c r="K139" s="206" t="s">
        <v>22</v>
      </c>
      <c r="L139" s="62"/>
      <c r="M139" s="210" t="s">
        <v>22</v>
      </c>
      <c r="N139" s="211" t="s">
        <v>47</v>
      </c>
      <c r="O139" s="43"/>
      <c r="P139" s="212">
        <f t="shared" si="21"/>
        <v>0</v>
      </c>
      <c r="Q139" s="212">
        <v>142</v>
      </c>
      <c r="R139" s="212">
        <f t="shared" si="22"/>
        <v>142</v>
      </c>
      <c r="S139" s="212">
        <v>0</v>
      </c>
      <c r="T139" s="213">
        <f t="shared" si="23"/>
        <v>0</v>
      </c>
      <c r="AR139" s="25" t="s">
        <v>174</v>
      </c>
      <c r="AT139" s="25" t="s">
        <v>169</v>
      </c>
      <c r="AU139" s="25" t="s">
        <v>83</v>
      </c>
      <c r="AY139" s="25" t="s">
        <v>166</v>
      </c>
      <c r="BE139" s="214">
        <f t="shared" si="24"/>
        <v>0</v>
      </c>
      <c r="BF139" s="214">
        <f t="shared" si="25"/>
        <v>0</v>
      </c>
      <c r="BG139" s="214">
        <f t="shared" si="26"/>
        <v>0</v>
      </c>
      <c r="BH139" s="214">
        <f t="shared" si="27"/>
        <v>0</v>
      </c>
      <c r="BI139" s="214">
        <f t="shared" si="28"/>
        <v>0</v>
      </c>
      <c r="BJ139" s="25" t="s">
        <v>83</v>
      </c>
      <c r="BK139" s="214">
        <f t="shared" si="29"/>
        <v>0</v>
      </c>
      <c r="BL139" s="25" t="s">
        <v>174</v>
      </c>
      <c r="BM139" s="25" t="s">
        <v>978</v>
      </c>
    </row>
    <row r="140" spans="2:65" s="1" customFormat="1" ht="267.75" customHeight="1">
      <c r="B140" s="42"/>
      <c r="C140" s="204" t="s">
        <v>682</v>
      </c>
      <c r="D140" s="204" t="s">
        <v>169</v>
      </c>
      <c r="E140" s="205" t="s">
        <v>2178</v>
      </c>
      <c r="F140" s="206" t="s">
        <v>2179</v>
      </c>
      <c r="G140" s="207" t="s">
        <v>2079</v>
      </c>
      <c r="H140" s="208">
        <v>1</v>
      </c>
      <c r="I140" s="209"/>
      <c r="J140" s="208">
        <f t="shared" si="20"/>
        <v>0</v>
      </c>
      <c r="K140" s="206" t="s">
        <v>22</v>
      </c>
      <c r="L140" s="62"/>
      <c r="M140" s="210" t="s">
        <v>22</v>
      </c>
      <c r="N140" s="211" t="s">
        <v>47</v>
      </c>
      <c r="O140" s="43"/>
      <c r="P140" s="212">
        <f t="shared" si="21"/>
        <v>0</v>
      </c>
      <c r="Q140" s="212">
        <v>51</v>
      </c>
      <c r="R140" s="212">
        <f t="shared" si="22"/>
        <v>51</v>
      </c>
      <c r="S140" s="212">
        <v>0</v>
      </c>
      <c r="T140" s="213">
        <f t="shared" si="23"/>
        <v>0</v>
      </c>
      <c r="AR140" s="25" t="s">
        <v>174</v>
      </c>
      <c r="AT140" s="25" t="s">
        <v>169</v>
      </c>
      <c r="AU140" s="25" t="s">
        <v>83</v>
      </c>
      <c r="AY140" s="25" t="s">
        <v>166</v>
      </c>
      <c r="BE140" s="214">
        <f t="shared" si="24"/>
        <v>0</v>
      </c>
      <c r="BF140" s="214">
        <f t="shared" si="25"/>
        <v>0</v>
      </c>
      <c r="BG140" s="214">
        <f t="shared" si="26"/>
        <v>0</v>
      </c>
      <c r="BH140" s="214">
        <f t="shared" si="27"/>
        <v>0</v>
      </c>
      <c r="BI140" s="214">
        <f t="shared" si="28"/>
        <v>0</v>
      </c>
      <c r="BJ140" s="25" t="s">
        <v>83</v>
      </c>
      <c r="BK140" s="214">
        <f t="shared" si="29"/>
        <v>0</v>
      </c>
      <c r="BL140" s="25" t="s">
        <v>174</v>
      </c>
      <c r="BM140" s="25" t="s">
        <v>988</v>
      </c>
    </row>
    <row r="141" spans="2:65" s="1" customFormat="1" ht="242.25" customHeight="1">
      <c r="B141" s="42"/>
      <c r="C141" s="204" t="s">
        <v>687</v>
      </c>
      <c r="D141" s="204" t="s">
        <v>169</v>
      </c>
      <c r="E141" s="205" t="s">
        <v>2180</v>
      </c>
      <c r="F141" s="206" t="s">
        <v>2181</v>
      </c>
      <c r="G141" s="207" t="s">
        <v>2079</v>
      </c>
      <c r="H141" s="208">
        <v>1</v>
      </c>
      <c r="I141" s="209"/>
      <c r="J141" s="208">
        <f t="shared" si="20"/>
        <v>0</v>
      </c>
      <c r="K141" s="206" t="s">
        <v>22</v>
      </c>
      <c r="L141" s="62"/>
      <c r="M141" s="210" t="s">
        <v>22</v>
      </c>
      <c r="N141" s="211" t="s">
        <v>47</v>
      </c>
      <c r="O141" s="43"/>
      <c r="P141" s="212">
        <f t="shared" si="21"/>
        <v>0</v>
      </c>
      <c r="Q141" s="212">
        <v>78</v>
      </c>
      <c r="R141" s="212">
        <f t="shared" si="22"/>
        <v>78</v>
      </c>
      <c r="S141" s="212">
        <v>0</v>
      </c>
      <c r="T141" s="213">
        <f t="shared" si="23"/>
        <v>0</v>
      </c>
      <c r="AR141" s="25" t="s">
        <v>174</v>
      </c>
      <c r="AT141" s="25" t="s">
        <v>169</v>
      </c>
      <c r="AU141" s="25" t="s">
        <v>83</v>
      </c>
      <c r="AY141" s="25" t="s">
        <v>166</v>
      </c>
      <c r="BE141" s="214">
        <f t="shared" si="24"/>
        <v>0</v>
      </c>
      <c r="BF141" s="214">
        <f t="shared" si="25"/>
        <v>0</v>
      </c>
      <c r="BG141" s="214">
        <f t="shared" si="26"/>
        <v>0</v>
      </c>
      <c r="BH141" s="214">
        <f t="shared" si="27"/>
        <v>0</v>
      </c>
      <c r="BI141" s="214">
        <f t="shared" si="28"/>
        <v>0</v>
      </c>
      <c r="BJ141" s="25" t="s">
        <v>83</v>
      </c>
      <c r="BK141" s="214">
        <f t="shared" si="29"/>
        <v>0</v>
      </c>
      <c r="BL141" s="25" t="s">
        <v>174</v>
      </c>
      <c r="BM141" s="25" t="s">
        <v>998</v>
      </c>
    </row>
    <row r="142" spans="2:65" s="1" customFormat="1" ht="267.75" customHeight="1">
      <c r="B142" s="42"/>
      <c r="C142" s="204" t="s">
        <v>693</v>
      </c>
      <c r="D142" s="204" t="s">
        <v>169</v>
      </c>
      <c r="E142" s="205" t="s">
        <v>2182</v>
      </c>
      <c r="F142" s="206" t="s">
        <v>2183</v>
      </c>
      <c r="G142" s="207" t="s">
        <v>2079</v>
      </c>
      <c r="H142" s="208">
        <v>1</v>
      </c>
      <c r="I142" s="209"/>
      <c r="J142" s="208">
        <f t="shared" si="20"/>
        <v>0</v>
      </c>
      <c r="K142" s="206" t="s">
        <v>22</v>
      </c>
      <c r="L142" s="62"/>
      <c r="M142" s="210" t="s">
        <v>22</v>
      </c>
      <c r="N142" s="211" t="s">
        <v>47</v>
      </c>
      <c r="O142" s="43"/>
      <c r="P142" s="212">
        <f t="shared" si="21"/>
        <v>0</v>
      </c>
      <c r="Q142" s="212">
        <v>88</v>
      </c>
      <c r="R142" s="212">
        <f t="shared" si="22"/>
        <v>88</v>
      </c>
      <c r="S142" s="212">
        <v>0</v>
      </c>
      <c r="T142" s="213">
        <f t="shared" si="23"/>
        <v>0</v>
      </c>
      <c r="AR142" s="25" t="s">
        <v>174</v>
      </c>
      <c r="AT142" s="25" t="s">
        <v>169</v>
      </c>
      <c r="AU142" s="25" t="s">
        <v>83</v>
      </c>
      <c r="AY142" s="25" t="s">
        <v>166</v>
      </c>
      <c r="BE142" s="214">
        <f t="shared" si="24"/>
        <v>0</v>
      </c>
      <c r="BF142" s="214">
        <f t="shared" si="25"/>
        <v>0</v>
      </c>
      <c r="BG142" s="214">
        <f t="shared" si="26"/>
        <v>0</v>
      </c>
      <c r="BH142" s="214">
        <f t="shared" si="27"/>
        <v>0</v>
      </c>
      <c r="BI142" s="214">
        <f t="shared" si="28"/>
        <v>0</v>
      </c>
      <c r="BJ142" s="25" t="s">
        <v>83</v>
      </c>
      <c r="BK142" s="214">
        <f t="shared" si="29"/>
        <v>0</v>
      </c>
      <c r="BL142" s="25" t="s">
        <v>174</v>
      </c>
      <c r="BM142" s="25" t="s">
        <v>1008</v>
      </c>
    </row>
    <row r="143" spans="2:65" s="1" customFormat="1" ht="242.25" customHeight="1">
      <c r="B143" s="42"/>
      <c r="C143" s="204" t="s">
        <v>711</v>
      </c>
      <c r="D143" s="204" t="s">
        <v>169</v>
      </c>
      <c r="E143" s="205" t="s">
        <v>2184</v>
      </c>
      <c r="F143" s="206" t="s">
        <v>2185</v>
      </c>
      <c r="G143" s="207" t="s">
        <v>2079</v>
      </c>
      <c r="H143" s="208">
        <v>1</v>
      </c>
      <c r="I143" s="209"/>
      <c r="J143" s="208">
        <f t="shared" si="20"/>
        <v>0</v>
      </c>
      <c r="K143" s="206" t="s">
        <v>22</v>
      </c>
      <c r="L143" s="62"/>
      <c r="M143" s="210" t="s">
        <v>22</v>
      </c>
      <c r="N143" s="211" t="s">
        <v>47</v>
      </c>
      <c r="O143" s="43"/>
      <c r="P143" s="212">
        <f t="shared" si="21"/>
        <v>0</v>
      </c>
      <c r="Q143" s="212">
        <v>61</v>
      </c>
      <c r="R143" s="212">
        <f t="shared" si="22"/>
        <v>61</v>
      </c>
      <c r="S143" s="212">
        <v>0</v>
      </c>
      <c r="T143" s="213">
        <f t="shared" si="23"/>
        <v>0</v>
      </c>
      <c r="AR143" s="25" t="s">
        <v>174</v>
      </c>
      <c r="AT143" s="25" t="s">
        <v>169</v>
      </c>
      <c r="AU143" s="25" t="s">
        <v>83</v>
      </c>
      <c r="AY143" s="25" t="s">
        <v>166</v>
      </c>
      <c r="BE143" s="214">
        <f t="shared" si="24"/>
        <v>0</v>
      </c>
      <c r="BF143" s="214">
        <f t="shared" si="25"/>
        <v>0</v>
      </c>
      <c r="BG143" s="214">
        <f t="shared" si="26"/>
        <v>0</v>
      </c>
      <c r="BH143" s="214">
        <f t="shared" si="27"/>
        <v>0</v>
      </c>
      <c r="BI143" s="214">
        <f t="shared" si="28"/>
        <v>0</v>
      </c>
      <c r="BJ143" s="25" t="s">
        <v>83</v>
      </c>
      <c r="BK143" s="214">
        <f t="shared" si="29"/>
        <v>0</v>
      </c>
      <c r="BL143" s="25" t="s">
        <v>174</v>
      </c>
      <c r="BM143" s="25" t="s">
        <v>1018</v>
      </c>
    </row>
    <row r="144" spans="2:65" s="1" customFormat="1" ht="216.75" customHeight="1">
      <c r="B144" s="42"/>
      <c r="C144" s="204" t="s">
        <v>716</v>
      </c>
      <c r="D144" s="204" t="s">
        <v>169</v>
      </c>
      <c r="E144" s="205" t="s">
        <v>2186</v>
      </c>
      <c r="F144" s="206" t="s">
        <v>2187</v>
      </c>
      <c r="G144" s="207" t="s">
        <v>2079</v>
      </c>
      <c r="H144" s="208">
        <v>1</v>
      </c>
      <c r="I144" s="209"/>
      <c r="J144" s="208">
        <f t="shared" si="20"/>
        <v>0</v>
      </c>
      <c r="K144" s="206" t="s">
        <v>22</v>
      </c>
      <c r="L144" s="62"/>
      <c r="M144" s="210" t="s">
        <v>22</v>
      </c>
      <c r="N144" s="211" t="s">
        <v>47</v>
      </c>
      <c r="O144" s="43"/>
      <c r="P144" s="212">
        <f t="shared" si="21"/>
        <v>0</v>
      </c>
      <c r="Q144" s="212">
        <v>24</v>
      </c>
      <c r="R144" s="212">
        <f t="shared" si="22"/>
        <v>24</v>
      </c>
      <c r="S144" s="212">
        <v>0</v>
      </c>
      <c r="T144" s="213">
        <f t="shared" si="23"/>
        <v>0</v>
      </c>
      <c r="AR144" s="25" t="s">
        <v>174</v>
      </c>
      <c r="AT144" s="25" t="s">
        <v>169</v>
      </c>
      <c r="AU144" s="25" t="s">
        <v>83</v>
      </c>
      <c r="AY144" s="25" t="s">
        <v>166</v>
      </c>
      <c r="BE144" s="214">
        <f t="shared" si="24"/>
        <v>0</v>
      </c>
      <c r="BF144" s="214">
        <f t="shared" si="25"/>
        <v>0</v>
      </c>
      <c r="BG144" s="214">
        <f t="shared" si="26"/>
        <v>0</v>
      </c>
      <c r="BH144" s="214">
        <f t="shared" si="27"/>
        <v>0</v>
      </c>
      <c r="BI144" s="214">
        <f t="shared" si="28"/>
        <v>0</v>
      </c>
      <c r="BJ144" s="25" t="s">
        <v>83</v>
      </c>
      <c r="BK144" s="214">
        <f t="shared" si="29"/>
        <v>0</v>
      </c>
      <c r="BL144" s="25" t="s">
        <v>174</v>
      </c>
      <c r="BM144" s="25" t="s">
        <v>1029</v>
      </c>
    </row>
    <row r="145" spans="2:65" s="1" customFormat="1" ht="229.5" customHeight="1">
      <c r="B145" s="42"/>
      <c r="C145" s="204" t="s">
        <v>723</v>
      </c>
      <c r="D145" s="204" t="s">
        <v>169</v>
      </c>
      <c r="E145" s="205" t="s">
        <v>2188</v>
      </c>
      <c r="F145" s="206" t="s">
        <v>2189</v>
      </c>
      <c r="G145" s="207" t="s">
        <v>2079</v>
      </c>
      <c r="H145" s="208">
        <v>1</v>
      </c>
      <c r="I145" s="209"/>
      <c r="J145" s="208">
        <f t="shared" si="20"/>
        <v>0</v>
      </c>
      <c r="K145" s="206" t="s">
        <v>22</v>
      </c>
      <c r="L145" s="62"/>
      <c r="M145" s="210" t="s">
        <v>22</v>
      </c>
      <c r="N145" s="211" t="s">
        <v>47</v>
      </c>
      <c r="O145" s="43"/>
      <c r="P145" s="212">
        <f t="shared" si="21"/>
        <v>0</v>
      </c>
      <c r="Q145" s="212">
        <v>41</v>
      </c>
      <c r="R145" s="212">
        <f t="shared" si="22"/>
        <v>41</v>
      </c>
      <c r="S145" s="212">
        <v>0</v>
      </c>
      <c r="T145" s="213">
        <f t="shared" si="23"/>
        <v>0</v>
      </c>
      <c r="AR145" s="25" t="s">
        <v>174</v>
      </c>
      <c r="AT145" s="25" t="s">
        <v>169</v>
      </c>
      <c r="AU145" s="25" t="s">
        <v>83</v>
      </c>
      <c r="AY145" s="25" t="s">
        <v>166</v>
      </c>
      <c r="BE145" s="214">
        <f t="shared" si="24"/>
        <v>0</v>
      </c>
      <c r="BF145" s="214">
        <f t="shared" si="25"/>
        <v>0</v>
      </c>
      <c r="BG145" s="214">
        <f t="shared" si="26"/>
        <v>0</v>
      </c>
      <c r="BH145" s="214">
        <f t="shared" si="27"/>
        <v>0</v>
      </c>
      <c r="BI145" s="214">
        <f t="shared" si="28"/>
        <v>0</v>
      </c>
      <c r="BJ145" s="25" t="s">
        <v>83</v>
      </c>
      <c r="BK145" s="214">
        <f t="shared" si="29"/>
        <v>0</v>
      </c>
      <c r="BL145" s="25" t="s">
        <v>174</v>
      </c>
      <c r="BM145" s="25" t="s">
        <v>1048</v>
      </c>
    </row>
    <row r="146" spans="2:65" s="1" customFormat="1" ht="344.25" customHeight="1">
      <c r="B146" s="42"/>
      <c r="C146" s="204" t="s">
        <v>729</v>
      </c>
      <c r="D146" s="204" t="s">
        <v>169</v>
      </c>
      <c r="E146" s="205" t="s">
        <v>2190</v>
      </c>
      <c r="F146" s="206" t="s">
        <v>2191</v>
      </c>
      <c r="G146" s="207" t="s">
        <v>2079</v>
      </c>
      <c r="H146" s="208">
        <v>1</v>
      </c>
      <c r="I146" s="209"/>
      <c r="J146" s="208">
        <f t="shared" si="20"/>
        <v>0</v>
      </c>
      <c r="K146" s="206" t="s">
        <v>22</v>
      </c>
      <c r="L146" s="62"/>
      <c r="M146" s="210" t="s">
        <v>22</v>
      </c>
      <c r="N146" s="211" t="s">
        <v>47</v>
      </c>
      <c r="O146" s="43"/>
      <c r="P146" s="212">
        <f t="shared" si="21"/>
        <v>0</v>
      </c>
      <c r="Q146" s="212">
        <v>36</v>
      </c>
      <c r="R146" s="212">
        <f t="shared" si="22"/>
        <v>36</v>
      </c>
      <c r="S146" s="212">
        <v>0</v>
      </c>
      <c r="T146" s="213">
        <f t="shared" si="23"/>
        <v>0</v>
      </c>
      <c r="AR146" s="25" t="s">
        <v>174</v>
      </c>
      <c r="AT146" s="25" t="s">
        <v>169</v>
      </c>
      <c r="AU146" s="25" t="s">
        <v>83</v>
      </c>
      <c r="AY146" s="25" t="s">
        <v>166</v>
      </c>
      <c r="BE146" s="214">
        <f t="shared" si="24"/>
        <v>0</v>
      </c>
      <c r="BF146" s="214">
        <f t="shared" si="25"/>
        <v>0</v>
      </c>
      <c r="BG146" s="214">
        <f t="shared" si="26"/>
        <v>0</v>
      </c>
      <c r="BH146" s="214">
        <f t="shared" si="27"/>
        <v>0</v>
      </c>
      <c r="BI146" s="214">
        <f t="shared" si="28"/>
        <v>0</v>
      </c>
      <c r="BJ146" s="25" t="s">
        <v>83</v>
      </c>
      <c r="BK146" s="214">
        <f t="shared" si="29"/>
        <v>0</v>
      </c>
      <c r="BL146" s="25" t="s">
        <v>174</v>
      </c>
      <c r="BM146" s="25" t="s">
        <v>1058</v>
      </c>
    </row>
    <row r="147" spans="2:65" s="1" customFormat="1" ht="344.25" customHeight="1">
      <c r="B147" s="42"/>
      <c r="C147" s="204" t="s">
        <v>735</v>
      </c>
      <c r="D147" s="204" t="s">
        <v>169</v>
      </c>
      <c r="E147" s="205" t="s">
        <v>2192</v>
      </c>
      <c r="F147" s="206" t="s">
        <v>2193</v>
      </c>
      <c r="G147" s="207" t="s">
        <v>2079</v>
      </c>
      <c r="H147" s="208">
        <v>1</v>
      </c>
      <c r="I147" s="209"/>
      <c r="J147" s="208">
        <f t="shared" si="20"/>
        <v>0</v>
      </c>
      <c r="K147" s="206" t="s">
        <v>22</v>
      </c>
      <c r="L147" s="62"/>
      <c r="M147" s="210" t="s">
        <v>22</v>
      </c>
      <c r="N147" s="211" t="s">
        <v>47</v>
      </c>
      <c r="O147" s="43"/>
      <c r="P147" s="212">
        <f t="shared" si="21"/>
        <v>0</v>
      </c>
      <c r="Q147" s="212">
        <v>82</v>
      </c>
      <c r="R147" s="212">
        <f t="shared" si="22"/>
        <v>82</v>
      </c>
      <c r="S147" s="212">
        <v>0</v>
      </c>
      <c r="T147" s="213">
        <f t="shared" si="23"/>
        <v>0</v>
      </c>
      <c r="AR147" s="25" t="s">
        <v>174</v>
      </c>
      <c r="AT147" s="25" t="s">
        <v>169</v>
      </c>
      <c r="AU147" s="25" t="s">
        <v>83</v>
      </c>
      <c r="AY147" s="25" t="s">
        <v>166</v>
      </c>
      <c r="BE147" s="214">
        <f t="shared" si="24"/>
        <v>0</v>
      </c>
      <c r="BF147" s="214">
        <f t="shared" si="25"/>
        <v>0</v>
      </c>
      <c r="BG147" s="214">
        <f t="shared" si="26"/>
        <v>0</v>
      </c>
      <c r="BH147" s="214">
        <f t="shared" si="27"/>
        <v>0</v>
      </c>
      <c r="BI147" s="214">
        <f t="shared" si="28"/>
        <v>0</v>
      </c>
      <c r="BJ147" s="25" t="s">
        <v>83</v>
      </c>
      <c r="BK147" s="214">
        <f t="shared" si="29"/>
        <v>0</v>
      </c>
      <c r="BL147" s="25" t="s">
        <v>174</v>
      </c>
      <c r="BM147" s="25" t="s">
        <v>1074</v>
      </c>
    </row>
    <row r="148" spans="2:65" s="1" customFormat="1" ht="344.25" customHeight="1">
      <c r="B148" s="42"/>
      <c r="C148" s="204" t="s">
        <v>740</v>
      </c>
      <c r="D148" s="204" t="s">
        <v>169</v>
      </c>
      <c r="E148" s="205" t="s">
        <v>2194</v>
      </c>
      <c r="F148" s="206" t="s">
        <v>2195</v>
      </c>
      <c r="G148" s="207" t="s">
        <v>2079</v>
      </c>
      <c r="H148" s="208">
        <v>1</v>
      </c>
      <c r="I148" s="209"/>
      <c r="J148" s="208">
        <f t="shared" si="20"/>
        <v>0</v>
      </c>
      <c r="K148" s="206" t="s">
        <v>22</v>
      </c>
      <c r="L148" s="62"/>
      <c r="M148" s="210" t="s">
        <v>22</v>
      </c>
      <c r="N148" s="211" t="s">
        <v>47</v>
      </c>
      <c r="O148" s="43"/>
      <c r="P148" s="212">
        <f t="shared" si="21"/>
        <v>0</v>
      </c>
      <c r="Q148" s="212">
        <v>96</v>
      </c>
      <c r="R148" s="212">
        <f t="shared" si="22"/>
        <v>96</v>
      </c>
      <c r="S148" s="212">
        <v>0</v>
      </c>
      <c r="T148" s="213">
        <f t="shared" si="23"/>
        <v>0</v>
      </c>
      <c r="AR148" s="25" t="s">
        <v>174</v>
      </c>
      <c r="AT148" s="25" t="s">
        <v>169</v>
      </c>
      <c r="AU148" s="25" t="s">
        <v>83</v>
      </c>
      <c r="AY148" s="25" t="s">
        <v>166</v>
      </c>
      <c r="BE148" s="214">
        <f t="shared" si="24"/>
        <v>0</v>
      </c>
      <c r="BF148" s="214">
        <f t="shared" si="25"/>
        <v>0</v>
      </c>
      <c r="BG148" s="214">
        <f t="shared" si="26"/>
        <v>0</v>
      </c>
      <c r="BH148" s="214">
        <f t="shared" si="27"/>
        <v>0</v>
      </c>
      <c r="BI148" s="214">
        <f t="shared" si="28"/>
        <v>0</v>
      </c>
      <c r="BJ148" s="25" t="s">
        <v>83</v>
      </c>
      <c r="BK148" s="214">
        <f t="shared" si="29"/>
        <v>0</v>
      </c>
      <c r="BL148" s="25" t="s">
        <v>174</v>
      </c>
      <c r="BM148" s="25" t="s">
        <v>2196</v>
      </c>
    </row>
    <row r="149" spans="2:65" s="1" customFormat="1" ht="331.5" customHeight="1">
      <c r="B149" s="42"/>
      <c r="C149" s="204" t="s">
        <v>745</v>
      </c>
      <c r="D149" s="204" t="s">
        <v>169</v>
      </c>
      <c r="E149" s="205" t="s">
        <v>2197</v>
      </c>
      <c r="F149" s="206" t="s">
        <v>2198</v>
      </c>
      <c r="G149" s="207" t="s">
        <v>2079</v>
      </c>
      <c r="H149" s="208">
        <v>1</v>
      </c>
      <c r="I149" s="209"/>
      <c r="J149" s="208">
        <f t="shared" si="20"/>
        <v>0</v>
      </c>
      <c r="K149" s="206" t="s">
        <v>22</v>
      </c>
      <c r="L149" s="62"/>
      <c r="M149" s="210" t="s">
        <v>22</v>
      </c>
      <c r="N149" s="211" t="s">
        <v>47</v>
      </c>
      <c r="O149" s="43"/>
      <c r="P149" s="212">
        <f t="shared" si="21"/>
        <v>0</v>
      </c>
      <c r="Q149" s="212">
        <v>31</v>
      </c>
      <c r="R149" s="212">
        <f t="shared" si="22"/>
        <v>31</v>
      </c>
      <c r="S149" s="212">
        <v>0</v>
      </c>
      <c r="T149" s="213">
        <f t="shared" si="23"/>
        <v>0</v>
      </c>
      <c r="AR149" s="25" t="s">
        <v>174</v>
      </c>
      <c r="AT149" s="25" t="s">
        <v>169</v>
      </c>
      <c r="AU149" s="25" t="s">
        <v>83</v>
      </c>
      <c r="AY149" s="25" t="s">
        <v>166</v>
      </c>
      <c r="BE149" s="214">
        <f t="shared" si="24"/>
        <v>0</v>
      </c>
      <c r="BF149" s="214">
        <f t="shared" si="25"/>
        <v>0</v>
      </c>
      <c r="BG149" s="214">
        <f t="shared" si="26"/>
        <v>0</v>
      </c>
      <c r="BH149" s="214">
        <f t="shared" si="27"/>
        <v>0</v>
      </c>
      <c r="BI149" s="214">
        <f t="shared" si="28"/>
        <v>0</v>
      </c>
      <c r="BJ149" s="25" t="s">
        <v>83</v>
      </c>
      <c r="BK149" s="214">
        <f t="shared" si="29"/>
        <v>0</v>
      </c>
      <c r="BL149" s="25" t="s">
        <v>174</v>
      </c>
      <c r="BM149" s="25" t="s">
        <v>2199</v>
      </c>
    </row>
    <row r="150" spans="2:65" s="1" customFormat="1" ht="127.5" customHeight="1">
      <c r="B150" s="42"/>
      <c r="C150" s="204" t="s">
        <v>750</v>
      </c>
      <c r="D150" s="204" t="s">
        <v>169</v>
      </c>
      <c r="E150" s="205" t="s">
        <v>2200</v>
      </c>
      <c r="F150" s="206" t="s">
        <v>2201</v>
      </c>
      <c r="G150" s="207" t="s">
        <v>2079</v>
      </c>
      <c r="H150" s="208">
        <v>1</v>
      </c>
      <c r="I150" s="209"/>
      <c r="J150" s="208">
        <f t="shared" si="20"/>
        <v>0</v>
      </c>
      <c r="K150" s="206" t="s">
        <v>22</v>
      </c>
      <c r="L150" s="62"/>
      <c r="M150" s="210" t="s">
        <v>22</v>
      </c>
      <c r="N150" s="211" t="s">
        <v>47</v>
      </c>
      <c r="O150" s="43"/>
      <c r="P150" s="212">
        <f t="shared" si="21"/>
        <v>0</v>
      </c>
      <c r="Q150" s="212">
        <v>8</v>
      </c>
      <c r="R150" s="212">
        <f t="shared" si="22"/>
        <v>8</v>
      </c>
      <c r="S150" s="212">
        <v>0</v>
      </c>
      <c r="T150" s="213">
        <f t="shared" si="23"/>
        <v>0</v>
      </c>
      <c r="AR150" s="25" t="s">
        <v>174</v>
      </c>
      <c r="AT150" s="25" t="s">
        <v>169</v>
      </c>
      <c r="AU150" s="25" t="s">
        <v>83</v>
      </c>
      <c r="AY150" s="25" t="s">
        <v>166</v>
      </c>
      <c r="BE150" s="214">
        <f t="shared" si="24"/>
        <v>0</v>
      </c>
      <c r="BF150" s="214">
        <f t="shared" si="25"/>
        <v>0</v>
      </c>
      <c r="BG150" s="214">
        <f t="shared" si="26"/>
        <v>0</v>
      </c>
      <c r="BH150" s="214">
        <f t="shared" si="27"/>
        <v>0</v>
      </c>
      <c r="BI150" s="214">
        <f t="shared" si="28"/>
        <v>0</v>
      </c>
      <c r="BJ150" s="25" t="s">
        <v>83</v>
      </c>
      <c r="BK150" s="214">
        <f t="shared" si="29"/>
        <v>0</v>
      </c>
      <c r="BL150" s="25" t="s">
        <v>174</v>
      </c>
      <c r="BM150" s="25" t="s">
        <v>2202</v>
      </c>
    </row>
    <row r="151" spans="2:65" s="1" customFormat="1" ht="127.5" customHeight="1">
      <c r="B151" s="42"/>
      <c r="C151" s="204" t="s">
        <v>756</v>
      </c>
      <c r="D151" s="204" t="s">
        <v>169</v>
      </c>
      <c r="E151" s="205" t="s">
        <v>2203</v>
      </c>
      <c r="F151" s="206" t="s">
        <v>2201</v>
      </c>
      <c r="G151" s="207" t="s">
        <v>2079</v>
      </c>
      <c r="H151" s="208">
        <v>1</v>
      </c>
      <c r="I151" s="209"/>
      <c r="J151" s="208">
        <f t="shared" si="20"/>
        <v>0</v>
      </c>
      <c r="K151" s="206" t="s">
        <v>22</v>
      </c>
      <c r="L151" s="62"/>
      <c r="M151" s="210" t="s">
        <v>22</v>
      </c>
      <c r="N151" s="211" t="s">
        <v>47</v>
      </c>
      <c r="O151" s="43"/>
      <c r="P151" s="212">
        <f t="shared" si="21"/>
        <v>0</v>
      </c>
      <c r="Q151" s="212">
        <v>7</v>
      </c>
      <c r="R151" s="212">
        <f t="shared" si="22"/>
        <v>7</v>
      </c>
      <c r="S151" s="212">
        <v>0</v>
      </c>
      <c r="T151" s="213">
        <f t="shared" si="23"/>
        <v>0</v>
      </c>
      <c r="AR151" s="25" t="s">
        <v>174</v>
      </c>
      <c r="AT151" s="25" t="s">
        <v>169</v>
      </c>
      <c r="AU151" s="25" t="s">
        <v>83</v>
      </c>
      <c r="AY151" s="25" t="s">
        <v>166</v>
      </c>
      <c r="BE151" s="214">
        <f t="shared" si="24"/>
        <v>0</v>
      </c>
      <c r="BF151" s="214">
        <f t="shared" si="25"/>
        <v>0</v>
      </c>
      <c r="BG151" s="214">
        <f t="shared" si="26"/>
        <v>0</v>
      </c>
      <c r="BH151" s="214">
        <f t="shared" si="27"/>
        <v>0</v>
      </c>
      <c r="BI151" s="214">
        <f t="shared" si="28"/>
        <v>0</v>
      </c>
      <c r="BJ151" s="25" t="s">
        <v>83</v>
      </c>
      <c r="BK151" s="214">
        <f t="shared" si="29"/>
        <v>0</v>
      </c>
      <c r="BL151" s="25" t="s">
        <v>174</v>
      </c>
      <c r="BM151" s="25" t="s">
        <v>2204</v>
      </c>
    </row>
    <row r="152" spans="2:65" s="1" customFormat="1" ht="89.25" customHeight="1">
      <c r="B152" s="42"/>
      <c r="C152" s="204" t="s">
        <v>761</v>
      </c>
      <c r="D152" s="204" t="s">
        <v>169</v>
      </c>
      <c r="E152" s="205" t="s">
        <v>2205</v>
      </c>
      <c r="F152" s="206" t="s">
        <v>2206</v>
      </c>
      <c r="G152" s="207" t="s">
        <v>2079</v>
      </c>
      <c r="H152" s="208">
        <v>1</v>
      </c>
      <c r="I152" s="209"/>
      <c r="J152" s="208">
        <f t="shared" si="20"/>
        <v>0</v>
      </c>
      <c r="K152" s="206" t="s">
        <v>22</v>
      </c>
      <c r="L152" s="62"/>
      <c r="M152" s="210" t="s">
        <v>22</v>
      </c>
      <c r="N152" s="211" t="s">
        <v>47</v>
      </c>
      <c r="O152" s="43"/>
      <c r="P152" s="212">
        <f t="shared" si="21"/>
        <v>0</v>
      </c>
      <c r="Q152" s="212">
        <v>7</v>
      </c>
      <c r="R152" s="212">
        <f t="shared" si="22"/>
        <v>7</v>
      </c>
      <c r="S152" s="212">
        <v>0</v>
      </c>
      <c r="T152" s="213">
        <f t="shared" si="23"/>
        <v>0</v>
      </c>
      <c r="AR152" s="25" t="s">
        <v>174</v>
      </c>
      <c r="AT152" s="25" t="s">
        <v>169</v>
      </c>
      <c r="AU152" s="25" t="s">
        <v>83</v>
      </c>
      <c r="AY152" s="25" t="s">
        <v>166</v>
      </c>
      <c r="BE152" s="214">
        <f t="shared" si="24"/>
        <v>0</v>
      </c>
      <c r="BF152" s="214">
        <f t="shared" si="25"/>
        <v>0</v>
      </c>
      <c r="BG152" s="214">
        <f t="shared" si="26"/>
        <v>0</v>
      </c>
      <c r="BH152" s="214">
        <f t="shared" si="27"/>
        <v>0</v>
      </c>
      <c r="BI152" s="214">
        <f t="shared" si="28"/>
        <v>0</v>
      </c>
      <c r="BJ152" s="25" t="s">
        <v>83</v>
      </c>
      <c r="BK152" s="214">
        <f t="shared" si="29"/>
        <v>0</v>
      </c>
      <c r="BL152" s="25" t="s">
        <v>174</v>
      </c>
      <c r="BM152" s="25" t="s">
        <v>2207</v>
      </c>
    </row>
    <row r="153" spans="2:65" s="1" customFormat="1" ht="102" customHeight="1">
      <c r="B153" s="42"/>
      <c r="C153" s="204" t="s">
        <v>767</v>
      </c>
      <c r="D153" s="204" t="s">
        <v>169</v>
      </c>
      <c r="E153" s="205" t="s">
        <v>2208</v>
      </c>
      <c r="F153" s="206" t="s">
        <v>2209</v>
      </c>
      <c r="G153" s="207" t="s">
        <v>2079</v>
      </c>
      <c r="H153" s="208">
        <v>1</v>
      </c>
      <c r="I153" s="209"/>
      <c r="J153" s="208">
        <f t="shared" si="20"/>
        <v>0</v>
      </c>
      <c r="K153" s="206" t="s">
        <v>22</v>
      </c>
      <c r="L153" s="62"/>
      <c r="M153" s="210" t="s">
        <v>22</v>
      </c>
      <c r="N153" s="211" t="s">
        <v>47</v>
      </c>
      <c r="O153" s="43"/>
      <c r="P153" s="212">
        <f t="shared" si="21"/>
        <v>0</v>
      </c>
      <c r="Q153" s="212">
        <v>7</v>
      </c>
      <c r="R153" s="212">
        <f t="shared" si="22"/>
        <v>7</v>
      </c>
      <c r="S153" s="212">
        <v>0</v>
      </c>
      <c r="T153" s="213">
        <f t="shared" si="23"/>
        <v>0</v>
      </c>
      <c r="AR153" s="25" t="s">
        <v>174</v>
      </c>
      <c r="AT153" s="25" t="s">
        <v>169</v>
      </c>
      <c r="AU153" s="25" t="s">
        <v>83</v>
      </c>
      <c r="AY153" s="25" t="s">
        <v>166</v>
      </c>
      <c r="BE153" s="214">
        <f t="shared" si="24"/>
        <v>0</v>
      </c>
      <c r="BF153" s="214">
        <f t="shared" si="25"/>
        <v>0</v>
      </c>
      <c r="BG153" s="214">
        <f t="shared" si="26"/>
        <v>0</v>
      </c>
      <c r="BH153" s="214">
        <f t="shared" si="27"/>
        <v>0</v>
      </c>
      <c r="BI153" s="214">
        <f t="shared" si="28"/>
        <v>0</v>
      </c>
      <c r="BJ153" s="25" t="s">
        <v>83</v>
      </c>
      <c r="BK153" s="214">
        <f t="shared" si="29"/>
        <v>0</v>
      </c>
      <c r="BL153" s="25" t="s">
        <v>174</v>
      </c>
      <c r="BM153" s="25" t="s">
        <v>2210</v>
      </c>
    </row>
    <row r="154" spans="2:65" s="1" customFormat="1" ht="382.5" customHeight="1">
      <c r="B154" s="42"/>
      <c r="C154" s="204" t="s">
        <v>773</v>
      </c>
      <c r="D154" s="204" t="s">
        <v>169</v>
      </c>
      <c r="E154" s="205" t="s">
        <v>2211</v>
      </c>
      <c r="F154" s="206" t="s">
        <v>2212</v>
      </c>
      <c r="G154" s="207" t="s">
        <v>2079</v>
      </c>
      <c r="H154" s="208">
        <v>1</v>
      </c>
      <c r="I154" s="209"/>
      <c r="J154" s="208">
        <f t="shared" si="20"/>
        <v>0</v>
      </c>
      <c r="K154" s="206" t="s">
        <v>22</v>
      </c>
      <c r="L154" s="62"/>
      <c r="M154" s="210" t="s">
        <v>22</v>
      </c>
      <c r="N154" s="211" t="s">
        <v>47</v>
      </c>
      <c r="O154" s="43"/>
      <c r="P154" s="212">
        <f t="shared" si="21"/>
        <v>0</v>
      </c>
      <c r="Q154" s="212">
        <v>86</v>
      </c>
      <c r="R154" s="212">
        <f t="shared" si="22"/>
        <v>86</v>
      </c>
      <c r="S154" s="212">
        <v>0</v>
      </c>
      <c r="T154" s="213">
        <f t="shared" si="23"/>
        <v>0</v>
      </c>
      <c r="AR154" s="25" t="s">
        <v>174</v>
      </c>
      <c r="AT154" s="25" t="s">
        <v>169</v>
      </c>
      <c r="AU154" s="25" t="s">
        <v>83</v>
      </c>
      <c r="AY154" s="25" t="s">
        <v>166</v>
      </c>
      <c r="BE154" s="214">
        <f t="shared" si="24"/>
        <v>0</v>
      </c>
      <c r="BF154" s="214">
        <f t="shared" si="25"/>
        <v>0</v>
      </c>
      <c r="BG154" s="214">
        <f t="shared" si="26"/>
        <v>0</v>
      </c>
      <c r="BH154" s="214">
        <f t="shared" si="27"/>
        <v>0</v>
      </c>
      <c r="BI154" s="214">
        <f t="shared" si="28"/>
        <v>0</v>
      </c>
      <c r="BJ154" s="25" t="s">
        <v>83</v>
      </c>
      <c r="BK154" s="214">
        <f t="shared" si="29"/>
        <v>0</v>
      </c>
      <c r="BL154" s="25" t="s">
        <v>174</v>
      </c>
      <c r="BM154" s="25" t="s">
        <v>2213</v>
      </c>
    </row>
    <row r="155" spans="2:65" s="1" customFormat="1" ht="382.5" customHeight="1">
      <c r="B155" s="42"/>
      <c r="C155" s="204" t="s">
        <v>778</v>
      </c>
      <c r="D155" s="204" t="s">
        <v>169</v>
      </c>
      <c r="E155" s="205" t="s">
        <v>2214</v>
      </c>
      <c r="F155" s="206" t="s">
        <v>2215</v>
      </c>
      <c r="G155" s="207" t="s">
        <v>2079</v>
      </c>
      <c r="H155" s="208">
        <v>1</v>
      </c>
      <c r="I155" s="209"/>
      <c r="J155" s="208">
        <f t="shared" si="20"/>
        <v>0</v>
      </c>
      <c r="K155" s="206" t="s">
        <v>22</v>
      </c>
      <c r="L155" s="62"/>
      <c r="M155" s="210" t="s">
        <v>22</v>
      </c>
      <c r="N155" s="211" t="s">
        <v>47</v>
      </c>
      <c r="O155" s="43"/>
      <c r="P155" s="212">
        <f t="shared" si="21"/>
        <v>0</v>
      </c>
      <c r="Q155" s="212">
        <v>104</v>
      </c>
      <c r="R155" s="212">
        <f t="shared" si="22"/>
        <v>104</v>
      </c>
      <c r="S155" s="212">
        <v>0</v>
      </c>
      <c r="T155" s="213">
        <f t="shared" si="23"/>
        <v>0</v>
      </c>
      <c r="AR155" s="25" t="s">
        <v>174</v>
      </c>
      <c r="AT155" s="25" t="s">
        <v>169</v>
      </c>
      <c r="AU155" s="25" t="s">
        <v>83</v>
      </c>
      <c r="AY155" s="25" t="s">
        <v>166</v>
      </c>
      <c r="BE155" s="214">
        <f t="shared" si="24"/>
        <v>0</v>
      </c>
      <c r="BF155" s="214">
        <f t="shared" si="25"/>
        <v>0</v>
      </c>
      <c r="BG155" s="214">
        <f t="shared" si="26"/>
        <v>0</v>
      </c>
      <c r="BH155" s="214">
        <f t="shared" si="27"/>
        <v>0</v>
      </c>
      <c r="BI155" s="214">
        <f t="shared" si="28"/>
        <v>0</v>
      </c>
      <c r="BJ155" s="25" t="s">
        <v>83</v>
      </c>
      <c r="BK155" s="214">
        <f t="shared" si="29"/>
        <v>0</v>
      </c>
      <c r="BL155" s="25" t="s">
        <v>174</v>
      </c>
      <c r="BM155" s="25" t="s">
        <v>2216</v>
      </c>
    </row>
    <row r="156" spans="2:65" s="1" customFormat="1" ht="357" customHeight="1">
      <c r="B156" s="42"/>
      <c r="C156" s="204" t="s">
        <v>783</v>
      </c>
      <c r="D156" s="204" t="s">
        <v>169</v>
      </c>
      <c r="E156" s="205" t="s">
        <v>2217</v>
      </c>
      <c r="F156" s="206" t="s">
        <v>2218</v>
      </c>
      <c r="G156" s="207" t="s">
        <v>2079</v>
      </c>
      <c r="H156" s="208">
        <v>1</v>
      </c>
      <c r="I156" s="209"/>
      <c r="J156" s="208">
        <f t="shared" si="20"/>
        <v>0</v>
      </c>
      <c r="K156" s="206" t="s">
        <v>22</v>
      </c>
      <c r="L156" s="62"/>
      <c r="M156" s="210" t="s">
        <v>22</v>
      </c>
      <c r="N156" s="211" t="s">
        <v>47</v>
      </c>
      <c r="O156" s="43"/>
      <c r="P156" s="212">
        <f t="shared" si="21"/>
        <v>0</v>
      </c>
      <c r="Q156" s="212">
        <v>47</v>
      </c>
      <c r="R156" s="212">
        <f t="shared" si="22"/>
        <v>47</v>
      </c>
      <c r="S156" s="212">
        <v>0</v>
      </c>
      <c r="T156" s="213">
        <f t="shared" si="23"/>
        <v>0</v>
      </c>
      <c r="AR156" s="25" t="s">
        <v>174</v>
      </c>
      <c r="AT156" s="25" t="s">
        <v>169</v>
      </c>
      <c r="AU156" s="25" t="s">
        <v>83</v>
      </c>
      <c r="AY156" s="25" t="s">
        <v>166</v>
      </c>
      <c r="BE156" s="214">
        <f t="shared" si="24"/>
        <v>0</v>
      </c>
      <c r="BF156" s="214">
        <f t="shared" si="25"/>
        <v>0</v>
      </c>
      <c r="BG156" s="214">
        <f t="shared" si="26"/>
        <v>0</v>
      </c>
      <c r="BH156" s="214">
        <f t="shared" si="27"/>
        <v>0</v>
      </c>
      <c r="BI156" s="214">
        <f t="shared" si="28"/>
        <v>0</v>
      </c>
      <c r="BJ156" s="25" t="s">
        <v>83</v>
      </c>
      <c r="BK156" s="214">
        <f t="shared" si="29"/>
        <v>0</v>
      </c>
      <c r="BL156" s="25" t="s">
        <v>174</v>
      </c>
      <c r="BM156" s="25" t="s">
        <v>2219</v>
      </c>
    </row>
    <row r="157" spans="2:65" s="1" customFormat="1" ht="408" customHeight="1">
      <c r="B157" s="42"/>
      <c r="C157" s="204" t="s">
        <v>787</v>
      </c>
      <c r="D157" s="204" t="s">
        <v>169</v>
      </c>
      <c r="E157" s="205" t="s">
        <v>2220</v>
      </c>
      <c r="F157" s="283" t="s">
        <v>2221</v>
      </c>
      <c r="G157" s="207" t="s">
        <v>2079</v>
      </c>
      <c r="H157" s="208">
        <v>2</v>
      </c>
      <c r="I157" s="209"/>
      <c r="J157" s="208">
        <f t="shared" si="20"/>
        <v>0</v>
      </c>
      <c r="K157" s="206" t="s">
        <v>22</v>
      </c>
      <c r="L157" s="62"/>
      <c r="M157" s="210" t="s">
        <v>22</v>
      </c>
      <c r="N157" s="211" t="s">
        <v>47</v>
      </c>
      <c r="O157" s="43"/>
      <c r="P157" s="212">
        <f t="shared" si="21"/>
        <v>0</v>
      </c>
      <c r="Q157" s="212">
        <v>44</v>
      </c>
      <c r="R157" s="212">
        <f t="shared" si="22"/>
        <v>88</v>
      </c>
      <c r="S157" s="212">
        <v>0</v>
      </c>
      <c r="T157" s="213">
        <f t="shared" si="23"/>
        <v>0</v>
      </c>
      <c r="AR157" s="25" t="s">
        <v>174</v>
      </c>
      <c r="AT157" s="25" t="s">
        <v>169</v>
      </c>
      <c r="AU157" s="25" t="s">
        <v>83</v>
      </c>
      <c r="AY157" s="25" t="s">
        <v>166</v>
      </c>
      <c r="BE157" s="214">
        <f t="shared" si="24"/>
        <v>0</v>
      </c>
      <c r="BF157" s="214">
        <f t="shared" si="25"/>
        <v>0</v>
      </c>
      <c r="BG157" s="214">
        <f t="shared" si="26"/>
        <v>0</v>
      </c>
      <c r="BH157" s="214">
        <f t="shared" si="27"/>
        <v>0</v>
      </c>
      <c r="BI157" s="214">
        <f t="shared" si="28"/>
        <v>0</v>
      </c>
      <c r="BJ157" s="25" t="s">
        <v>83</v>
      </c>
      <c r="BK157" s="214">
        <f t="shared" si="29"/>
        <v>0</v>
      </c>
      <c r="BL157" s="25" t="s">
        <v>174</v>
      </c>
      <c r="BM157" s="25" t="s">
        <v>2222</v>
      </c>
    </row>
    <row r="158" spans="2:65" s="1" customFormat="1" ht="127.5" customHeight="1">
      <c r="B158" s="42"/>
      <c r="C158" s="204" t="s">
        <v>792</v>
      </c>
      <c r="D158" s="204" t="s">
        <v>169</v>
      </c>
      <c r="E158" s="205" t="s">
        <v>2223</v>
      </c>
      <c r="F158" s="206" t="s">
        <v>2224</v>
      </c>
      <c r="G158" s="207" t="s">
        <v>2079</v>
      </c>
      <c r="H158" s="208">
        <v>2</v>
      </c>
      <c r="I158" s="209"/>
      <c r="J158" s="208">
        <f t="shared" si="20"/>
        <v>0</v>
      </c>
      <c r="K158" s="206" t="s">
        <v>22</v>
      </c>
      <c r="L158" s="62"/>
      <c r="M158" s="210" t="s">
        <v>22</v>
      </c>
      <c r="N158" s="211" t="s">
        <v>47</v>
      </c>
      <c r="O158" s="43"/>
      <c r="P158" s="212">
        <f t="shared" si="21"/>
        <v>0</v>
      </c>
      <c r="Q158" s="212">
        <v>9</v>
      </c>
      <c r="R158" s="212">
        <f t="shared" si="22"/>
        <v>18</v>
      </c>
      <c r="S158" s="212">
        <v>0</v>
      </c>
      <c r="T158" s="213">
        <f t="shared" si="23"/>
        <v>0</v>
      </c>
      <c r="AR158" s="25" t="s">
        <v>174</v>
      </c>
      <c r="AT158" s="25" t="s">
        <v>169</v>
      </c>
      <c r="AU158" s="25" t="s">
        <v>83</v>
      </c>
      <c r="AY158" s="25" t="s">
        <v>166</v>
      </c>
      <c r="BE158" s="214">
        <f t="shared" si="24"/>
        <v>0</v>
      </c>
      <c r="BF158" s="214">
        <f t="shared" si="25"/>
        <v>0</v>
      </c>
      <c r="BG158" s="214">
        <f t="shared" si="26"/>
        <v>0</v>
      </c>
      <c r="BH158" s="214">
        <f t="shared" si="27"/>
        <v>0</v>
      </c>
      <c r="BI158" s="214">
        <f t="shared" si="28"/>
        <v>0</v>
      </c>
      <c r="BJ158" s="25" t="s">
        <v>83</v>
      </c>
      <c r="BK158" s="214">
        <f t="shared" si="29"/>
        <v>0</v>
      </c>
      <c r="BL158" s="25" t="s">
        <v>174</v>
      </c>
      <c r="BM158" s="25" t="s">
        <v>2225</v>
      </c>
    </row>
    <row r="159" spans="2:65" s="1" customFormat="1" ht="165.75" customHeight="1">
      <c r="B159" s="42"/>
      <c r="C159" s="204" t="s">
        <v>797</v>
      </c>
      <c r="D159" s="204" t="s">
        <v>169</v>
      </c>
      <c r="E159" s="205" t="s">
        <v>2226</v>
      </c>
      <c r="F159" s="206" t="s">
        <v>2227</v>
      </c>
      <c r="G159" s="207" t="s">
        <v>2079</v>
      </c>
      <c r="H159" s="208">
        <v>1</v>
      </c>
      <c r="I159" s="209"/>
      <c r="J159" s="208">
        <f t="shared" si="20"/>
        <v>0</v>
      </c>
      <c r="K159" s="206" t="s">
        <v>22</v>
      </c>
      <c r="L159" s="62"/>
      <c r="M159" s="210" t="s">
        <v>22</v>
      </c>
      <c r="N159" s="211" t="s">
        <v>47</v>
      </c>
      <c r="O159" s="43"/>
      <c r="P159" s="212">
        <f t="shared" si="21"/>
        <v>0</v>
      </c>
      <c r="Q159" s="212">
        <v>36</v>
      </c>
      <c r="R159" s="212">
        <f t="shared" si="22"/>
        <v>36</v>
      </c>
      <c r="S159" s="212">
        <v>0</v>
      </c>
      <c r="T159" s="213">
        <f t="shared" si="23"/>
        <v>0</v>
      </c>
      <c r="AR159" s="25" t="s">
        <v>174</v>
      </c>
      <c r="AT159" s="25" t="s">
        <v>169</v>
      </c>
      <c r="AU159" s="25" t="s">
        <v>83</v>
      </c>
      <c r="AY159" s="25" t="s">
        <v>166</v>
      </c>
      <c r="BE159" s="214">
        <f t="shared" si="24"/>
        <v>0</v>
      </c>
      <c r="BF159" s="214">
        <f t="shared" si="25"/>
        <v>0</v>
      </c>
      <c r="BG159" s="214">
        <f t="shared" si="26"/>
        <v>0</v>
      </c>
      <c r="BH159" s="214">
        <f t="shared" si="27"/>
        <v>0</v>
      </c>
      <c r="BI159" s="214">
        <f t="shared" si="28"/>
        <v>0</v>
      </c>
      <c r="BJ159" s="25" t="s">
        <v>83</v>
      </c>
      <c r="BK159" s="214">
        <f t="shared" si="29"/>
        <v>0</v>
      </c>
      <c r="BL159" s="25" t="s">
        <v>174</v>
      </c>
      <c r="BM159" s="25" t="s">
        <v>2228</v>
      </c>
    </row>
    <row r="160" spans="2:65" s="1" customFormat="1" ht="114.75" customHeight="1">
      <c r="B160" s="42"/>
      <c r="C160" s="204" t="s">
        <v>802</v>
      </c>
      <c r="D160" s="204" t="s">
        <v>169</v>
      </c>
      <c r="E160" s="205" t="s">
        <v>2229</v>
      </c>
      <c r="F160" s="206" t="s">
        <v>2230</v>
      </c>
      <c r="G160" s="207" t="s">
        <v>2079</v>
      </c>
      <c r="H160" s="208">
        <v>1</v>
      </c>
      <c r="I160" s="209"/>
      <c r="J160" s="208">
        <f t="shared" si="20"/>
        <v>0</v>
      </c>
      <c r="K160" s="206" t="s">
        <v>22</v>
      </c>
      <c r="L160" s="62"/>
      <c r="M160" s="210" t="s">
        <v>22</v>
      </c>
      <c r="N160" s="211" t="s">
        <v>47</v>
      </c>
      <c r="O160" s="43"/>
      <c r="P160" s="212">
        <f t="shared" si="21"/>
        <v>0</v>
      </c>
      <c r="Q160" s="212">
        <v>5</v>
      </c>
      <c r="R160" s="212">
        <f t="shared" si="22"/>
        <v>5</v>
      </c>
      <c r="S160" s="212">
        <v>0</v>
      </c>
      <c r="T160" s="213">
        <f t="shared" si="23"/>
        <v>0</v>
      </c>
      <c r="AR160" s="25" t="s">
        <v>174</v>
      </c>
      <c r="AT160" s="25" t="s">
        <v>169</v>
      </c>
      <c r="AU160" s="25" t="s">
        <v>83</v>
      </c>
      <c r="AY160" s="25" t="s">
        <v>166</v>
      </c>
      <c r="BE160" s="214">
        <f t="shared" si="24"/>
        <v>0</v>
      </c>
      <c r="BF160" s="214">
        <f t="shared" si="25"/>
        <v>0</v>
      </c>
      <c r="BG160" s="214">
        <f t="shared" si="26"/>
        <v>0</v>
      </c>
      <c r="BH160" s="214">
        <f t="shared" si="27"/>
        <v>0</v>
      </c>
      <c r="BI160" s="214">
        <f t="shared" si="28"/>
        <v>0</v>
      </c>
      <c r="BJ160" s="25" t="s">
        <v>83</v>
      </c>
      <c r="BK160" s="214">
        <f t="shared" si="29"/>
        <v>0</v>
      </c>
      <c r="BL160" s="25" t="s">
        <v>174</v>
      </c>
      <c r="BM160" s="25" t="s">
        <v>2231</v>
      </c>
    </row>
    <row r="161" spans="2:65" s="1" customFormat="1" ht="255" customHeight="1">
      <c r="B161" s="42"/>
      <c r="C161" s="204" t="s">
        <v>807</v>
      </c>
      <c r="D161" s="204" t="s">
        <v>169</v>
      </c>
      <c r="E161" s="205" t="s">
        <v>2232</v>
      </c>
      <c r="F161" s="206" t="s">
        <v>2233</v>
      </c>
      <c r="G161" s="207" t="s">
        <v>2079</v>
      </c>
      <c r="H161" s="208">
        <v>1</v>
      </c>
      <c r="I161" s="209"/>
      <c r="J161" s="208">
        <f t="shared" si="20"/>
        <v>0</v>
      </c>
      <c r="K161" s="206" t="s">
        <v>22</v>
      </c>
      <c r="L161" s="62"/>
      <c r="M161" s="210" t="s">
        <v>22</v>
      </c>
      <c r="N161" s="211" t="s">
        <v>47</v>
      </c>
      <c r="O161" s="43"/>
      <c r="P161" s="212">
        <f t="shared" si="21"/>
        <v>0</v>
      </c>
      <c r="Q161" s="212">
        <v>31</v>
      </c>
      <c r="R161" s="212">
        <f t="shared" si="22"/>
        <v>31</v>
      </c>
      <c r="S161" s="212">
        <v>0</v>
      </c>
      <c r="T161" s="213">
        <f t="shared" si="23"/>
        <v>0</v>
      </c>
      <c r="AR161" s="25" t="s">
        <v>174</v>
      </c>
      <c r="AT161" s="25" t="s">
        <v>169</v>
      </c>
      <c r="AU161" s="25" t="s">
        <v>83</v>
      </c>
      <c r="AY161" s="25" t="s">
        <v>166</v>
      </c>
      <c r="BE161" s="214">
        <f t="shared" si="24"/>
        <v>0</v>
      </c>
      <c r="BF161" s="214">
        <f t="shared" si="25"/>
        <v>0</v>
      </c>
      <c r="BG161" s="214">
        <f t="shared" si="26"/>
        <v>0</v>
      </c>
      <c r="BH161" s="214">
        <f t="shared" si="27"/>
        <v>0</v>
      </c>
      <c r="BI161" s="214">
        <f t="shared" si="28"/>
        <v>0</v>
      </c>
      <c r="BJ161" s="25" t="s">
        <v>83</v>
      </c>
      <c r="BK161" s="214">
        <f t="shared" si="29"/>
        <v>0</v>
      </c>
      <c r="BL161" s="25" t="s">
        <v>174</v>
      </c>
      <c r="BM161" s="25" t="s">
        <v>2234</v>
      </c>
    </row>
    <row r="162" spans="2:65" s="1" customFormat="1" ht="102" customHeight="1">
      <c r="B162" s="42"/>
      <c r="C162" s="204" t="s">
        <v>814</v>
      </c>
      <c r="D162" s="204" t="s">
        <v>169</v>
      </c>
      <c r="E162" s="205" t="s">
        <v>2235</v>
      </c>
      <c r="F162" s="206" t="s">
        <v>2236</v>
      </c>
      <c r="G162" s="207" t="s">
        <v>2079</v>
      </c>
      <c r="H162" s="208">
        <v>1</v>
      </c>
      <c r="I162" s="209"/>
      <c r="J162" s="208">
        <f t="shared" si="20"/>
        <v>0</v>
      </c>
      <c r="K162" s="206" t="s">
        <v>22</v>
      </c>
      <c r="L162" s="62"/>
      <c r="M162" s="210" t="s">
        <v>22</v>
      </c>
      <c r="N162" s="211" t="s">
        <v>47</v>
      </c>
      <c r="O162" s="43"/>
      <c r="P162" s="212">
        <f t="shared" si="21"/>
        <v>0</v>
      </c>
      <c r="Q162" s="212">
        <v>9</v>
      </c>
      <c r="R162" s="212">
        <f t="shared" si="22"/>
        <v>9</v>
      </c>
      <c r="S162" s="212">
        <v>0</v>
      </c>
      <c r="T162" s="213">
        <f t="shared" si="23"/>
        <v>0</v>
      </c>
      <c r="AR162" s="25" t="s">
        <v>174</v>
      </c>
      <c r="AT162" s="25" t="s">
        <v>169</v>
      </c>
      <c r="AU162" s="25" t="s">
        <v>83</v>
      </c>
      <c r="AY162" s="25" t="s">
        <v>166</v>
      </c>
      <c r="BE162" s="214">
        <f t="shared" si="24"/>
        <v>0</v>
      </c>
      <c r="BF162" s="214">
        <f t="shared" si="25"/>
        <v>0</v>
      </c>
      <c r="BG162" s="214">
        <f t="shared" si="26"/>
        <v>0</v>
      </c>
      <c r="BH162" s="214">
        <f t="shared" si="27"/>
        <v>0</v>
      </c>
      <c r="BI162" s="214">
        <f t="shared" si="28"/>
        <v>0</v>
      </c>
      <c r="BJ162" s="25" t="s">
        <v>83</v>
      </c>
      <c r="BK162" s="214">
        <f t="shared" si="29"/>
        <v>0</v>
      </c>
      <c r="BL162" s="25" t="s">
        <v>174</v>
      </c>
      <c r="BM162" s="25" t="s">
        <v>2237</v>
      </c>
    </row>
    <row r="163" spans="2:65" s="1" customFormat="1" ht="127.5" customHeight="1">
      <c r="B163" s="42"/>
      <c r="C163" s="204" t="s">
        <v>821</v>
      </c>
      <c r="D163" s="204" t="s">
        <v>169</v>
      </c>
      <c r="E163" s="205" t="s">
        <v>2238</v>
      </c>
      <c r="F163" s="206" t="s">
        <v>2239</v>
      </c>
      <c r="G163" s="207" t="s">
        <v>2079</v>
      </c>
      <c r="H163" s="208">
        <v>2</v>
      </c>
      <c r="I163" s="209"/>
      <c r="J163" s="208">
        <f t="shared" si="20"/>
        <v>0</v>
      </c>
      <c r="K163" s="206" t="s">
        <v>22</v>
      </c>
      <c r="L163" s="62"/>
      <c r="M163" s="210" t="s">
        <v>22</v>
      </c>
      <c r="N163" s="211" t="s">
        <v>47</v>
      </c>
      <c r="O163" s="43"/>
      <c r="P163" s="212">
        <f t="shared" si="21"/>
        <v>0</v>
      </c>
      <c r="Q163" s="212">
        <v>2</v>
      </c>
      <c r="R163" s="212">
        <f t="shared" si="22"/>
        <v>4</v>
      </c>
      <c r="S163" s="212">
        <v>0</v>
      </c>
      <c r="T163" s="213">
        <f t="shared" si="23"/>
        <v>0</v>
      </c>
      <c r="AR163" s="25" t="s">
        <v>174</v>
      </c>
      <c r="AT163" s="25" t="s">
        <v>169</v>
      </c>
      <c r="AU163" s="25" t="s">
        <v>83</v>
      </c>
      <c r="AY163" s="25" t="s">
        <v>166</v>
      </c>
      <c r="BE163" s="214">
        <f t="shared" si="24"/>
        <v>0</v>
      </c>
      <c r="BF163" s="214">
        <f t="shared" si="25"/>
        <v>0</v>
      </c>
      <c r="BG163" s="214">
        <f t="shared" si="26"/>
        <v>0</v>
      </c>
      <c r="BH163" s="214">
        <f t="shared" si="27"/>
        <v>0</v>
      </c>
      <c r="BI163" s="214">
        <f t="shared" si="28"/>
        <v>0</v>
      </c>
      <c r="BJ163" s="25" t="s">
        <v>83</v>
      </c>
      <c r="BK163" s="214">
        <f t="shared" si="29"/>
        <v>0</v>
      </c>
      <c r="BL163" s="25" t="s">
        <v>174</v>
      </c>
      <c r="BM163" s="25" t="s">
        <v>2240</v>
      </c>
    </row>
    <row r="164" spans="2:65" s="1" customFormat="1" ht="38.25" customHeight="1">
      <c r="B164" s="42"/>
      <c r="C164" s="204" t="s">
        <v>825</v>
      </c>
      <c r="D164" s="204" t="s">
        <v>169</v>
      </c>
      <c r="E164" s="205" t="s">
        <v>2241</v>
      </c>
      <c r="F164" s="206" t="s">
        <v>2242</v>
      </c>
      <c r="G164" s="207" t="s">
        <v>2079</v>
      </c>
      <c r="H164" s="208">
        <v>1</v>
      </c>
      <c r="I164" s="209"/>
      <c r="J164" s="208">
        <f t="shared" si="20"/>
        <v>0</v>
      </c>
      <c r="K164" s="206" t="s">
        <v>22</v>
      </c>
      <c r="L164" s="62"/>
      <c r="M164" s="210" t="s">
        <v>22</v>
      </c>
      <c r="N164" s="211" t="s">
        <v>47</v>
      </c>
      <c r="O164" s="43"/>
      <c r="P164" s="212">
        <f t="shared" si="21"/>
        <v>0</v>
      </c>
      <c r="Q164" s="212">
        <v>6</v>
      </c>
      <c r="R164" s="212">
        <f t="shared" si="22"/>
        <v>6</v>
      </c>
      <c r="S164" s="212">
        <v>0</v>
      </c>
      <c r="T164" s="213">
        <f t="shared" si="23"/>
        <v>0</v>
      </c>
      <c r="AR164" s="25" t="s">
        <v>174</v>
      </c>
      <c r="AT164" s="25" t="s">
        <v>169</v>
      </c>
      <c r="AU164" s="25" t="s">
        <v>83</v>
      </c>
      <c r="AY164" s="25" t="s">
        <v>166</v>
      </c>
      <c r="BE164" s="214">
        <f t="shared" si="24"/>
        <v>0</v>
      </c>
      <c r="BF164" s="214">
        <f t="shared" si="25"/>
        <v>0</v>
      </c>
      <c r="BG164" s="214">
        <f t="shared" si="26"/>
        <v>0</v>
      </c>
      <c r="BH164" s="214">
        <f t="shared" si="27"/>
        <v>0</v>
      </c>
      <c r="BI164" s="214">
        <f t="shared" si="28"/>
        <v>0</v>
      </c>
      <c r="BJ164" s="25" t="s">
        <v>83</v>
      </c>
      <c r="BK164" s="214">
        <f t="shared" si="29"/>
        <v>0</v>
      </c>
      <c r="BL164" s="25" t="s">
        <v>174</v>
      </c>
      <c r="BM164" s="25" t="s">
        <v>2243</v>
      </c>
    </row>
    <row r="165" spans="2:65" s="11" customFormat="1" ht="37.35" customHeight="1">
      <c r="B165" s="188"/>
      <c r="C165" s="189"/>
      <c r="D165" s="190" t="s">
        <v>75</v>
      </c>
      <c r="E165" s="191" t="s">
        <v>1179</v>
      </c>
      <c r="F165" s="191" t="s">
        <v>2244</v>
      </c>
      <c r="G165" s="189"/>
      <c r="H165" s="189"/>
      <c r="I165" s="192"/>
      <c r="J165" s="193">
        <f>BK165</f>
        <v>0</v>
      </c>
      <c r="K165" s="189"/>
      <c r="L165" s="194"/>
      <c r="M165" s="195"/>
      <c r="N165" s="196"/>
      <c r="O165" s="196"/>
      <c r="P165" s="197">
        <f>SUM(P166:P169)</f>
        <v>0</v>
      </c>
      <c r="Q165" s="196"/>
      <c r="R165" s="197">
        <f>SUM(R166:R169)</f>
        <v>31</v>
      </c>
      <c r="S165" s="196"/>
      <c r="T165" s="198">
        <f>SUM(T166:T169)</f>
        <v>0</v>
      </c>
      <c r="AR165" s="199" t="s">
        <v>83</v>
      </c>
      <c r="AT165" s="200" t="s">
        <v>75</v>
      </c>
      <c r="AU165" s="200" t="s">
        <v>76</v>
      </c>
      <c r="AY165" s="199" t="s">
        <v>166</v>
      </c>
      <c r="BK165" s="201">
        <f>SUM(BK166:BK169)</f>
        <v>0</v>
      </c>
    </row>
    <row r="166" spans="2:65" s="1" customFormat="1" ht="76.5" customHeight="1">
      <c r="B166" s="42"/>
      <c r="C166" s="204" t="s">
        <v>829</v>
      </c>
      <c r="D166" s="204" t="s">
        <v>169</v>
      </c>
      <c r="E166" s="205" t="s">
        <v>2245</v>
      </c>
      <c r="F166" s="206" t="s">
        <v>2246</v>
      </c>
      <c r="G166" s="207" t="s">
        <v>2079</v>
      </c>
      <c r="H166" s="208">
        <v>1</v>
      </c>
      <c r="I166" s="209"/>
      <c r="J166" s="208">
        <f>ROUND(I166*H166,2)</f>
        <v>0</v>
      </c>
      <c r="K166" s="206" t="s">
        <v>22</v>
      </c>
      <c r="L166" s="62"/>
      <c r="M166" s="210" t="s">
        <v>22</v>
      </c>
      <c r="N166" s="211" t="s">
        <v>47</v>
      </c>
      <c r="O166" s="43"/>
      <c r="P166" s="212">
        <f>O166*H166</f>
        <v>0</v>
      </c>
      <c r="Q166" s="212">
        <v>5</v>
      </c>
      <c r="R166" s="212">
        <f>Q166*H166</f>
        <v>5</v>
      </c>
      <c r="S166" s="212">
        <v>0</v>
      </c>
      <c r="T166" s="213">
        <f>S166*H166</f>
        <v>0</v>
      </c>
      <c r="AR166" s="25" t="s">
        <v>174</v>
      </c>
      <c r="AT166" s="25" t="s">
        <v>169</v>
      </c>
      <c r="AU166" s="25" t="s">
        <v>83</v>
      </c>
      <c r="AY166" s="25" t="s">
        <v>166</v>
      </c>
      <c r="BE166" s="214">
        <f>IF(N166="základní",J166,0)</f>
        <v>0</v>
      </c>
      <c r="BF166" s="214">
        <f>IF(N166="snížená",J166,0)</f>
        <v>0</v>
      </c>
      <c r="BG166" s="214">
        <f>IF(N166="zákl. přenesená",J166,0)</f>
        <v>0</v>
      </c>
      <c r="BH166" s="214">
        <f>IF(N166="sníž. přenesená",J166,0)</f>
        <v>0</v>
      </c>
      <c r="BI166" s="214">
        <f>IF(N166="nulová",J166,0)</f>
        <v>0</v>
      </c>
      <c r="BJ166" s="25" t="s">
        <v>83</v>
      </c>
      <c r="BK166" s="214">
        <f>ROUND(I166*H166,2)</f>
        <v>0</v>
      </c>
      <c r="BL166" s="25" t="s">
        <v>174</v>
      </c>
      <c r="BM166" s="25" t="s">
        <v>2247</v>
      </c>
    </row>
    <row r="167" spans="2:65" s="1" customFormat="1" ht="76.5" customHeight="1">
      <c r="B167" s="42"/>
      <c r="C167" s="204" t="s">
        <v>834</v>
      </c>
      <c r="D167" s="204" t="s">
        <v>169</v>
      </c>
      <c r="E167" s="205" t="s">
        <v>2248</v>
      </c>
      <c r="F167" s="206" t="s">
        <v>2249</v>
      </c>
      <c r="G167" s="207" t="s">
        <v>2079</v>
      </c>
      <c r="H167" s="208">
        <v>1</v>
      </c>
      <c r="I167" s="209"/>
      <c r="J167" s="208">
        <f>ROUND(I167*H167,2)</f>
        <v>0</v>
      </c>
      <c r="K167" s="206" t="s">
        <v>22</v>
      </c>
      <c r="L167" s="62"/>
      <c r="M167" s="210" t="s">
        <v>22</v>
      </c>
      <c r="N167" s="211" t="s">
        <v>47</v>
      </c>
      <c r="O167" s="43"/>
      <c r="P167" s="212">
        <f>O167*H167</f>
        <v>0</v>
      </c>
      <c r="Q167" s="212">
        <v>20</v>
      </c>
      <c r="R167" s="212">
        <f>Q167*H167</f>
        <v>20</v>
      </c>
      <c r="S167" s="212">
        <v>0</v>
      </c>
      <c r="T167" s="213">
        <f>S167*H167</f>
        <v>0</v>
      </c>
      <c r="AR167" s="25" t="s">
        <v>174</v>
      </c>
      <c r="AT167" s="25" t="s">
        <v>169</v>
      </c>
      <c r="AU167" s="25" t="s">
        <v>83</v>
      </c>
      <c r="AY167" s="25" t="s">
        <v>166</v>
      </c>
      <c r="BE167" s="214">
        <f>IF(N167="základní",J167,0)</f>
        <v>0</v>
      </c>
      <c r="BF167" s="214">
        <f>IF(N167="snížená",J167,0)</f>
        <v>0</v>
      </c>
      <c r="BG167" s="214">
        <f>IF(N167="zákl. přenesená",J167,0)</f>
        <v>0</v>
      </c>
      <c r="BH167" s="214">
        <f>IF(N167="sníž. přenesená",J167,0)</f>
        <v>0</v>
      </c>
      <c r="BI167" s="214">
        <f>IF(N167="nulová",J167,0)</f>
        <v>0</v>
      </c>
      <c r="BJ167" s="25" t="s">
        <v>83</v>
      </c>
      <c r="BK167" s="214">
        <f>ROUND(I167*H167,2)</f>
        <v>0</v>
      </c>
      <c r="BL167" s="25" t="s">
        <v>174</v>
      </c>
      <c r="BM167" s="25" t="s">
        <v>2250</v>
      </c>
    </row>
    <row r="168" spans="2:65" s="1" customFormat="1" ht="38.25" customHeight="1">
      <c r="B168" s="42"/>
      <c r="C168" s="204" t="s">
        <v>839</v>
      </c>
      <c r="D168" s="204" t="s">
        <v>169</v>
      </c>
      <c r="E168" s="205" t="s">
        <v>2251</v>
      </c>
      <c r="F168" s="206" t="s">
        <v>2252</v>
      </c>
      <c r="G168" s="207" t="s">
        <v>2079</v>
      </c>
      <c r="H168" s="208">
        <v>1</v>
      </c>
      <c r="I168" s="209"/>
      <c r="J168" s="208">
        <f>ROUND(I168*H168,2)</f>
        <v>0</v>
      </c>
      <c r="K168" s="206" t="s">
        <v>22</v>
      </c>
      <c r="L168" s="62"/>
      <c r="M168" s="210" t="s">
        <v>22</v>
      </c>
      <c r="N168" s="211" t="s">
        <v>47</v>
      </c>
      <c r="O168" s="43"/>
      <c r="P168" s="212">
        <f>O168*H168</f>
        <v>0</v>
      </c>
      <c r="Q168" s="212">
        <v>3</v>
      </c>
      <c r="R168" s="212">
        <f>Q168*H168</f>
        <v>3</v>
      </c>
      <c r="S168" s="212">
        <v>0</v>
      </c>
      <c r="T168" s="213">
        <f>S168*H168</f>
        <v>0</v>
      </c>
      <c r="AR168" s="25" t="s">
        <v>174</v>
      </c>
      <c r="AT168" s="25" t="s">
        <v>169</v>
      </c>
      <c r="AU168" s="25" t="s">
        <v>83</v>
      </c>
      <c r="AY168" s="25" t="s">
        <v>166</v>
      </c>
      <c r="BE168" s="214">
        <f>IF(N168="základní",J168,0)</f>
        <v>0</v>
      </c>
      <c r="BF168" s="214">
        <f>IF(N168="snížená",J168,0)</f>
        <v>0</v>
      </c>
      <c r="BG168" s="214">
        <f>IF(N168="zákl. přenesená",J168,0)</f>
        <v>0</v>
      </c>
      <c r="BH168" s="214">
        <f>IF(N168="sníž. přenesená",J168,0)</f>
        <v>0</v>
      </c>
      <c r="BI168" s="214">
        <f>IF(N168="nulová",J168,0)</f>
        <v>0</v>
      </c>
      <c r="BJ168" s="25" t="s">
        <v>83</v>
      </c>
      <c r="BK168" s="214">
        <f>ROUND(I168*H168,2)</f>
        <v>0</v>
      </c>
      <c r="BL168" s="25" t="s">
        <v>174</v>
      </c>
      <c r="BM168" s="25" t="s">
        <v>2253</v>
      </c>
    </row>
    <row r="169" spans="2:65" s="1" customFormat="1" ht="51" customHeight="1">
      <c r="B169" s="42"/>
      <c r="C169" s="204" t="s">
        <v>846</v>
      </c>
      <c r="D169" s="204" t="s">
        <v>169</v>
      </c>
      <c r="E169" s="205" t="s">
        <v>2254</v>
      </c>
      <c r="F169" s="206" t="s">
        <v>2255</v>
      </c>
      <c r="G169" s="207" t="s">
        <v>2079</v>
      </c>
      <c r="H169" s="208">
        <v>1</v>
      </c>
      <c r="I169" s="209"/>
      <c r="J169" s="208">
        <f>ROUND(I169*H169,2)</f>
        <v>0</v>
      </c>
      <c r="K169" s="206" t="s">
        <v>22</v>
      </c>
      <c r="L169" s="62"/>
      <c r="M169" s="210" t="s">
        <v>22</v>
      </c>
      <c r="N169" s="211" t="s">
        <v>47</v>
      </c>
      <c r="O169" s="43"/>
      <c r="P169" s="212">
        <f>O169*H169</f>
        <v>0</v>
      </c>
      <c r="Q169" s="212">
        <v>3</v>
      </c>
      <c r="R169" s="212">
        <f>Q169*H169</f>
        <v>3</v>
      </c>
      <c r="S169" s="212">
        <v>0</v>
      </c>
      <c r="T169" s="213">
        <f>S169*H169</f>
        <v>0</v>
      </c>
      <c r="AR169" s="25" t="s">
        <v>174</v>
      </c>
      <c r="AT169" s="25" t="s">
        <v>169</v>
      </c>
      <c r="AU169" s="25" t="s">
        <v>83</v>
      </c>
      <c r="AY169" s="25" t="s">
        <v>166</v>
      </c>
      <c r="BE169" s="214">
        <f>IF(N169="základní",J169,0)</f>
        <v>0</v>
      </c>
      <c r="BF169" s="214">
        <f>IF(N169="snížená",J169,0)</f>
        <v>0</v>
      </c>
      <c r="BG169" s="214">
        <f>IF(N169="zákl. přenesená",J169,0)</f>
        <v>0</v>
      </c>
      <c r="BH169" s="214">
        <f>IF(N169="sníž. přenesená",J169,0)</f>
        <v>0</v>
      </c>
      <c r="BI169" s="214">
        <f>IF(N169="nulová",J169,0)</f>
        <v>0</v>
      </c>
      <c r="BJ169" s="25" t="s">
        <v>83</v>
      </c>
      <c r="BK169" s="214">
        <f>ROUND(I169*H169,2)</f>
        <v>0</v>
      </c>
      <c r="BL169" s="25" t="s">
        <v>174</v>
      </c>
      <c r="BM169" s="25" t="s">
        <v>2256</v>
      </c>
    </row>
    <row r="170" spans="2:65" s="11" customFormat="1" ht="37.35" customHeight="1">
      <c r="B170" s="188"/>
      <c r="C170" s="189"/>
      <c r="D170" s="190" t="s">
        <v>75</v>
      </c>
      <c r="E170" s="191" t="s">
        <v>1205</v>
      </c>
      <c r="F170" s="191" t="s">
        <v>2257</v>
      </c>
      <c r="G170" s="189"/>
      <c r="H170" s="189"/>
      <c r="I170" s="192"/>
      <c r="J170" s="193">
        <f>BK170</f>
        <v>0</v>
      </c>
      <c r="K170" s="189"/>
      <c r="L170" s="194"/>
      <c r="M170" s="195"/>
      <c r="N170" s="196"/>
      <c r="O170" s="196"/>
      <c r="P170" s="197">
        <f>SUM(P171:P190)</f>
        <v>0</v>
      </c>
      <c r="Q170" s="196"/>
      <c r="R170" s="197">
        <f>SUM(R171:R190)</f>
        <v>3230</v>
      </c>
      <c r="S170" s="196"/>
      <c r="T170" s="198">
        <f>SUM(T171:T190)</f>
        <v>0</v>
      </c>
      <c r="AR170" s="199" t="s">
        <v>83</v>
      </c>
      <c r="AT170" s="200" t="s">
        <v>75</v>
      </c>
      <c r="AU170" s="200" t="s">
        <v>76</v>
      </c>
      <c r="AY170" s="199" t="s">
        <v>166</v>
      </c>
      <c r="BK170" s="201">
        <f>SUM(BK171:BK190)</f>
        <v>0</v>
      </c>
    </row>
    <row r="171" spans="2:65" s="1" customFormat="1" ht="51" customHeight="1">
      <c r="B171" s="42"/>
      <c r="C171" s="204" t="s">
        <v>851</v>
      </c>
      <c r="D171" s="204" t="s">
        <v>169</v>
      </c>
      <c r="E171" s="205" t="s">
        <v>2258</v>
      </c>
      <c r="F171" s="206" t="s">
        <v>2259</v>
      </c>
      <c r="G171" s="207" t="s">
        <v>2079</v>
      </c>
      <c r="H171" s="208">
        <v>1</v>
      </c>
      <c r="I171" s="209"/>
      <c r="J171" s="208">
        <f t="shared" ref="J171:J190" si="30">ROUND(I171*H171,2)</f>
        <v>0</v>
      </c>
      <c r="K171" s="206" t="s">
        <v>22</v>
      </c>
      <c r="L171" s="62"/>
      <c r="M171" s="210" t="s">
        <v>22</v>
      </c>
      <c r="N171" s="211" t="s">
        <v>47</v>
      </c>
      <c r="O171" s="43"/>
      <c r="P171" s="212">
        <f t="shared" ref="P171:P190" si="31">O171*H171</f>
        <v>0</v>
      </c>
      <c r="Q171" s="212">
        <v>140</v>
      </c>
      <c r="R171" s="212">
        <f t="shared" ref="R171:R190" si="32">Q171*H171</f>
        <v>140</v>
      </c>
      <c r="S171" s="212">
        <v>0</v>
      </c>
      <c r="T171" s="213">
        <f t="shared" ref="T171:T190" si="33">S171*H171</f>
        <v>0</v>
      </c>
      <c r="AR171" s="25" t="s">
        <v>174</v>
      </c>
      <c r="AT171" s="25" t="s">
        <v>169</v>
      </c>
      <c r="AU171" s="25" t="s">
        <v>83</v>
      </c>
      <c r="AY171" s="25" t="s">
        <v>166</v>
      </c>
      <c r="BE171" s="214">
        <f t="shared" ref="BE171:BE190" si="34">IF(N171="základní",J171,0)</f>
        <v>0</v>
      </c>
      <c r="BF171" s="214">
        <f t="shared" ref="BF171:BF190" si="35">IF(N171="snížená",J171,0)</f>
        <v>0</v>
      </c>
      <c r="BG171" s="214">
        <f t="shared" ref="BG171:BG190" si="36">IF(N171="zákl. přenesená",J171,0)</f>
        <v>0</v>
      </c>
      <c r="BH171" s="214">
        <f t="shared" ref="BH171:BH190" si="37">IF(N171="sníž. přenesená",J171,0)</f>
        <v>0</v>
      </c>
      <c r="BI171" s="214">
        <f t="shared" ref="BI171:BI190" si="38">IF(N171="nulová",J171,0)</f>
        <v>0</v>
      </c>
      <c r="BJ171" s="25" t="s">
        <v>83</v>
      </c>
      <c r="BK171" s="214">
        <f t="shared" ref="BK171:BK190" si="39">ROUND(I171*H171,2)</f>
        <v>0</v>
      </c>
      <c r="BL171" s="25" t="s">
        <v>174</v>
      </c>
      <c r="BM171" s="25" t="s">
        <v>2260</v>
      </c>
    </row>
    <row r="172" spans="2:65" s="1" customFormat="1" ht="51" customHeight="1">
      <c r="B172" s="42"/>
      <c r="C172" s="204" t="s">
        <v>856</v>
      </c>
      <c r="D172" s="204" t="s">
        <v>169</v>
      </c>
      <c r="E172" s="205" t="s">
        <v>2261</v>
      </c>
      <c r="F172" s="206" t="s">
        <v>2262</v>
      </c>
      <c r="G172" s="207" t="s">
        <v>2079</v>
      </c>
      <c r="H172" s="208">
        <v>1</v>
      </c>
      <c r="I172" s="209"/>
      <c r="J172" s="208">
        <f t="shared" si="30"/>
        <v>0</v>
      </c>
      <c r="K172" s="206" t="s">
        <v>22</v>
      </c>
      <c r="L172" s="62"/>
      <c r="M172" s="210" t="s">
        <v>22</v>
      </c>
      <c r="N172" s="211" t="s">
        <v>47</v>
      </c>
      <c r="O172" s="43"/>
      <c r="P172" s="212">
        <f t="shared" si="31"/>
        <v>0</v>
      </c>
      <c r="Q172" s="212">
        <v>78</v>
      </c>
      <c r="R172" s="212">
        <f t="shared" si="32"/>
        <v>78</v>
      </c>
      <c r="S172" s="212">
        <v>0</v>
      </c>
      <c r="T172" s="213">
        <f t="shared" si="33"/>
        <v>0</v>
      </c>
      <c r="AR172" s="25" t="s">
        <v>174</v>
      </c>
      <c r="AT172" s="25" t="s">
        <v>169</v>
      </c>
      <c r="AU172" s="25" t="s">
        <v>83</v>
      </c>
      <c r="AY172" s="25" t="s">
        <v>166</v>
      </c>
      <c r="BE172" s="214">
        <f t="shared" si="34"/>
        <v>0</v>
      </c>
      <c r="BF172" s="214">
        <f t="shared" si="35"/>
        <v>0</v>
      </c>
      <c r="BG172" s="214">
        <f t="shared" si="36"/>
        <v>0</v>
      </c>
      <c r="BH172" s="214">
        <f t="shared" si="37"/>
        <v>0</v>
      </c>
      <c r="BI172" s="214">
        <f t="shared" si="38"/>
        <v>0</v>
      </c>
      <c r="BJ172" s="25" t="s">
        <v>83</v>
      </c>
      <c r="BK172" s="214">
        <f t="shared" si="39"/>
        <v>0</v>
      </c>
      <c r="BL172" s="25" t="s">
        <v>174</v>
      </c>
      <c r="BM172" s="25" t="s">
        <v>2263</v>
      </c>
    </row>
    <row r="173" spans="2:65" s="1" customFormat="1" ht="76.5" customHeight="1">
      <c r="B173" s="42"/>
      <c r="C173" s="204" t="s">
        <v>861</v>
      </c>
      <c r="D173" s="204" t="s">
        <v>169</v>
      </c>
      <c r="E173" s="205" t="s">
        <v>2264</v>
      </c>
      <c r="F173" s="206" t="s">
        <v>2265</v>
      </c>
      <c r="G173" s="207" t="s">
        <v>2079</v>
      </c>
      <c r="H173" s="208">
        <v>1</v>
      </c>
      <c r="I173" s="209"/>
      <c r="J173" s="208">
        <f t="shared" si="30"/>
        <v>0</v>
      </c>
      <c r="K173" s="206" t="s">
        <v>22</v>
      </c>
      <c r="L173" s="62"/>
      <c r="M173" s="210" t="s">
        <v>22</v>
      </c>
      <c r="N173" s="211" t="s">
        <v>47</v>
      </c>
      <c r="O173" s="43"/>
      <c r="P173" s="212">
        <f t="shared" si="31"/>
        <v>0</v>
      </c>
      <c r="Q173" s="212">
        <v>14</v>
      </c>
      <c r="R173" s="212">
        <f t="shared" si="32"/>
        <v>14</v>
      </c>
      <c r="S173" s="212">
        <v>0</v>
      </c>
      <c r="T173" s="213">
        <f t="shared" si="33"/>
        <v>0</v>
      </c>
      <c r="AR173" s="25" t="s">
        <v>174</v>
      </c>
      <c r="AT173" s="25" t="s">
        <v>169</v>
      </c>
      <c r="AU173" s="25" t="s">
        <v>83</v>
      </c>
      <c r="AY173" s="25" t="s">
        <v>166</v>
      </c>
      <c r="BE173" s="214">
        <f t="shared" si="34"/>
        <v>0</v>
      </c>
      <c r="BF173" s="214">
        <f t="shared" si="35"/>
        <v>0</v>
      </c>
      <c r="BG173" s="214">
        <f t="shared" si="36"/>
        <v>0</v>
      </c>
      <c r="BH173" s="214">
        <f t="shared" si="37"/>
        <v>0</v>
      </c>
      <c r="BI173" s="214">
        <f t="shared" si="38"/>
        <v>0</v>
      </c>
      <c r="BJ173" s="25" t="s">
        <v>83</v>
      </c>
      <c r="BK173" s="214">
        <f t="shared" si="39"/>
        <v>0</v>
      </c>
      <c r="BL173" s="25" t="s">
        <v>174</v>
      </c>
      <c r="BM173" s="25" t="s">
        <v>2266</v>
      </c>
    </row>
    <row r="174" spans="2:65" s="1" customFormat="1" ht="76.5" customHeight="1">
      <c r="B174" s="42"/>
      <c r="C174" s="204" t="s">
        <v>868</v>
      </c>
      <c r="D174" s="204" t="s">
        <v>169</v>
      </c>
      <c r="E174" s="205" t="s">
        <v>2267</v>
      </c>
      <c r="F174" s="206" t="s">
        <v>2268</v>
      </c>
      <c r="G174" s="207" t="s">
        <v>2079</v>
      </c>
      <c r="H174" s="208">
        <v>1</v>
      </c>
      <c r="I174" s="209"/>
      <c r="J174" s="208">
        <f t="shared" si="30"/>
        <v>0</v>
      </c>
      <c r="K174" s="206" t="s">
        <v>22</v>
      </c>
      <c r="L174" s="62"/>
      <c r="M174" s="210" t="s">
        <v>22</v>
      </c>
      <c r="N174" s="211" t="s">
        <v>47</v>
      </c>
      <c r="O174" s="43"/>
      <c r="P174" s="212">
        <f t="shared" si="31"/>
        <v>0</v>
      </c>
      <c r="Q174" s="212">
        <v>41</v>
      </c>
      <c r="R174" s="212">
        <f t="shared" si="32"/>
        <v>41</v>
      </c>
      <c r="S174" s="212">
        <v>0</v>
      </c>
      <c r="T174" s="213">
        <f t="shared" si="33"/>
        <v>0</v>
      </c>
      <c r="AR174" s="25" t="s">
        <v>174</v>
      </c>
      <c r="AT174" s="25" t="s">
        <v>169</v>
      </c>
      <c r="AU174" s="25" t="s">
        <v>83</v>
      </c>
      <c r="AY174" s="25" t="s">
        <v>166</v>
      </c>
      <c r="BE174" s="214">
        <f t="shared" si="34"/>
        <v>0</v>
      </c>
      <c r="BF174" s="214">
        <f t="shared" si="35"/>
        <v>0</v>
      </c>
      <c r="BG174" s="214">
        <f t="shared" si="36"/>
        <v>0</v>
      </c>
      <c r="BH174" s="214">
        <f t="shared" si="37"/>
        <v>0</v>
      </c>
      <c r="BI174" s="214">
        <f t="shared" si="38"/>
        <v>0</v>
      </c>
      <c r="BJ174" s="25" t="s">
        <v>83</v>
      </c>
      <c r="BK174" s="214">
        <f t="shared" si="39"/>
        <v>0</v>
      </c>
      <c r="BL174" s="25" t="s">
        <v>174</v>
      </c>
      <c r="BM174" s="25" t="s">
        <v>2269</v>
      </c>
    </row>
    <row r="175" spans="2:65" s="1" customFormat="1" ht="89.25" customHeight="1">
      <c r="B175" s="42"/>
      <c r="C175" s="204" t="s">
        <v>873</v>
      </c>
      <c r="D175" s="204" t="s">
        <v>169</v>
      </c>
      <c r="E175" s="205" t="s">
        <v>2270</v>
      </c>
      <c r="F175" s="206" t="s">
        <v>2271</v>
      </c>
      <c r="G175" s="207" t="s">
        <v>2079</v>
      </c>
      <c r="H175" s="208">
        <v>1</v>
      </c>
      <c r="I175" s="209"/>
      <c r="J175" s="208">
        <f t="shared" si="30"/>
        <v>0</v>
      </c>
      <c r="K175" s="206" t="s">
        <v>22</v>
      </c>
      <c r="L175" s="62"/>
      <c r="M175" s="210" t="s">
        <v>22</v>
      </c>
      <c r="N175" s="211" t="s">
        <v>47</v>
      </c>
      <c r="O175" s="43"/>
      <c r="P175" s="212">
        <f t="shared" si="31"/>
        <v>0</v>
      </c>
      <c r="Q175" s="212">
        <v>27</v>
      </c>
      <c r="R175" s="212">
        <f t="shared" si="32"/>
        <v>27</v>
      </c>
      <c r="S175" s="212">
        <v>0</v>
      </c>
      <c r="T175" s="213">
        <f t="shared" si="33"/>
        <v>0</v>
      </c>
      <c r="AR175" s="25" t="s">
        <v>174</v>
      </c>
      <c r="AT175" s="25" t="s">
        <v>169</v>
      </c>
      <c r="AU175" s="25" t="s">
        <v>83</v>
      </c>
      <c r="AY175" s="25" t="s">
        <v>166</v>
      </c>
      <c r="BE175" s="214">
        <f t="shared" si="34"/>
        <v>0</v>
      </c>
      <c r="BF175" s="214">
        <f t="shared" si="35"/>
        <v>0</v>
      </c>
      <c r="BG175" s="214">
        <f t="shared" si="36"/>
        <v>0</v>
      </c>
      <c r="BH175" s="214">
        <f t="shared" si="37"/>
        <v>0</v>
      </c>
      <c r="BI175" s="214">
        <f t="shared" si="38"/>
        <v>0</v>
      </c>
      <c r="BJ175" s="25" t="s">
        <v>83</v>
      </c>
      <c r="BK175" s="214">
        <f t="shared" si="39"/>
        <v>0</v>
      </c>
      <c r="BL175" s="25" t="s">
        <v>174</v>
      </c>
      <c r="BM175" s="25" t="s">
        <v>2272</v>
      </c>
    </row>
    <row r="176" spans="2:65" s="1" customFormat="1" ht="76.5" customHeight="1">
      <c r="B176" s="42"/>
      <c r="C176" s="204" t="s">
        <v>880</v>
      </c>
      <c r="D176" s="204" t="s">
        <v>169</v>
      </c>
      <c r="E176" s="205" t="s">
        <v>2273</v>
      </c>
      <c r="F176" s="206" t="s">
        <v>2274</v>
      </c>
      <c r="G176" s="207" t="s">
        <v>2079</v>
      </c>
      <c r="H176" s="208">
        <v>1</v>
      </c>
      <c r="I176" s="209"/>
      <c r="J176" s="208">
        <f t="shared" si="30"/>
        <v>0</v>
      </c>
      <c r="K176" s="206" t="s">
        <v>22</v>
      </c>
      <c r="L176" s="62"/>
      <c r="M176" s="210" t="s">
        <v>22</v>
      </c>
      <c r="N176" s="211" t="s">
        <v>47</v>
      </c>
      <c r="O176" s="43"/>
      <c r="P176" s="212">
        <f t="shared" si="31"/>
        <v>0</v>
      </c>
      <c r="Q176" s="212">
        <v>47</v>
      </c>
      <c r="R176" s="212">
        <f t="shared" si="32"/>
        <v>47</v>
      </c>
      <c r="S176" s="212">
        <v>0</v>
      </c>
      <c r="T176" s="213">
        <f t="shared" si="33"/>
        <v>0</v>
      </c>
      <c r="AR176" s="25" t="s">
        <v>174</v>
      </c>
      <c r="AT176" s="25" t="s">
        <v>169</v>
      </c>
      <c r="AU176" s="25" t="s">
        <v>83</v>
      </c>
      <c r="AY176" s="25" t="s">
        <v>166</v>
      </c>
      <c r="BE176" s="214">
        <f t="shared" si="34"/>
        <v>0</v>
      </c>
      <c r="BF176" s="214">
        <f t="shared" si="35"/>
        <v>0</v>
      </c>
      <c r="BG176" s="214">
        <f t="shared" si="36"/>
        <v>0</v>
      </c>
      <c r="BH176" s="214">
        <f t="shared" si="37"/>
        <v>0</v>
      </c>
      <c r="BI176" s="214">
        <f t="shared" si="38"/>
        <v>0</v>
      </c>
      <c r="BJ176" s="25" t="s">
        <v>83</v>
      </c>
      <c r="BK176" s="214">
        <f t="shared" si="39"/>
        <v>0</v>
      </c>
      <c r="BL176" s="25" t="s">
        <v>174</v>
      </c>
      <c r="BM176" s="25" t="s">
        <v>2275</v>
      </c>
    </row>
    <row r="177" spans="2:65" s="1" customFormat="1" ht="76.5" customHeight="1">
      <c r="B177" s="42"/>
      <c r="C177" s="204" t="s">
        <v>885</v>
      </c>
      <c r="D177" s="204" t="s">
        <v>169</v>
      </c>
      <c r="E177" s="205" t="s">
        <v>2276</v>
      </c>
      <c r="F177" s="206" t="s">
        <v>2277</v>
      </c>
      <c r="G177" s="207" t="s">
        <v>2079</v>
      </c>
      <c r="H177" s="208">
        <v>2</v>
      </c>
      <c r="I177" s="209"/>
      <c r="J177" s="208">
        <f t="shared" si="30"/>
        <v>0</v>
      </c>
      <c r="K177" s="206" t="s">
        <v>22</v>
      </c>
      <c r="L177" s="62"/>
      <c r="M177" s="210" t="s">
        <v>22</v>
      </c>
      <c r="N177" s="211" t="s">
        <v>47</v>
      </c>
      <c r="O177" s="43"/>
      <c r="P177" s="212">
        <f t="shared" si="31"/>
        <v>0</v>
      </c>
      <c r="Q177" s="212">
        <v>7</v>
      </c>
      <c r="R177" s="212">
        <f t="shared" si="32"/>
        <v>14</v>
      </c>
      <c r="S177" s="212">
        <v>0</v>
      </c>
      <c r="T177" s="213">
        <f t="shared" si="33"/>
        <v>0</v>
      </c>
      <c r="AR177" s="25" t="s">
        <v>174</v>
      </c>
      <c r="AT177" s="25" t="s">
        <v>169</v>
      </c>
      <c r="AU177" s="25" t="s">
        <v>83</v>
      </c>
      <c r="AY177" s="25" t="s">
        <v>166</v>
      </c>
      <c r="BE177" s="214">
        <f t="shared" si="34"/>
        <v>0</v>
      </c>
      <c r="BF177" s="214">
        <f t="shared" si="35"/>
        <v>0</v>
      </c>
      <c r="BG177" s="214">
        <f t="shared" si="36"/>
        <v>0</v>
      </c>
      <c r="BH177" s="214">
        <f t="shared" si="37"/>
        <v>0</v>
      </c>
      <c r="BI177" s="214">
        <f t="shared" si="38"/>
        <v>0</v>
      </c>
      <c r="BJ177" s="25" t="s">
        <v>83</v>
      </c>
      <c r="BK177" s="214">
        <f t="shared" si="39"/>
        <v>0</v>
      </c>
      <c r="BL177" s="25" t="s">
        <v>174</v>
      </c>
      <c r="BM177" s="25" t="s">
        <v>2278</v>
      </c>
    </row>
    <row r="178" spans="2:65" s="1" customFormat="1" ht="63.75" customHeight="1">
      <c r="B178" s="42"/>
      <c r="C178" s="204" t="s">
        <v>890</v>
      </c>
      <c r="D178" s="204" t="s">
        <v>169</v>
      </c>
      <c r="E178" s="205" t="s">
        <v>2279</v>
      </c>
      <c r="F178" s="206" t="s">
        <v>2280</v>
      </c>
      <c r="G178" s="207" t="s">
        <v>2079</v>
      </c>
      <c r="H178" s="208">
        <v>1</v>
      </c>
      <c r="I178" s="209"/>
      <c r="J178" s="208">
        <f t="shared" si="30"/>
        <v>0</v>
      </c>
      <c r="K178" s="206" t="s">
        <v>22</v>
      </c>
      <c r="L178" s="62"/>
      <c r="M178" s="210" t="s">
        <v>22</v>
      </c>
      <c r="N178" s="211" t="s">
        <v>47</v>
      </c>
      <c r="O178" s="43"/>
      <c r="P178" s="212">
        <f t="shared" si="31"/>
        <v>0</v>
      </c>
      <c r="Q178" s="212">
        <v>16</v>
      </c>
      <c r="R178" s="212">
        <f t="shared" si="32"/>
        <v>16</v>
      </c>
      <c r="S178" s="212">
        <v>0</v>
      </c>
      <c r="T178" s="213">
        <f t="shared" si="33"/>
        <v>0</v>
      </c>
      <c r="AR178" s="25" t="s">
        <v>174</v>
      </c>
      <c r="AT178" s="25" t="s">
        <v>169</v>
      </c>
      <c r="AU178" s="25" t="s">
        <v>83</v>
      </c>
      <c r="AY178" s="25" t="s">
        <v>166</v>
      </c>
      <c r="BE178" s="214">
        <f t="shared" si="34"/>
        <v>0</v>
      </c>
      <c r="BF178" s="214">
        <f t="shared" si="35"/>
        <v>0</v>
      </c>
      <c r="BG178" s="214">
        <f t="shared" si="36"/>
        <v>0</v>
      </c>
      <c r="BH178" s="214">
        <f t="shared" si="37"/>
        <v>0</v>
      </c>
      <c r="BI178" s="214">
        <f t="shared" si="38"/>
        <v>0</v>
      </c>
      <c r="BJ178" s="25" t="s">
        <v>83</v>
      </c>
      <c r="BK178" s="214">
        <f t="shared" si="39"/>
        <v>0</v>
      </c>
      <c r="BL178" s="25" t="s">
        <v>174</v>
      </c>
      <c r="BM178" s="25" t="s">
        <v>2281</v>
      </c>
    </row>
    <row r="179" spans="2:65" s="1" customFormat="1" ht="102" customHeight="1">
      <c r="B179" s="42"/>
      <c r="C179" s="204" t="s">
        <v>896</v>
      </c>
      <c r="D179" s="204" t="s">
        <v>169</v>
      </c>
      <c r="E179" s="205" t="s">
        <v>2282</v>
      </c>
      <c r="F179" s="206" t="s">
        <v>2283</v>
      </c>
      <c r="G179" s="207" t="s">
        <v>2079</v>
      </c>
      <c r="H179" s="208">
        <v>1</v>
      </c>
      <c r="I179" s="209"/>
      <c r="J179" s="208">
        <f t="shared" si="30"/>
        <v>0</v>
      </c>
      <c r="K179" s="206" t="s">
        <v>22</v>
      </c>
      <c r="L179" s="62"/>
      <c r="M179" s="210" t="s">
        <v>22</v>
      </c>
      <c r="N179" s="211" t="s">
        <v>47</v>
      </c>
      <c r="O179" s="43"/>
      <c r="P179" s="212">
        <f t="shared" si="31"/>
        <v>0</v>
      </c>
      <c r="Q179" s="212">
        <v>54</v>
      </c>
      <c r="R179" s="212">
        <f t="shared" si="32"/>
        <v>54</v>
      </c>
      <c r="S179" s="212">
        <v>0</v>
      </c>
      <c r="T179" s="213">
        <f t="shared" si="33"/>
        <v>0</v>
      </c>
      <c r="AR179" s="25" t="s">
        <v>174</v>
      </c>
      <c r="AT179" s="25" t="s">
        <v>169</v>
      </c>
      <c r="AU179" s="25" t="s">
        <v>83</v>
      </c>
      <c r="AY179" s="25" t="s">
        <v>166</v>
      </c>
      <c r="BE179" s="214">
        <f t="shared" si="34"/>
        <v>0</v>
      </c>
      <c r="BF179" s="214">
        <f t="shared" si="35"/>
        <v>0</v>
      </c>
      <c r="BG179" s="214">
        <f t="shared" si="36"/>
        <v>0</v>
      </c>
      <c r="BH179" s="214">
        <f t="shared" si="37"/>
        <v>0</v>
      </c>
      <c r="BI179" s="214">
        <f t="shared" si="38"/>
        <v>0</v>
      </c>
      <c r="BJ179" s="25" t="s">
        <v>83</v>
      </c>
      <c r="BK179" s="214">
        <f t="shared" si="39"/>
        <v>0</v>
      </c>
      <c r="BL179" s="25" t="s">
        <v>174</v>
      </c>
      <c r="BM179" s="25" t="s">
        <v>2284</v>
      </c>
    </row>
    <row r="180" spans="2:65" s="1" customFormat="1" ht="89.25" customHeight="1">
      <c r="B180" s="42"/>
      <c r="C180" s="204" t="s">
        <v>901</v>
      </c>
      <c r="D180" s="204" t="s">
        <v>169</v>
      </c>
      <c r="E180" s="205" t="s">
        <v>2285</v>
      </c>
      <c r="F180" s="206" t="s">
        <v>2286</v>
      </c>
      <c r="G180" s="207" t="s">
        <v>2079</v>
      </c>
      <c r="H180" s="208">
        <v>1</v>
      </c>
      <c r="I180" s="209"/>
      <c r="J180" s="208">
        <f t="shared" si="30"/>
        <v>0</v>
      </c>
      <c r="K180" s="206" t="s">
        <v>22</v>
      </c>
      <c r="L180" s="62"/>
      <c r="M180" s="210" t="s">
        <v>22</v>
      </c>
      <c r="N180" s="211" t="s">
        <v>47</v>
      </c>
      <c r="O180" s="43"/>
      <c r="P180" s="212">
        <f t="shared" si="31"/>
        <v>0</v>
      </c>
      <c r="Q180" s="212">
        <v>58</v>
      </c>
      <c r="R180" s="212">
        <f t="shared" si="32"/>
        <v>58</v>
      </c>
      <c r="S180" s="212">
        <v>0</v>
      </c>
      <c r="T180" s="213">
        <f t="shared" si="33"/>
        <v>0</v>
      </c>
      <c r="AR180" s="25" t="s">
        <v>174</v>
      </c>
      <c r="AT180" s="25" t="s">
        <v>169</v>
      </c>
      <c r="AU180" s="25" t="s">
        <v>83</v>
      </c>
      <c r="AY180" s="25" t="s">
        <v>166</v>
      </c>
      <c r="BE180" s="214">
        <f t="shared" si="34"/>
        <v>0</v>
      </c>
      <c r="BF180" s="214">
        <f t="shared" si="35"/>
        <v>0</v>
      </c>
      <c r="BG180" s="214">
        <f t="shared" si="36"/>
        <v>0</v>
      </c>
      <c r="BH180" s="214">
        <f t="shared" si="37"/>
        <v>0</v>
      </c>
      <c r="BI180" s="214">
        <f t="shared" si="38"/>
        <v>0</v>
      </c>
      <c r="BJ180" s="25" t="s">
        <v>83</v>
      </c>
      <c r="BK180" s="214">
        <f t="shared" si="39"/>
        <v>0</v>
      </c>
      <c r="BL180" s="25" t="s">
        <v>174</v>
      </c>
      <c r="BM180" s="25" t="s">
        <v>2287</v>
      </c>
    </row>
    <row r="181" spans="2:65" s="1" customFormat="1" ht="76.5" customHeight="1">
      <c r="B181" s="42"/>
      <c r="C181" s="204" t="s">
        <v>906</v>
      </c>
      <c r="D181" s="204" t="s">
        <v>169</v>
      </c>
      <c r="E181" s="205" t="s">
        <v>2288</v>
      </c>
      <c r="F181" s="206" t="s">
        <v>2289</v>
      </c>
      <c r="G181" s="207" t="s">
        <v>2079</v>
      </c>
      <c r="H181" s="208">
        <v>1</v>
      </c>
      <c r="I181" s="209"/>
      <c r="J181" s="208">
        <f t="shared" si="30"/>
        <v>0</v>
      </c>
      <c r="K181" s="206" t="s">
        <v>22</v>
      </c>
      <c r="L181" s="62"/>
      <c r="M181" s="210" t="s">
        <v>22</v>
      </c>
      <c r="N181" s="211" t="s">
        <v>47</v>
      </c>
      <c r="O181" s="43"/>
      <c r="P181" s="212">
        <f t="shared" si="31"/>
        <v>0</v>
      </c>
      <c r="Q181" s="212">
        <v>28</v>
      </c>
      <c r="R181" s="212">
        <f t="shared" si="32"/>
        <v>28</v>
      </c>
      <c r="S181" s="212">
        <v>0</v>
      </c>
      <c r="T181" s="213">
        <f t="shared" si="33"/>
        <v>0</v>
      </c>
      <c r="AR181" s="25" t="s">
        <v>174</v>
      </c>
      <c r="AT181" s="25" t="s">
        <v>169</v>
      </c>
      <c r="AU181" s="25" t="s">
        <v>83</v>
      </c>
      <c r="AY181" s="25" t="s">
        <v>166</v>
      </c>
      <c r="BE181" s="214">
        <f t="shared" si="34"/>
        <v>0</v>
      </c>
      <c r="BF181" s="214">
        <f t="shared" si="35"/>
        <v>0</v>
      </c>
      <c r="BG181" s="214">
        <f t="shared" si="36"/>
        <v>0</v>
      </c>
      <c r="BH181" s="214">
        <f t="shared" si="37"/>
        <v>0</v>
      </c>
      <c r="BI181" s="214">
        <f t="shared" si="38"/>
        <v>0</v>
      </c>
      <c r="BJ181" s="25" t="s">
        <v>83</v>
      </c>
      <c r="BK181" s="214">
        <f t="shared" si="39"/>
        <v>0</v>
      </c>
      <c r="BL181" s="25" t="s">
        <v>174</v>
      </c>
      <c r="BM181" s="25" t="s">
        <v>2290</v>
      </c>
    </row>
    <row r="182" spans="2:65" s="1" customFormat="1" ht="63.75" customHeight="1">
      <c r="B182" s="42"/>
      <c r="C182" s="204" t="s">
        <v>911</v>
      </c>
      <c r="D182" s="204" t="s">
        <v>169</v>
      </c>
      <c r="E182" s="205" t="s">
        <v>2291</v>
      </c>
      <c r="F182" s="206" t="s">
        <v>2292</v>
      </c>
      <c r="G182" s="207" t="s">
        <v>2079</v>
      </c>
      <c r="H182" s="208">
        <v>1</v>
      </c>
      <c r="I182" s="209"/>
      <c r="J182" s="208">
        <f t="shared" si="30"/>
        <v>0</v>
      </c>
      <c r="K182" s="206" t="s">
        <v>22</v>
      </c>
      <c r="L182" s="62"/>
      <c r="M182" s="210" t="s">
        <v>22</v>
      </c>
      <c r="N182" s="211" t="s">
        <v>47</v>
      </c>
      <c r="O182" s="43"/>
      <c r="P182" s="212">
        <f t="shared" si="31"/>
        <v>0</v>
      </c>
      <c r="Q182" s="212">
        <v>36</v>
      </c>
      <c r="R182" s="212">
        <f t="shared" si="32"/>
        <v>36</v>
      </c>
      <c r="S182" s="212">
        <v>0</v>
      </c>
      <c r="T182" s="213">
        <f t="shared" si="33"/>
        <v>0</v>
      </c>
      <c r="AR182" s="25" t="s">
        <v>174</v>
      </c>
      <c r="AT182" s="25" t="s">
        <v>169</v>
      </c>
      <c r="AU182" s="25" t="s">
        <v>83</v>
      </c>
      <c r="AY182" s="25" t="s">
        <v>166</v>
      </c>
      <c r="BE182" s="214">
        <f t="shared" si="34"/>
        <v>0</v>
      </c>
      <c r="BF182" s="214">
        <f t="shared" si="35"/>
        <v>0</v>
      </c>
      <c r="BG182" s="214">
        <f t="shared" si="36"/>
        <v>0</v>
      </c>
      <c r="BH182" s="214">
        <f t="shared" si="37"/>
        <v>0</v>
      </c>
      <c r="BI182" s="214">
        <f t="shared" si="38"/>
        <v>0</v>
      </c>
      <c r="BJ182" s="25" t="s">
        <v>83</v>
      </c>
      <c r="BK182" s="214">
        <f t="shared" si="39"/>
        <v>0</v>
      </c>
      <c r="BL182" s="25" t="s">
        <v>174</v>
      </c>
      <c r="BM182" s="25" t="s">
        <v>2293</v>
      </c>
    </row>
    <row r="183" spans="2:65" s="1" customFormat="1" ht="51" customHeight="1">
      <c r="B183" s="42"/>
      <c r="C183" s="204" t="s">
        <v>916</v>
      </c>
      <c r="D183" s="204" t="s">
        <v>169</v>
      </c>
      <c r="E183" s="205" t="s">
        <v>2294</v>
      </c>
      <c r="F183" s="206" t="s">
        <v>2295</v>
      </c>
      <c r="G183" s="207" t="s">
        <v>2079</v>
      </c>
      <c r="H183" s="208">
        <v>1</v>
      </c>
      <c r="I183" s="209"/>
      <c r="J183" s="208">
        <f t="shared" si="30"/>
        <v>0</v>
      </c>
      <c r="K183" s="206" t="s">
        <v>22</v>
      </c>
      <c r="L183" s="62"/>
      <c r="M183" s="210" t="s">
        <v>22</v>
      </c>
      <c r="N183" s="211" t="s">
        <v>47</v>
      </c>
      <c r="O183" s="43"/>
      <c r="P183" s="212">
        <f t="shared" si="31"/>
        <v>0</v>
      </c>
      <c r="Q183" s="212">
        <v>24</v>
      </c>
      <c r="R183" s="212">
        <f t="shared" si="32"/>
        <v>24</v>
      </c>
      <c r="S183" s="212">
        <v>0</v>
      </c>
      <c r="T183" s="213">
        <f t="shared" si="33"/>
        <v>0</v>
      </c>
      <c r="AR183" s="25" t="s">
        <v>174</v>
      </c>
      <c r="AT183" s="25" t="s">
        <v>169</v>
      </c>
      <c r="AU183" s="25" t="s">
        <v>83</v>
      </c>
      <c r="AY183" s="25" t="s">
        <v>166</v>
      </c>
      <c r="BE183" s="214">
        <f t="shared" si="34"/>
        <v>0</v>
      </c>
      <c r="BF183" s="214">
        <f t="shared" si="35"/>
        <v>0</v>
      </c>
      <c r="BG183" s="214">
        <f t="shared" si="36"/>
        <v>0</v>
      </c>
      <c r="BH183" s="214">
        <f t="shared" si="37"/>
        <v>0</v>
      </c>
      <c r="BI183" s="214">
        <f t="shared" si="38"/>
        <v>0</v>
      </c>
      <c r="BJ183" s="25" t="s">
        <v>83</v>
      </c>
      <c r="BK183" s="214">
        <f t="shared" si="39"/>
        <v>0</v>
      </c>
      <c r="BL183" s="25" t="s">
        <v>174</v>
      </c>
      <c r="BM183" s="25" t="s">
        <v>2296</v>
      </c>
    </row>
    <row r="184" spans="2:65" s="1" customFormat="1" ht="306" customHeight="1">
      <c r="B184" s="42"/>
      <c r="C184" s="204" t="s">
        <v>922</v>
      </c>
      <c r="D184" s="204" t="s">
        <v>169</v>
      </c>
      <c r="E184" s="205" t="s">
        <v>2297</v>
      </c>
      <c r="F184" s="206" t="s">
        <v>2298</v>
      </c>
      <c r="G184" s="207" t="s">
        <v>2079</v>
      </c>
      <c r="H184" s="208">
        <v>2</v>
      </c>
      <c r="I184" s="209"/>
      <c r="J184" s="208">
        <f t="shared" si="30"/>
        <v>0</v>
      </c>
      <c r="K184" s="206" t="s">
        <v>22</v>
      </c>
      <c r="L184" s="62"/>
      <c r="M184" s="210" t="s">
        <v>22</v>
      </c>
      <c r="N184" s="211" t="s">
        <v>47</v>
      </c>
      <c r="O184" s="43"/>
      <c r="P184" s="212">
        <f t="shared" si="31"/>
        <v>0</v>
      </c>
      <c r="Q184" s="212">
        <v>1124</v>
      </c>
      <c r="R184" s="212">
        <f t="shared" si="32"/>
        <v>2248</v>
      </c>
      <c r="S184" s="212">
        <v>0</v>
      </c>
      <c r="T184" s="213">
        <f t="shared" si="33"/>
        <v>0</v>
      </c>
      <c r="AR184" s="25" t="s">
        <v>174</v>
      </c>
      <c r="AT184" s="25" t="s">
        <v>169</v>
      </c>
      <c r="AU184" s="25" t="s">
        <v>83</v>
      </c>
      <c r="AY184" s="25" t="s">
        <v>166</v>
      </c>
      <c r="BE184" s="214">
        <f t="shared" si="34"/>
        <v>0</v>
      </c>
      <c r="BF184" s="214">
        <f t="shared" si="35"/>
        <v>0</v>
      </c>
      <c r="BG184" s="214">
        <f t="shared" si="36"/>
        <v>0</v>
      </c>
      <c r="BH184" s="214">
        <f t="shared" si="37"/>
        <v>0</v>
      </c>
      <c r="BI184" s="214">
        <f t="shared" si="38"/>
        <v>0</v>
      </c>
      <c r="BJ184" s="25" t="s">
        <v>83</v>
      </c>
      <c r="BK184" s="214">
        <f t="shared" si="39"/>
        <v>0</v>
      </c>
      <c r="BL184" s="25" t="s">
        <v>174</v>
      </c>
      <c r="BM184" s="25" t="s">
        <v>2299</v>
      </c>
    </row>
    <row r="185" spans="2:65" s="1" customFormat="1" ht="63.75" customHeight="1">
      <c r="B185" s="42"/>
      <c r="C185" s="204" t="s">
        <v>927</v>
      </c>
      <c r="D185" s="204" t="s">
        <v>169</v>
      </c>
      <c r="E185" s="205" t="s">
        <v>2300</v>
      </c>
      <c r="F185" s="206" t="s">
        <v>2301</v>
      </c>
      <c r="G185" s="207" t="s">
        <v>2079</v>
      </c>
      <c r="H185" s="208">
        <v>2</v>
      </c>
      <c r="I185" s="209"/>
      <c r="J185" s="208">
        <f t="shared" si="30"/>
        <v>0</v>
      </c>
      <c r="K185" s="206" t="s">
        <v>22</v>
      </c>
      <c r="L185" s="62"/>
      <c r="M185" s="210" t="s">
        <v>22</v>
      </c>
      <c r="N185" s="211" t="s">
        <v>47</v>
      </c>
      <c r="O185" s="43"/>
      <c r="P185" s="212">
        <f t="shared" si="31"/>
        <v>0</v>
      </c>
      <c r="Q185" s="212">
        <v>78</v>
      </c>
      <c r="R185" s="212">
        <f t="shared" si="32"/>
        <v>156</v>
      </c>
      <c r="S185" s="212">
        <v>0</v>
      </c>
      <c r="T185" s="213">
        <f t="shared" si="33"/>
        <v>0</v>
      </c>
      <c r="AR185" s="25" t="s">
        <v>174</v>
      </c>
      <c r="AT185" s="25" t="s">
        <v>169</v>
      </c>
      <c r="AU185" s="25" t="s">
        <v>83</v>
      </c>
      <c r="AY185" s="25" t="s">
        <v>166</v>
      </c>
      <c r="BE185" s="214">
        <f t="shared" si="34"/>
        <v>0</v>
      </c>
      <c r="BF185" s="214">
        <f t="shared" si="35"/>
        <v>0</v>
      </c>
      <c r="BG185" s="214">
        <f t="shared" si="36"/>
        <v>0</v>
      </c>
      <c r="BH185" s="214">
        <f t="shared" si="37"/>
        <v>0</v>
      </c>
      <c r="BI185" s="214">
        <f t="shared" si="38"/>
        <v>0</v>
      </c>
      <c r="BJ185" s="25" t="s">
        <v>83</v>
      </c>
      <c r="BK185" s="214">
        <f t="shared" si="39"/>
        <v>0</v>
      </c>
      <c r="BL185" s="25" t="s">
        <v>174</v>
      </c>
      <c r="BM185" s="25" t="s">
        <v>2302</v>
      </c>
    </row>
    <row r="186" spans="2:65" s="1" customFormat="1" ht="63.75" customHeight="1">
      <c r="B186" s="42"/>
      <c r="C186" s="204" t="s">
        <v>932</v>
      </c>
      <c r="D186" s="204" t="s">
        <v>169</v>
      </c>
      <c r="E186" s="205" t="s">
        <v>2303</v>
      </c>
      <c r="F186" s="206" t="s">
        <v>2304</v>
      </c>
      <c r="G186" s="207" t="s">
        <v>2079</v>
      </c>
      <c r="H186" s="208">
        <v>2</v>
      </c>
      <c r="I186" s="209"/>
      <c r="J186" s="208">
        <f t="shared" si="30"/>
        <v>0</v>
      </c>
      <c r="K186" s="206" t="s">
        <v>22</v>
      </c>
      <c r="L186" s="62"/>
      <c r="M186" s="210" t="s">
        <v>22</v>
      </c>
      <c r="N186" s="211" t="s">
        <v>47</v>
      </c>
      <c r="O186" s="43"/>
      <c r="P186" s="212">
        <f t="shared" si="31"/>
        <v>0</v>
      </c>
      <c r="Q186" s="212">
        <v>63</v>
      </c>
      <c r="R186" s="212">
        <f t="shared" si="32"/>
        <v>126</v>
      </c>
      <c r="S186" s="212">
        <v>0</v>
      </c>
      <c r="T186" s="213">
        <f t="shared" si="33"/>
        <v>0</v>
      </c>
      <c r="AR186" s="25" t="s">
        <v>174</v>
      </c>
      <c r="AT186" s="25" t="s">
        <v>169</v>
      </c>
      <c r="AU186" s="25" t="s">
        <v>83</v>
      </c>
      <c r="AY186" s="25" t="s">
        <v>166</v>
      </c>
      <c r="BE186" s="214">
        <f t="shared" si="34"/>
        <v>0</v>
      </c>
      <c r="BF186" s="214">
        <f t="shared" si="35"/>
        <v>0</v>
      </c>
      <c r="BG186" s="214">
        <f t="shared" si="36"/>
        <v>0</v>
      </c>
      <c r="BH186" s="214">
        <f t="shared" si="37"/>
        <v>0</v>
      </c>
      <c r="BI186" s="214">
        <f t="shared" si="38"/>
        <v>0</v>
      </c>
      <c r="BJ186" s="25" t="s">
        <v>83</v>
      </c>
      <c r="BK186" s="214">
        <f t="shared" si="39"/>
        <v>0</v>
      </c>
      <c r="BL186" s="25" t="s">
        <v>174</v>
      </c>
      <c r="BM186" s="25" t="s">
        <v>2305</v>
      </c>
    </row>
    <row r="187" spans="2:65" s="1" customFormat="1" ht="89.25" customHeight="1">
      <c r="B187" s="42"/>
      <c r="C187" s="204" t="s">
        <v>938</v>
      </c>
      <c r="D187" s="204" t="s">
        <v>169</v>
      </c>
      <c r="E187" s="205" t="s">
        <v>2306</v>
      </c>
      <c r="F187" s="206" t="s">
        <v>2307</v>
      </c>
      <c r="G187" s="207" t="s">
        <v>2079</v>
      </c>
      <c r="H187" s="208">
        <v>1</v>
      </c>
      <c r="I187" s="209"/>
      <c r="J187" s="208">
        <f t="shared" si="30"/>
        <v>0</v>
      </c>
      <c r="K187" s="206" t="s">
        <v>22</v>
      </c>
      <c r="L187" s="62"/>
      <c r="M187" s="210" t="s">
        <v>22</v>
      </c>
      <c r="N187" s="211" t="s">
        <v>47</v>
      </c>
      <c r="O187" s="43"/>
      <c r="P187" s="212">
        <f t="shared" si="31"/>
        <v>0</v>
      </c>
      <c r="Q187" s="212">
        <v>27</v>
      </c>
      <c r="R187" s="212">
        <f t="shared" si="32"/>
        <v>27</v>
      </c>
      <c r="S187" s="212">
        <v>0</v>
      </c>
      <c r="T187" s="213">
        <f t="shared" si="33"/>
        <v>0</v>
      </c>
      <c r="AR187" s="25" t="s">
        <v>174</v>
      </c>
      <c r="AT187" s="25" t="s">
        <v>169</v>
      </c>
      <c r="AU187" s="25" t="s">
        <v>83</v>
      </c>
      <c r="AY187" s="25" t="s">
        <v>166</v>
      </c>
      <c r="BE187" s="214">
        <f t="shared" si="34"/>
        <v>0</v>
      </c>
      <c r="BF187" s="214">
        <f t="shared" si="35"/>
        <v>0</v>
      </c>
      <c r="BG187" s="214">
        <f t="shared" si="36"/>
        <v>0</v>
      </c>
      <c r="BH187" s="214">
        <f t="shared" si="37"/>
        <v>0</v>
      </c>
      <c r="BI187" s="214">
        <f t="shared" si="38"/>
        <v>0</v>
      </c>
      <c r="BJ187" s="25" t="s">
        <v>83</v>
      </c>
      <c r="BK187" s="214">
        <f t="shared" si="39"/>
        <v>0</v>
      </c>
      <c r="BL187" s="25" t="s">
        <v>174</v>
      </c>
      <c r="BM187" s="25" t="s">
        <v>2308</v>
      </c>
    </row>
    <row r="188" spans="2:65" s="1" customFormat="1" ht="76.5" customHeight="1">
      <c r="B188" s="42"/>
      <c r="C188" s="204" t="s">
        <v>944</v>
      </c>
      <c r="D188" s="204" t="s">
        <v>169</v>
      </c>
      <c r="E188" s="205" t="s">
        <v>2309</v>
      </c>
      <c r="F188" s="206" t="s">
        <v>2310</v>
      </c>
      <c r="G188" s="207" t="s">
        <v>2079</v>
      </c>
      <c r="H188" s="208">
        <v>1</v>
      </c>
      <c r="I188" s="209"/>
      <c r="J188" s="208">
        <f t="shared" si="30"/>
        <v>0</v>
      </c>
      <c r="K188" s="206" t="s">
        <v>22</v>
      </c>
      <c r="L188" s="62"/>
      <c r="M188" s="210" t="s">
        <v>22</v>
      </c>
      <c r="N188" s="211" t="s">
        <v>47</v>
      </c>
      <c r="O188" s="43"/>
      <c r="P188" s="212">
        <f t="shared" si="31"/>
        <v>0</v>
      </c>
      <c r="Q188" s="212">
        <v>34</v>
      </c>
      <c r="R188" s="212">
        <f t="shared" si="32"/>
        <v>34</v>
      </c>
      <c r="S188" s="212">
        <v>0</v>
      </c>
      <c r="T188" s="213">
        <f t="shared" si="33"/>
        <v>0</v>
      </c>
      <c r="AR188" s="25" t="s">
        <v>174</v>
      </c>
      <c r="AT188" s="25" t="s">
        <v>169</v>
      </c>
      <c r="AU188" s="25" t="s">
        <v>83</v>
      </c>
      <c r="AY188" s="25" t="s">
        <v>166</v>
      </c>
      <c r="BE188" s="214">
        <f t="shared" si="34"/>
        <v>0</v>
      </c>
      <c r="BF188" s="214">
        <f t="shared" si="35"/>
        <v>0</v>
      </c>
      <c r="BG188" s="214">
        <f t="shared" si="36"/>
        <v>0</v>
      </c>
      <c r="BH188" s="214">
        <f t="shared" si="37"/>
        <v>0</v>
      </c>
      <c r="BI188" s="214">
        <f t="shared" si="38"/>
        <v>0</v>
      </c>
      <c r="BJ188" s="25" t="s">
        <v>83</v>
      </c>
      <c r="BK188" s="214">
        <f t="shared" si="39"/>
        <v>0</v>
      </c>
      <c r="BL188" s="25" t="s">
        <v>174</v>
      </c>
      <c r="BM188" s="25" t="s">
        <v>2311</v>
      </c>
    </row>
    <row r="189" spans="2:65" s="1" customFormat="1" ht="38.25" customHeight="1">
      <c r="B189" s="42"/>
      <c r="C189" s="204" t="s">
        <v>950</v>
      </c>
      <c r="D189" s="204" t="s">
        <v>169</v>
      </c>
      <c r="E189" s="205" t="s">
        <v>2312</v>
      </c>
      <c r="F189" s="206" t="s">
        <v>2313</v>
      </c>
      <c r="G189" s="207" t="s">
        <v>2079</v>
      </c>
      <c r="H189" s="208">
        <v>1</v>
      </c>
      <c r="I189" s="209"/>
      <c r="J189" s="208">
        <f t="shared" si="30"/>
        <v>0</v>
      </c>
      <c r="K189" s="206" t="s">
        <v>22</v>
      </c>
      <c r="L189" s="62"/>
      <c r="M189" s="210" t="s">
        <v>22</v>
      </c>
      <c r="N189" s="211" t="s">
        <v>47</v>
      </c>
      <c r="O189" s="43"/>
      <c r="P189" s="212">
        <f t="shared" si="31"/>
        <v>0</v>
      </c>
      <c r="Q189" s="212">
        <v>58</v>
      </c>
      <c r="R189" s="212">
        <f t="shared" si="32"/>
        <v>58</v>
      </c>
      <c r="S189" s="212">
        <v>0</v>
      </c>
      <c r="T189" s="213">
        <f t="shared" si="33"/>
        <v>0</v>
      </c>
      <c r="AR189" s="25" t="s">
        <v>174</v>
      </c>
      <c r="AT189" s="25" t="s">
        <v>169</v>
      </c>
      <c r="AU189" s="25" t="s">
        <v>83</v>
      </c>
      <c r="AY189" s="25" t="s">
        <v>166</v>
      </c>
      <c r="BE189" s="214">
        <f t="shared" si="34"/>
        <v>0</v>
      </c>
      <c r="BF189" s="214">
        <f t="shared" si="35"/>
        <v>0</v>
      </c>
      <c r="BG189" s="214">
        <f t="shared" si="36"/>
        <v>0</v>
      </c>
      <c r="BH189" s="214">
        <f t="shared" si="37"/>
        <v>0</v>
      </c>
      <c r="BI189" s="214">
        <f t="shared" si="38"/>
        <v>0</v>
      </c>
      <c r="BJ189" s="25" t="s">
        <v>83</v>
      </c>
      <c r="BK189" s="214">
        <f t="shared" si="39"/>
        <v>0</v>
      </c>
      <c r="BL189" s="25" t="s">
        <v>174</v>
      </c>
      <c r="BM189" s="25" t="s">
        <v>2314</v>
      </c>
    </row>
    <row r="190" spans="2:65" s="1" customFormat="1" ht="76.5" customHeight="1">
      <c r="B190" s="42"/>
      <c r="C190" s="204" t="s">
        <v>956</v>
      </c>
      <c r="D190" s="204" t="s">
        <v>169</v>
      </c>
      <c r="E190" s="205" t="s">
        <v>2315</v>
      </c>
      <c r="F190" s="206" t="s">
        <v>2316</v>
      </c>
      <c r="G190" s="207" t="s">
        <v>2079</v>
      </c>
      <c r="H190" s="208">
        <v>1</v>
      </c>
      <c r="I190" s="209"/>
      <c r="J190" s="208">
        <f t="shared" si="30"/>
        <v>0</v>
      </c>
      <c r="K190" s="206" t="s">
        <v>22</v>
      </c>
      <c r="L190" s="62"/>
      <c r="M190" s="210" t="s">
        <v>22</v>
      </c>
      <c r="N190" s="262" t="s">
        <v>47</v>
      </c>
      <c r="O190" s="263"/>
      <c r="P190" s="264">
        <f t="shared" si="31"/>
        <v>0</v>
      </c>
      <c r="Q190" s="264">
        <v>4</v>
      </c>
      <c r="R190" s="264">
        <f t="shared" si="32"/>
        <v>4</v>
      </c>
      <c r="S190" s="264">
        <v>0</v>
      </c>
      <c r="T190" s="265">
        <f t="shared" si="33"/>
        <v>0</v>
      </c>
      <c r="AR190" s="25" t="s">
        <v>174</v>
      </c>
      <c r="AT190" s="25" t="s">
        <v>169</v>
      </c>
      <c r="AU190" s="25" t="s">
        <v>83</v>
      </c>
      <c r="AY190" s="25" t="s">
        <v>166</v>
      </c>
      <c r="BE190" s="214">
        <f t="shared" si="34"/>
        <v>0</v>
      </c>
      <c r="BF190" s="214">
        <f t="shared" si="35"/>
        <v>0</v>
      </c>
      <c r="BG190" s="214">
        <f t="shared" si="36"/>
        <v>0</v>
      </c>
      <c r="BH190" s="214">
        <f t="shared" si="37"/>
        <v>0</v>
      </c>
      <c r="BI190" s="214">
        <f t="shared" si="38"/>
        <v>0</v>
      </c>
      <c r="BJ190" s="25" t="s">
        <v>83</v>
      </c>
      <c r="BK190" s="214">
        <f t="shared" si="39"/>
        <v>0</v>
      </c>
      <c r="BL190" s="25" t="s">
        <v>174</v>
      </c>
      <c r="BM190" s="25" t="s">
        <v>2317</v>
      </c>
    </row>
    <row r="191" spans="2:65" s="1" customFormat="1" ht="6.95" customHeight="1">
      <c r="B191" s="57"/>
      <c r="C191" s="58"/>
      <c r="D191" s="58"/>
      <c r="E191" s="58"/>
      <c r="F191" s="58"/>
      <c r="G191" s="58"/>
      <c r="H191" s="58"/>
      <c r="I191" s="149"/>
      <c r="J191" s="58"/>
      <c r="K191" s="58"/>
      <c r="L191" s="62"/>
    </row>
  </sheetData>
  <sheetProtection algorithmName="SHA-512" hashValue="BTZ4CUTBahRwChkiNBZwzxRldVC96zyekLUV2gHVKlNmMg2Cqb759FcwOc5309xVxKAZdb5h6GKe0KDSRZfbEA==" saltValue="K82cHVoVl8WQPTdjldoHrvBlyZu9ScvIW/x7Z9gf2V7YfgSIYsXqhzLriJqvJ9ZOyCFUHAq2kN0paFCYKpR1Lg==" spinCount="100000" sheet="1" objects="1" scenarios="1" formatColumns="0" formatRows="0" autoFilter="0"/>
  <autoFilter ref="C86:K190" xr:uid="{00000000-0009-0000-0000-000008000000}"/>
  <mergeCells count="13">
    <mergeCell ref="E79:H79"/>
    <mergeCell ref="G1:H1"/>
    <mergeCell ref="L2:V2"/>
    <mergeCell ref="E49:H49"/>
    <mergeCell ref="E51:H51"/>
    <mergeCell ref="J55:J56"/>
    <mergeCell ref="E75:H75"/>
    <mergeCell ref="E77:H77"/>
    <mergeCell ref="E7:H7"/>
    <mergeCell ref="E9:H9"/>
    <mergeCell ref="E11:H11"/>
    <mergeCell ref="E26:H26"/>
    <mergeCell ref="E47:H47"/>
  </mergeCells>
  <hyperlinks>
    <hyperlink ref="F1:G1" location="C2" display="1) Krycí list soupisu" xr:uid="{00000000-0004-0000-0800-000000000000}"/>
    <hyperlink ref="G1:H1" location="C58" display="2) Rekapitulace" xr:uid="{00000000-0004-0000-0800-000001000000}"/>
    <hyperlink ref="J1" location="C86" display="3) Soupis prací" xr:uid="{00000000-0004-0000-0800-000002000000}"/>
    <hyperlink ref="L1:V1" location="'Rekapitulace stavby'!C2" display="Rekapitulace stavby" xr:uid="{00000000-0004-0000-08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23</vt:i4>
      </vt:variant>
    </vt:vector>
  </HeadingPairs>
  <TitlesOfParts>
    <vt:vector size="35" baseType="lpstr">
      <vt:lpstr>Rekapitulace stavby</vt:lpstr>
      <vt:lpstr>SO 01.1 - Demolice a demo...</vt:lpstr>
      <vt:lpstr>SO 01.2 - Nový stav</vt:lpstr>
      <vt:lpstr>SO 01.3 - Vzduchotechnika</vt:lpstr>
      <vt:lpstr>SO 02 - Dosazovací nádrž ...</vt:lpstr>
      <vt:lpstr>SO 04 - Ostatní stavební ...</vt:lpstr>
      <vt:lpstr>SO 05 - Trubní rozvody</vt:lpstr>
      <vt:lpstr>SO 06 - Zpevněné plochy a...</vt:lpstr>
      <vt:lpstr>DPS 01.1 - Strojní zařízení</vt:lpstr>
      <vt:lpstr>DPS 01.2 - Elektromotoric...</vt:lpstr>
      <vt:lpstr>VRN - Vedlejší a ostatní ...</vt:lpstr>
      <vt:lpstr>Pokyny pro vyplnění</vt:lpstr>
      <vt:lpstr>'DPS 01.1 - Strojní zařízení'!Názvy_tisku</vt:lpstr>
      <vt:lpstr>'DPS 01.2 - Elektromotoric...'!Názvy_tisku</vt:lpstr>
      <vt:lpstr>'Rekapitulace stavby'!Názvy_tisku</vt:lpstr>
      <vt:lpstr>'SO 01.1 - Demolice a demo...'!Názvy_tisku</vt:lpstr>
      <vt:lpstr>'SO 01.2 - Nový stav'!Názvy_tisku</vt:lpstr>
      <vt:lpstr>'SO 01.3 - Vzduchotechnika'!Názvy_tisku</vt:lpstr>
      <vt:lpstr>'SO 02 - Dosazovací nádrž ...'!Názvy_tisku</vt:lpstr>
      <vt:lpstr>'SO 04 - Ostatní stavební ...'!Názvy_tisku</vt:lpstr>
      <vt:lpstr>'SO 05 - Trubní rozvody'!Názvy_tisku</vt:lpstr>
      <vt:lpstr>'SO 06 - Zpevněné plochy a...'!Názvy_tisku</vt:lpstr>
      <vt:lpstr>'VRN - Vedlejší a ostatní ...'!Názvy_tisku</vt:lpstr>
      <vt:lpstr>'DPS 01.1 - Strojní zařízení'!Oblast_tisku</vt:lpstr>
      <vt:lpstr>'DPS 01.2 - Elektromotoric...'!Oblast_tisku</vt:lpstr>
      <vt:lpstr>'Pokyny pro vyplnění'!Oblast_tisku</vt:lpstr>
      <vt:lpstr>'Rekapitulace stavby'!Oblast_tisku</vt:lpstr>
      <vt:lpstr>'SO 01.1 - Demolice a demo...'!Oblast_tisku</vt:lpstr>
      <vt:lpstr>'SO 01.2 - Nový stav'!Oblast_tisku</vt:lpstr>
      <vt:lpstr>'SO 01.3 - Vzduchotechnika'!Oblast_tisku</vt:lpstr>
      <vt:lpstr>'SO 02 - Dosazovací nádrž ...'!Oblast_tisku</vt:lpstr>
      <vt:lpstr>'SO 04 - Ostatní stavební ...'!Oblast_tisku</vt:lpstr>
      <vt:lpstr>'SO 05 - Trubní rozvody'!Oblast_tisku</vt:lpstr>
      <vt:lpstr>'SO 06 - Zpevněné plochy a...'!Oblast_tisku</vt:lpstr>
      <vt:lpstr>'VRN - Vedlejší a ostatní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Vraná Monika</dc:creator>
  <cp:lastModifiedBy>iora</cp:lastModifiedBy>
  <dcterms:created xsi:type="dcterms:W3CDTF">2018-11-28T07:42:47Z</dcterms:created>
  <dcterms:modified xsi:type="dcterms:W3CDTF">2020-02-25T07:59:23Z</dcterms:modified>
</cp:coreProperties>
</file>