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9\A-19-26_Mozolky\15_CD\2025-05-21_ZZVZ_revize_vykazu\"/>
    </mc:Choice>
  </mc:AlternateContent>
  <xr:revisionPtr revIDLastSave="0" documentId="13_ncr:1_{F99F3905-EB54-4352-9F9C-FEF748DCCAD2}" xr6:coauthVersionLast="47" xr6:coauthVersionMax="47" xr10:uidLastSave="{00000000-0000-0000-0000-000000000000}"/>
  <bookViews>
    <workbookView xWindow="27450" yWindow="0" windowWidth="28935" windowHeight="20985" xr2:uid="{AE49EF34-D051-4E6B-BD4D-EEBB18D8EB3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" i="1" l="1"/>
  <c r="H83" i="1" l="1"/>
  <c r="H84" i="1"/>
  <c r="H85" i="1"/>
  <c r="H86" i="1"/>
  <c r="H87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65" i="1"/>
  <c r="D91" i="1"/>
  <c r="H95" i="1"/>
  <c r="H94" i="1"/>
  <c r="H93" i="1"/>
  <c r="H92" i="1"/>
  <c r="H91" i="1"/>
  <c r="H90" i="1"/>
  <c r="H89" i="1"/>
  <c r="H88" i="1"/>
  <c r="H82" i="1"/>
  <c r="H79" i="1" l="1"/>
  <c r="H96" i="1"/>
  <c r="H102" i="1" s="1"/>
  <c r="H104" i="1" s="1"/>
  <c r="H60" i="1"/>
  <c r="H50" i="1" l="1"/>
  <c r="H51" i="1"/>
  <c r="H52" i="1"/>
  <c r="H53" i="1"/>
  <c r="H54" i="1"/>
  <c r="H55" i="1"/>
  <c r="H56" i="1"/>
  <c r="H57" i="1"/>
  <c r="H58" i="1"/>
  <c r="H59" i="1"/>
  <c r="H49" i="1"/>
  <c r="H61" i="1" l="1"/>
  <c r="F42" i="1"/>
  <c r="H42" i="1" s="1"/>
  <c r="H41" i="1"/>
  <c r="H40" i="1"/>
  <c r="H39" i="1"/>
  <c r="H38" i="1"/>
  <c r="H37" i="1"/>
  <c r="F34" i="1"/>
  <c r="F43" i="1" s="1"/>
  <c r="H43" i="1" s="1"/>
  <c r="H33" i="1"/>
  <c r="F32" i="1"/>
  <c r="H32" i="1" s="1"/>
  <c r="H31" i="1"/>
  <c r="H30" i="1"/>
  <c r="H29" i="1"/>
  <c r="F22" i="1"/>
  <c r="H22" i="1" s="1"/>
  <c r="H21" i="1"/>
  <c r="F20" i="1"/>
  <c r="H20" i="1" s="1"/>
  <c r="H19" i="1"/>
  <c r="H18" i="1"/>
  <c r="H17" i="1"/>
  <c r="H16" i="1"/>
  <c r="F13" i="1"/>
  <c r="H13" i="1" s="1"/>
  <c r="H12" i="1"/>
  <c r="H11" i="1"/>
  <c r="H10" i="1"/>
  <c r="H9" i="1"/>
  <c r="H8" i="1"/>
  <c r="H7" i="1"/>
  <c r="H6" i="1"/>
  <c r="H5" i="1"/>
  <c r="H14" i="1" l="1"/>
  <c r="H23" i="1"/>
  <c r="H44" i="1"/>
  <c r="H34" i="1"/>
  <c r="H35" i="1" s="1"/>
  <c r="H24" i="1" l="1"/>
  <c r="H45" i="1"/>
  <c r="H98" i="1" l="1"/>
</calcChain>
</file>

<file path=xl/sharedStrings.xml><?xml version="1.0" encoding="utf-8"?>
<sst xmlns="http://schemas.openxmlformats.org/spreadsheetml/2006/main" count="263" uniqueCount="130">
  <si>
    <t>NÁHRADNÍ VÝSADBA PRO AKCI "REKONSTRUKCE BUDOVY MOZOLKY 52"</t>
  </si>
  <si>
    <t>VÝSADBA STROMŮ</t>
  </si>
  <si>
    <t>p.č.</t>
  </si>
  <si>
    <t>číslo položky</t>
  </si>
  <si>
    <t>název položky</t>
  </si>
  <si>
    <t>poznámka</t>
  </si>
  <si>
    <t>MJ</t>
  </si>
  <si>
    <t>počet</t>
  </si>
  <si>
    <t>cena</t>
  </si>
  <si>
    <t>cena celkem</t>
  </si>
  <si>
    <t>Hloubení jamek pro vysazování v horině 1 až 4 bez výměny půdy, přes 1,00 do 2,00 m m3</t>
  </si>
  <si>
    <t>ks</t>
  </si>
  <si>
    <t>Výsadba dřeviny s balem D do 0,8 m do jamky se zalitím v rovině a svahu do 1:5</t>
  </si>
  <si>
    <t>185802114</t>
  </si>
  <si>
    <t>Hnojení půdy umělým hnojivem k jednotlivým rostlinám v rovině a svahu do  1:5</t>
  </si>
  <si>
    <t>5 tbl. SILVAMIX</t>
  </si>
  <si>
    <t>Zhotovení závlahové mísy dřevin D kmene 0,5-1 m v rovině nebo na svahu do 1:5</t>
  </si>
  <si>
    <t>R01</t>
  </si>
  <si>
    <t>Aplikace ochranného nátěru typ ArboFlex</t>
  </si>
  <si>
    <t>vč. materiálu</t>
  </si>
  <si>
    <t>Ukotvení kmene dřevin třemi kůly D do 0,1 m délky do 3 m</t>
  </si>
  <si>
    <t>184911421</t>
  </si>
  <si>
    <t>Mulčování rostlin kůrou tl. do 0,1 m v rovině a svahu do 1:5</t>
  </si>
  <si>
    <t>cca 1m2/ks</t>
  </si>
  <si>
    <t>m2</t>
  </si>
  <si>
    <t>Řez stromů - po výsadbě</t>
  </si>
  <si>
    <t>komparativní řez</t>
  </si>
  <si>
    <t>Dovoz vody pro zálivku rostlin za vzdálenost do 1000 m</t>
  </si>
  <si>
    <t>60l/ks</t>
  </si>
  <si>
    <t>m3</t>
  </si>
  <si>
    <t>práce celkem</t>
  </si>
  <si>
    <t>materiál</t>
  </si>
  <si>
    <t>popis materiálu</t>
  </si>
  <si>
    <t>rostliny</t>
  </si>
  <si>
    <t>Liriodendron tulipifera</t>
  </si>
  <si>
    <t>zb, 16/18</t>
  </si>
  <si>
    <t>Gleditsia japonica</t>
  </si>
  <si>
    <t>zb, 14/16</t>
  </si>
  <si>
    <t>Gleditsia triacanthos 'Sunburst'</t>
  </si>
  <si>
    <t>Juglans regia</t>
  </si>
  <si>
    <t>mulč</t>
  </si>
  <si>
    <t>Dřevní štěpka</t>
  </si>
  <si>
    <t>mocnost 15 cm</t>
  </si>
  <si>
    <t>kotvení</t>
  </si>
  <si>
    <t>3 kůly frézované s fazetou na špici(d. 2,5m, pr. 7 cm), 9 příček (pr. 7 cm) - umístění dva sety u země cca 30 cm od sebe, jeden set nahoře cca 20 cm pod nasazením koruny stromu, arboristický úvaz</t>
  </si>
  <si>
    <t>set</t>
  </si>
  <si>
    <t>voda</t>
  </si>
  <si>
    <t>Voda na zalití</t>
  </si>
  <si>
    <t>materiál celkem</t>
  </si>
  <si>
    <t>CELKEM ZA VÝSADBU STROMŮ</t>
  </si>
  <si>
    <t>VÝSADBA KEŘŮ</t>
  </si>
  <si>
    <t>Hloubení jamek pro vysazování v horině 1 až 4 bez výměny půdy, do 0,01 m3</t>
  </si>
  <si>
    <t>Výsadba dřeviny s balem D do 0,3 m do jamky se zalitím v rovině a svahu do 1:5</t>
  </si>
  <si>
    <t>2 tbl. SILVAMIX</t>
  </si>
  <si>
    <t>mocnost 10 cm</t>
  </si>
  <si>
    <t>Řez po výsadbě</t>
  </si>
  <si>
    <t>5-10l/ks</t>
  </si>
  <si>
    <t>Viburnum farreri</t>
  </si>
  <si>
    <t>125/150</t>
  </si>
  <si>
    <t>Philadelphus coronarius</t>
  </si>
  <si>
    <t>Viburnum carlesii</t>
  </si>
  <si>
    <t>100/125</t>
  </si>
  <si>
    <t>Spiraea japonica</t>
  </si>
  <si>
    <t>2,5l</t>
  </si>
  <si>
    <t xml:space="preserve">Hydrangea arborescens 'Annabelle' </t>
  </si>
  <si>
    <t>5l</t>
  </si>
  <si>
    <t>CELKEM ZA VÝSADBU KEŘŮ</t>
  </si>
  <si>
    <t>CELKEM ZA VÝSADBU bez DPH</t>
  </si>
  <si>
    <t xml:space="preserve">koeficient navýšení ceny (vytyčení, přesuny hmot, úhyn roslinného materiálu apod.) </t>
  </si>
  <si>
    <t xml:space="preserve">Trávník </t>
  </si>
  <si>
    <t>2x</t>
  </si>
  <si>
    <r>
      <t>Chemické</t>
    </r>
    <r>
      <rPr>
        <sz val="10"/>
        <color theme="1"/>
        <rFont val="Calibri"/>
        <family val="2"/>
        <charset val="238"/>
        <scheme val="minor"/>
      </rPr>
      <t> </t>
    </r>
    <r>
      <rPr>
        <b/>
        <sz val="10"/>
        <color theme="1"/>
        <rFont val="Calibri"/>
        <family val="2"/>
        <charset val="238"/>
        <scheme val="minor"/>
      </rPr>
      <t>odplevelení</t>
    </r>
    <r>
      <rPr>
        <sz val="10"/>
        <color theme="1"/>
        <rFont val="Calibri"/>
        <family val="2"/>
        <charset val="238"/>
        <scheme val="minor"/>
      </rPr>
      <t> před založením kultury nad 20 m2 postřikem na široko v rovině a svahu do 1:5</t>
    </r>
  </si>
  <si>
    <t>t</t>
  </si>
  <si>
    <t>herbicid</t>
  </si>
  <si>
    <t>Roundap 5l/h</t>
  </si>
  <si>
    <t>l</t>
  </si>
  <si>
    <t>hnojvo</t>
  </si>
  <si>
    <t>kg</t>
  </si>
  <si>
    <t xml:space="preserve">umělé hnojivo trávníkové startovací dávka </t>
  </si>
  <si>
    <t>0,0003t/m2</t>
  </si>
  <si>
    <t xml:space="preserve">travní osivo parkové </t>
  </si>
  <si>
    <t>0,03kg/m2</t>
  </si>
  <si>
    <t xml:space="preserve">osivo </t>
  </si>
  <si>
    <t xml:space="preserve">Založení trávníku </t>
  </si>
  <si>
    <r>
      <t>Odstranění</t>
    </r>
    <r>
      <rPr>
        <sz val="10"/>
        <color theme="1"/>
        <rFont val="Calibri"/>
        <family val="2"/>
        <charset val="238"/>
        <scheme val="minor"/>
      </rPr>
      <t> </t>
    </r>
    <r>
      <rPr>
        <b/>
        <sz val="10"/>
        <color theme="1"/>
        <rFont val="Calibri"/>
        <family val="2"/>
        <charset val="238"/>
        <scheme val="minor"/>
      </rPr>
      <t>stařiny</t>
    </r>
    <r>
      <rPr>
        <sz val="10"/>
        <color theme="1"/>
        <rFont val="Calibri"/>
        <family val="2"/>
        <charset val="238"/>
        <scheme val="minor"/>
      </rPr>
      <t> do 500 m2 s naložením a odvozem do 20 km v rovině nebo svahu do 1:5</t>
    </r>
  </si>
  <si>
    <r>
      <t>Rozrušení</t>
    </r>
    <r>
      <rPr>
        <sz val="10"/>
        <color theme="1"/>
        <rFont val="Calibri"/>
        <family val="2"/>
        <charset val="238"/>
        <scheme val="minor"/>
      </rPr>
      <t> </t>
    </r>
    <r>
      <rPr>
        <b/>
        <sz val="10"/>
        <color theme="1"/>
        <rFont val="Calibri"/>
        <family val="2"/>
        <charset val="238"/>
        <scheme val="minor"/>
      </rPr>
      <t>půdy</t>
    </r>
    <r>
      <rPr>
        <sz val="10"/>
        <color theme="1"/>
        <rFont val="Calibri"/>
        <family val="2"/>
        <charset val="238"/>
        <scheme val="minor"/>
      </rPr>
      <t> souvislé plochy do 500 m2 hloubky do 150 mm v rovině a svahu do 1:5</t>
    </r>
  </si>
  <si>
    <r>
      <t>Plošná</t>
    </r>
    <r>
      <rPr>
        <sz val="10"/>
        <color theme="1"/>
        <rFont val="Calibri"/>
        <family val="2"/>
        <charset val="238"/>
        <scheme val="minor"/>
      </rPr>
      <t> </t>
    </r>
    <r>
      <rPr>
        <b/>
        <sz val="10"/>
        <color theme="1"/>
        <rFont val="Calibri"/>
        <family val="2"/>
        <charset val="238"/>
        <scheme val="minor"/>
      </rPr>
      <t>úprava</t>
    </r>
    <r>
      <rPr>
        <sz val="10"/>
        <color theme="1"/>
        <rFont val="Calibri"/>
        <family val="2"/>
        <charset val="238"/>
        <scheme val="minor"/>
      </rPr>
      <t> </t>
    </r>
    <r>
      <rPr>
        <b/>
        <sz val="10"/>
        <color theme="1"/>
        <rFont val="Calibri"/>
        <family val="2"/>
        <charset val="238"/>
        <scheme val="minor"/>
      </rPr>
      <t>terénu</t>
    </r>
    <r>
      <rPr>
        <sz val="10"/>
        <color theme="1"/>
        <rFont val="Calibri"/>
        <family val="2"/>
        <charset val="238"/>
        <scheme val="minor"/>
      </rPr>
      <t> do 500 m2 zemina tř 1 až 4 nerovnosti do 150 mm v rovinně a svahu do 1:5</t>
    </r>
  </si>
  <si>
    <r>
      <t>Obdělání</t>
    </r>
    <r>
      <rPr>
        <sz val="10"/>
        <color theme="1"/>
        <rFont val="Calibri"/>
        <family val="2"/>
        <charset val="238"/>
        <scheme val="minor"/>
      </rPr>
      <t> </t>
    </r>
    <r>
      <rPr>
        <b/>
        <sz val="10"/>
        <color theme="1"/>
        <rFont val="Calibri"/>
        <family val="2"/>
        <charset val="238"/>
        <scheme val="minor"/>
      </rPr>
      <t>půdy</t>
    </r>
    <r>
      <rPr>
        <sz val="10"/>
        <color theme="1"/>
        <rFont val="Calibri"/>
        <family val="2"/>
        <charset val="238"/>
        <scheme val="minor"/>
      </rPr>
      <t> </t>
    </r>
    <r>
      <rPr>
        <b/>
        <sz val="10"/>
        <color theme="1"/>
        <rFont val="Calibri"/>
        <family val="2"/>
        <charset val="238"/>
        <scheme val="minor"/>
      </rPr>
      <t>frézováním</t>
    </r>
    <r>
      <rPr>
        <sz val="10"/>
        <color theme="1"/>
        <rFont val="Calibri"/>
        <family val="2"/>
        <charset val="238"/>
        <scheme val="minor"/>
      </rPr>
      <t> v rovině a svahu do 1:5</t>
    </r>
  </si>
  <si>
    <r>
      <t>Obdělání</t>
    </r>
    <r>
      <rPr>
        <sz val="10"/>
        <color theme="1"/>
        <rFont val="Calibri"/>
        <family val="2"/>
        <charset val="238"/>
        <scheme val="minor"/>
      </rPr>
      <t> </t>
    </r>
    <r>
      <rPr>
        <b/>
        <sz val="10"/>
        <color theme="1"/>
        <rFont val="Calibri"/>
        <family val="2"/>
        <charset val="238"/>
        <scheme val="minor"/>
      </rPr>
      <t>půdy</t>
    </r>
    <r>
      <rPr>
        <sz val="10"/>
        <color theme="1"/>
        <rFont val="Calibri"/>
        <family val="2"/>
        <charset val="238"/>
        <scheme val="minor"/>
      </rPr>
      <t> </t>
    </r>
    <r>
      <rPr>
        <b/>
        <sz val="10"/>
        <color theme="1"/>
        <rFont val="Calibri"/>
        <family val="2"/>
        <charset val="238"/>
        <scheme val="minor"/>
      </rPr>
      <t>hrabáním</t>
    </r>
    <r>
      <rPr>
        <sz val="10"/>
        <color theme="1"/>
        <rFont val="Calibri"/>
        <family val="2"/>
        <charset val="238"/>
        <scheme val="minor"/>
      </rPr>
      <t> v rovině a svahu do 1:5</t>
    </r>
  </si>
  <si>
    <r>
      <t>Založení</t>
    </r>
    <r>
      <rPr>
        <sz val="10"/>
        <color theme="1"/>
        <rFont val="Calibri"/>
        <family val="2"/>
        <charset val="238"/>
        <scheme val="minor"/>
      </rPr>
      <t> </t>
    </r>
    <r>
      <rPr>
        <b/>
        <sz val="10"/>
        <color theme="1"/>
        <rFont val="Calibri"/>
        <family val="2"/>
        <charset val="238"/>
        <scheme val="minor"/>
      </rPr>
      <t>parkového</t>
    </r>
    <r>
      <rPr>
        <sz val="10"/>
        <color theme="1"/>
        <rFont val="Calibri"/>
        <family val="2"/>
        <charset val="238"/>
        <scheme val="minor"/>
      </rPr>
      <t> </t>
    </r>
    <r>
      <rPr>
        <b/>
        <sz val="10"/>
        <color theme="1"/>
        <rFont val="Calibri"/>
        <family val="2"/>
        <charset val="238"/>
        <scheme val="minor"/>
      </rPr>
      <t>trávníku</t>
    </r>
    <r>
      <rPr>
        <sz val="10"/>
        <color theme="1"/>
        <rFont val="Calibri"/>
        <family val="2"/>
        <charset val="238"/>
        <scheme val="minor"/>
      </rPr>
      <t> výsevem plochy do 1000 m2 v rovině a ve svahu do 1:5</t>
    </r>
  </si>
  <si>
    <r>
      <t>Hnojení</t>
    </r>
    <r>
      <rPr>
        <sz val="10"/>
        <color theme="1"/>
        <rFont val="Calibri"/>
        <family val="2"/>
        <charset val="238"/>
        <scheme val="minor"/>
      </rPr>
      <t> </t>
    </r>
    <r>
      <rPr>
        <b/>
        <sz val="10"/>
        <color theme="1"/>
        <rFont val="Calibri"/>
        <family val="2"/>
        <charset val="238"/>
        <scheme val="minor"/>
      </rPr>
      <t>půdy</t>
    </r>
    <r>
      <rPr>
        <sz val="10"/>
        <color theme="1"/>
        <rFont val="Calibri"/>
        <family val="2"/>
        <charset val="238"/>
        <scheme val="minor"/>
      </rPr>
      <t> </t>
    </r>
    <r>
      <rPr>
        <b/>
        <sz val="10"/>
        <color theme="1"/>
        <rFont val="Calibri"/>
        <family val="2"/>
        <charset val="238"/>
        <scheme val="minor"/>
      </rPr>
      <t>umělým</t>
    </r>
    <r>
      <rPr>
        <sz val="10"/>
        <color theme="1"/>
        <rFont val="Calibri"/>
        <family val="2"/>
        <charset val="238"/>
        <scheme val="minor"/>
      </rPr>
      <t> </t>
    </r>
    <r>
      <rPr>
        <b/>
        <sz val="10"/>
        <color theme="1"/>
        <rFont val="Calibri"/>
        <family val="2"/>
        <charset val="238"/>
        <scheme val="minor"/>
      </rPr>
      <t>hnojivem</t>
    </r>
    <r>
      <rPr>
        <sz val="10"/>
        <color theme="1"/>
        <rFont val="Calibri"/>
        <family val="2"/>
        <charset val="238"/>
        <scheme val="minor"/>
      </rPr>
      <t> na široko v </t>
    </r>
    <r>
      <rPr>
        <b/>
        <sz val="10"/>
        <color theme="1"/>
        <rFont val="Calibri"/>
        <family val="2"/>
        <charset val="238"/>
        <scheme val="minor"/>
      </rPr>
      <t>rovině</t>
    </r>
    <r>
      <rPr>
        <sz val="10"/>
        <color theme="1"/>
        <rFont val="Calibri"/>
        <family val="2"/>
        <charset val="238"/>
        <scheme val="minor"/>
      </rPr>
      <t> a svahu do 1:5</t>
    </r>
  </si>
  <si>
    <t xml:space="preserve">odvoz odpadu </t>
  </si>
  <si>
    <t>R</t>
  </si>
  <si>
    <t>kpl</t>
  </si>
  <si>
    <t>včetně závlahových mís stromů</t>
  </si>
  <si>
    <t>185804214R</t>
  </si>
  <si>
    <t>410*10</t>
  </si>
  <si>
    <t>185 85-1121</t>
  </si>
  <si>
    <t>dovoz vody pro zálivku</t>
  </si>
  <si>
    <t>přesun hmot - pomocný materiál</t>
  </si>
  <si>
    <t>4*0,06*6</t>
  </si>
  <si>
    <t>998231311</t>
  </si>
  <si>
    <t xml:space="preserve">voda na zalití </t>
  </si>
  <si>
    <t xml:space="preserve">vertikutace </t>
  </si>
  <si>
    <t xml:space="preserve">Péče 1.rok po založení </t>
  </si>
  <si>
    <t xml:space="preserve">R </t>
  </si>
  <si>
    <t xml:space="preserve">Péče 2-5 rok po založení </t>
  </si>
  <si>
    <t xml:space="preserve">kontrola a ošetření stromů dle potřeby </t>
  </si>
  <si>
    <t>Odvoz a uložení odpadu včetně poplatku</t>
  </si>
  <si>
    <r>
      <t>zalití stromů vodou 60l/m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, 6 x ročně</t>
    </r>
  </si>
  <si>
    <r>
      <t>zalití ploch keřů vodou 20l/m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, 6 x ročně</t>
    </r>
  </si>
  <si>
    <t>Ošetřování vysazených dřevin soliterních v rovině a svahu do 1:5</t>
  </si>
  <si>
    <t>Vypletí záhonu dřevin ve skupinách s naložením a odvozem odpadu do 20 km v rovině a svahu do 1:5</t>
  </si>
  <si>
    <t>Pokosení trávníku parkového plochy do 1000 m2 s odvozem do 20 km v rovině a svahu do 1:5,10x</t>
  </si>
  <si>
    <t>Vyhrabání trávníku souvislé plochy do 1000 m2 v rovině a svahu do 1:5, 10x</t>
  </si>
  <si>
    <t>Prořezání trávníku bez přísevu plochy do 1000 m2 v rovině nebo na svahu do 1:5</t>
  </si>
  <si>
    <t>doplnění mulče D+M</t>
  </si>
  <si>
    <t>CENA CELKEM ZA ZAHRADNICKÉ ÚPRAVY- ZALOŽENÍ VEGET.PRVKU bez DPH</t>
  </si>
  <si>
    <t>CELKEM ZA VÝSADBU A PÉČI bez DPH</t>
  </si>
  <si>
    <t xml:space="preserve">Ošetřování vysazených dřevin soliterních v rovině a svahu do 1:5, 2x ročně </t>
  </si>
  <si>
    <t>Ošetřování vysazených dřevin ve skupinách v rovině a svahu do 1:5</t>
  </si>
  <si>
    <t xml:space="preserve">doplnění mulče D+M, 1x ročně </t>
  </si>
  <si>
    <t xml:space="preserve">kontrola a ošetření stromů dle potřeby, 1x ročně  </t>
  </si>
  <si>
    <t>4*0,06*6*4</t>
  </si>
  <si>
    <t>CENA CELKEM ZA ZAHRADNICKÉ ÚPRAVY- ZALOŽENÍ VEGET.PRVKU včetně péče  bez DPH</t>
  </si>
  <si>
    <t xml:space="preserve">2x ročně </t>
  </si>
  <si>
    <t xml:space="preserve">Ošetřování vysazených dřevin ve skupinách v rovině a svahu do 1:5, 2x ročně </t>
  </si>
  <si>
    <t xml:space="preserve">Vypletí záhonu dřevin ve skupinách s naložením a odvozem odpadu do 20 km v rovině a svahu do 1:5, 2x ročně </t>
  </si>
  <si>
    <t xml:space="preserve">Celkem bez DPH 1.rok po výsadbě </t>
  </si>
  <si>
    <t xml:space="preserve">Celkem bez DPH, péče 2.-5. rok po založení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</si>
</sst>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5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3" borderId="0" xfId="0" applyFill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164" fontId="5" fillId="4" borderId="1" xfId="0" applyNumberFormat="1" applyFont="1" applyFill="1" applyBorder="1" applyAlignment="1">
      <alignment horizontal="center" vertical="center"/>
    </xf>
    <xf numFmtId="0" fontId="3" fillId="4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4" fontId="0" fillId="3" borderId="1" xfId="0" applyNumberFormat="1" applyFill="1" applyBorder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2" fillId="0" borderId="0" xfId="0" applyNumberFormat="1" applyFont="1"/>
    <xf numFmtId="0" fontId="3" fillId="6" borderId="1" xfId="0" applyFont="1" applyFill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/>
    </xf>
    <xf numFmtId="0" fontId="0" fillId="0" borderId="0" xfId="0" applyAlignment="1">
      <alignment wrapText="1" shrinkToFi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 shrinkToFi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 wrapText="1" shrinkToFit="1"/>
    </xf>
    <xf numFmtId="0" fontId="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164" fontId="5" fillId="4" borderId="1" xfId="0" applyNumberFormat="1" applyFont="1" applyFill="1" applyBorder="1" applyAlignment="1">
      <alignment vertical="top"/>
    </xf>
    <xf numFmtId="164" fontId="0" fillId="0" borderId="0" xfId="0" applyNumberFormat="1"/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" fontId="3" fillId="0" borderId="1" xfId="1" applyNumberFormat="1" applyFont="1" applyFill="1" applyBorder="1" applyAlignment="1" applyProtection="1">
      <alignment vertical="top"/>
    </xf>
    <xf numFmtId="49" fontId="3" fillId="0" borderId="1" xfId="0" applyNumberFormat="1" applyFont="1" applyBorder="1" applyAlignment="1">
      <alignment vertical="top"/>
    </xf>
    <xf numFmtId="165" fontId="3" fillId="0" borderId="1" xfId="1" applyNumberFormat="1" applyFont="1" applyFill="1" applyBorder="1" applyAlignment="1" applyProtection="1">
      <alignment vertical="top"/>
    </xf>
    <xf numFmtId="49" fontId="3" fillId="0" borderId="1" xfId="0" applyNumberFormat="1" applyFont="1" applyBorder="1" applyAlignment="1">
      <alignment vertical="top" wrapText="1" shrinkToFit="1"/>
    </xf>
    <xf numFmtId="2" fontId="3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left" vertical="top"/>
    </xf>
    <xf numFmtId="164" fontId="0" fillId="0" borderId="1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4" xfId="0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 vertical="top" wrapText="1" shrinkToFit="1"/>
    </xf>
    <xf numFmtId="0" fontId="1" fillId="4" borderId="3" xfId="0" applyFont="1" applyFill="1" applyBorder="1" applyAlignment="1">
      <alignment horizontal="center" vertical="top" wrapText="1" shrinkToFit="1"/>
    </xf>
    <xf numFmtId="0" fontId="1" fillId="4" borderId="4" xfId="0" applyFont="1" applyFill="1" applyBorder="1" applyAlignment="1">
      <alignment horizontal="center" vertical="top" wrapText="1" shrinkToFit="1"/>
    </xf>
    <xf numFmtId="0" fontId="1" fillId="4" borderId="6" xfId="0" applyFont="1" applyFill="1" applyBorder="1" applyAlignment="1">
      <alignment horizontal="center" wrapText="1" shrinkToFi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88D0-9007-4C6F-B8BD-6B9074740406}">
  <dimension ref="A1:EK104"/>
  <sheetViews>
    <sheetView tabSelected="1" topLeftCell="A57" zoomScale="82" zoomScaleNormal="82" workbookViewId="0">
      <selection activeCell="H98" sqref="H98"/>
    </sheetView>
  </sheetViews>
  <sheetFormatPr defaultRowHeight="15" x14ac:dyDescent="0.25"/>
  <cols>
    <col min="1" max="1" width="3.85546875" style="24" customWidth="1"/>
    <col min="2" max="2" width="12.42578125" style="24" bestFit="1" customWidth="1"/>
    <col min="3" max="3" width="72.42578125" bestFit="1" customWidth="1"/>
    <col min="4" max="4" width="15.5703125" style="1" customWidth="1"/>
    <col min="5" max="5" width="4.140625" style="1" customWidth="1"/>
    <col min="6" max="6" width="6" style="1" customWidth="1"/>
    <col min="7" max="7" width="7.7109375" style="1" bestFit="1" customWidth="1"/>
    <col min="8" max="8" width="12.140625" style="1" bestFit="1" customWidth="1"/>
    <col min="16" max="16" width="10.42578125" bestFit="1" customWidth="1"/>
  </cols>
  <sheetData>
    <row r="1" spans="1:141" x14ac:dyDescent="0.25">
      <c r="A1" s="62" t="s">
        <v>0</v>
      </c>
      <c r="B1" s="62"/>
      <c r="C1" s="62"/>
    </row>
    <row r="3" spans="1:141" x14ac:dyDescent="0.25">
      <c r="A3" s="63" t="s">
        <v>1</v>
      </c>
      <c r="B3" s="63"/>
      <c r="C3" s="63"/>
      <c r="D3" s="63"/>
      <c r="E3" s="63"/>
      <c r="F3" s="63"/>
      <c r="G3" s="63"/>
      <c r="H3" s="63"/>
    </row>
    <row r="4" spans="1:141" s="5" customFormat="1" x14ac:dyDescent="0.25">
      <c r="A4" s="2" t="s">
        <v>2</v>
      </c>
      <c r="B4" s="2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</row>
    <row r="5" spans="1:141" s="12" customFormat="1" ht="12.75" x14ac:dyDescent="0.2">
      <c r="A5" s="6">
        <v>1</v>
      </c>
      <c r="B5" s="7">
        <v>183101122</v>
      </c>
      <c r="C5" s="8" t="s">
        <v>10</v>
      </c>
      <c r="D5" s="9"/>
      <c r="E5" s="10" t="s">
        <v>11</v>
      </c>
      <c r="F5" s="10">
        <v>4</v>
      </c>
      <c r="G5" s="11"/>
      <c r="H5" s="11">
        <f>G5*F5</f>
        <v>0</v>
      </c>
    </row>
    <row r="6" spans="1:141" s="12" customFormat="1" ht="12.75" x14ac:dyDescent="0.2">
      <c r="A6" s="6">
        <v>2</v>
      </c>
      <c r="B6" s="7">
        <v>184102116</v>
      </c>
      <c r="C6" s="8" t="s">
        <v>12</v>
      </c>
      <c r="D6" s="9"/>
      <c r="E6" s="10" t="s">
        <v>11</v>
      </c>
      <c r="F6" s="10">
        <v>4</v>
      </c>
      <c r="G6" s="11"/>
      <c r="H6" s="11">
        <f t="shared" ref="H6:H22" si="0">G6*F6</f>
        <v>0</v>
      </c>
    </row>
    <row r="7" spans="1:141" s="12" customFormat="1" ht="12.75" x14ac:dyDescent="0.2">
      <c r="A7" s="6">
        <v>3</v>
      </c>
      <c r="B7" s="7" t="s">
        <v>13</v>
      </c>
      <c r="C7" s="8" t="s">
        <v>14</v>
      </c>
      <c r="D7" s="9" t="s">
        <v>15</v>
      </c>
      <c r="E7" s="10" t="s">
        <v>11</v>
      </c>
      <c r="F7" s="10">
        <v>4</v>
      </c>
      <c r="G7" s="11"/>
      <c r="H7" s="11">
        <f t="shared" si="0"/>
        <v>0</v>
      </c>
    </row>
    <row r="8" spans="1:141" s="12" customFormat="1" ht="12.75" x14ac:dyDescent="0.2">
      <c r="A8" s="6">
        <v>4</v>
      </c>
      <c r="B8" s="7">
        <v>184215412</v>
      </c>
      <c r="C8" s="8" t="s">
        <v>16</v>
      </c>
      <c r="D8" s="9"/>
      <c r="E8" s="10" t="s">
        <v>11</v>
      </c>
      <c r="F8" s="10">
        <v>4</v>
      </c>
      <c r="G8" s="11"/>
      <c r="H8" s="11">
        <f t="shared" si="0"/>
        <v>0</v>
      </c>
    </row>
    <row r="9" spans="1:141" s="12" customFormat="1" ht="12.75" x14ac:dyDescent="0.2">
      <c r="A9" s="6">
        <v>5</v>
      </c>
      <c r="B9" s="7" t="s">
        <v>17</v>
      </c>
      <c r="C9" s="8" t="s">
        <v>18</v>
      </c>
      <c r="D9" s="9" t="s">
        <v>19</v>
      </c>
      <c r="E9" s="10" t="s">
        <v>11</v>
      </c>
      <c r="F9" s="10">
        <v>4</v>
      </c>
      <c r="G9" s="11"/>
      <c r="H9" s="11">
        <f t="shared" si="0"/>
        <v>0</v>
      </c>
    </row>
    <row r="10" spans="1:141" s="12" customFormat="1" ht="12.75" x14ac:dyDescent="0.2">
      <c r="A10" s="6">
        <v>6</v>
      </c>
      <c r="B10" s="7">
        <v>184202112</v>
      </c>
      <c r="C10" s="8" t="s">
        <v>20</v>
      </c>
      <c r="D10" s="9"/>
      <c r="E10" s="10" t="s">
        <v>11</v>
      </c>
      <c r="F10" s="10">
        <v>4</v>
      </c>
      <c r="G10" s="11"/>
      <c r="H10" s="11">
        <f>G10*F10</f>
        <v>0</v>
      </c>
    </row>
    <row r="11" spans="1:141" s="12" customFormat="1" ht="12.75" x14ac:dyDescent="0.2">
      <c r="A11" s="6">
        <v>7</v>
      </c>
      <c r="B11" s="7" t="s">
        <v>21</v>
      </c>
      <c r="C11" s="8" t="s">
        <v>22</v>
      </c>
      <c r="D11" s="9" t="s">
        <v>23</v>
      </c>
      <c r="E11" s="10" t="s">
        <v>24</v>
      </c>
      <c r="F11" s="10">
        <v>4</v>
      </c>
      <c r="G11" s="11"/>
      <c r="H11" s="11">
        <f t="shared" si="0"/>
        <v>0</v>
      </c>
    </row>
    <row r="12" spans="1:141" s="12" customFormat="1" ht="12.75" x14ac:dyDescent="0.2">
      <c r="A12" s="6">
        <v>8</v>
      </c>
      <c r="B12" s="7">
        <v>184806112</v>
      </c>
      <c r="C12" s="8" t="s">
        <v>25</v>
      </c>
      <c r="D12" s="9" t="s">
        <v>26</v>
      </c>
      <c r="E12" s="10" t="s">
        <v>11</v>
      </c>
      <c r="F12" s="10">
        <v>4</v>
      </c>
      <c r="G12" s="11"/>
      <c r="H12" s="11">
        <f t="shared" si="0"/>
        <v>0</v>
      </c>
    </row>
    <row r="13" spans="1:141" s="12" customFormat="1" ht="12.75" x14ac:dyDescent="0.2">
      <c r="A13" s="6">
        <v>9</v>
      </c>
      <c r="B13" s="7">
        <v>185851111</v>
      </c>
      <c r="C13" s="8" t="s">
        <v>27</v>
      </c>
      <c r="D13" s="9" t="s">
        <v>28</v>
      </c>
      <c r="E13" s="10" t="s">
        <v>29</v>
      </c>
      <c r="F13" s="10">
        <f>0.6*4</f>
        <v>2.4</v>
      </c>
      <c r="G13" s="11"/>
      <c r="H13" s="11">
        <f t="shared" si="0"/>
        <v>0</v>
      </c>
    </row>
    <row r="14" spans="1:141" s="14" customFormat="1" ht="14.25" customHeight="1" x14ac:dyDescent="0.2">
      <c r="A14" s="64" t="s">
        <v>30</v>
      </c>
      <c r="B14" s="65"/>
      <c r="C14" s="65"/>
      <c r="D14" s="65"/>
      <c r="E14" s="65"/>
      <c r="F14" s="65"/>
      <c r="G14" s="66"/>
      <c r="H14" s="13">
        <f>SUM(H5:H13)</f>
        <v>0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</row>
    <row r="15" spans="1:141" s="5" customFormat="1" x14ac:dyDescent="0.25">
      <c r="A15" s="2" t="s">
        <v>2</v>
      </c>
      <c r="B15" s="2" t="s">
        <v>31</v>
      </c>
      <c r="C15" s="3" t="s">
        <v>32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</row>
    <row r="16" spans="1:141" s="12" customFormat="1" ht="12.75" x14ac:dyDescent="0.2">
      <c r="A16" s="10">
        <v>10</v>
      </c>
      <c r="B16" s="7" t="s">
        <v>33</v>
      </c>
      <c r="C16" s="7" t="s">
        <v>34</v>
      </c>
      <c r="D16" s="9" t="s">
        <v>35</v>
      </c>
      <c r="E16" s="10" t="s">
        <v>11</v>
      </c>
      <c r="F16" s="10">
        <v>1</v>
      </c>
      <c r="G16" s="11"/>
      <c r="H16" s="11">
        <f t="shared" si="0"/>
        <v>0</v>
      </c>
      <c r="K16" s="15"/>
    </row>
    <row r="17" spans="1:141" s="12" customFormat="1" ht="12.75" x14ac:dyDescent="0.2">
      <c r="A17" s="10">
        <v>11</v>
      </c>
      <c r="B17" s="7" t="s">
        <v>33</v>
      </c>
      <c r="C17" s="7" t="s">
        <v>36</v>
      </c>
      <c r="D17" s="9" t="s">
        <v>37</v>
      </c>
      <c r="E17" s="10" t="s">
        <v>11</v>
      </c>
      <c r="F17" s="10">
        <v>1</v>
      </c>
      <c r="G17" s="11"/>
      <c r="H17" s="11">
        <f t="shared" si="0"/>
        <v>0</v>
      </c>
      <c r="K17" s="15"/>
    </row>
    <row r="18" spans="1:141" s="12" customFormat="1" ht="12.75" x14ac:dyDescent="0.2">
      <c r="A18" s="10">
        <v>12</v>
      </c>
      <c r="B18" s="7" t="s">
        <v>33</v>
      </c>
      <c r="C18" s="7" t="s">
        <v>38</v>
      </c>
      <c r="D18" s="9" t="s">
        <v>35</v>
      </c>
      <c r="E18" s="10" t="s">
        <v>11</v>
      </c>
      <c r="F18" s="10">
        <v>1</v>
      </c>
      <c r="G18" s="11"/>
      <c r="H18" s="11">
        <f t="shared" si="0"/>
        <v>0</v>
      </c>
      <c r="K18" s="15"/>
    </row>
    <row r="19" spans="1:141" s="12" customFormat="1" ht="12.75" x14ac:dyDescent="0.2">
      <c r="A19" s="10">
        <v>13</v>
      </c>
      <c r="B19" s="7" t="s">
        <v>33</v>
      </c>
      <c r="C19" s="7" t="s">
        <v>39</v>
      </c>
      <c r="D19" s="9" t="s">
        <v>35</v>
      </c>
      <c r="E19" s="10" t="s">
        <v>11</v>
      </c>
      <c r="F19" s="10">
        <v>1</v>
      </c>
      <c r="G19" s="11"/>
      <c r="H19" s="11">
        <f t="shared" si="0"/>
        <v>0</v>
      </c>
      <c r="K19" s="15"/>
    </row>
    <row r="20" spans="1:141" s="12" customFormat="1" ht="12.75" x14ac:dyDescent="0.2">
      <c r="A20" s="10">
        <v>14</v>
      </c>
      <c r="B20" s="7" t="s">
        <v>40</v>
      </c>
      <c r="C20" s="7" t="s">
        <v>41</v>
      </c>
      <c r="D20" s="9" t="s">
        <v>42</v>
      </c>
      <c r="E20" s="10" t="s">
        <v>29</v>
      </c>
      <c r="F20" s="10">
        <f>F11*0.15</f>
        <v>0.6</v>
      </c>
      <c r="G20" s="11"/>
      <c r="H20" s="11">
        <f t="shared" si="0"/>
        <v>0</v>
      </c>
      <c r="K20" s="15"/>
    </row>
    <row r="21" spans="1:141" s="12" customFormat="1" ht="38.25" x14ac:dyDescent="0.2">
      <c r="A21" s="10">
        <v>15</v>
      </c>
      <c r="B21" s="7" t="s">
        <v>43</v>
      </c>
      <c r="C21" s="16" t="s">
        <v>44</v>
      </c>
      <c r="D21" s="9"/>
      <c r="E21" s="10" t="s">
        <v>45</v>
      </c>
      <c r="F21" s="10">
        <v>4</v>
      </c>
      <c r="G21" s="11"/>
      <c r="H21" s="11">
        <f t="shared" si="0"/>
        <v>0</v>
      </c>
      <c r="K21" s="15"/>
    </row>
    <row r="22" spans="1:141" s="12" customFormat="1" ht="12.75" x14ac:dyDescent="0.2">
      <c r="A22" s="10">
        <v>16</v>
      </c>
      <c r="B22" s="7" t="s">
        <v>46</v>
      </c>
      <c r="C22" s="7" t="s">
        <v>47</v>
      </c>
      <c r="D22" s="9" t="s">
        <v>28</v>
      </c>
      <c r="E22" s="10" t="s">
        <v>29</v>
      </c>
      <c r="F22" s="10">
        <f>4*0.6</f>
        <v>2.4</v>
      </c>
      <c r="G22" s="11"/>
      <c r="H22" s="11">
        <f t="shared" si="0"/>
        <v>0</v>
      </c>
      <c r="K22" s="15"/>
    </row>
    <row r="23" spans="1:141" s="14" customFormat="1" ht="12.75" x14ac:dyDescent="0.2">
      <c r="A23" s="67" t="s">
        <v>48</v>
      </c>
      <c r="B23" s="68"/>
      <c r="C23" s="68"/>
      <c r="D23" s="68"/>
      <c r="E23" s="68"/>
      <c r="F23" s="68"/>
      <c r="G23" s="69"/>
      <c r="H23" s="13">
        <f>SUM(H16:H22)</f>
        <v>0</v>
      </c>
      <c r="I23" s="12"/>
      <c r="J23" s="12"/>
      <c r="K23" s="15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</row>
    <row r="24" spans="1:141" s="5" customFormat="1" x14ac:dyDescent="0.25">
      <c r="A24" s="70" t="s">
        <v>49</v>
      </c>
      <c r="B24" s="71"/>
      <c r="C24" s="71"/>
      <c r="D24" s="71"/>
      <c r="E24" s="71"/>
      <c r="F24" s="71"/>
      <c r="G24" s="72"/>
      <c r="H24" s="17">
        <f>H23+H14</f>
        <v>0</v>
      </c>
      <c r="I24"/>
      <c r="J24" s="18"/>
      <c r="K24" s="19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</row>
    <row r="25" spans="1:141" x14ac:dyDescent="0.25">
      <c r="A25" s="19"/>
      <c r="B25" s="18"/>
      <c r="C25" s="19"/>
      <c r="D25" s="20"/>
      <c r="E25" s="20"/>
      <c r="F25" s="20"/>
      <c r="G25" s="20"/>
      <c r="J25" s="18"/>
      <c r="K25" s="19"/>
    </row>
    <row r="26" spans="1:141" x14ac:dyDescent="0.25">
      <c r="A26" s="19"/>
      <c r="B26" s="18"/>
      <c r="C26" s="19"/>
      <c r="D26" s="20"/>
      <c r="E26" s="20"/>
      <c r="F26" s="20"/>
      <c r="G26" s="20"/>
      <c r="H26" s="20"/>
      <c r="J26" s="18"/>
      <c r="K26" s="19"/>
    </row>
    <row r="27" spans="1:141" x14ac:dyDescent="0.25">
      <c r="A27" s="73" t="s">
        <v>50</v>
      </c>
      <c r="B27" s="74"/>
      <c r="C27" s="74"/>
      <c r="D27" s="74"/>
      <c r="E27" s="74"/>
      <c r="F27" s="74"/>
      <c r="G27" s="74"/>
      <c r="H27" s="75"/>
      <c r="J27" s="18"/>
      <c r="K27" s="19"/>
    </row>
    <row r="28" spans="1:141" x14ac:dyDescent="0.25">
      <c r="A28" s="2" t="s">
        <v>2</v>
      </c>
      <c r="B28" s="2" t="s">
        <v>3</v>
      </c>
      <c r="C28" s="3" t="s">
        <v>4</v>
      </c>
      <c r="D28" s="4" t="s">
        <v>5</v>
      </c>
      <c r="E28" s="4" t="s">
        <v>6</v>
      </c>
      <c r="F28" s="4" t="s">
        <v>7</v>
      </c>
      <c r="G28" s="4" t="s">
        <v>8</v>
      </c>
      <c r="H28" s="4" t="s">
        <v>9</v>
      </c>
      <c r="J28" s="18"/>
      <c r="K28" s="19"/>
    </row>
    <row r="29" spans="1:141" s="12" customFormat="1" ht="12.75" x14ac:dyDescent="0.2">
      <c r="A29" s="6">
        <v>17</v>
      </c>
      <c r="B29" s="7">
        <v>183101122</v>
      </c>
      <c r="C29" s="8" t="s">
        <v>51</v>
      </c>
      <c r="D29" s="9"/>
      <c r="E29" s="10" t="s">
        <v>11</v>
      </c>
      <c r="F29" s="10">
        <v>86</v>
      </c>
      <c r="G29" s="11"/>
      <c r="H29" s="11">
        <f>G29*F29</f>
        <v>0</v>
      </c>
      <c r="K29" s="15"/>
    </row>
    <row r="30" spans="1:141" s="12" customFormat="1" ht="12.75" x14ac:dyDescent="0.2">
      <c r="A30" s="6">
        <v>18</v>
      </c>
      <c r="B30" s="7">
        <v>184102112</v>
      </c>
      <c r="C30" s="8" t="s">
        <v>52</v>
      </c>
      <c r="D30" s="9"/>
      <c r="E30" s="10" t="s">
        <v>11</v>
      </c>
      <c r="F30" s="10">
        <v>86</v>
      </c>
      <c r="G30" s="11"/>
      <c r="H30" s="11">
        <f t="shared" ref="H30:H34" si="1">G30*F30</f>
        <v>0</v>
      </c>
      <c r="K30" s="15"/>
    </row>
    <row r="31" spans="1:141" s="12" customFormat="1" ht="16.5" customHeight="1" x14ac:dyDescent="0.2">
      <c r="A31" s="6">
        <v>19</v>
      </c>
      <c r="B31" s="7" t="s">
        <v>13</v>
      </c>
      <c r="C31" s="8" t="s">
        <v>14</v>
      </c>
      <c r="D31" s="9" t="s">
        <v>53</v>
      </c>
      <c r="E31" s="10" t="s">
        <v>11</v>
      </c>
      <c r="F31" s="10">
        <v>86</v>
      </c>
      <c r="G31" s="11"/>
      <c r="H31" s="11">
        <f t="shared" si="1"/>
        <v>0</v>
      </c>
      <c r="K31" s="15"/>
    </row>
    <row r="32" spans="1:141" s="12" customFormat="1" ht="12.75" x14ac:dyDescent="0.2">
      <c r="A32" s="6">
        <v>20</v>
      </c>
      <c r="B32" s="7" t="s">
        <v>21</v>
      </c>
      <c r="C32" s="8" t="s">
        <v>22</v>
      </c>
      <c r="D32" s="9" t="s">
        <v>54</v>
      </c>
      <c r="E32" s="10" t="s">
        <v>24</v>
      </c>
      <c r="F32" s="10">
        <f>45+3</f>
        <v>48</v>
      </c>
      <c r="G32" s="11"/>
      <c r="H32" s="11">
        <f t="shared" si="1"/>
        <v>0</v>
      </c>
      <c r="K32" s="15"/>
    </row>
    <row r="33" spans="1:141" s="12" customFormat="1" ht="12.75" x14ac:dyDescent="0.2">
      <c r="A33" s="6">
        <v>21</v>
      </c>
      <c r="B33" s="7">
        <v>184806111</v>
      </c>
      <c r="C33" s="8" t="s">
        <v>55</v>
      </c>
      <c r="D33" s="9" t="s">
        <v>26</v>
      </c>
      <c r="E33" s="10" t="s">
        <v>11</v>
      </c>
      <c r="F33" s="10">
        <v>86</v>
      </c>
      <c r="G33" s="11"/>
      <c r="H33" s="11">
        <f>G33*F33</f>
        <v>0</v>
      </c>
      <c r="K33" s="15"/>
    </row>
    <row r="34" spans="1:141" s="12" customFormat="1" ht="12.75" x14ac:dyDescent="0.2">
      <c r="A34" s="6">
        <v>22</v>
      </c>
      <c r="B34" s="7">
        <v>185851111</v>
      </c>
      <c r="C34" s="8" t="s">
        <v>27</v>
      </c>
      <c r="D34" s="9" t="s">
        <v>56</v>
      </c>
      <c r="E34" s="10" t="s">
        <v>29</v>
      </c>
      <c r="F34" s="10">
        <f>0.6*4</f>
        <v>2.4</v>
      </c>
      <c r="G34" s="11"/>
      <c r="H34" s="11">
        <f t="shared" si="1"/>
        <v>0</v>
      </c>
      <c r="K34" s="15"/>
    </row>
    <row r="35" spans="1:141" s="12" customFormat="1" ht="12.75" x14ac:dyDescent="0.2">
      <c r="A35" s="64" t="s">
        <v>30</v>
      </c>
      <c r="B35" s="65"/>
      <c r="C35" s="65"/>
      <c r="D35" s="65"/>
      <c r="E35" s="65"/>
      <c r="F35" s="65"/>
      <c r="G35" s="66"/>
      <c r="H35" s="13">
        <f>SUM(H29:H34)</f>
        <v>0</v>
      </c>
      <c r="K35" s="15"/>
    </row>
    <row r="36" spans="1:141" x14ac:dyDescent="0.25">
      <c r="A36" s="2" t="s">
        <v>2</v>
      </c>
      <c r="B36" s="2" t="s">
        <v>31</v>
      </c>
      <c r="C36" s="3" t="s">
        <v>32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J36" s="18"/>
      <c r="K36" s="19"/>
    </row>
    <row r="37" spans="1:141" s="12" customFormat="1" ht="12.75" x14ac:dyDescent="0.2">
      <c r="A37" s="10">
        <v>23</v>
      </c>
      <c r="B37" s="7" t="s">
        <v>33</v>
      </c>
      <c r="C37" s="21" t="s">
        <v>57</v>
      </c>
      <c r="D37" s="9" t="s">
        <v>58</v>
      </c>
      <c r="E37" s="10" t="s">
        <v>11</v>
      </c>
      <c r="F37" s="10">
        <v>1</v>
      </c>
      <c r="G37" s="11"/>
      <c r="H37" s="11">
        <f t="shared" ref="H37:H43" si="2">G37*F37</f>
        <v>0</v>
      </c>
      <c r="K37" s="15"/>
    </row>
    <row r="38" spans="1:141" s="12" customFormat="1" ht="12.75" x14ac:dyDescent="0.2">
      <c r="A38" s="10">
        <v>24</v>
      </c>
      <c r="B38" s="7" t="s">
        <v>33</v>
      </c>
      <c r="C38" s="21" t="s">
        <v>59</v>
      </c>
      <c r="D38" s="9" t="s">
        <v>58</v>
      </c>
      <c r="E38" s="10" t="s">
        <v>11</v>
      </c>
      <c r="F38" s="10">
        <v>13</v>
      </c>
      <c r="G38" s="11"/>
      <c r="H38" s="11">
        <f t="shared" si="2"/>
        <v>0</v>
      </c>
      <c r="K38" s="15"/>
    </row>
    <row r="39" spans="1:141" s="12" customFormat="1" ht="12.75" x14ac:dyDescent="0.2">
      <c r="A39" s="10">
        <v>25</v>
      </c>
      <c r="B39" s="7" t="s">
        <v>33</v>
      </c>
      <c r="C39" s="21" t="s">
        <v>60</v>
      </c>
      <c r="D39" s="9" t="s">
        <v>61</v>
      </c>
      <c r="E39" s="10" t="s">
        <v>11</v>
      </c>
      <c r="F39" s="10">
        <v>13</v>
      </c>
      <c r="G39" s="11"/>
      <c r="H39" s="11">
        <f t="shared" si="2"/>
        <v>0</v>
      </c>
      <c r="K39" s="15"/>
    </row>
    <row r="40" spans="1:141" s="12" customFormat="1" ht="12.75" x14ac:dyDescent="0.2">
      <c r="A40" s="10">
        <v>26</v>
      </c>
      <c r="B40" s="7" t="s">
        <v>33</v>
      </c>
      <c r="C40" s="21" t="s">
        <v>62</v>
      </c>
      <c r="D40" s="9" t="s">
        <v>63</v>
      </c>
      <c r="E40" s="10" t="s">
        <v>11</v>
      </c>
      <c r="F40" s="10">
        <v>57</v>
      </c>
      <c r="G40" s="11"/>
      <c r="H40" s="11">
        <f t="shared" si="2"/>
        <v>0</v>
      </c>
      <c r="K40" s="15"/>
    </row>
    <row r="41" spans="1:141" s="12" customFormat="1" ht="12.75" x14ac:dyDescent="0.2">
      <c r="A41" s="10">
        <v>27</v>
      </c>
      <c r="B41" s="7" t="s">
        <v>33</v>
      </c>
      <c r="C41" s="21" t="s">
        <v>64</v>
      </c>
      <c r="D41" s="9" t="s">
        <v>65</v>
      </c>
      <c r="E41" s="10" t="s">
        <v>11</v>
      </c>
      <c r="F41" s="10">
        <v>2</v>
      </c>
      <c r="G41" s="11"/>
      <c r="H41" s="11">
        <f t="shared" si="2"/>
        <v>0</v>
      </c>
      <c r="K41" s="15"/>
    </row>
    <row r="42" spans="1:141" s="12" customFormat="1" ht="12.75" x14ac:dyDescent="0.2">
      <c r="A42" s="10">
        <v>28</v>
      </c>
      <c r="B42" s="7" t="s">
        <v>40</v>
      </c>
      <c r="C42" s="7" t="s">
        <v>41</v>
      </c>
      <c r="D42" s="9" t="s">
        <v>54</v>
      </c>
      <c r="E42" s="10" t="s">
        <v>29</v>
      </c>
      <c r="F42" s="10">
        <f>45*0.1</f>
        <v>4.5</v>
      </c>
      <c r="G42" s="11"/>
      <c r="H42" s="11">
        <f t="shared" si="2"/>
        <v>0</v>
      </c>
      <c r="K42" s="15"/>
    </row>
    <row r="43" spans="1:141" s="12" customFormat="1" ht="12.75" x14ac:dyDescent="0.2">
      <c r="A43" s="10">
        <v>29</v>
      </c>
      <c r="B43" s="7" t="s">
        <v>46</v>
      </c>
      <c r="C43" s="7" t="s">
        <v>47</v>
      </c>
      <c r="D43" s="9"/>
      <c r="E43" s="10" t="s">
        <v>29</v>
      </c>
      <c r="F43" s="10">
        <f>F34</f>
        <v>2.4</v>
      </c>
      <c r="G43" s="11"/>
      <c r="H43" s="11">
        <f t="shared" si="2"/>
        <v>0</v>
      </c>
      <c r="K43" s="15"/>
    </row>
    <row r="44" spans="1:141" s="12" customFormat="1" ht="12.75" x14ac:dyDescent="0.2">
      <c r="A44" s="67" t="s">
        <v>48</v>
      </c>
      <c r="B44" s="68"/>
      <c r="C44" s="68"/>
      <c r="D44" s="68"/>
      <c r="E44" s="68"/>
      <c r="F44" s="68"/>
      <c r="G44" s="69"/>
      <c r="H44" s="13">
        <f>SUM(H37:H43)</f>
        <v>0</v>
      </c>
    </row>
    <row r="45" spans="1:141" s="5" customFormat="1" ht="16.5" customHeight="1" x14ac:dyDescent="0.25">
      <c r="A45" s="70" t="s">
        <v>66</v>
      </c>
      <c r="B45" s="71"/>
      <c r="C45" s="71"/>
      <c r="D45" s="71"/>
      <c r="E45" s="71"/>
      <c r="F45" s="71"/>
      <c r="G45" s="72"/>
      <c r="H45" s="17">
        <f>H44+H35</f>
        <v>0</v>
      </c>
      <c r="I45"/>
      <c r="J45" s="18"/>
      <c r="K45" s="19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</row>
    <row r="46" spans="1:141" s="5" customFormat="1" ht="16.5" customHeight="1" x14ac:dyDescent="0.25">
      <c r="A46" s="26"/>
      <c r="B46" s="26"/>
      <c r="C46" s="26"/>
      <c r="D46" s="26"/>
      <c r="E46" s="26"/>
      <c r="F46" s="26"/>
      <c r="G46" s="26"/>
      <c r="H46" s="27"/>
      <c r="I46"/>
      <c r="J46" s="18"/>
      <c r="K46" s="19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</row>
    <row r="47" spans="1:141" s="5" customFormat="1" ht="16.5" customHeight="1" x14ac:dyDescent="0.25">
      <c r="A47" s="26"/>
      <c r="B47" s="26"/>
      <c r="C47" s="26"/>
      <c r="D47" s="26"/>
      <c r="E47" s="26"/>
      <c r="F47" s="26"/>
      <c r="G47" s="26"/>
      <c r="H47" s="27"/>
      <c r="I47"/>
      <c r="J47" s="18"/>
      <c r="K47" s="19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</row>
    <row r="48" spans="1:141" s="5" customFormat="1" ht="16.5" customHeight="1" x14ac:dyDescent="0.25">
      <c r="A48" s="67" t="s">
        <v>69</v>
      </c>
      <c r="B48" s="68"/>
      <c r="C48" s="68"/>
      <c r="D48" s="68"/>
      <c r="E48" s="68"/>
      <c r="F48" s="68"/>
      <c r="G48" s="68"/>
      <c r="H48" s="69"/>
      <c r="I48"/>
      <c r="J48" s="18"/>
      <c r="K48" s="19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</row>
    <row r="49" spans="1:141" s="5" customFormat="1" ht="33" customHeight="1" x14ac:dyDescent="0.25">
      <c r="A49" s="28"/>
      <c r="B49" s="30">
        <v>184802111</v>
      </c>
      <c r="C49" s="32" t="s">
        <v>71</v>
      </c>
      <c r="D49" s="30" t="s">
        <v>70</v>
      </c>
      <c r="E49" s="33" t="s">
        <v>24</v>
      </c>
      <c r="F49" s="7">
        <v>820</v>
      </c>
      <c r="G49" s="7"/>
      <c r="H49" s="31">
        <f>F49*G49</f>
        <v>0</v>
      </c>
      <c r="I49" s="34"/>
      <c r="J49" s="18"/>
      <c r="K49" s="1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</row>
    <row r="50" spans="1:141" s="5" customFormat="1" ht="16.5" customHeight="1" x14ac:dyDescent="0.25">
      <c r="A50" s="28"/>
      <c r="B50" s="30">
        <v>111151421</v>
      </c>
      <c r="C50" s="32" t="s">
        <v>84</v>
      </c>
      <c r="D50" s="7"/>
      <c r="E50" s="7" t="s">
        <v>24</v>
      </c>
      <c r="F50" s="7">
        <v>410</v>
      </c>
      <c r="G50" s="7"/>
      <c r="H50" s="31">
        <f t="shared" ref="H50:H60" si="3">F50*G50</f>
        <v>0</v>
      </c>
      <c r="I50" s="34"/>
      <c r="J50" s="18"/>
      <c r="K50" s="19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</row>
    <row r="51" spans="1:141" s="5" customFormat="1" ht="16.5" customHeight="1" x14ac:dyDescent="0.25">
      <c r="A51" s="28"/>
      <c r="B51" s="30">
        <v>183402121</v>
      </c>
      <c r="C51" s="32" t="s">
        <v>85</v>
      </c>
      <c r="D51" s="7"/>
      <c r="E51" s="7" t="s">
        <v>24</v>
      </c>
      <c r="F51" s="7">
        <v>410</v>
      </c>
      <c r="G51" s="7"/>
      <c r="H51" s="31">
        <f t="shared" si="3"/>
        <v>0</v>
      </c>
      <c r="I51" s="34"/>
      <c r="J51" s="18"/>
      <c r="K51" s="19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</row>
    <row r="52" spans="1:141" s="5" customFormat="1" ht="16.5" customHeight="1" x14ac:dyDescent="0.25">
      <c r="A52" s="28"/>
      <c r="B52" s="30">
        <v>181111121</v>
      </c>
      <c r="C52" s="32" t="s">
        <v>86</v>
      </c>
      <c r="D52" s="7"/>
      <c r="E52" s="7" t="s">
        <v>24</v>
      </c>
      <c r="F52" s="7">
        <v>410</v>
      </c>
      <c r="G52" s="7"/>
      <c r="H52" s="31">
        <f t="shared" si="3"/>
        <v>0</v>
      </c>
      <c r="I52" s="34"/>
      <c r="J52" s="18"/>
      <c r="K52" s="19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</row>
    <row r="53" spans="1:141" s="5" customFormat="1" ht="16.5" customHeight="1" x14ac:dyDescent="0.25">
      <c r="A53" s="28"/>
      <c r="B53" s="30">
        <v>183403113</v>
      </c>
      <c r="C53" s="32" t="s">
        <v>87</v>
      </c>
      <c r="D53" s="7"/>
      <c r="E53" s="7" t="s">
        <v>24</v>
      </c>
      <c r="F53" s="7">
        <v>410</v>
      </c>
      <c r="G53" s="7"/>
      <c r="H53" s="31">
        <f t="shared" si="3"/>
        <v>0</v>
      </c>
      <c r="I53" s="34"/>
      <c r="J53" s="18"/>
      <c r="K53" s="19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</row>
    <row r="54" spans="1:141" s="5" customFormat="1" ht="16.5" customHeight="1" x14ac:dyDescent="0.25">
      <c r="A54" s="28"/>
      <c r="B54" s="30">
        <v>183403153</v>
      </c>
      <c r="C54" s="32" t="s">
        <v>88</v>
      </c>
      <c r="D54" s="7" t="s">
        <v>70</v>
      </c>
      <c r="E54" s="7" t="s">
        <v>24</v>
      </c>
      <c r="F54" s="7">
        <v>810</v>
      </c>
      <c r="G54" s="7"/>
      <c r="H54" s="31">
        <f t="shared" si="3"/>
        <v>0</v>
      </c>
      <c r="I54" s="34"/>
      <c r="J54" s="18"/>
      <c r="K54" s="19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</row>
    <row r="55" spans="1:141" s="5" customFormat="1" ht="16.5" customHeight="1" x14ac:dyDescent="0.25">
      <c r="A55" s="28"/>
      <c r="B55" s="30">
        <v>181411131</v>
      </c>
      <c r="C55" s="32" t="s">
        <v>89</v>
      </c>
      <c r="D55" s="7"/>
      <c r="E55" s="7" t="s">
        <v>24</v>
      </c>
      <c r="F55" s="7">
        <v>410</v>
      </c>
      <c r="G55" s="7"/>
      <c r="H55" s="31">
        <f t="shared" si="3"/>
        <v>0</v>
      </c>
      <c r="I55" s="34"/>
      <c r="J55" s="18"/>
      <c r="K55" s="19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</row>
    <row r="56" spans="1:141" s="5" customFormat="1" ht="16.5" customHeight="1" x14ac:dyDescent="0.25">
      <c r="A56" s="28"/>
      <c r="B56" s="30">
        <v>185802113</v>
      </c>
      <c r="C56" s="32" t="s">
        <v>90</v>
      </c>
      <c r="D56" s="7"/>
      <c r="E56" s="7" t="s">
        <v>72</v>
      </c>
      <c r="F56" s="7">
        <v>0.123</v>
      </c>
      <c r="G56" s="7"/>
      <c r="H56" s="31">
        <f t="shared" si="3"/>
        <v>0</v>
      </c>
      <c r="I56" s="34"/>
      <c r="J56" s="18"/>
      <c r="K56" s="19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</row>
    <row r="57" spans="1:141" s="5" customFormat="1" ht="16.5" customHeight="1" x14ac:dyDescent="0.25">
      <c r="A57" s="28"/>
      <c r="B57" s="28" t="s">
        <v>73</v>
      </c>
      <c r="C57" s="28" t="s">
        <v>74</v>
      </c>
      <c r="D57" s="7"/>
      <c r="E57" s="7" t="s">
        <v>75</v>
      </c>
      <c r="F57" s="7">
        <v>0.20499999999999999</v>
      </c>
      <c r="G57" s="7"/>
      <c r="H57" s="31">
        <f t="shared" si="3"/>
        <v>0</v>
      </c>
      <c r="I57" s="34"/>
      <c r="J57" s="18"/>
      <c r="K57" s="19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</row>
    <row r="58" spans="1:141" s="5" customFormat="1" ht="16.5" customHeight="1" x14ac:dyDescent="0.25">
      <c r="A58" s="28"/>
      <c r="B58" s="28" t="s">
        <v>76</v>
      </c>
      <c r="C58" s="28" t="s">
        <v>78</v>
      </c>
      <c r="D58" s="7" t="s">
        <v>79</v>
      </c>
      <c r="E58" s="7" t="s">
        <v>77</v>
      </c>
      <c r="F58" s="7">
        <v>0.12</v>
      </c>
      <c r="G58" s="7"/>
      <c r="H58" s="31">
        <f t="shared" si="3"/>
        <v>0</v>
      </c>
      <c r="I58" s="34"/>
      <c r="J58" s="18"/>
      <c r="K58" s="19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</row>
    <row r="59" spans="1:141" s="5" customFormat="1" ht="16.5" customHeight="1" x14ac:dyDescent="0.25">
      <c r="A59" s="28"/>
      <c r="B59" s="28" t="s">
        <v>82</v>
      </c>
      <c r="C59" s="28" t="s">
        <v>80</v>
      </c>
      <c r="D59" s="7" t="s">
        <v>81</v>
      </c>
      <c r="E59" s="7" t="s">
        <v>77</v>
      </c>
      <c r="F59" s="7">
        <v>12.3</v>
      </c>
      <c r="G59" s="7"/>
      <c r="H59" s="31">
        <f t="shared" si="3"/>
        <v>0</v>
      </c>
      <c r="I59" s="34"/>
      <c r="J59" s="18"/>
      <c r="K59" s="1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</row>
    <row r="60" spans="1:141" s="5" customFormat="1" ht="16.5" customHeight="1" x14ac:dyDescent="0.25">
      <c r="A60" s="28"/>
      <c r="B60" s="28" t="s">
        <v>92</v>
      </c>
      <c r="C60" s="28" t="s">
        <v>91</v>
      </c>
      <c r="D60" s="7"/>
      <c r="E60" s="7" t="s">
        <v>93</v>
      </c>
      <c r="F60" s="7">
        <v>1</v>
      </c>
      <c r="G60" s="7"/>
      <c r="H60" s="11">
        <f t="shared" si="3"/>
        <v>0</v>
      </c>
      <c r="I60"/>
      <c r="J60" s="18"/>
      <c r="K60" s="19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</row>
    <row r="61" spans="1:141" s="5" customFormat="1" ht="16.5" customHeight="1" x14ac:dyDescent="0.25">
      <c r="A61" s="70" t="s">
        <v>83</v>
      </c>
      <c r="B61" s="71"/>
      <c r="C61" s="72"/>
      <c r="D61" s="25"/>
      <c r="E61" s="25"/>
      <c r="F61" s="25"/>
      <c r="G61" s="25"/>
      <c r="H61" s="17">
        <f>SUM(H49:H60)</f>
        <v>0</v>
      </c>
      <c r="I61"/>
      <c r="J61" s="29"/>
      <c r="K61" s="19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</row>
    <row r="62" spans="1:141" s="5" customFormat="1" ht="16.5" customHeight="1" x14ac:dyDescent="0.25">
      <c r="A62" s="26"/>
      <c r="B62" s="26"/>
      <c r="C62" s="26"/>
      <c r="D62" s="26"/>
      <c r="E62" s="26"/>
      <c r="F62" s="26"/>
      <c r="G62" s="26"/>
      <c r="H62" s="27"/>
      <c r="I62"/>
      <c r="J62" s="29"/>
      <c r="K62" s="19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</row>
    <row r="63" spans="1:141" s="5" customFormat="1" ht="16.5" customHeight="1" x14ac:dyDescent="0.25">
      <c r="A63" s="26"/>
      <c r="B63" s="26"/>
      <c r="C63" s="35"/>
      <c r="D63" s="26"/>
      <c r="E63" s="26"/>
      <c r="F63" s="26"/>
      <c r="G63" s="26"/>
      <c r="H63" s="27"/>
      <c r="I63"/>
      <c r="J63" s="29"/>
      <c r="K63" s="19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</row>
    <row r="64" spans="1:141" s="5" customFormat="1" ht="16.5" customHeight="1" x14ac:dyDescent="0.25">
      <c r="A64" s="26"/>
      <c r="B64" s="79" t="s">
        <v>104</v>
      </c>
      <c r="C64" s="79"/>
      <c r="D64" s="79"/>
      <c r="E64" s="79"/>
      <c r="F64" s="79"/>
      <c r="G64" s="79"/>
      <c r="H64" s="79"/>
      <c r="I64"/>
      <c r="J64" s="29"/>
      <c r="K64" s="19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</row>
    <row r="65" spans="1:141" s="5" customFormat="1" ht="16.5" customHeight="1" x14ac:dyDescent="0.25">
      <c r="A65" s="26"/>
      <c r="B65" s="40">
        <v>184801121</v>
      </c>
      <c r="C65" s="40" t="s">
        <v>111</v>
      </c>
      <c r="D65" s="41" t="s">
        <v>125</v>
      </c>
      <c r="E65" s="41" t="s">
        <v>11</v>
      </c>
      <c r="F65" s="41">
        <v>8</v>
      </c>
      <c r="G65" s="41"/>
      <c r="H65" s="46">
        <f>F65*G65</f>
        <v>0</v>
      </c>
      <c r="I65"/>
      <c r="J65" s="29"/>
      <c r="K65" s="19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</row>
    <row r="66" spans="1:141" s="5" customFormat="1" ht="16.5" customHeight="1" x14ac:dyDescent="0.25">
      <c r="A66" s="26"/>
      <c r="B66" s="40">
        <v>184801131</v>
      </c>
      <c r="C66" s="40" t="s">
        <v>126</v>
      </c>
      <c r="D66" s="41"/>
      <c r="E66" s="41" t="s">
        <v>24</v>
      </c>
      <c r="F66" s="41">
        <v>100</v>
      </c>
      <c r="G66" s="41"/>
      <c r="H66" s="46">
        <f t="shared" ref="H66:H78" si="4">F66*G66</f>
        <v>0</v>
      </c>
      <c r="I66"/>
      <c r="J66" s="29"/>
      <c r="K66" s="19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</row>
    <row r="67" spans="1:141" s="5" customFormat="1" ht="33" customHeight="1" x14ac:dyDescent="0.25">
      <c r="A67" s="26"/>
      <c r="B67" s="40" t="s">
        <v>95</v>
      </c>
      <c r="C67" s="40" t="s">
        <v>112</v>
      </c>
      <c r="D67" s="47" t="s">
        <v>94</v>
      </c>
      <c r="E67" s="41" t="s">
        <v>24</v>
      </c>
      <c r="F67" s="41">
        <v>54</v>
      </c>
      <c r="G67" s="41"/>
      <c r="H67" s="46">
        <f t="shared" si="4"/>
        <v>0</v>
      </c>
      <c r="I67"/>
      <c r="J67" s="29"/>
      <c r="K67" s="19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</row>
    <row r="68" spans="1:141" s="5" customFormat="1" ht="34.5" customHeight="1" x14ac:dyDescent="0.25">
      <c r="A68" s="26"/>
      <c r="B68" s="40">
        <v>111151121</v>
      </c>
      <c r="C68" s="40" t="s">
        <v>113</v>
      </c>
      <c r="D68" s="40" t="s">
        <v>96</v>
      </c>
      <c r="E68" s="48" t="s">
        <v>24</v>
      </c>
      <c r="F68" s="41">
        <v>4100</v>
      </c>
      <c r="G68" s="41"/>
      <c r="H68" s="46">
        <f t="shared" si="4"/>
        <v>0</v>
      </c>
      <c r="I68"/>
      <c r="J68" s="29"/>
      <c r="K68" s="19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</row>
    <row r="69" spans="1:141" s="5" customFormat="1" ht="16.5" customHeight="1" x14ac:dyDescent="0.25">
      <c r="A69" s="26"/>
      <c r="B69" s="40">
        <v>185811211</v>
      </c>
      <c r="C69" s="40" t="s">
        <v>114</v>
      </c>
      <c r="D69" s="40" t="s">
        <v>96</v>
      </c>
      <c r="E69" s="41" t="s">
        <v>24</v>
      </c>
      <c r="F69" s="41">
        <v>4100</v>
      </c>
      <c r="G69" s="41"/>
      <c r="H69" s="46">
        <f t="shared" si="4"/>
        <v>0</v>
      </c>
      <c r="I69"/>
      <c r="J69" s="29"/>
      <c r="K69" s="1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</row>
    <row r="70" spans="1:141" s="5" customFormat="1" ht="16.5" customHeight="1" x14ac:dyDescent="0.25">
      <c r="A70" s="26"/>
      <c r="B70" s="41">
        <v>185804311</v>
      </c>
      <c r="C70" s="37" t="s">
        <v>109</v>
      </c>
      <c r="D70" s="41" t="s">
        <v>100</v>
      </c>
      <c r="E70" s="41" t="s">
        <v>29</v>
      </c>
      <c r="F70" s="41">
        <v>1.44</v>
      </c>
      <c r="G70" s="41"/>
      <c r="H70" s="46">
        <f t="shared" si="4"/>
        <v>0</v>
      </c>
      <c r="I70"/>
      <c r="J70" s="29"/>
      <c r="K70" s="19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</row>
    <row r="71" spans="1:141" s="5" customFormat="1" ht="16.5" customHeight="1" x14ac:dyDescent="0.25">
      <c r="A71" s="26"/>
      <c r="B71" s="41">
        <v>185804311</v>
      </c>
      <c r="C71" s="37" t="s">
        <v>110</v>
      </c>
      <c r="D71" s="41"/>
      <c r="E71" s="41" t="s">
        <v>29</v>
      </c>
      <c r="F71" s="41">
        <v>6</v>
      </c>
      <c r="G71" s="41"/>
      <c r="H71" s="46">
        <f t="shared" si="4"/>
        <v>0</v>
      </c>
      <c r="I71"/>
      <c r="J71" s="29"/>
      <c r="K71" s="19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</row>
    <row r="72" spans="1:141" s="5" customFormat="1" ht="16.5" customHeight="1" x14ac:dyDescent="0.25">
      <c r="A72" s="26"/>
      <c r="B72" s="40">
        <v>183451411</v>
      </c>
      <c r="C72" s="40" t="s">
        <v>115</v>
      </c>
      <c r="D72" s="41" t="s">
        <v>103</v>
      </c>
      <c r="E72" s="41" t="s">
        <v>24</v>
      </c>
      <c r="F72" s="41">
        <v>410</v>
      </c>
      <c r="G72" s="41"/>
      <c r="H72" s="46">
        <f t="shared" si="4"/>
        <v>0</v>
      </c>
      <c r="I72"/>
      <c r="J72" s="29"/>
      <c r="K72" s="19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</row>
    <row r="73" spans="1:141" s="5" customFormat="1" ht="16.5" customHeight="1" x14ac:dyDescent="0.25">
      <c r="A73" s="26"/>
      <c r="B73" s="41" t="s">
        <v>92</v>
      </c>
      <c r="C73" s="37" t="s">
        <v>102</v>
      </c>
      <c r="D73" s="41"/>
      <c r="E73" s="41" t="s">
        <v>29</v>
      </c>
      <c r="F73" s="41">
        <v>7.44</v>
      </c>
      <c r="G73" s="41"/>
      <c r="H73" s="46">
        <f t="shared" si="4"/>
        <v>0</v>
      </c>
      <c r="I73"/>
      <c r="J73" s="29"/>
      <c r="K73" s="19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</row>
    <row r="74" spans="1:141" s="5" customFormat="1" ht="16.5" customHeight="1" x14ac:dyDescent="0.25">
      <c r="A74" s="26"/>
      <c r="B74" s="49" t="s">
        <v>97</v>
      </c>
      <c r="C74" s="37" t="s">
        <v>98</v>
      </c>
      <c r="D74" s="41"/>
      <c r="E74" s="50" t="s">
        <v>29</v>
      </c>
      <c r="F74" s="41">
        <v>7.44</v>
      </c>
      <c r="G74" s="41"/>
      <c r="H74" s="46">
        <f t="shared" si="4"/>
        <v>0</v>
      </c>
      <c r="I74"/>
      <c r="J74" s="29"/>
      <c r="K74" s="19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</row>
    <row r="75" spans="1:141" s="5" customFormat="1" ht="16.5" customHeight="1" x14ac:dyDescent="0.25">
      <c r="A75" s="26"/>
      <c r="B75" s="49" t="s">
        <v>101</v>
      </c>
      <c r="C75" s="51" t="s">
        <v>99</v>
      </c>
      <c r="D75" s="41"/>
      <c r="E75" s="52" t="s">
        <v>72</v>
      </c>
      <c r="F75" s="41">
        <v>7.44</v>
      </c>
      <c r="G75" s="41"/>
      <c r="H75" s="46">
        <f t="shared" si="4"/>
        <v>0</v>
      </c>
      <c r="I75"/>
      <c r="J75" s="29"/>
      <c r="K75" s="19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</row>
    <row r="76" spans="1:141" s="5" customFormat="1" ht="16.5" customHeight="1" x14ac:dyDescent="0.25">
      <c r="A76" s="26"/>
      <c r="B76" s="41" t="s">
        <v>92</v>
      </c>
      <c r="C76" s="37" t="s">
        <v>107</v>
      </c>
      <c r="D76" s="41"/>
      <c r="E76" s="41" t="s">
        <v>93</v>
      </c>
      <c r="F76" s="41">
        <v>1</v>
      </c>
      <c r="G76" s="41"/>
      <c r="H76" s="46">
        <f t="shared" si="4"/>
        <v>0</v>
      </c>
      <c r="I76"/>
      <c r="J76" s="29"/>
      <c r="K76" s="19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</row>
    <row r="77" spans="1:141" s="5" customFormat="1" ht="16.5" customHeight="1" x14ac:dyDescent="0.25">
      <c r="A77" s="26"/>
      <c r="B77" s="41" t="s">
        <v>105</v>
      </c>
      <c r="C77" s="37" t="s">
        <v>108</v>
      </c>
      <c r="D77" s="41"/>
      <c r="E77" s="41" t="s">
        <v>93</v>
      </c>
      <c r="F77" s="41">
        <v>1</v>
      </c>
      <c r="G77" s="41"/>
      <c r="H77" s="46">
        <f t="shared" si="4"/>
        <v>0</v>
      </c>
      <c r="I77"/>
      <c r="J77" s="29"/>
      <c r="K77" s="19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</row>
    <row r="78" spans="1:141" s="5" customFormat="1" ht="16.5" customHeight="1" x14ac:dyDescent="0.25">
      <c r="A78" s="26"/>
      <c r="B78" s="42" t="s">
        <v>105</v>
      </c>
      <c r="C78" s="39" t="s">
        <v>116</v>
      </c>
      <c r="D78" s="42"/>
      <c r="E78" s="42" t="s">
        <v>93</v>
      </c>
      <c r="F78" s="42">
        <v>1</v>
      </c>
      <c r="G78" s="42"/>
      <c r="H78" s="46">
        <f t="shared" si="4"/>
        <v>0</v>
      </c>
      <c r="I78"/>
      <c r="J78" s="29"/>
      <c r="K78" s="19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</row>
    <row r="79" spans="1:141" s="5" customFormat="1" ht="16.5" customHeight="1" x14ac:dyDescent="0.25">
      <c r="A79" s="26"/>
      <c r="B79" s="76" t="s">
        <v>128</v>
      </c>
      <c r="C79" s="77"/>
      <c r="D79" s="77"/>
      <c r="E79" s="77"/>
      <c r="F79" s="77"/>
      <c r="G79" s="78"/>
      <c r="H79" s="44">
        <f>SUM(H65:H78)</f>
        <v>0</v>
      </c>
      <c r="I79"/>
      <c r="J79" s="29"/>
      <c r="K79" s="1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</row>
    <row r="80" spans="1:141" s="5" customFormat="1" ht="16.5" customHeight="1" x14ac:dyDescent="0.25">
      <c r="A80" s="26"/>
      <c r="B80" s="42"/>
      <c r="C80" s="39"/>
      <c r="D80" s="42"/>
      <c r="E80" s="42"/>
      <c r="F80" s="42"/>
      <c r="G80" s="42"/>
      <c r="H80" s="43"/>
      <c r="I80"/>
      <c r="J80" s="29"/>
      <c r="K80" s="19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</row>
    <row r="81" spans="1:141" s="5" customFormat="1" ht="16.5" customHeight="1" x14ac:dyDescent="0.25">
      <c r="A81" s="26"/>
      <c r="B81" s="76" t="s">
        <v>106</v>
      </c>
      <c r="C81" s="77"/>
      <c r="D81" s="77"/>
      <c r="E81" s="77"/>
      <c r="F81" s="77"/>
      <c r="G81" s="77"/>
      <c r="H81" s="78"/>
      <c r="I81"/>
      <c r="J81" s="29"/>
      <c r="K81" s="19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</row>
    <row r="82" spans="1:141" s="5" customFormat="1" ht="16.5" customHeight="1" x14ac:dyDescent="0.25">
      <c r="A82" s="26"/>
      <c r="B82" s="30">
        <v>184801121</v>
      </c>
      <c r="C82" s="40" t="s">
        <v>119</v>
      </c>
      <c r="D82" s="41"/>
      <c r="E82" s="41" t="s">
        <v>11</v>
      </c>
      <c r="F82" s="41">
        <v>32</v>
      </c>
      <c r="G82" s="41"/>
      <c r="H82" s="46">
        <f>F82*G82</f>
        <v>0</v>
      </c>
      <c r="I82"/>
      <c r="J82" s="29"/>
      <c r="K82" s="19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</row>
    <row r="83" spans="1:141" s="5" customFormat="1" ht="31.5" customHeight="1" x14ac:dyDescent="0.25">
      <c r="A83" s="26"/>
      <c r="B83" s="30">
        <v>184801131</v>
      </c>
      <c r="C83" s="40" t="s">
        <v>120</v>
      </c>
      <c r="D83" s="41"/>
      <c r="E83" s="41" t="s">
        <v>24</v>
      </c>
      <c r="F83" s="41">
        <v>400</v>
      </c>
      <c r="G83" s="41"/>
      <c r="H83" s="46">
        <f t="shared" ref="H83:H87" si="5">F83*G83</f>
        <v>0</v>
      </c>
      <c r="I83"/>
      <c r="J83" s="29"/>
      <c r="K83" s="19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</row>
    <row r="84" spans="1:141" s="5" customFormat="1" ht="34.5" customHeight="1" x14ac:dyDescent="0.25">
      <c r="A84" s="26"/>
      <c r="B84" s="30" t="s">
        <v>95</v>
      </c>
      <c r="C84" s="40" t="s">
        <v>127</v>
      </c>
      <c r="D84" s="53" t="s">
        <v>94</v>
      </c>
      <c r="E84" s="41" t="s">
        <v>24</v>
      </c>
      <c r="F84" s="41">
        <v>108</v>
      </c>
      <c r="G84" s="41"/>
      <c r="H84" s="46">
        <f t="shared" si="5"/>
        <v>0</v>
      </c>
      <c r="I84"/>
      <c r="J84" s="29"/>
      <c r="K84" s="19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</row>
    <row r="85" spans="1:141" s="5" customFormat="1" ht="16.5" customHeight="1" x14ac:dyDescent="0.25">
      <c r="A85" s="26"/>
      <c r="B85" s="30">
        <v>111151121</v>
      </c>
      <c r="C85" s="40" t="s">
        <v>113</v>
      </c>
      <c r="D85" s="40" t="s">
        <v>96</v>
      </c>
      <c r="E85" s="48" t="s">
        <v>24</v>
      </c>
      <c r="F85" s="41">
        <v>4100</v>
      </c>
      <c r="G85" s="41"/>
      <c r="H85" s="46">
        <f t="shared" si="5"/>
        <v>0</v>
      </c>
      <c r="I85"/>
      <c r="J85" s="29"/>
      <c r="K85" s="19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</row>
    <row r="86" spans="1:141" s="5" customFormat="1" ht="16.5" customHeight="1" x14ac:dyDescent="0.25">
      <c r="A86" s="26"/>
      <c r="B86" s="30">
        <v>185811211</v>
      </c>
      <c r="C86" s="40" t="s">
        <v>114</v>
      </c>
      <c r="D86" s="40" t="s">
        <v>96</v>
      </c>
      <c r="E86" s="41" t="s">
        <v>24</v>
      </c>
      <c r="F86" s="41">
        <v>4100</v>
      </c>
      <c r="G86" s="41"/>
      <c r="H86" s="46">
        <f t="shared" si="5"/>
        <v>0</v>
      </c>
      <c r="I86"/>
      <c r="J86" s="29"/>
      <c r="K86" s="19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</row>
    <row r="87" spans="1:141" s="5" customFormat="1" ht="16.5" customHeight="1" x14ac:dyDescent="0.25">
      <c r="A87" s="26"/>
      <c r="B87" s="36">
        <v>185804311</v>
      </c>
      <c r="C87" s="37" t="s">
        <v>109</v>
      </c>
      <c r="D87" s="41" t="s">
        <v>123</v>
      </c>
      <c r="E87" s="41" t="s">
        <v>29</v>
      </c>
      <c r="F87" s="41">
        <v>5.76</v>
      </c>
      <c r="G87" s="41"/>
      <c r="H87" s="46">
        <f t="shared" si="5"/>
        <v>0</v>
      </c>
      <c r="I87"/>
      <c r="J87" s="29"/>
      <c r="K87" s="19"/>
      <c r="L87"/>
      <c r="M87"/>
      <c r="N87"/>
      <c r="O87"/>
      <c r="P87" s="45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</row>
    <row r="88" spans="1:141" s="5" customFormat="1" ht="16.5" customHeight="1" x14ac:dyDescent="0.25">
      <c r="A88" s="26"/>
      <c r="B88" s="36">
        <v>185804311</v>
      </c>
      <c r="C88" s="37" t="s">
        <v>110</v>
      </c>
      <c r="D88" s="41"/>
      <c r="E88" s="41" t="s">
        <v>29</v>
      </c>
      <c r="F88" s="41">
        <v>24</v>
      </c>
      <c r="G88" s="41"/>
      <c r="H88" s="46">
        <f t="shared" ref="H88:H95" si="6">F88*G88</f>
        <v>0</v>
      </c>
      <c r="I88"/>
      <c r="J88" s="29"/>
      <c r="K88" s="19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</row>
    <row r="89" spans="1:141" s="5" customFormat="1" ht="16.5" customHeight="1" x14ac:dyDescent="0.25">
      <c r="A89" s="26"/>
      <c r="B89" s="30">
        <v>183451411</v>
      </c>
      <c r="C89" s="40" t="s">
        <v>115</v>
      </c>
      <c r="D89" s="41" t="s">
        <v>103</v>
      </c>
      <c r="E89" s="41" t="s">
        <v>24</v>
      </c>
      <c r="F89" s="41">
        <v>410</v>
      </c>
      <c r="G89" s="41"/>
      <c r="H89" s="46">
        <f t="shared" si="6"/>
        <v>0</v>
      </c>
      <c r="I89"/>
      <c r="J89" s="29"/>
      <c r="K89" s="1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</row>
    <row r="90" spans="1:141" s="5" customFormat="1" ht="16.5" customHeight="1" x14ac:dyDescent="0.25">
      <c r="A90" s="26"/>
      <c r="B90" s="36" t="s">
        <v>92</v>
      </c>
      <c r="C90" s="37" t="s">
        <v>102</v>
      </c>
      <c r="D90" s="41"/>
      <c r="E90" s="41" t="s">
        <v>29</v>
      </c>
      <c r="F90" s="41">
        <v>29.76</v>
      </c>
      <c r="G90" s="41"/>
      <c r="H90" s="46">
        <f t="shared" si="6"/>
        <v>0</v>
      </c>
      <c r="I90"/>
      <c r="J90" s="29"/>
      <c r="K90" s="19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</row>
    <row r="91" spans="1:141" s="5" customFormat="1" ht="16.5" customHeight="1" x14ac:dyDescent="0.25">
      <c r="A91" s="26"/>
      <c r="B91" s="54" t="s">
        <v>97</v>
      </c>
      <c r="C91" s="37" t="s">
        <v>98</v>
      </c>
      <c r="D91" s="41">
        <f>4*7.44</f>
        <v>29.76</v>
      </c>
      <c r="E91" s="50" t="s">
        <v>29</v>
      </c>
      <c r="F91" s="41">
        <v>29.76</v>
      </c>
      <c r="G91" s="41"/>
      <c r="H91" s="46">
        <f t="shared" si="6"/>
        <v>0</v>
      </c>
      <c r="I91"/>
      <c r="J91" s="29"/>
      <c r="K91" s="19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</row>
    <row r="92" spans="1:141" s="5" customFormat="1" ht="16.5" customHeight="1" x14ac:dyDescent="0.25">
      <c r="A92" s="26"/>
      <c r="B92" s="54" t="s">
        <v>101</v>
      </c>
      <c r="C92" s="51" t="s">
        <v>99</v>
      </c>
      <c r="D92" s="41"/>
      <c r="E92" s="52" t="s">
        <v>72</v>
      </c>
      <c r="F92" s="41">
        <v>29.8</v>
      </c>
      <c r="G92" s="41"/>
      <c r="H92" s="46">
        <f t="shared" si="6"/>
        <v>0</v>
      </c>
      <c r="I92"/>
      <c r="J92" s="29"/>
      <c r="K92" s="19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</row>
    <row r="93" spans="1:141" s="5" customFormat="1" ht="16.5" customHeight="1" x14ac:dyDescent="0.25">
      <c r="A93" s="26"/>
      <c r="B93" s="36" t="s">
        <v>92</v>
      </c>
      <c r="C93" s="37" t="s">
        <v>122</v>
      </c>
      <c r="D93" s="41"/>
      <c r="E93" s="41" t="s">
        <v>93</v>
      </c>
      <c r="F93" s="41">
        <v>4</v>
      </c>
      <c r="G93" s="41"/>
      <c r="H93" s="46">
        <f t="shared" si="6"/>
        <v>0</v>
      </c>
      <c r="I93"/>
      <c r="J93" s="29"/>
      <c r="K93" s="19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</row>
    <row r="94" spans="1:141" s="5" customFormat="1" ht="16.5" customHeight="1" x14ac:dyDescent="0.25">
      <c r="A94" s="26"/>
      <c r="B94" s="36" t="s">
        <v>105</v>
      </c>
      <c r="C94" s="37" t="s">
        <v>108</v>
      </c>
      <c r="D94" s="41"/>
      <c r="E94" s="41" t="s">
        <v>93</v>
      </c>
      <c r="F94" s="41">
        <v>4</v>
      </c>
      <c r="G94" s="41"/>
      <c r="H94" s="46">
        <f t="shared" si="6"/>
        <v>0</v>
      </c>
      <c r="I94"/>
      <c r="J94" s="29"/>
      <c r="K94" s="19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</row>
    <row r="95" spans="1:141" s="5" customFormat="1" ht="16.5" customHeight="1" x14ac:dyDescent="0.25">
      <c r="A95" s="26"/>
      <c r="B95" s="38" t="s">
        <v>105</v>
      </c>
      <c r="C95" s="39" t="s">
        <v>121</v>
      </c>
      <c r="D95" s="42"/>
      <c r="E95" s="42" t="s">
        <v>93</v>
      </c>
      <c r="F95" s="42">
        <v>4</v>
      </c>
      <c r="G95" s="42"/>
      <c r="H95" s="43">
        <f t="shared" si="6"/>
        <v>0</v>
      </c>
      <c r="I95"/>
      <c r="J95" s="29"/>
      <c r="K95" s="19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</row>
    <row r="96" spans="1:141" s="5" customFormat="1" ht="16.5" customHeight="1" x14ac:dyDescent="0.25">
      <c r="A96" s="26"/>
      <c r="B96" s="76" t="s">
        <v>129</v>
      </c>
      <c r="C96" s="77"/>
      <c r="D96" s="77"/>
      <c r="E96" s="77"/>
      <c r="F96" s="77"/>
      <c r="G96" s="78"/>
      <c r="H96" s="44">
        <f>SUM(H82:H95)</f>
        <v>0</v>
      </c>
      <c r="I96"/>
      <c r="J96" s="29"/>
      <c r="K96" s="19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</row>
    <row r="98" spans="1:8" x14ac:dyDescent="0.25">
      <c r="A98" s="56" t="s">
        <v>117</v>
      </c>
      <c r="B98" s="57"/>
      <c r="C98" s="57"/>
      <c r="D98" s="57"/>
      <c r="E98" s="57"/>
      <c r="F98" s="57"/>
      <c r="G98" s="58"/>
      <c r="H98" s="22">
        <f>H45+H24+H61</f>
        <v>0</v>
      </c>
    </row>
    <row r="99" spans="1:8" x14ac:dyDescent="0.25">
      <c r="A99" s="56" t="s">
        <v>68</v>
      </c>
      <c r="B99" s="57"/>
      <c r="C99" s="57"/>
      <c r="D99" s="57"/>
      <c r="E99" s="57"/>
      <c r="F99" s="57"/>
      <c r="G99" s="58"/>
      <c r="H99" s="55"/>
    </row>
    <row r="100" spans="1:8" x14ac:dyDescent="0.25">
      <c r="A100" s="59" t="s">
        <v>67</v>
      </c>
      <c r="B100" s="60"/>
      <c r="C100" s="60"/>
      <c r="D100" s="60"/>
      <c r="E100" s="60"/>
      <c r="F100" s="60"/>
      <c r="G100" s="61"/>
      <c r="H100" s="23">
        <f>H98+H99</f>
        <v>0</v>
      </c>
    </row>
    <row r="102" spans="1:8" x14ac:dyDescent="0.25">
      <c r="A102" s="56" t="s">
        <v>124</v>
      </c>
      <c r="B102" s="57"/>
      <c r="C102" s="57"/>
      <c r="D102" s="57"/>
      <c r="E102" s="57"/>
      <c r="F102" s="57"/>
      <c r="G102" s="58"/>
      <c r="H102" s="22">
        <f>H100+H96+H79</f>
        <v>0</v>
      </c>
    </row>
    <row r="103" spans="1:8" x14ac:dyDescent="0.25">
      <c r="A103" s="56"/>
      <c r="B103" s="57"/>
      <c r="C103" s="57"/>
      <c r="D103" s="57"/>
      <c r="E103" s="57"/>
      <c r="F103" s="57"/>
      <c r="G103" s="58"/>
      <c r="H103" s="55"/>
    </row>
    <row r="104" spans="1:8" x14ac:dyDescent="0.25">
      <c r="A104" s="59" t="s">
        <v>118</v>
      </c>
      <c r="B104" s="60"/>
      <c r="C104" s="60"/>
      <c r="D104" s="60"/>
      <c r="E104" s="60"/>
      <c r="F104" s="60"/>
      <c r="G104" s="61"/>
      <c r="H104" s="23">
        <f>H103+H102</f>
        <v>0</v>
      </c>
    </row>
  </sheetData>
  <mergeCells count="21">
    <mergeCell ref="A98:G98"/>
    <mergeCell ref="B81:H81"/>
    <mergeCell ref="B64:H64"/>
    <mergeCell ref="B79:G79"/>
    <mergeCell ref="B96:G96"/>
    <mergeCell ref="A103:G103"/>
    <mergeCell ref="A104:G104"/>
    <mergeCell ref="A1:C1"/>
    <mergeCell ref="A3:H3"/>
    <mergeCell ref="A14:G14"/>
    <mergeCell ref="A23:G23"/>
    <mergeCell ref="A102:G102"/>
    <mergeCell ref="A99:G99"/>
    <mergeCell ref="A61:C61"/>
    <mergeCell ref="A48:H48"/>
    <mergeCell ref="A100:G100"/>
    <mergeCell ref="A24:G24"/>
    <mergeCell ref="A27:H27"/>
    <mergeCell ref="A35:G35"/>
    <mergeCell ref="A44:G44"/>
    <mergeCell ref="A45:G45"/>
  </mergeCells>
  <phoneticPr fontId="7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</dc:creator>
  <cp:lastModifiedBy>Jiří Betlach │ A99</cp:lastModifiedBy>
  <dcterms:created xsi:type="dcterms:W3CDTF">2020-08-05T18:33:42Z</dcterms:created>
  <dcterms:modified xsi:type="dcterms:W3CDTF">2025-05-21T08:56:04Z</dcterms:modified>
</cp:coreProperties>
</file>