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roulikova\Dropbox\17190_SVJ_Sevastopolska_8\"/>
    </mc:Choice>
  </mc:AlternateContent>
  <bookViews>
    <workbookView xWindow="360" yWindow="270" windowWidth="18735" windowHeight="12210" tabRatio="835" activeTab="4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2 02 Pol" sheetId="18" r:id="rId10"/>
    <sheet name="03 02 Pol" sheetId="19" r:id="rId11"/>
    <sheet name="03 04 Pol" sheetId="20" r:id="rId12"/>
    <sheet name="03 06 Pol" sheetId="21" r:id="rId13"/>
    <sheet name="03 07 Pol" sheetId="22" r:id="rId14"/>
  </sheets>
  <externalReferences>
    <externalReference r:id="rId15"/>
  </externalReferences>
  <definedNames>
    <definedName name="CelkemDPHVypocet" localSheetId="1">Stavba!$H$54</definedName>
    <definedName name="CenaCelkem">Stavba!$G$29</definedName>
    <definedName name="CenaCelkemBezDPH">Stavba!$G$28</definedName>
    <definedName name="CenaCelkemVypocet" localSheetId="1">Stavba!$I$54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'02 02 Pol'!$1:$7</definedName>
    <definedName name="_xlnm.Print_Titles" localSheetId="10">'03 02 Pol'!$1:$7</definedName>
    <definedName name="_xlnm.Print_Titles" localSheetId="11">'03 04 Pol'!$1:$7</definedName>
    <definedName name="_xlnm.Print_Titles" localSheetId="12">'03 06 Pol'!$1:$7</definedName>
    <definedName name="_xlnm.Print_Titles" localSheetId="13">'03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Pol'!$A$1:$W$206</definedName>
    <definedName name="_xlnm.Print_Area" localSheetId="4">'01 02 Pol'!$A$1:$W$505</definedName>
    <definedName name="_xlnm.Print_Area" localSheetId="5">'01 03 Pol'!$A$1:$W$42</definedName>
    <definedName name="_xlnm.Print_Area" localSheetId="6">'01 04 Pol'!$A$1:$W$107</definedName>
    <definedName name="_xlnm.Print_Area" localSheetId="7">'01 05 Pol'!$A$1:$W$138</definedName>
    <definedName name="_xlnm.Print_Area" localSheetId="8">'01 06 Pol'!$A$1:$W$32</definedName>
    <definedName name="_xlnm.Print_Area" localSheetId="9">'02 02 Pol'!$A$1:$W$17</definedName>
    <definedName name="_xlnm.Print_Area" localSheetId="10">'03 02 Pol'!$A$1:$W$14</definedName>
    <definedName name="_xlnm.Print_Area" localSheetId="11">'03 04 Pol'!$A$1:$W$19</definedName>
    <definedName name="_xlnm.Print_Area" localSheetId="12">'03 06 Pol'!$A$1:$W$60</definedName>
    <definedName name="_xlnm.Print_Area" localSheetId="13">'03 07 Pol'!$A$1:$W$28</definedName>
    <definedName name="_xlnm.Print_Area" localSheetId="1">Stavba!$A$1:$J$88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Stavba!$F$54</definedName>
    <definedName name="ZakladDPHZakl">Stavba!$G$25</definedName>
    <definedName name="ZakladDPHZaklVypocet" localSheetId="1">Stavba!$G$54</definedName>
    <definedName name="Zaokrouhleni">Stavba!$G$27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7" i="1" l="1"/>
  <c r="I86" i="1"/>
  <c r="I18" i="1" s="1"/>
  <c r="I85" i="1"/>
  <c r="I84" i="1"/>
  <c r="I83" i="1"/>
  <c r="I82" i="1"/>
  <c r="I81" i="1"/>
  <c r="I80" i="1"/>
  <c r="I79" i="1"/>
  <c r="I78" i="1"/>
  <c r="I77" i="1"/>
  <c r="I17" i="1" s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G53" i="1"/>
  <c r="F53" i="1"/>
  <c r="H53" i="1" s="1"/>
  <c r="I53" i="1" s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H40" i="1" s="1"/>
  <c r="I40" i="1" s="1"/>
  <c r="F40" i="1"/>
  <c r="G39" i="1"/>
  <c r="F39" i="1"/>
  <c r="F54" i="1" s="1"/>
  <c r="G27" i="22"/>
  <c r="BA22" i="22"/>
  <c r="BA11" i="22"/>
  <c r="BA10" i="22"/>
  <c r="I8" i="22"/>
  <c r="Q8" i="22"/>
  <c r="G9" i="22"/>
  <c r="M9" i="22" s="1"/>
  <c r="M8" i="22" s="1"/>
  <c r="I9" i="22"/>
  <c r="K9" i="22"/>
  <c r="K8" i="22" s="1"/>
  <c r="O9" i="22"/>
  <c r="O8" i="22" s="1"/>
  <c r="Q9" i="22"/>
  <c r="V9" i="22"/>
  <c r="V8" i="22" s="1"/>
  <c r="G13" i="22"/>
  <c r="G12" i="22" s="1"/>
  <c r="I13" i="22"/>
  <c r="K13" i="22"/>
  <c r="K12" i="22" s="1"/>
  <c r="O13" i="22"/>
  <c r="O12" i="22" s="1"/>
  <c r="Q13" i="22"/>
  <c r="V13" i="22"/>
  <c r="V12" i="22" s="1"/>
  <c r="G15" i="22"/>
  <c r="I15" i="22"/>
  <c r="I12" i="22" s="1"/>
  <c r="K15" i="22"/>
  <c r="M15" i="22"/>
  <c r="O15" i="22"/>
  <c r="Q15" i="22"/>
  <c r="Q12" i="22" s="1"/>
  <c r="V15" i="22"/>
  <c r="G17" i="22"/>
  <c r="M17" i="22" s="1"/>
  <c r="I17" i="22"/>
  <c r="K17" i="22"/>
  <c r="O17" i="22"/>
  <c r="Q17" i="22"/>
  <c r="V17" i="22"/>
  <c r="G19" i="22"/>
  <c r="I19" i="22"/>
  <c r="K19" i="22"/>
  <c r="M19" i="22"/>
  <c r="O19" i="22"/>
  <c r="Q19" i="22"/>
  <c r="V19" i="22"/>
  <c r="G21" i="22"/>
  <c r="M21" i="22" s="1"/>
  <c r="I21" i="22"/>
  <c r="K21" i="22"/>
  <c r="O21" i="22"/>
  <c r="Q21" i="22"/>
  <c r="V21" i="22"/>
  <c r="G24" i="22"/>
  <c r="I24" i="22"/>
  <c r="K24" i="22"/>
  <c r="M24" i="22"/>
  <c r="O24" i="22"/>
  <c r="Q24" i="22"/>
  <c r="V24" i="22"/>
  <c r="G25" i="22"/>
  <c r="M25" i="22" s="1"/>
  <c r="I25" i="22"/>
  <c r="K25" i="22"/>
  <c r="O25" i="22"/>
  <c r="Q25" i="22"/>
  <c r="V25" i="22"/>
  <c r="AF27" i="22"/>
  <c r="G59" i="21"/>
  <c r="BA48" i="21"/>
  <c r="BA12" i="21"/>
  <c r="BA10" i="21"/>
  <c r="G9" i="21"/>
  <c r="AE59" i="21" s="1"/>
  <c r="I9" i="21"/>
  <c r="I8" i="21" s="1"/>
  <c r="K9" i="21"/>
  <c r="K8" i="21" s="1"/>
  <c r="O9" i="21"/>
  <c r="O8" i="21" s="1"/>
  <c r="Q9" i="21"/>
  <c r="Q8" i="21" s="1"/>
  <c r="V9" i="21"/>
  <c r="V8" i="21" s="1"/>
  <c r="G13" i="21"/>
  <c r="I13" i="21"/>
  <c r="O13" i="21"/>
  <c r="Q13" i="21"/>
  <c r="G14" i="21"/>
  <c r="M14" i="21" s="1"/>
  <c r="M13" i="21" s="1"/>
  <c r="I14" i="21"/>
  <c r="K14" i="21"/>
  <c r="K13" i="21" s="1"/>
  <c r="O14" i="21"/>
  <c r="Q14" i="21"/>
  <c r="V14" i="21"/>
  <c r="V13" i="21" s="1"/>
  <c r="G16" i="21"/>
  <c r="I16" i="21"/>
  <c r="K16" i="21"/>
  <c r="M16" i="21"/>
  <c r="O16" i="21"/>
  <c r="Q16" i="21"/>
  <c r="V16" i="21"/>
  <c r="G18" i="21"/>
  <c r="K18" i="21"/>
  <c r="O18" i="21"/>
  <c r="V18" i="21"/>
  <c r="G19" i="21"/>
  <c r="M19" i="21" s="1"/>
  <c r="M18" i="21" s="1"/>
  <c r="I19" i="21"/>
  <c r="I18" i="21" s="1"/>
  <c r="K19" i="21"/>
  <c r="O19" i="21"/>
  <c r="Q19" i="21"/>
  <c r="Q18" i="21" s="1"/>
  <c r="V19" i="21"/>
  <c r="G22" i="21"/>
  <c r="K22" i="21"/>
  <c r="O22" i="21"/>
  <c r="V22" i="21"/>
  <c r="G23" i="21"/>
  <c r="I23" i="21"/>
  <c r="I22" i="21" s="1"/>
  <c r="K23" i="21"/>
  <c r="M23" i="21"/>
  <c r="M22" i="21" s="1"/>
  <c r="O23" i="21"/>
  <c r="Q23" i="21"/>
  <c r="Q22" i="21" s="1"/>
  <c r="V23" i="21"/>
  <c r="G27" i="21"/>
  <c r="O27" i="21"/>
  <c r="G28" i="21"/>
  <c r="I28" i="21"/>
  <c r="I27" i="21" s="1"/>
  <c r="K28" i="21"/>
  <c r="M28" i="21"/>
  <c r="O28" i="21"/>
  <c r="Q28" i="21"/>
  <c r="Q27" i="21" s="1"/>
  <c r="V28" i="21"/>
  <c r="G31" i="21"/>
  <c r="M31" i="21" s="1"/>
  <c r="I31" i="21"/>
  <c r="K31" i="21"/>
  <c r="K27" i="21" s="1"/>
  <c r="O31" i="21"/>
  <c r="Q31" i="21"/>
  <c r="V31" i="21"/>
  <c r="V27" i="21" s="1"/>
  <c r="I37" i="21"/>
  <c r="Q37" i="21"/>
  <c r="G38" i="21"/>
  <c r="M38" i="21" s="1"/>
  <c r="M37" i="21" s="1"/>
  <c r="I38" i="21"/>
  <c r="K38" i="21"/>
  <c r="K37" i="21" s="1"/>
  <c r="O38" i="21"/>
  <c r="O37" i="21" s="1"/>
  <c r="Q38" i="21"/>
  <c r="V38" i="21"/>
  <c r="V37" i="21" s="1"/>
  <c r="G39" i="21"/>
  <c r="I39" i="21"/>
  <c r="O39" i="21"/>
  <c r="Q39" i="21"/>
  <c r="G40" i="21"/>
  <c r="M40" i="21" s="1"/>
  <c r="M39" i="21" s="1"/>
  <c r="I40" i="21"/>
  <c r="K40" i="21"/>
  <c r="K39" i="21" s="1"/>
  <c r="O40" i="21"/>
  <c r="Q40" i="21"/>
  <c r="V40" i="21"/>
  <c r="V39" i="21" s="1"/>
  <c r="G50" i="21"/>
  <c r="M50" i="21" s="1"/>
  <c r="I50" i="21"/>
  <c r="K50" i="21"/>
  <c r="O50" i="21"/>
  <c r="O49" i="21" s="1"/>
  <c r="Q50" i="21"/>
  <c r="V50" i="21"/>
  <c r="G51" i="21"/>
  <c r="M51" i="21" s="1"/>
  <c r="I51" i="21"/>
  <c r="I49" i="21" s="1"/>
  <c r="K51" i="21"/>
  <c r="O51" i="21"/>
  <c r="Q51" i="21"/>
  <c r="Q49" i="21" s="1"/>
  <c r="V51" i="21"/>
  <c r="G53" i="21"/>
  <c r="M53" i="21" s="1"/>
  <c r="I53" i="21"/>
  <c r="K53" i="21"/>
  <c r="K49" i="21" s="1"/>
  <c r="O53" i="21"/>
  <c r="Q53" i="21"/>
  <c r="V53" i="21"/>
  <c r="V49" i="21" s="1"/>
  <c r="G54" i="21"/>
  <c r="I54" i="21"/>
  <c r="K54" i="21"/>
  <c r="M54" i="21"/>
  <c r="O54" i="21"/>
  <c r="Q54" i="21"/>
  <c r="V54" i="21"/>
  <c r="G56" i="21"/>
  <c r="M56" i="21" s="1"/>
  <c r="I56" i="21"/>
  <c r="K56" i="21"/>
  <c r="O56" i="21"/>
  <c r="Q56" i="21"/>
  <c r="V56" i="21"/>
  <c r="G57" i="21"/>
  <c r="M57" i="21" s="1"/>
  <c r="I57" i="21"/>
  <c r="K57" i="21"/>
  <c r="O57" i="21"/>
  <c r="Q57" i="21"/>
  <c r="V57" i="21"/>
  <c r="AF59" i="21"/>
  <c r="G18" i="20"/>
  <c r="I8" i="20"/>
  <c r="K8" i="20"/>
  <c r="Q8" i="20"/>
  <c r="V8" i="20"/>
  <c r="G9" i="20"/>
  <c r="I9" i="20"/>
  <c r="K9" i="20"/>
  <c r="M9" i="20"/>
  <c r="O9" i="20"/>
  <c r="Q9" i="20"/>
  <c r="V9" i="20"/>
  <c r="G13" i="20"/>
  <c r="G8" i="20" s="1"/>
  <c r="I13" i="20"/>
  <c r="K13" i="20"/>
  <c r="O13" i="20"/>
  <c r="O8" i="20" s="1"/>
  <c r="Q13" i="20"/>
  <c r="V13" i="20"/>
  <c r="AF18" i="20"/>
  <c r="G13" i="19"/>
  <c r="BA10" i="19"/>
  <c r="G8" i="19"/>
  <c r="I8" i="19"/>
  <c r="O8" i="19"/>
  <c r="Q8" i="19"/>
  <c r="G9" i="19"/>
  <c r="M9" i="19" s="1"/>
  <c r="M8" i="19" s="1"/>
  <c r="I9" i="19"/>
  <c r="K9" i="19"/>
  <c r="K8" i="19" s="1"/>
  <c r="O9" i="19"/>
  <c r="Q9" i="19"/>
  <c r="V9" i="19"/>
  <c r="V8" i="19" s="1"/>
  <c r="AF13" i="19"/>
  <c r="G16" i="18"/>
  <c r="BA10" i="18"/>
  <c r="G8" i="18"/>
  <c r="I8" i="18"/>
  <c r="O8" i="18"/>
  <c r="Q8" i="18"/>
  <c r="G9" i="18"/>
  <c r="M9" i="18" s="1"/>
  <c r="M8" i="18" s="1"/>
  <c r="I9" i="18"/>
  <c r="K9" i="18"/>
  <c r="K8" i="18" s="1"/>
  <c r="O9" i="18"/>
  <c r="Q9" i="18"/>
  <c r="V9" i="18"/>
  <c r="V8" i="18" s="1"/>
  <c r="AF16" i="18"/>
  <c r="G31" i="17"/>
  <c r="BA12" i="17"/>
  <c r="BA10" i="17"/>
  <c r="G8" i="17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G14" i="17"/>
  <c r="I14" i="17"/>
  <c r="I13" i="17" s="1"/>
  <c r="K14" i="17"/>
  <c r="M14" i="17"/>
  <c r="O14" i="17"/>
  <c r="Q14" i="17"/>
  <c r="Q13" i="17" s="1"/>
  <c r="V14" i="17"/>
  <c r="G17" i="17"/>
  <c r="G13" i="17" s="1"/>
  <c r="I17" i="17"/>
  <c r="K17" i="17"/>
  <c r="O17" i="17"/>
  <c r="O13" i="17" s="1"/>
  <c r="Q17" i="17"/>
  <c r="V17" i="17"/>
  <c r="G20" i="17"/>
  <c r="I20" i="17"/>
  <c r="K20" i="17"/>
  <c r="M20" i="17"/>
  <c r="O20" i="17"/>
  <c r="Q20" i="17"/>
  <c r="V20" i="17"/>
  <c r="G23" i="17"/>
  <c r="M23" i="17" s="1"/>
  <c r="I23" i="17"/>
  <c r="K23" i="17"/>
  <c r="K13" i="17" s="1"/>
  <c r="O23" i="17"/>
  <c r="Q23" i="17"/>
  <c r="V23" i="17"/>
  <c r="V13" i="17" s="1"/>
  <c r="G26" i="17"/>
  <c r="I26" i="17"/>
  <c r="K26" i="17"/>
  <c r="M26" i="17"/>
  <c r="O26" i="17"/>
  <c r="Q26" i="17"/>
  <c r="V26" i="17"/>
  <c r="AE31" i="17"/>
  <c r="AF31" i="17"/>
  <c r="G137" i="16"/>
  <c r="BA12" i="16"/>
  <c r="BA10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K13" i="16"/>
  <c r="V13" i="16"/>
  <c r="G14" i="16"/>
  <c r="I14" i="16"/>
  <c r="I13" i="16" s="1"/>
  <c r="K14" i="16"/>
  <c r="M14" i="16"/>
  <c r="O14" i="16"/>
  <c r="Q14" i="16"/>
  <c r="Q13" i="16" s="1"/>
  <c r="V14" i="16"/>
  <c r="G28" i="16"/>
  <c r="G13" i="16" s="1"/>
  <c r="I28" i="16"/>
  <c r="K28" i="16"/>
  <c r="O28" i="16"/>
  <c r="O13" i="16" s="1"/>
  <c r="Q28" i="16"/>
  <c r="V28" i="16"/>
  <c r="G31" i="16"/>
  <c r="I31" i="16"/>
  <c r="K31" i="16"/>
  <c r="M31" i="16"/>
  <c r="O31" i="16"/>
  <c r="Q31" i="16"/>
  <c r="V31" i="16"/>
  <c r="G32" i="16"/>
  <c r="K32" i="16"/>
  <c r="O32" i="16"/>
  <c r="V32" i="16"/>
  <c r="G33" i="16"/>
  <c r="I33" i="16"/>
  <c r="I32" i="16" s="1"/>
  <c r="K33" i="16"/>
  <c r="M33" i="16"/>
  <c r="M32" i="16" s="1"/>
  <c r="O33" i="16"/>
  <c r="Q33" i="16"/>
  <c r="Q32" i="16" s="1"/>
  <c r="V33" i="16"/>
  <c r="G46" i="16"/>
  <c r="K46" i="16"/>
  <c r="O46" i="16"/>
  <c r="V46" i="16"/>
  <c r="G47" i="16"/>
  <c r="I47" i="16"/>
  <c r="I46" i="16" s="1"/>
  <c r="K47" i="16"/>
  <c r="M47" i="16"/>
  <c r="M46" i="16" s="1"/>
  <c r="O47" i="16"/>
  <c r="Q47" i="16"/>
  <c r="Q46" i="16" s="1"/>
  <c r="V47" i="16"/>
  <c r="G49" i="16"/>
  <c r="I49" i="16"/>
  <c r="I48" i="16" s="1"/>
  <c r="K49" i="16"/>
  <c r="M49" i="16"/>
  <c r="O49" i="16"/>
  <c r="Q49" i="16"/>
  <c r="Q48" i="16" s="1"/>
  <c r="V49" i="16"/>
  <c r="G67" i="16"/>
  <c r="G48" i="16" s="1"/>
  <c r="I67" i="16"/>
  <c r="K67" i="16"/>
  <c r="O67" i="16"/>
  <c r="O48" i="16" s="1"/>
  <c r="Q67" i="16"/>
  <c r="V67" i="16"/>
  <c r="G81" i="16"/>
  <c r="I81" i="16"/>
  <c r="K81" i="16"/>
  <c r="M81" i="16"/>
  <c r="O81" i="16"/>
  <c r="Q81" i="16"/>
  <c r="V81" i="16"/>
  <c r="G85" i="16"/>
  <c r="M85" i="16" s="1"/>
  <c r="I85" i="16"/>
  <c r="K85" i="16"/>
  <c r="K48" i="16" s="1"/>
  <c r="O85" i="16"/>
  <c r="Q85" i="16"/>
  <c r="V85" i="16"/>
  <c r="V48" i="16" s="1"/>
  <c r="G88" i="16"/>
  <c r="I88" i="16"/>
  <c r="K88" i="16"/>
  <c r="M88" i="16"/>
  <c r="O88" i="16"/>
  <c r="Q88" i="16"/>
  <c r="V88" i="16"/>
  <c r="G101" i="16"/>
  <c r="M101" i="16" s="1"/>
  <c r="I101" i="16"/>
  <c r="K101" i="16"/>
  <c r="O101" i="16"/>
  <c r="Q101" i="16"/>
  <c r="V101" i="16"/>
  <c r="I102" i="16"/>
  <c r="Q102" i="16"/>
  <c r="G103" i="16"/>
  <c r="G102" i="16" s="1"/>
  <c r="I103" i="16"/>
  <c r="K103" i="16"/>
  <c r="K102" i="16" s="1"/>
  <c r="O103" i="16"/>
  <c r="O102" i="16" s="1"/>
  <c r="Q103" i="16"/>
  <c r="V103" i="16"/>
  <c r="V102" i="16" s="1"/>
  <c r="G105" i="16"/>
  <c r="M105" i="16" s="1"/>
  <c r="M104" i="16" s="1"/>
  <c r="I105" i="16"/>
  <c r="K105" i="16"/>
  <c r="K104" i="16" s="1"/>
  <c r="O105" i="16"/>
  <c r="O104" i="16" s="1"/>
  <c r="Q105" i="16"/>
  <c r="V105" i="16"/>
  <c r="V104" i="16" s="1"/>
  <c r="G107" i="16"/>
  <c r="I107" i="16"/>
  <c r="I104" i="16" s="1"/>
  <c r="K107" i="16"/>
  <c r="M107" i="16"/>
  <c r="O107" i="16"/>
  <c r="Q107" i="16"/>
  <c r="Q104" i="16" s="1"/>
  <c r="V107" i="16"/>
  <c r="G126" i="16"/>
  <c r="K126" i="16"/>
  <c r="O126" i="16"/>
  <c r="V126" i="16"/>
  <c r="G127" i="16"/>
  <c r="I127" i="16"/>
  <c r="I126" i="16" s="1"/>
  <c r="K127" i="16"/>
  <c r="M127" i="16"/>
  <c r="M126" i="16" s="1"/>
  <c r="O127" i="16"/>
  <c r="Q127" i="16"/>
  <c r="Q126" i="16" s="1"/>
  <c r="V127" i="16"/>
  <c r="G128" i="16"/>
  <c r="G129" i="16"/>
  <c r="I129" i="16"/>
  <c r="I128" i="16" s="1"/>
  <c r="K129" i="16"/>
  <c r="M129" i="16"/>
  <c r="O129" i="16"/>
  <c r="Q129" i="16"/>
  <c r="Q128" i="16" s="1"/>
  <c r="V129" i="16"/>
  <c r="G130" i="16"/>
  <c r="M130" i="16" s="1"/>
  <c r="I130" i="16"/>
  <c r="K130" i="16"/>
  <c r="K128" i="16" s="1"/>
  <c r="O130" i="16"/>
  <c r="Q130" i="16"/>
  <c r="V130" i="16"/>
  <c r="V128" i="16" s="1"/>
  <c r="G132" i="16"/>
  <c r="I132" i="16"/>
  <c r="K132" i="16"/>
  <c r="M132" i="16"/>
  <c r="O132" i="16"/>
  <c r="Q132" i="16"/>
  <c r="V132" i="16"/>
  <c r="G133" i="16"/>
  <c r="M133" i="16" s="1"/>
  <c r="I133" i="16"/>
  <c r="K133" i="16"/>
  <c r="O133" i="16"/>
  <c r="O128" i="16" s="1"/>
  <c r="Q133" i="16"/>
  <c r="V133" i="16"/>
  <c r="G134" i="16"/>
  <c r="I134" i="16"/>
  <c r="K134" i="16"/>
  <c r="M134" i="16"/>
  <c r="O134" i="16"/>
  <c r="Q134" i="16"/>
  <c r="V134" i="16"/>
  <c r="G135" i="16"/>
  <c r="M135" i="16" s="1"/>
  <c r="I135" i="16"/>
  <c r="K135" i="16"/>
  <c r="O135" i="16"/>
  <c r="Q135" i="16"/>
  <c r="V135" i="16"/>
  <c r="AF137" i="16"/>
  <c r="G106" i="15"/>
  <c r="BA59" i="15"/>
  <c r="BA58" i="15"/>
  <c r="BA54" i="15"/>
  <c r="BA53" i="15"/>
  <c r="BA50" i="15"/>
  <c r="BA49" i="15"/>
  <c r="BA45" i="15"/>
  <c r="BA44" i="15"/>
  <c r="BA14" i="15"/>
  <c r="BA12" i="15"/>
  <c r="BA10" i="15"/>
  <c r="G9" i="15"/>
  <c r="M9" i="15" s="1"/>
  <c r="M8" i="15" s="1"/>
  <c r="I9" i="15"/>
  <c r="I8" i="15" s="1"/>
  <c r="K9" i="15"/>
  <c r="K8" i="15" s="1"/>
  <c r="O9" i="15"/>
  <c r="O8" i="15" s="1"/>
  <c r="Q9" i="15"/>
  <c r="Q8" i="15" s="1"/>
  <c r="V9" i="15"/>
  <c r="V8" i="15" s="1"/>
  <c r="I15" i="15"/>
  <c r="Q15" i="15"/>
  <c r="G16" i="15"/>
  <c r="I16" i="15"/>
  <c r="K16" i="15"/>
  <c r="K15" i="15" s="1"/>
  <c r="M16" i="15"/>
  <c r="M15" i="15" s="1"/>
  <c r="O16" i="15"/>
  <c r="Q16" i="15"/>
  <c r="V16" i="15"/>
  <c r="V15" i="15" s="1"/>
  <c r="G18" i="15"/>
  <c r="G15" i="15" s="1"/>
  <c r="I18" i="15"/>
  <c r="K18" i="15"/>
  <c r="M18" i="15"/>
  <c r="O18" i="15"/>
  <c r="O15" i="15" s="1"/>
  <c r="Q18" i="15"/>
  <c r="V18" i="15"/>
  <c r="G20" i="15"/>
  <c r="O20" i="15"/>
  <c r="G21" i="15"/>
  <c r="M21" i="15" s="1"/>
  <c r="M20" i="15" s="1"/>
  <c r="I21" i="15"/>
  <c r="I20" i="15" s="1"/>
  <c r="K21" i="15"/>
  <c r="K20" i="15" s="1"/>
  <c r="O21" i="15"/>
  <c r="Q21" i="15"/>
  <c r="Q20" i="15" s="1"/>
  <c r="V21" i="15"/>
  <c r="V20" i="15" s="1"/>
  <c r="G23" i="15"/>
  <c r="I23" i="15"/>
  <c r="K23" i="15"/>
  <c r="M23" i="15"/>
  <c r="O23" i="15"/>
  <c r="Q23" i="15"/>
  <c r="V23" i="15"/>
  <c r="K25" i="15"/>
  <c r="V25" i="15"/>
  <c r="G26" i="15"/>
  <c r="M26" i="15" s="1"/>
  <c r="M25" i="15" s="1"/>
  <c r="I26" i="15"/>
  <c r="I25" i="15" s="1"/>
  <c r="K26" i="15"/>
  <c r="O26" i="15"/>
  <c r="O25" i="15" s="1"/>
  <c r="Q26" i="15"/>
  <c r="Q25" i="15" s="1"/>
  <c r="V26" i="15"/>
  <c r="G29" i="15"/>
  <c r="I29" i="15"/>
  <c r="O29" i="15"/>
  <c r="Q29" i="15"/>
  <c r="G30" i="15"/>
  <c r="I30" i="15"/>
  <c r="K30" i="15"/>
  <c r="K29" i="15" s="1"/>
  <c r="M30" i="15"/>
  <c r="M29" i="15" s="1"/>
  <c r="O30" i="15"/>
  <c r="Q30" i="15"/>
  <c r="V30" i="15"/>
  <c r="V29" i="15" s="1"/>
  <c r="G32" i="15"/>
  <c r="M32" i="15" s="1"/>
  <c r="I32" i="15"/>
  <c r="I31" i="15" s="1"/>
  <c r="K32" i="15"/>
  <c r="O32" i="15"/>
  <c r="O31" i="15" s="1"/>
  <c r="Q32" i="15"/>
  <c r="Q31" i="15" s="1"/>
  <c r="V32" i="15"/>
  <c r="G37" i="15"/>
  <c r="M37" i="15" s="1"/>
  <c r="I37" i="15"/>
  <c r="K37" i="15"/>
  <c r="O37" i="15"/>
  <c r="Q37" i="15"/>
  <c r="V37" i="15"/>
  <c r="G41" i="15"/>
  <c r="I41" i="15"/>
  <c r="K41" i="15"/>
  <c r="K31" i="15" s="1"/>
  <c r="M41" i="15"/>
  <c r="O41" i="15"/>
  <c r="Q41" i="15"/>
  <c r="V41" i="15"/>
  <c r="V31" i="15" s="1"/>
  <c r="K42" i="15"/>
  <c r="V42" i="15"/>
  <c r="G43" i="15"/>
  <c r="M43" i="15" s="1"/>
  <c r="I43" i="15"/>
  <c r="I42" i="15" s="1"/>
  <c r="K43" i="15"/>
  <c r="O43" i="15"/>
  <c r="O42" i="15" s="1"/>
  <c r="Q43" i="15"/>
  <c r="Q42" i="15" s="1"/>
  <c r="V43" i="15"/>
  <c r="G52" i="15"/>
  <c r="M52" i="15" s="1"/>
  <c r="I52" i="15"/>
  <c r="K52" i="15"/>
  <c r="O52" i="15"/>
  <c r="Q52" i="15"/>
  <c r="V52" i="15"/>
  <c r="G62" i="15"/>
  <c r="G61" i="15" s="1"/>
  <c r="I62" i="15"/>
  <c r="K62" i="15"/>
  <c r="M62" i="15"/>
  <c r="O62" i="15"/>
  <c r="O61" i="15" s="1"/>
  <c r="Q62" i="15"/>
  <c r="V62" i="15"/>
  <c r="G66" i="15"/>
  <c r="M66" i="15" s="1"/>
  <c r="I66" i="15"/>
  <c r="K66" i="15"/>
  <c r="O66" i="15"/>
  <c r="Q66" i="15"/>
  <c r="V66" i="15"/>
  <c r="G70" i="15"/>
  <c r="M70" i="15" s="1"/>
  <c r="I70" i="15"/>
  <c r="I61" i="15" s="1"/>
  <c r="K70" i="15"/>
  <c r="O70" i="15"/>
  <c r="Q70" i="15"/>
  <c r="Q61" i="15" s="1"/>
  <c r="V70" i="15"/>
  <c r="G73" i="15"/>
  <c r="M73" i="15" s="1"/>
  <c r="I73" i="15"/>
  <c r="K73" i="15"/>
  <c r="K61" i="15" s="1"/>
  <c r="O73" i="15"/>
  <c r="Q73" i="15"/>
  <c r="V73" i="15"/>
  <c r="V61" i="15" s="1"/>
  <c r="G77" i="15"/>
  <c r="I77" i="15"/>
  <c r="K77" i="15"/>
  <c r="M77" i="15"/>
  <c r="O77" i="15"/>
  <c r="Q77" i="15"/>
  <c r="V77" i="15"/>
  <c r="G80" i="15"/>
  <c r="M80" i="15" s="1"/>
  <c r="I80" i="15"/>
  <c r="K80" i="15"/>
  <c r="O80" i="15"/>
  <c r="Q80" i="15"/>
  <c r="V80" i="15"/>
  <c r="G85" i="15"/>
  <c r="M85" i="15" s="1"/>
  <c r="I85" i="15"/>
  <c r="K85" i="15"/>
  <c r="O85" i="15"/>
  <c r="Q85" i="15"/>
  <c r="V85" i="15"/>
  <c r="G90" i="15"/>
  <c r="M90" i="15" s="1"/>
  <c r="I90" i="15"/>
  <c r="K90" i="15"/>
  <c r="O90" i="15"/>
  <c r="Q90" i="15"/>
  <c r="V90" i="15"/>
  <c r="G92" i="15"/>
  <c r="M92" i="15" s="1"/>
  <c r="I92" i="15"/>
  <c r="K92" i="15"/>
  <c r="O92" i="15"/>
  <c r="O91" i="15" s="1"/>
  <c r="Q92" i="15"/>
  <c r="V92" i="15"/>
  <c r="G94" i="15"/>
  <c r="M94" i="15" s="1"/>
  <c r="I94" i="15"/>
  <c r="I91" i="15" s="1"/>
  <c r="K94" i="15"/>
  <c r="O94" i="15"/>
  <c r="Q94" i="15"/>
  <c r="Q91" i="15" s="1"/>
  <c r="V94" i="15"/>
  <c r="G96" i="15"/>
  <c r="M96" i="15" s="1"/>
  <c r="I96" i="15"/>
  <c r="K96" i="15"/>
  <c r="K91" i="15" s="1"/>
  <c r="O96" i="15"/>
  <c r="Q96" i="15"/>
  <c r="V96" i="15"/>
  <c r="V91" i="15" s="1"/>
  <c r="G98" i="15"/>
  <c r="M98" i="15" s="1"/>
  <c r="I98" i="15"/>
  <c r="I97" i="15" s="1"/>
  <c r="K98" i="15"/>
  <c r="O98" i="15"/>
  <c r="O97" i="15" s="1"/>
  <c r="Q98" i="15"/>
  <c r="Q97" i="15" s="1"/>
  <c r="V98" i="15"/>
  <c r="G99" i="15"/>
  <c r="M99" i="15" s="1"/>
  <c r="I99" i="15"/>
  <c r="K99" i="15"/>
  <c r="O99" i="15"/>
  <c r="Q99" i="15"/>
  <c r="V99" i="15"/>
  <c r="G100" i="15"/>
  <c r="M100" i="15" s="1"/>
  <c r="I100" i="15"/>
  <c r="K100" i="15"/>
  <c r="K97" i="15" s="1"/>
  <c r="O100" i="15"/>
  <c r="Q100" i="15"/>
  <c r="V100" i="15"/>
  <c r="V97" i="15" s="1"/>
  <c r="G101" i="15"/>
  <c r="I101" i="15"/>
  <c r="K101" i="15"/>
  <c r="M101" i="15"/>
  <c r="O101" i="15"/>
  <c r="Q101" i="15"/>
  <c r="V101" i="15"/>
  <c r="G102" i="15"/>
  <c r="M102" i="15" s="1"/>
  <c r="I102" i="15"/>
  <c r="K102" i="15"/>
  <c r="O102" i="15"/>
  <c r="Q102" i="15"/>
  <c r="V102" i="15"/>
  <c r="G103" i="15"/>
  <c r="M103" i="15" s="1"/>
  <c r="I103" i="15"/>
  <c r="K103" i="15"/>
  <c r="O103" i="15"/>
  <c r="Q103" i="15"/>
  <c r="V103" i="15"/>
  <c r="G104" i="15"/>
  <c r="M104" i="15" s="1"/>
  <c r="I104" i="15"/>
  <c r="K104" i="15"/>
  <c r="O104" i="15"/>
  <c r="Q104" i="15"/>
  <c r="V104" i="15"/>
  <c r="AF106" i="15"/>
  <c r="G41" i="14"/>
  <c r="BA12" i="14"/>
  <c r="BA10" i="14"/>
  <c r="G8" i="14"/>
  <c r="K8" i="14"/>
  <c r="O8" i="14"/>
  <c r="V8" i="14"/>
  <c r="G9" i="14"/>
  <c r="I9" i="14"/>
  <c r="I8" i="14" s="1"/>
  <c r="K9" i="14"/>
  <c r="M9" i="14"/>
  <c r="M8" i="14" s="1"/>
  <c r="O9" i="14"/>
  <c r="Q9" i="14"/>
  <c r="Q8" i="14" s="1"/>
  <c r="V9" i="14"/>
  <c r="G14" i="14"/>
  <c r="I14" i="14"/>
  <c r="I13" i="14" s="1"/>
  <c r="K14" i="14"/>
  <c r="M14" i="14"/>
  <c r="O14" i="14"/>
  <c r="Q14" i="14"/>
  <c r="Q13" i="14" s="1"/>
  <c r="V14" i="14"/>
  <c r="G16" i="14"/>
  <c r="M16" i="14" s="1"/>
  <c r="I16" i="14"/>
  <c r="K16" i="14"/>
  <c r="K13" i="14" s="1"/>
  <c r="O16" i="14"/>
  <c r="Q16" i="14"/>
  <c r="V16" i="14"/>
  <c r="V13" i="14" s="1"/>
  <c r="G18" i="14"/>
  <c r="I18" i="14"/>
  <c r="K18" i="14"/>
  <c r="M18" i="14"/>
  <c r="O18" i="14"/>
  <c r="Q18" i="14"/>
  <c r="V18" i="14"/>
  <c r="G20" i="14"/>
  <c r="M20" i="14" s="1"/>
  <c r="I20" i="14"/>
  <c r="K20" i="14"/>
  <c r="O20" i="14"/>
  <c r="O13" i="14" s="1"/>
  <c r="Q20" i="14"/>
  <c r="V20" i="14"/>
  <c r="I22" i="14"/>
  <c r="Q22" i="14"/>
  <c r="G23" i="14"/>
  <c r="M23" i="14" s="1"/>
  <c r="M22" i="14" s="1"/>
  <c r="I23" i="14"/>
  <c r="K23" i="14"/>
  <c r="K22" i="14" s="1"/>
  <c r="O23" i="14"/>
  <c r="O22" i="14" s="1"/>
  <c r="Q23" i="14"/>
  <c r="V23" i="14"/>
  <c r="V22" i="14" s="1"/>
  <c r="G25" i="14"/>
  <c r="G24" i="14" s="1"/>
  <c r="I25" i="14"/>
  <c r="K25" i="14"/>
  <c r="K24" i="14" s="1"/>
  <c r="O25" i="14"/>
  <c r="O24" i="14" s="1"/>
  <c r="Q25" i="14"/>
  <c r="V25" i="14"/>
  <c r="V24" i="14" s="1"/>
  <c r="G28" i="14"/>
  <c r="I28" i="14"/>
  <c r="I24" i="14" s="1"/>
  <c r="K28" i="14"/>
  <c r="M28" i="14"/>
  <c r="O28" i="14"/>
  <c r="Q28" i="14"/>
  <c r="Q24" i="14" s="1"/>
  <c r="V28" i="14"/>
  <c r="G32" i="14"/>
  <c r="I32" i="14"/>
  <c r="I31" i="14" s="1"/>
  <c r="K32" i="14"/>
  <c r="M32" i="14"/>
  <c r="O32" i="14"/>
  <c r="Q32" i="14"/>
  <c r="Q31" i="14" s="1"/>
  <c r="V32" i="14"/>
  <c r="G33" i="14"/>
  <c r="G31" i="14" s="1"/>
  <c r="I33" i="14"/>
  <c r="K33" i="14"/>
  <c r="O33" i="14"/>
  <c r="O31" i="14" s="1"/>
  <c r="Q33" i="14"/>
  <c r="V33" i="14"/>
  <c r="G35" i="14"/>
  <c r="I35" i="14"/>
  <c r="K35" i="14"/>
  <c r="M35" i="14"/>
  <c r="O35" i="14"/>
  <c r="Q35" i="14"/>
  <c r="V35" i="14"/>
  <c r="G36" i="14"/>
  <c r="M36" i="14" s="1"/>
  <c r="I36" i="14"/>
  <c r="K36" i="14"/>
  <c r="K31" i="14" s="1"/>
  <c r="O36" i="14"/>
  <c r="Q36" i="14"/>
  <c r="V36" i="14"/>
  <c r="V31" i="14" s="1"/>
  <c r="G38" i="14"/>
  <c r="I38" i="14"/>
  <c r="K38" i="14"/>
  <c r="M38" i="14"/>
  <c r="O38" i="14"/>
  <c r="Q38" i="14"/>
  <c r="V38" i="14"/>
  <c r="G39" i="14"/>
  <c r="M39" i="14" s="1"/>
  <c r="I39" i="14"/>
  <c r="K39" i="14"/>
  <c r="O39" i="14"/>
  <c r="Q39" i="14"/>
  <c r="V39" i="14"/>
  <c r="AF41" i="14"/>
  <c r="G504" i="13"/>
  <c r="BA326" i="13"/>
  <c r="BA12" i="13"/>
  <c r="BA10" i="13"/>
  <c r="I8" i="13"/>
  <c r="Q8" i="13"/>
  <c r="G9" i="13"/>
  <c r="M9" i="13" s="1"/>
  <c r="M8" i="13" s="1"/>
  <c r="I9" i="13"/>
  <c r="K9" i="13"/>
  <c r="K8" i="13" s="1"/>
  <c r="O9" i="13"/>
  <c r="O8" i="13" s="1"/>
  <c r="Q9" i="13"/>
  <c r="V9" i="13"/>
  <c r="V8" i="13" s="1"/>
  <c r="G14" i="13"/>
  <c r="G13" i="13" s="1"/>
  <c r="I14" i="13"/>
  <c r="K14" i="13"/>
  <c r="K13" i="13" s="1"/>
  <c r="O14" i="13"/>
  <c r="O13" i="13" s="1"/>
  <c r="Q14" i="13"/>
  <c r="V14" i="13"/>
  <c r="V13" i="13" s="1"/>
  <c r="G45" i="13"/>
  <c r="I45" i="13"/>
  <c r="K45" i="13"/>
  <c r="M45" i="13"/>
  <c r="O45" i="13"/>
  <c r="Q45" i="13"/>
  <c r="V45" i="13"/>
  <c r="G76" i="13"/>
  <c r="M76" i="13" s="1"/>
  <c r="I76" i="13"/>
  <c r="K76" i="13"/>
  <c r="O76" i="13"/>
  <c r="Q76" i="13"/>
  <c r="V76" i="13"/>
  <c r="G81" i="13"/>
  <c r="I81" i="13"/>
  <c r="I13" i="13" s="1"/>
  <c r="K81" i="13"/>
  <c r="M81" i="13"/>
  <c r="O81" i="13"/>
  <c r="Q81" i="13"/>
  <c r="Q13" i="13" s="1"/>
  <c r="V81" i="13"/>
  <c r="G88" i="13"/>
  <c r="M88" i="13" s="1"/>
  <c r="I88" i="13"/>
  <c r="K88" i="13"/>
  <c r="O88" i="13"/>
  <c r="Q88" i="13"/>
  <c r="V88" i="13"/>
  <c r="G103" i="13"/>
  <c r="I103" i="13"/>
  <c r="K103" i="13"/>
  <c r="M103" i="13"/>
  <c r="O103" i="13"/>
  <c r="Q103" i="13"/>
  <c r="V103" i="13"/>
  <c r="G105" i="13"/>
  <c r="M105" i="13" s="1"/>
  <c r="I105" i="13"/>
  <c r="K105" i="13"/>
  <c r="O105" i="13"/>
  <c r="Q105" i="13"/>
  <c r="V105" i="13"/>
  <c r="G135" i="13"/>
  <c r="I135" i="13"/>
  <c r="K135" i="13"/>
  <c r="M135" i="13"/>
  <c r="O135" i="13"/>
  <c r="Q135" i="13"/>
  <c r="V135" i="13"/>
  <c r="G154" i="13"/>
  <c r="M154" i="13" s="1"/>
  <c r="I154" i="13"/>
  <c r="K154" i="13"/>
  <c r="O154" i="13"/>
  <c r="Q154" i="13"/>
  <c r="V154" i="13"/>
  <c r="G159" i="13"/>
  <c r="I159" i="13"/>
  <c r="K159" i="13"/>
  <c r="M159" i="13"/>
  <c r="O159" i="13"/>
  <c r="Q159" i="13"/>
  <c r="V159" i="13"/>
  <c r="G185" i="13"/>
  <c r="M185" i="13" s="1"/>
  <c r="I185" i="13"/>
  <c r="K185" i="13"/>
  <c r="O185" i="13"/>
  <c r="Q185" i="13"/>
  <c r="V185" i="13"/>
  <c r="G213" i="13"/>
  <c r="I213" i="13"/>
  <c r="K213" i="13"/>
  <c r="M213" i="13"/>
  <c r="O213" i="13"/>
  <c r="Q213" i="13"/>
  <c r="V213" i="13"/>
  <c r="G229" i="13"/>
  <c r="M229" i="13" s="1"/>
  <c r="I229" i="13"/>
  <c r="K229" i="13"/>
  <c r="O229" i="13"/>
  <c r="Q229" i="13"/>
  <c r="V229" i="13"/>
  <c r="G231" i="13"/>
  <c r="I231" i="13"/>
  <c r="K231" i="13"/>
  <c r="M231" i="13"/>
  <c r="O231" i="13"/>
  <c r="Q231" i="13"/>
  <c r="V231" i="13"/>
  <c r="G247" i="13"/>
  <c r="M247" i="13" s="1"/>
  <c r="I247" i="13"/>
  <c r="K247" i="13"/>
  <c r="O247" i="13"/>
  <c r="Q247" i="13"/>
  <c r="V247" i="13"/>
  <c r="G255" i="13"/>
  <c r="I255" i="13"/>
  <c r="K255" i="13"/>
  <c r="M255" i="13"/>
  <c r="O255" i="13"/>
  <c r="Q255" i="13"/>
  <c r="V255" i="13"/>
  <c r="G265" i="13"/>
  <c r="M265" i="13" s="1"/>
  <c r="I265" i="13"/>
  <c r="K265" i="13"/>
  <c r="O265" i="13"/>
  <c r="Q265" i="13"/>
  <c r="V265" i="13"/>
  <c r="G283" i="13"/>
  <c r="I283" i="13"/>
  <c r="K283" i="13"/>
  <c r="M283" i="13"/>
  <c r="O283" i="13"/>
  <c r="Q283" i="13"/>
  <c r="V283" i="13"/>
  <c r="G302" i="13"/>
  <c r="M302" i="13" s="1"/>
  <c r="I302" i="13"/>
  <c r="K302" i="13"/>
  <c r="O302" i="13"/>
  <c r="Q302" i="13"/>
  <c r="V302" i="13"/>
  <c r="G320" i="13"/>
  <c r="I320" i="13"/>
  <c r="K320" i="13"/>
  <c r="M320" i="13"/>
  <c r="O320" i="13"/>
  <c r="Q320" i="13"/>
  <c r="V320" i="13"/>
  <c r="G325" i="13"/>
  <c r="M325" i="13" s="1"/>
  <c r="I325" i="13"/>
  <c r="K325" i="13"/>
  <c r="O325" i="13"/>
  <c r="Q325" i="13"/>
  <c r="V325" i="13"/>
  <c r="G332" i="13"/>
  <c r="M332" i="13" s="1"/>
  <c r="I332" i="13"/>
  <c r="K332" i="13"/>
  <c r="K331" i="13" s="1"/>
  <c r="O332" i="13"/>
  <c r="O331" i="13" s="1"/>
  <c r="Q332" i="13"/>
  <c r="V332" i="13"/>
  <c r="V331" i="13" s="1"/>
  <c r="G353" i="13"/>
  <c r="I353" i="13"/>
  <c r="I331" i="13" s="1"/>
  <c r="K353" i="13"/>
  <c r="M353" i="13"/>
  <c r="O353" i="13"/>
  <c r="Q353" i="13"/>
  <c r="Q331" i="13" s="1"/>
  <c r="V353" i="13"/>
  <c r="G355" i="13"/>
  <c r="M355" i="13" s="1"/>
  <c r="I355" i="13"/>
  <c r="K355" i="13"/>
  <c r="O355" i="13"/>
  <c r="Q355" i="13"/>
  <c r="V355" i="13"/>
  <c r="G372" i="13"/>
  <c r="I372" i="13"/>
  <c r="K372" i="13"/>
  <c r="M372" i="13"/>
  <c r="O372" i="13"/>
  <c r="Q372" i="13"/>
  <c r="V372" i="13"/>
  <c r="G377" i="13"/>
  <c r="M377" i="13" s="1"/>
  <c r="I377" i="13"/>
  <c r="K377" i="13"/>
  <c r="O377" i="13"/>
  <c r="Q377" i="13"/>
  <c r="V377" i="13"/>
  <c r="G396" i="13"/>
  <c r="I396" i="13"/>
  <c r="K396" i="13"/>
  <c r="M396" i="13"/>
  <c r="O396" i="13"/>
  <c r="Q396" i="13"/>
  <c r="V396" i="13"/>
  <c r="G398" i="13"/>
  <c r="M398" i="13" s="1"/>
  <c r="I398" i="13"/>
  <c r="K398" i="13"/>
  <c r="O398" i="13"/>
  <c r="Q398" i="13"/>
  <c r="V398" i="13"/>
  <c r="G415" i="13"/>
  <c r="I415" i="13"/>
  <c r="K415" i="13"/>
  <c r="M415" i="13"/>
  <c r="O415" i="13"/>
  <c r="Q415" i="13"/>
  <c r="V415" i="13"/>
  <c r="G419" i="13"/>
  <c r="M419" i="13" s="1"/>
  <c r="I419" i="13"/>
  <c r="K419" i="13"/>
  <c r="O419" i="13"/>
  <c r="Q419" i="13"/>
  <c r="V419" i="13"/>
  <c r="G421" i="13"/>
  <c r="I421" i="13"/>
  <c r="K421" i="13"/>
  <c r="M421" i="13"/>
  <c r="O421" i="13"/>
  <c r="Q421" i="13"/>
  <c r="V421" i="13"/>
  <c r="K423" i="13"/>
  <c r="V423" i="13"/>
  <c r="G424" i="13"/>
  <c r="I424" i="13"/>
  <c r="I423" i="13" s="1"/>
  <c r="K424" i="13"/>
  <c r="M424" i="13"/>
  <c r="O424" i="13"/>
  <c r="Q424" i="13"/>
  <c r="Q423" i="13" s="1"/>
  <c r="V424" i="13"/>
  <c r="G426" i="13"/>
  <c r="G423" i="13" s="1"/>
  <c r="I426" i="13"/>
  <c r="K426" i="13"/>
  <c r="O426" i="13"/>
  <c r="O423" i="13" s="1"/>
  <c r="Q426" i="13"/>
  <c r="V426" i="13"/>
  <c r="G429" i="13"/>
  <c r="I429" i="13"/>
  <c r="K429" i="13"/>
  <c r="M429" i="13"/>
  <c r="O429" i="13"/>
  <c r="Q429" i="13"/>
  <c r="V429" i="13"/>
  <c r="G432" i="13"/>
  <c r="K432" i="13"/>
  <c r="O432" i="13"/>
  <c r="V432" i="13"/>
  <c r="G433" i="13"/>
  <c r="I433" i="13"/>
  <c r="I432" i="13" s="1"/>
  <c r="K433" i="13"/>
  <c r="M433" i="13"/>
  <c r="M432" i="13" s="1"/>
  <c r="O433" i="13"/>
  <c r="Q433" i="13"/>
  <c r="Q432" i="13" s="1"/>
  <c r="V433" i="13"/>
  <c r="G434" i="13"/>
  <c r="O434" i="13"/>
  <c r="G435" i="13"/>
  <c r="I435" i="13"/>
  <c r="I434" i="13" s="1"/>
  <c r="K435" i="13"/>
  <c r="M435" i="13"/>
  <c r="O435" i="13"/>
  <c r="Q435" i="13"/>
  <c r="Q434" i="13" s="1"/>
  <c r="V435" i="13"/>
  <c r="G437" i="13"/>
  <c r="M437" i="13" s="1"/>
  <c r="I437" i="13"/>
  <c r="K437" i="13"/>
  <c r="K434" i="13" s="1"/>
  <c r="O437" i="13"/>
  <c r="Q437" i="13"/>
  <c r="V437" i="13"/>
  <c r="V434" i="13" s="1"/>
  <c r="G439" i="13"/>
  <c r="I439" i="13"/>
  <c r="K439" i="13"/>
  <c r="M439" i="13"/>
  <c r="O439" i="13"/>
  <c r="Q439" i="13"/>
  <c r="V439" i="13"/>
  <c r="G440" i="13"/>
  <c r="G441" i="13"/>
  <c r="I441" i="13"/>
  <c r="I440" i="13" s="1"/>
  <c r="K441" i="13"/>
  <c r="M441" i="13"/>
  <c r="O441" i="13"/>
  <c r="Q441" i="13"/>
  <c r="Q440" i="13" s="1"/>
  <c r="V441" i="13"/>
  <c r="G443" i="13"/>
  <c r="M443" i="13" s="1"/>
  <c r="I443" i="13"/>
  <c r="K443" i="13"/>
  <c r="K440" i="13" s="1"/>
  <c r="O443" i="13"/>
  <c r="Q443" i="13"/>
  <c r="V443" i="13"/>
  <c r="V440" i="13" s="1"/>
  <c r="G459" i="13"/>
  <c r="I459" i="13"/>
  <c r="K459" i="13"/>
  <c r="M459" i="13"/>
  <c r="O459" i="13"/>
  <c r="Q459" i="13"/>
  <c r="V459" i="13"/>
  <c r="G462" i="13"/>
  <c r="M462" i="13" s="1"/>
  <c r="I462" i="13"/>
  <c r="K462" i="13"/>
  <c r="O462" i="13"/>
  <c r="O440" i="13" s="1"/>
  <c r="Q462" i="13"/>
  <c r="V462" i="13"/>
  <c r="G464" i="13"/>
  <c r="I464" i="13"/>
  <c r="K464" i="13"/>
  <c r="M464" i="13"/>
  <c r="O464" i="13"/>
  <c r="Q464" i="13"/>
  <c r="V464" i="13"/>
  <c r="G480" i="13"/>
  <c r="M480" i="13" s="1"/>
  <c r="I480" i="13"/>
  <c r="K480" i="13"/>
  <c r="O480" i="13"/>
  <c r="Q480" i="13"/>
  <c r="V480" i="13"/>
  <c r="G482" i="13"/>
  <c r="M482" i="13" s="1"/>
  <c r="M481" i="13" s="1"/>
  <c r="I482" i="13"/>
  <c r="K482" i="13"/>
  <c r="K481" i="13" s="1"/>
  <c r="O482" i="13"/>
  <c r="O481" i="13" s="1"/>
  <c r="Q482" i="13"/>
  <c r="V482" i="13"/>
  <c r="V481" i="13" s="1"/>
  <c r="G483" i="13"/>
  <c r="I483" i="13"/>
  <c r="I481" i="13" s="1"/>
  <c r="K483" i="13"/>
  <c r="M483" i="13"/>
  <c r="O483" i="13"/>
  <c r="Q483" i="13"/>
  <c r="Q481" i="13" s="1"/>
  <c r="V483" i="13"/>
  <c r="G484" i="13"/>
  <c r="M484" i="13" s="1"/>
  <c r="I484" i="13"/>
  <c r="K484" i="13"/>
  <c r="O484" i="13"/>
  <c r="Q484" i="13"/>
  <c r="V484" i="13"/>
  <c r="G486" i="13"/>
  <c r="M486" i="13" s="1"/>
  <c r="I486" i="13"/>
  <c r="K486" i="13"/>
  <c r="K485" i="13" s="1"/>
  <c r="O486" i="13"/>
  <c r="O485" i="13" s="1"/>
  <c r="Q486" i="13"/>
  <c r="V486" i="13"/>
  <c r="V485" i="13" s="1"/>
  <c r="G489" i="13"/>
  <c r="I489" i="13"/>
  <c r="I485" i="13" s="1"/>
  <c r="K489" i="13"/>
  <c r="M489" i="13"/>
  <c r="O489" i="13"/>
  <c r="Q489" i="13"/>
  <c r="Q485" i="13" s="1"/>
  <c r="V489" i="13"/>
  <c r="G490" i="13"/>
  <c r="M490" i="13" s="1"/>
  <c r="I490" i="13"/>
  <c r="K490" i="13"/>
  <c r="O490" i="13"/>
  <c r="Q490" i="13"/>
  <c r="V490" i="13"/>
  <c r="G492" i="13"/>
  <c r="I492" i="13"/>
  <c r="K492" i="13"/>
  <c r="M492" i="13"/>
  <c r="O492" i="13"/>
  <c r="Q492" i="13"/>
  <c r="V492" i="13"/>
  <c r="G494" i="13"/>
  <c r="I494" i="13"/>
  <c r="I493" i="13" s="1"/>
  <c r="K494" i="13"/>
  <c r="M494" i="13"/>
  <c r="O494" i="13"/>
  <c r="Q494" i="13"/>
  <c r="Q493" i="13" s="1"/>
  <c r="V494" i="13"/>
  <c r="G495" i="13"/>
  <c r="M495" i="13" s="1"/>
  <c r="I495" i="13"/>
  <c r="K495" i="13"/>
  <c r="K493" i="13" s="1"/>
  <c r="O495" i="13"/>
  <c r="Q495" i="13"/>
  <c r="V495" i="13"/>
  <c r="V493" i="13" s="1"/>
  <c r="G496" i="13"/>
  <c r="I496" i="13"/>
  <c r="K496" i="13"/>
  <c r="M496" i="13"/>
  <c r="O496" i="13"/>
  <c r="Q496" i="13"/>
  <c r="V496" i="13"/>
  <c r="G498" i="13"/>
  <c r="M498" i="13" s="1"/>
  <c r="I498" i="13"/>
  <c r="K498" i="13"/>
  <c r="O498" i="13"/>
  <c r="O493" i="13" s="1"/>
  <c r="Q498" i="13"/>
  <c r="V498" i="13"/>
  <c r="G499" i="13"/>
  <c r="I499" i="13"/>
  <c r="K499" i="13"/>
  <c r="M499" i="13"/>
  <c r="O499" i="13"/>
  <c r="Q499" i="13"/>
  <c r="V499" i="13"/>
  <c r="G501" i="13"/>
  <c r="M501" i="13" s="1"/>
  <c r="I501" i="13"/>
  <c r="K501" i="13"/>
  <c r="O501" i="13"/>
  <c r="Q501" i="13"/>
  <c r="V501" i="13"/>
  <c r="G502" i="13"/>
  <c r="I502" i="13"/>
  <c r="K502" i="13"/>
  <c r="M502" i="13"/>
  <c r="O502" i="13"/>
  <c r="Q502" i="13"/>
  <c r="V502" i="13"/>
  <c r="AE504" i="13"/>
  <c r="AF504" i="13"/>
  <c r="G205" i="12"/>
  <c r="BA111" i="12"/>
  <c r="BA12" i="12"/>
  <c r="BA10" i="12"/>
  <c r="K8" i="12"/>
  <c r="V8" i="12"/>
  <c r="G9" i="12"/>
  <c r="AE205" i="12" s="1"/>
  <c r="I9" i="12"/>
  <c r="I8" i="12" s="1"/>
  <c r="K9" i="12"/>
  <c r="O9" i="12"/>
  <c r="O8" i="12" s="1"/>
  <c r="Q9" i="12"/>
  <c r="Q8" i="12" s="1"/>
  <c r="V9" i="12"/>
  <c r="G13" i="12"/>
  <c r="I13" i="12"/>
  <c r="O13" i="12"/>
  <c r="Q13" i="12"/>
  <c r="G14" i="12"/>
  <c r="I14" i="12"/>
  <c r="K14" i="12"/>
  <c r="K13" i="12" s="1"/>
  <c r="M14" i="12"/>
  <c r="M13" i="12" s="1"/>
  <c r="O14" i="12"/>
  <c r="Q14" i="12"/>
  <c r="V14" i="12"/>
  <c r="V13" i="12" s="1"/>
  <c r="G33" i="12"/>
  <c r="G32" i="12" s="1"/>
  <c r="I33" i="12"/>
  <c r="I32" i="12" s="1"/>
  <c r="K33" i="12"/>
  <c r="O33" i="12"/>
  <c r="O32" i="12" s="1"/>
  <c r="Q33" i="12"/>
  <c r="Q32" i="12" s="1"/>
  <c r="V33" i="12"/>
  <c r="G43" i="12"/>
  <c r="M43" i="12" s="1"/>
  <c r="I43" i="12"/>
  <c r="K43" i="12"/>
  <c r="O43" i="12"/>
  <c r="Q43" i="12"/>
  <c r="V43" i="12"/>
  <c r="G56" i="12"/>
  <c r="I56" i="12"/>
  <c r="K56" i="12"/>
  <c r="K32" i="12" s="1"/>
  <c r="M56" i="12"/>
  <c r="O56" i="12"/>
  <c r="Q56" i="12"/>
  <c r="V56" i="12"/>
  <c r="V32" i="12" s="1"/>
  <c r="G76" i="12"/>
  <c r="I76" i="12"/>
  <c r="K76" i="12"/>
  <c r="M76" i="12"/>
  <c r="O76" i="12"/>
  <c r="Q76" i="12"/>
  <c r="V76" i="12"/>
  <c r="G86" i="12"/>
  <c r="M86" i="12" s="1"/>
  <c r="I86" i="12"/>
  <c r="K86" i="12"/>
  <c r="O86" i="12"/>
  <c r="Q86" i="12"/>
  <c r="V86" i="12"/>
  <c r="G107" i="12"/>
  <c r="M107" i="12" s="1"/>
  <c r="I107" i="12"/>
  <c r="K107" i="12"/>
  <c r="O107" i="12"/>
  <c r="Q107" i="12"/>
  <c r="V107" i="12"/>
  <c r="G126" i="12"/>
  <c r="I126" i="12"/>
  <c r="K126" i="12"/>
  <c r="M126" i="12"/>
  <c r="O126" i="12"/>
  <c r="Q126" i="12"/>
  <c r="V126" i="12"/>
  <c r="G134" i="12"/>
  <c r="I134" i="12"/>
  <c r="K134" i="12"/>
  <c r="M134" i="12"/>
  <c r="O134" i="12"/>
  <c r="Q134" i="12"/>
  <c r="V134" i="12"/>
  <c r="G141" i="12"/>
  <c r="O141" i="12"/>
  <c r="G142" i="12"/>
  <c r="M142" i="12" s="1"/>
  <c r="M141" i="12" s="1"/>
  <c r="I142" i="12"/>
  <c r="I141" i="12" s="1"/>
  <c r="K142" i="12"/>
  <c r="K141" i="12" s="1"/>
  <c r="O142" i="12"/>
  <c r="Q142" i="12"/>
  <c r="Q141" i="12" s="1"/>
  <c r="V142" i="12"/>
  <c r="V141" i="12" s="1"/>
  <c r="G162" i="12"/>
  <c r="I162" i="12"/>
  <c r="K162" i="12"/>
  <c r="O162" i="12"/>
  <c r="Q162" i="12"/>
  <c r="V162" i="12"/>
  <c r="G163" i="12"/>
  <c r="I163" i="12"/>
  <c r="K163" i="12"/>
  <c r="M163" i="12"/>
  <c r="M162" i="12" s="1"/>
  <c r="O163" i="12"/>
  <c r="Q163" i="12"/>
  <c r="V163" i="12"/>
  <c r="G164" i="12"/>
  <c r="G165" i="12"/>
  <c r="M165" i="12" s="1"/>
  <c r="I165" i="12"/>
  <c r="I164" i="12" s="1"/>
  <c r="K165" i="12"/>
  <c r="O165" i="12"/>
  <c r="Q165" i="12"/>
  <c r="Q164" i="12" s="1"/>
  <c r="V165" i="12"/>
  <c r="G167" i="12"/>
  <c r="M167" i="12" s="1"/>
  <c r="I167" i="12"/>
  <c r="K167" i="12"/>
  <c r="K164" i="12" s="1"/>
  <c r="O167" i="12"/>
  <c r="Q167" i="12"/>
  <c r="V167" i="12"/>
  <c r="V164" i="12" s="1"/>
  <c r="G189" i="12"/>
  <c r="I189" i="12"/>
  <c r="K189" i="12"/>
  <c r="M189" i="12"/>
  <c r="O189" i="12"/>
  <c r="Q189" i="12"/>
  <c r="V189" i="12"/>
  <c r="G191" i="12"/>
  <c r="M191" i="12" s="1"/>
  <c r="I191" i="12"/>
  <c r="K191" i="12"/>
  <c r="O191" i="12"/>
  <c r="O164" i="12" s="1"/>
  <c r="Q191" i="12"/>
  <c r="V191" i="12"/>
  <c r="G193" i="12"/>
  <c r="M193" i="12" s="1"/>
  <c r="I193" i="12"/>
  <c r="K193" i="12"/>
  <c r="O193" i="12"/>
  <c r="Q193" i="12"/>
  <c r="V193" i="12"/>
  <c r="G195" i="12"/>
  <c r="I195" i="12"/>
  <c r="K195" i="12"/>
  <c r="M195" i="12"/>
  <c r="O195" i="12"/>
  <c r="Q195" i="12"/>
  <c r="V195" i="12"/>
  <c r="G196" i="12"/>
  <c r="M196" i="12" s="1"/>
  <c r="I196" i="12"/>
  <c r="K196" i="12"/>
  <c r="O196" i="12"/>
  <c r="O194" i="12" s="1"/>
  <c r="Q196" i="12"/>
  <c r="V196" i="12"/>
  <c r="G197" i="12"/>
  <c r="M197" i="12" s="1"/>
  <c r="I197" i="12"/>
  <c r="I194" i="12" s="1"/>
  <c r="K197" i="12"/>
  <c r="O197" i="12"/>
  <c r="Q197" i="12"/>
  <c r="Q194" i="12" s="1"/>
  <c r="V197" i="12"/>
  <c r="G199" i="12"/>
  <c r="M199" i="12" s="1"/>
  <c r="I199" i="12"/>
  <c r="K199" i="12"/>
  <c r="K194" i="12" s="1"/>
  <c r="O199" i="12"/>
  <c r="Q199" i="12"/>
  <c r="V199" i="12"/>
  <c r="V194" i="12" s="1"/>
  <c r="G200" i="12"/>
  <c r="I200" i="12"/>
  <c r="K200" i="12"/>
  <c r="M200" i="12"/>
  <c r="O200" i="12"/>
  <c r="Q200" i="12"/>
  <c r="V200" i="12"/>
  <c r="G202" i="12"/>
  <c r="M202" i="12" s="1"/>
  <c r="I202" i="12"/>
  <c r="K202" i="12"/>
  <c r="O202" i="12"/>
  <c r="Q202" i="12"/>
  <c r="V202" i="12"/>
  <c r="G203" i="12"/>
  <c r="M203" i="12" s="1"/>
  <c r="I203" i="12"/>
  <c r="K203" i="12"/>
  <c r="O203" i="12"/>
  <c r="Q203" i="12"/>
  <c r="V203" i="12"/>
  <c r="AF205" i="12"/>
  <c r="I20" i="1"/>
  <c r="I19" i="1"/>
  <c r="I16" i="1"/>
  <c r="G54" i="1"/>
  <c r="G25" i="1" s="1"/>
  <c r="A25" i="1" s="1"/>
  <c r="A26" i="1" s="1"/>
  <c r="G26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I88" i="1" l="1"/>
  <c r="J87" i="1" s="1"/>
  <c r="J68" i="1"/>
  <c r="J76" i="1"/>
  <c r="J84" i="1"/>
  <c r="J65" i="1"/>
  <c r="J73" i="1"/>
  <c r="J81" i="1"/>
  <c r="H41" i="1"/>
  <c r="I41" i="1" s="1"/>
  <c r="G23" i="1"/>
  <c r="G28" i="1"/>
  <c r="H39" i="1"/>
  <c r="H54" i="1" s="1"/>
  <c r="M13" i="22"/>
  <c r="M12" i="22" s="1"/>
  <c r="G8" i="22"/>
  <c r="AE27" i="22"/>
  <c r="M49" i="21"/>
  <c r="M27" i="21"/>
  <c r="G49" i="21"/>
  <c r="G37" i="21"/>
  <c r="G8" i="21"/>
  <c r="M9" i="21"/>
  <c r="M8" i="21" s="1"/>
  <c r="AE18" i="20"/>
  <c r="M13" i="20"/>
  <c r="M8" i="20" s="1"/>
  <c r="AE13" i="19"/>
  <c r="AE16" i="18"/>
  <c r="M17" i="17"/>
  <c r="M13" i="17" s="1"/>
  <c r="M128" i="16"/>
  <c r="M13" i="16"/>
  <c r="AE137" i="16"/>
  <c r="G104" i="16"/>
  <c r="M103" i="16"/>
  <c r="M102" i="16" s="1"/>
  <c r="M67" i="16"/>
  <c r="M48" i="16" s="1"/>
  <c r="M28" i="16"/>
  <c r="M97" i="15"/>
  <c r="M61" i="15"/>
  <c r="M31" i="15"/>
  <c r="M91" i="15"/>
  <c r="M42" i="15"/>
  <c r="AE106" i="15"/>
  <c r="G97" i="15"/>
  <c r="G91" i="15"/>
  <c r="G42" i="15"/>
  <c r="G31" i="15"/>
  <c r="G25" i="15"/>
  <c r="G8" i="15"/>
  <c r="M13" i="14"/>
  <c r="M31" i="14"/>
  <c r="G13" i="14"/>
  <c r="AE41" i="14"/>
  <c r="M33" i="14"/>
  <c r="M25" i="14"/>
  <c r="M24" i="14" s="1"/>
  <c r="G22" i="14"/>
  <c r="M493" i="13"/>
  <c r="M440" i="13"/>
  <c r="M331" i="13"/>
  <c r="M485" i="13"/>
  <c r="M434" i="13"/>
  <c r="G493" i="13"/>
  <c r="G485" i="13"/>
  <c r="G481" i="13"/>
  <c r="G331" i="13"/>
  <c r="M14" i="13"/>
  <c r="M13" i="13" s="1"/>
  <c r="G8" i="13"/>
  <c r="M426" i="13"/>
  <c r="M423" i="13" s="1"/>
  <c r="M194" i="12"/>
  <c r="M164" i="12"/>
  <c r="M33" i="12"/>
  <c r="M32" i="12" s="1"/>
  <c r="G194" i="12"/>
  <c r="G8" i="12"/>
  <c r="M9" i="12"/>
  <c r="M8" i="12" s="1"/>
  <c r="I21" i="1"/>
  <c r="J28" i="1"/>
  <c r="J26" i="1"/>
  <c r="G38" i="1"/>
  <c r="F38" i="1"/>
  <c r="H32" i="1"/>
  <c r="J23" i="1"/>
  <c r="J24" i="1"/>
  <c r="J25" i="1"/>
  <c r="J27" i="1"/>
  <c r="E24" i="1"/>
  <c r="E26" i="1"/>
  <c r="J79" i="1" l="1"/>
  <c r="J71" i="1"/>
  <c r="J63" i="1"/>
  <c r="J82" i="1"/>
  <c r="J74" i="1"/>
  <c r="J66" i="1"/>
  <c r="J85" i="1"/>
  <c r="J77" i="1"/>
  <c r="J69" i="1"/>
  <c r="J61" i="1"/>
  <c r="J80" i="1"/>
  <c r="J72" i="1"/>
  <c r="J64" i="1"/>
  <c r="J83" i="1"/>
  <c r="J75" i="1"/>
  <c r="J67" i="1"/>
  <c r="J86" i="1"/>
  <c r="J78" i="1"/>
  <c r="J70" i="1"/>
  <c r="J62" i="1"/>
  <c r="I39" i="1"/>
  <c r="I54" i="1" s="1"/>
  <c r="J53" i="1" s="1"/>
  <c r="A23" i="1"/>
  <c r="A24" i="1" s="1"/>
  <c r="G24" i="1" s="1"/>
  <c r="A27" i="1" s="1"/>
  <c r="A29" i="1" s="1"/>
  <c r="G29" i="1" s="1"/>
  <c r="G27" i="1" s="1"/>
  <c r="J88" i="1" l="1"/>
  <c r="J48" i="1"/>
  <c r="J43" i="1"/>
  <c r="J49" i="1"/>
  <c r="J41" i="1"/>
  <c r="J51" i="1"/>
  <c r="J47" i="1"/>
  <c r="J45" i="1"/>
  <c r="J44" i="1"/>
  <c r="J39" i="1"/>
  <c r="J54" i="1" s="1"/>
  <c r="J52" i="1"/>
  <c r="J46" i="1"/>
  <c r="J42" i="1"/>
  <c r="J40" i="1"/>
  <c r="J50" i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<sst xmlns="http://schemas.openxmlformats.org/spreadsheetml/2006/main" count="3577" uniqueCount="782">
  <si>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</si>
  <si>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</si>
  <si>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</si>
  <si>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</si>
  <si>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</si>
  <si>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</si>
  <si>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</si>
  <si>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</si>
  <si>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</si>
  <si>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</si>
  <si>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</si>
  <si>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</si>
  <si>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</si>
  <si>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</si>
  <si>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</si>
  <si>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</si>
  <si>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</si>
  <si>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</si>
  <si>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</si>
  <si>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</si>
  <si>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</si>
  <si>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</si>
  <si>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</si>
  <si>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</si>
  <si>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</si>
  <si>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</si>
  <si>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</si>
  <si>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</si>
  <si>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</si>
  <si>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</si>
  <si>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</si>
  <si>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</si>
  <si>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</si>
  <si>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</si>
  <si>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</si>
  <si>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</si>
  <si>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</si>
  <si>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</si>
  <si>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</si>
  <si>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</si>
  <si>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</si>
  <si>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</si>
  <si>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</si>
  <si>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DEA17042-IROP_rev</t>
  </si>
  <si>
    <t>Revitalizace bytového domu Sevastopolská 8, Brno</t>
  </si>
  <si>
    <t>Stavba</t>
  </si>
  <si>
    <t>01</t>
  </si>
  <si>
    <t>Způsobilé výdaje hlavní</t>
  </si>
  <si>
    <t>Sanace neprůsvitného obvodového pláště</t>
  </si>
  <si>
    <t>02</t>
  </si>
  <si>
    <t>Zateplení neprůsvitného obvodového pláště</t>
  </si>
  <si>
    <t>03</t>
  </si>
  <si>
    <t>Výměna vnějších otvorových výplní</t>
  </si>
  <si>
    <t>04</t>
  </si>
  <si>
    <t>Lodžie</t>
  </si>
  <si>
    <t>05</t>
  </si>
  <si>
    <t>Úpravy v interiéru</t>
  </si>
  <si>
    <t>06</t>
  </si>
  <si>
    <t>Úpravy v exteriéru</t>
  </si>
  <si>
    <t>Způsobilé výdaje vedlejší</t>
  </si>
  <si>
    <t>Nezpůsobilé výdaje</t>
  </si>
  <si>
    <t>07</t>
  </si>
  <si>
    <t>Vedlejší a ostatní náklady</t>
  </si>
  <si>
    <t>Celkem za stavbu</t>
  </si>
  <si>
    <t>CZK</t>
  </si>
  <si>
    <t>Rekapitulace dílů</t>
  </si>
  <si>
    <t>Typ dílu</t>
  </si>
  <si>
    <t>000</t>
  </si>
  <si>
    <t>Poznámky</t>
  </si>
  <si>
    <t>1</t>
  </si>
  <si>
    <t>Zemní práce</t>
  </si>
  <si>
    <t>3</t>
  </si>
  <si>
    <t>Svislé a kompletní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</si>
  <si>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</si>
  <si>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</si>
  <si>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</si>
  <si>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</si>
  <si>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</si>
  <si>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</si>
  <si>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</si>
  <si>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</si>
  <si>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9</t>
  </si>
  <si>
    <t>Ostatní konstrukce, bourání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</si>
  <si>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</si>
  <si>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</si>
  <si>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</si>
  <si>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</si>
  <si>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</si>
  <si>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</si>
  <si>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</si>
  <si>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</si>
  <si>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</si>
  <si>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</si>
  <si>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</si>
  <si>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</si>
  <si>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</si>
  <si>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</si>
  <si>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713</t>
  </si>
  <si>
    <t>Izolace tepelné</t>
  </si>
  <si>
    <t>730</t>
  </si>
  <si>
    <t>Ústřední vytápění</t>
  </si>
  <si>
    <t>762</t>
  </si>
  <si>
    <t>Konstrukce tesařské</t>
  </si>
  <si>
    <t>764</t>
  </si>
  <si>
    <t>Konstrukce klempířské</t>
  </si>
  <si>
    <t>767</t>
  </si>
  <si>
    <t>Konstrukce zámečnické</t>
  </si>
  <si>
    <t>769</t>
  </si>
  <si>
    <t>Otvorové prvky z plastu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</si>
  <si>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</si>
  <si>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</si>
  <si>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</si>
  <si>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</si>
  <si>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</si>
  <si>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</si>
  <si>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</si>
  <si>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</si>
  <si>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</si>
  <si>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</si>
  <si>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</si>
  <si>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</si>
  <si>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</si>
  <si>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</si>
  <si>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</si>
  <si>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</si>
  <si>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</si>
  <si>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</si>
  <si>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</si>
  <si>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</si>
  <si>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</si>
  <si>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</si>
  <si>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</si>
  <si>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</si>
  <si>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</si>
  <si>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</si>
  <si>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</si>
  <si>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</si>
  <si>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</si>
  <si>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</si>
  <si>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</si>
  <si>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</si>
  <si>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</si>
  <si>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</si>
  <si>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</si>
  <si>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</si>
  <si>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</si>
  <si>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</si>
  <si>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</si>
  <si>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</si>
  <si>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</si>
  <si>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</si>
  <si>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0001</t>
  </si>
  <si>
    <t>!!!UPOZORNĚNÍ k nacenění rozpočtu, čtěte popis této položky!!!</t>
  </si>
  <si>
    <t>Vlastní</t>
  </si>
  <si>
    <t>Indiv</t>
  </si>
  <si>
    <t>POL1_1</t>
  </si>
  <si>
    <t>Rozpočet je zpracován dle projektové dokumentace "Revitalizace bytového domu Sevastopolská 8, Brno" - technické zprávy, výkresové dokumentace, požárně bezpečnostního řešení.</t>
  </si>
  <si>
    <t>POP</t>
  </si>
  <si>
    <t/>
  </si>
  <si>
    <t>Všechny vlastní položky jsou oceněny jako kompletizované, včetně všech potřebných prací a materiálů, včetně lešení, přesunu hmot, likvidace suti atd.</t>
  </si>
  <si>
    <t>319201311R00</t>
  </si>
  <si>
    <t>Vyrovnání povrchu zdiva maltou tl.do 3 cm</t>
  </si>
  <si>
    <t>m2</t>
  </si>
  <si>
    <t>S : (7,69+1,91)*0,80</t>
  </si>
  <si>
    <t>VV</t>
  </si>
  <si>
    <t>Mezisoučet</t>
  </si>
  <si>
    <t xml:space="preserve">Z : </t>
  </si>
  <si>
    <t>25,45*0,80</t>
  </si>
  <si>
    <t>0,695*0,80*2</t>
  </si>
  <si>
    <t>0,07*0,80*2</t>
  </si>
  <si>
    <t>0,20*0,80*2</t>
  </si>
  <si>
    <t>2,65*0,80</t>
  </si>
  <si>
    <t xml:space="preserve">J : </t>
  </si>
  <si>
    <t>(17,29-7,20)*0,80</t>
  </si>
  <si>
    <t xml:space="preserve">V : </t>
  </si>
  <si>
    <t>(7,155+16,095)*0,80</t>
  </si>
  <si>
    <t>4,83*0,80</t>
  </si>
  <si>
    <t>602016195R00</t>
  </si>
  <si>
    <t>Penetrace hloubková stěn</t>
  </si>
  <si>
    <t>POL1_0</t>
  </si>
  <si>
    <t>Viz TZ kap. Oprava dílců obvodového pláště;</t>
  </si>
  <si>
    <t>MW tl. 140 mm : 248,82</t>
  </si>
  <si>
    <t>EPS tl. 140 mm : 1095,40</t>
  </si>
  <si>
    <t>MW tl. 30 mm : 234,98</t>
  </si>
  <si>
    <t>XPS tl. 30 mm : 88,2</t>
  </si>
  <si>
    <t>XPS tl. 50 mm : 46,92</t>
  </si>
  <si>
    <t>MW tl. 50 mm : 99,88</t>
  </si>
  <si>
    <t>nezateplované kce : 261,74</t>
  </si>
  <si>
    <t>622311131RV3</t>
  </si>
  <si>
    <t>Vyrovnání fasády podlepením tl. 20 mm, D+M</t>
  </si>
  <si>
    <t>Začátek provozního součtu</t>
  </si>
  <si>
    <t xml:space="preserve">  MW tl. 140 mm : 248,82</t>
  </si>
  <si>
    <t xml:space="preserve">  EPS tl. 140 mm : 1095,40</t>
  </si>
  <si>
    <t xml:space="preserve">  MW tl. 30 mm : 234,98</t>
  </si>
  <si>
    <t xml:space="preserve">  XPS tl. 30 mm : 88,2</t>
  </si>
  <si>
    <t xml:space="preserve">  XPS tl. 50 mm : 46,92</t>
  </si>
  <si>
    <t xml:space="preserve">  MW tl. 50 mm : 99,88</t>
  </si>
  <si>
    <t xml:space="preserve">  Mezisoučet</t>
  </si>
  <si>
    <t>Konec provozního součtu</t>
  </si>
  <si>
    <t>odhad 30 % : 1814,20*0,30</t>
  </si>
  <si>
    <t>622474204RV1</t>
  </si>
  <si>
    <t>Reprofilace stěn sanační maltou, D+M</t>
  </si>
  <si>
    <t>- nepevné části se odstraní na nosný podklad</t>
  </si>
  <si>
    <t>- provede se očištění tlakovou vodou</t>
  </si>
  <si>
    <t>- povrch se napenetruje a doplní opravnou vyrovnávací hmotou, popř. stěrkou v příslušných vrstvách</t>
  </si>
  <si>
    <t>- předpokládá se vyspravení v rozsahu 15 % celkové plochy fasády</t>
  </si>
  <si>
    <t>- je nutné použít kompletní systém výrobce stavební chemie!</t>
  </si>
  <si>
    <t xml:space="preserve">  nezateplované kce : 261,74</t>
  </si>
  <si>
    <t>odhad 15 % : 2075,94*0,15</t>
  </si>
  <si>
    <t>622904112R00</t>
  </si>
  <si>
    <t>Očištění fasád tlakovou vodou složitost 1 - 2</t>
  </si>
  <si>
    <t>R 01/62</t>
  </si>
  <si>
    <t>Příprava podkladu - odstranění narušené krycí vr, úprava armatury, antikoroz nátěr, D+M</t>
  </si>
  <si>
    <t>POL12_1</t>
  </si>
  <si>
    <t>V případě poškození ŽB konstrukcí bude provedena sanace a reprofilace míst, kde došlo k porušení krycí vrstvy ocelové armatury:</t>
  </si>
  <si>
    <t>- narušený beton se odstraní na zdravou část</t>
  </si>
  <si>
    <t>- mechanicky se odstraní koroze výztuže na zdravé jádro a opatří se ochranným antikorozním nátěrem</t>
  </si>
  <si>
    <t>- povrch se doplní reprofilační maltou v příslušných vrstvách s aplikací spojovacího můstku mezi výztuží a opravnou hmotou</t>
  </si>
  <si>
    <t>odhad 1 % : 2075,94*0,01</t>
  </si>
  <si>
    <t>R 02/62</t>
  </si>
  <si>
    <t>Sanace spár mezi stěnovými panely tmelem na cement bázi, D+M</t>
  </si>
  <si>
    <t>- seříznutí tmele přečnívajícího před povrch fasády</t>
  </si>
  <si>
    <t>- vyplnění spár tmelem na cementové bázi</t>
  </si>
  <si>
    <t>- vyrovnání povrchu v místech spár</t>
  </si>
  <si>
    <t>- předpokládaný rozsah 1 % celkové plochy fasády. Skutečný rozsah bude před započetím prací na stavbě odsouhlasena projektantem a TDI včetně zaznamenání do stavebního deníku a fotodokumentace!</t>
  </si>
  <si>
    <t>R 03/62</t>
  </si>
  <si>
    <t>Sanace dilatačních spár mezi objekty těsnícím provazcem, D+M</t>
  </si>
  <si>
    <t>- ilatace musí být přiznány po celém obvodu budov v rámci ETICS, oplechování střechy, apod.</t>
  </si>
  <si>
    <t>- bude provedeno proříznutí spáry a vložen pružný těsnící provazec zabraňující průvzdušnosti dilatační spáry</t>
  </si>
  <si>
    <t>23,79+23,59+25,955+25,805</t>
  </si>
  <si>
    <t>R 04/62</t>
  </si>
  <si>
    <t>Sanace trhlin v obvodovém plášti maltou, D+M</t>
  </si>
  <si>
    <t>- trhliny budou vyplněny do hloubky maltou pevnosti minimálně 5 MPa nebo tmelem určeným pro opravu trhlin ve zdivu</t>
  </si>
  <si>
    <t>- rozsah oprav bude upřesněn až po odstranění omítky kolem trhlin, protože trhliny mohou být skryty pod omítkou</t>
  </si>
  <si>
    <t>- předpokládá se sanace trhlin v rozsahu 20 m</t>
  </si>
  <si>
    <t>962031132R00</t>
  </si>
  <si>
    <t>Bourání příček cihelných tl. 10 cm</t>
  </si>
  <si>
    <t>999281211R00</t>
  </si>
  <si>
    <t>výšky do 25 m</t>
  </si>
  <si>
    <t>t</t>
  </si>
  <si>
    <t>RTS 18/ I</t>
  </si>
  <si>
    <t>POL7_</t>
  </si>
  <si>
    <t>711140202R00</t>
  </si>
  <si>
    <t>Odstr.izolace proti vlhk.svis. pásy přitav.,2vrs</t>
  </si>
  <si>
    <t>POL1_7</t>
  </si>
  <si>
    <t>62,56</t>
  </si>
  <si>
    <t>711212002RV1</t>
  </si>
  <si>
    <t>Stěrka hydroizolační těsnicí hmotou, bitumenová jednosložková tl. 4 mm, D+M</t>
  </si>
  <si>
    <t>dvouvrstvá</t>
  </si>
  <si>
    <t>711482011RV1</t>
  </si>
  <si>
    <t>Izolační systém fólií s nopy 8 mm, svisle včetně mater., a doplňků, D+M</t>
  </si>
  <si>
    <t>711491271RZ1</t>
  </si>
  <si>
    <t>Izolace tlaková, podkladní textilie svislá</t>
  </si>
  <si>
    <t>998711201R00</t>
  </si>
  <si>
    <t>svisle do 6 m</t>
  </si>
  <si>
    <t>979011111R00</t>
  </si>
  <si>
    <t>Svislá doprava suti a vybour. hmot za 2.NP a 1.PP</t>
  </si>
  <si>
    <t>POL1_</t>
  </si>
  <si>
    <t>979011121R00</t>
  </si>
  <si>
    <t>Příplatek za každé další podlaží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</si>
  <si>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</si>
  <si>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</si>
  <si>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</si>
  <si>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</si>
  <si>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</si>
  <si>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979082111R00</t>
  </si>
  <si>
    <t>Vnitrostaveništní doprava suti do 10 m</t>
  </si>
  <si>
    <t>Včetně případného složení na staveništní deponii.</t>
  </si>
  <si>
    <t>979082121R00</t>
  </si>
  <si>
    <t>Příplatek k vnitrost. dopravě suti za dalších 5 m</t>
  </si>
  <si>
    <t>979990001R00</t>
  </si>
  <si>
    <t>Poplatek za skládku stavební suti</t>
  </si>
  <si>
    <t>SUM</t>
  </si>
  <si>
    <t>END</t>
  </si>
  <si>
    <t>602011189RV1</t>
  </si>
  <si>
    <t>Omítka stěn mozaiková, D+M</t>
  </si>
  <si>
    <t xml:space="preserve">S : </t>
  </si>
  <si>
    <t>1,91*1,80</t>
  </si>
  <si>
    <t>7,69*2,10</t>
  </si>
  <si>
    <t>-1,54*1,49</t>
  </si>
  <si>
    <t>(4,915+10,445+2,895+0,40*2+0,20*2)*0,90</t>
  </si>
  <si>
    <t>7,195*1,20</t>
  </si>
  <si>
    <t>0,20*1,50</t>
  </si>
  <si>
    <t>-0,94*0,44*7</t>
  </si>
  <si>
    <t>(1,00+0,50*2)*0,30*7</t>
  </si>
  <si>
    <t>2,65*1,80</t>
  </si>
  <si>
    <t>3,60*0,90</t>
  </si>
  <si>
    <t>3,84*1,80</t>
  </si>
  <si>
    <t>2,60*2,80</t>
  </si>
  <si>
    <t>(7,1155+16,095)*2,60</t>
  </si>
  <si>
    <t>4,83*1,80</t>
  </si>
  <si>
    <t>-0,94*0,44*9</t>
  </si>
  <si>
    <t>-0,94*1,97</t>
  </si>
  <si>
    <t>-1,74*2,00</t>
  </si>
  <si>
    <t>(1,00+0,50*2)*0,30*9</t>
  </si>
  <si>
    <t>(1,00+2,00*2)*0,15*1</t>
  </si>
  <si>
    <t>(1,80+2,00*2)*0,15*1</t>
  </si>
  <si>
    <t>602011195RV1</t>
  </si>
  <si>
    <t>Kontaktní nátěr pod mozaikové omítky, D+M</t>
  </si>
  <si>
    <t>602015185RV1</t>
  </si>
  <si>
    <t>Omítka tenkovrstvá silikonsilik, zatíraná, zrnitost 2,0 mm</t>
  </si>
  <si>
    <t>MW tl. 30 mm : 239,54</t>
  </si>
  <si>
    <t>602015191RV1</t>
  </si>
  <si>
    <t>Podkladní nátěr pod tenkovrstvé omítky, D+M</t>
  </si>
  <si>
    <t>620991121R00</t>
  </si>
  <si>
    <t>Zakrývání výplní vnějších otvorů z lešení</t>
  </si>
  <si>
    <t>1,60*1,60*9</t>
  </si>
  <si>
    <t>2,25*2,58*8</t>
  </si>
  <si>
    <t>1,60*1,60*39</t>
  </si>
  <si>
    <t>(0,90*2,20+2,40*1,60)*16</t>
  </si>
  <si>
    <t>1,00*0,50*7</t>
  </si>
  <si>
    <t>J : 0</t>
  </si>
  <si>
    <t>V : 1,60*1,60*32</t>
  </si>
  <si>
    <t>(0,90*2,20+2,40*1,60)*24</t>
  </si>
  <si>
    <t>1,00*0,50*9</t>
  </si>
  <si>
    <t>622311014R00</t>
  </si>
  <si>
    <t>Profily zakládací hliníkové, pro izolaci tl. 140 mm</t>
  </si>
  <si>
    <t>m</t>
  </si>
  <si>
    <t>4,915+10,445+0,405*2+2,895+0,20*2+3,60+7,195+3,84+7,155+2,60+16,095+0,20*2+7,69+2,65+1,91+4,805</t>
  </si>
  <si>
    <t>622311134RV2</t>
  </si>
  <si>
    <t>Zateplovací systém ETICS, fasáda, EPS F tl.140 mm, zakončený stěrkou s výztužnou tkaninou, D+M</t>
  </si>
  <si>
    <t>FASÁDA</t>
  </si>
  <si>
    <t>(7,87+1,73)*23,03</t>
  </si>
  <si>
    <t>-1,79*2,58*8</t>
  </si>
  <si>
    <t>-1,45*1,49*8</t>
  </si>
  <si>
    <t>-7,08</t>
  </si>
  <si>
    <t>25,41*23,03</t>
  </si>
  <si>
    <t>0,695*23,03*2</t>
  </si>
  <si>
    <t>-1,45*1,49*39</t>
  </si>
  <si>
    <t>-(0,835*2,09+2,325*1,49)*16</t>
  </si>
  <si>
    <t>-77,91</t>
  </si>
  <si>
    <t>0,07*23,03</t>
  </si>
  <si>
    <t>2,635*23,03</t>
  </si>
  <si>
    <t>(17,47-8,80)*23,03</t>
  </si>
  <si>
    <t>8,80*0,90</t>
  </si>
  <si>
    <t>-75,46</t>
  </si>
  <si>
    <t>23,24*23,03</t>
  </si>
  <si>
    <t>4,78*23,03</t>
  </si>
  <si>
    <t>0,07*23,03*4</t>
  </si>
  <si>
    <t>-1,45*1,49*32</t>
  </si>
  <si>
    <t>-(0,835*2,09+2,325*1,49)*24</t>
  </si>
  <si>
    <t>-88,08</t>
  </si>
  <si>
    <t>622311520RV2</t>
  </si>
  <si>
    <t>Zateplovací systém ETICS, sokl, XPS tl. 50 mm, zakončený stěrkou s výztužnou tkaninou, D+M</t>
  </si>
  <si>
    <t>SOKL</t>
  </si>
  <si>
    <t>S : (7,69+1,91)*0,60</t>
  </si>
  <si>
    <t>25,45*0,60</t>
  </si>
  <si>
    <t>0,695*0,60*2</t>
  </si>
  <si>
    <t>0,07*0,60*2</t>
  </si>
  <si>
    <t>0,20*0,60*2</t>
  </si>
  <si>
    <t>2,65*0,60</t>
  </si>
  <si>
    <t>(17,29-7,20)*0,60</t>
  </si>
  <si>
    <t>(7,155+16,095)*0,60</t>
  </si>
  <si>
    <t>4,83*0,60</t>
  </si>
  <si>
    <t>622311523RV2</t>
  </si>
  <si>
    <t>Zateplovací systém ETICS, sokl, XPS tl. 120 mm, zakončený stěrkou s výztužnou tkaninou</t>
  </si>
  <si>
    <t>ZTEPLENÍ STĚNY S VODOROVNOU KCÍ</t>
  </si>
  <si>
    <t>(0,07+4,31+0,07)*0,15*8*4</t>
  </si>
  <si>
    <t>(0,695+4,31+0,695)*0,15*8*1</t>
  </si>
  <si>
    <t>4,31*0,15*5</t>
  </si>
  <si>
    <t>622311830RV2</t>
  </si>
  <si>
    <t>Zateplovací systém ETICS, sokl, MW tl. 50 mm, zakončený stěrkou s výztužnou tkaninou, D+M</t>
  </si>
  <si>
    <t>SOKL NAD XPS</t>
  </si>
  <si>
    <t>1,91*1,50</t>
  </si>
  <si>
    <t>7,69*1,80</t>
  </si>
  <si>
    <t>(4,915+10,445+2,895+0,40*2+0,20*2)*0,60</t>
  </si>
  <si>
    <t>7,195*0,90</t>
  </si>
  <si>
    <t>0,20*1,20</t>
  </si>
  <si>
    <t>2,65*1,50</t>
  </si>
  <si>
    <t>3,60*0,60</t>
  </si>
  <si>
    <t>3,84*1,50</t>
  </si>
  <si>
    <t>2,60*2,50</t>
  </si>
  <si>
    <t>(7,1155+16,095)*2,30</t>
  </si>
  <si>
    <t>4,83*1,50</t>
  </si>
  <si>
    <t>622311834RV2</t>
  </si>
  <si>
    <t>Zateplovací systém ETICS, fasáda, MW tl. 140 mm, zakončený stěrkou s výztužnou tkaninou, D+M</t>
  </si>
  <si>
    <t>POŽÁRNÍ PÁSY</t>
  </si>
  <si>
    <t>S : 7,87*0,90</t>
  </si>
  <si>
    <t>(25,41-2,01*0,835*2)*0,90</t>
  </si>
  <si>
    <t>3,20*3,20</t>
  </si>
  <si>
    <t>-2,01*1,70</t>
  </si>
  <si>
    <t>0,695*4,095</t>
  </si>
  <si>
    <t>0,90*22,125</t>
  </si>
  <si>
    <t>-0,53*1,60*8</t>
  </si>
  <si>
    <t>1,50*22,125</t>
  </si>
  <si>
    <t>2,635*0,90</t>
  </si>
  <si>
    <t>(17,47-8,80)*0,90</t>
  </si>
  <si>
    <t>0,90*22,125*3</t>
  </si>
  <si>
    <t>(23,24-0,835*3)*0,90</t>
  </si>
  <si>
    <t>0,90*22,125*2</t>
  </si>
  <si>
    <t>-0,30*1,60*8</t>
  </si>
  <si>
    <t>-0,34*1,60*8</t>
  </si>
  <si>
    <t>4,78*0,90</t>
  </si>
  <si>
    <t>0,95*0,30</t>
  </si>
  <si>
    <t>622311853RV2</t>
  </si>
  <si>
    <t>Zateplovací systém ETICS, ostění, MW tl. 30 mm, zakončený stěrkou s výztužnou tkaninou, D+M</t>
  </si>
  <si>
    <t>OSTĚNÍ, NADPRAŽÍ</t>
  </si>
  <si>
    <t>(1,60+1,60*2)*0,30*9</t>
  </si>
  <si>
    <t>(2,25+2,58*2)*0,30*8</t>
  </si>
  <si>
    <t>(1,60+1,60*2)*0,30*39</t>
  </si>
  <si>
    <t>(3,30+2,20*2)*0,30*16</t>
  </si>
  <si>
    <t>0,935*2,435*2</t>
  </si>
  <si>
    <t>V : (1,60+1,60*2)*0,30*32</t>
  </si>
  <si>
    <t>(3,30+2,20*2)*0,30*24</t>
  </si>
  <si>
    <t>622319113R00</t>
  </si>
  <si>
    <t>Profily dilatační rohové V</t>
  </si>
  <si>
    <t>622322563RV1</t>
  </si>
  <si>
    <t>Zateplovací systém ETICS, parapet, XPS tl. 30 mm</t>
  </si>
  <si>
    <t>1,60*9*0,30</t>
  </si>
  <si>
    <t>2,25*8*0,30</t>
  </si>
  <si>
    <t>1,60*39*0,30</t>
  </si>
  <si>
    <t>3,30*16*0,30</t>
  </si>
  <si>
    <t>1,00*7*0,30</t>
  </si>
  <si>
    <t>1,60*32*0,30</t>
  </si>
  <si>
    <t>3,30*24*0,30</t>
  </si>
  <si>
    <t>1,00*9*0,30</t>
  </si>
  <si>
    <t>622391122RV1</t>
  </si>
  <si>
    <t>Příplatek za hmoždinky dle TZ</t>
  </si>
  <si>
    <t>622481211RT2</t>
  </si>
  <si>
    <t>Vyztužení vnějších omítek stěn sklotextilní síťovinou Montáž výztužné sítě (perlinky) do stěrky-stěny</t>
  </si>
  <si>
    <t>NEZATEPLOVANÉ KCE - PODHLED A ČELO LODŽIÍ</t>
  </si>
  <si>
    <t>4,31*(0,10+0,90+0,10)*8*5</t>
  </si>
  <si>
    <t>(0,94+4,31+0,94)*0,20*8*4</t>
  </si>
  <si>
    <t>4,31*0,86*5</t>
  </si>
  <si>
    <t>(0,86+4,31+0,86)*0,20*5</t>
  </si>
  <si>
    <t>(0,32+4,31+0,32)*0,20*8*1</t>
  </si>
  <si>
    <t>629451112R00</t>
  </si>
  <si>
    <t>Vyrovnávací vrstva MC šířky do 30 cm</t>
  </si>
  <si>
    <t>1,60*9</t>
  </si>
  <si>
    <t>2,25*8</t>
  </si>
  <si>
    <t>1,60*39</t>
  </si>
  <si>
    <t>3,30*16</t>
  </si>
  <si>
    <t>1,00*7</t>
  </si>
  <si>
    <t>1,60*32</t>
  </si>
  <si>
    <t>3,30*24</t>
  </si>
  <si>
    <t>1,00*9</t>
  </si>
  <si>
    <t>R 01/622</t>
  </si>
  <si>
    <t>APU lišta plastová, D+M</t>
  </si>
  <si>
    <t>(1,60+1,60*2)*9</t>
  </si>
  <si>
    <t>(2,25+2,58*2)*8</t>
  </si>
  <si>
    <t>(1,60+1,60*2)*39</t>
  </si>
  <si>
    <t>(3,30+2,20*2)*16</t>
  </si>
  <si>
    <t>(1,00+0,50*2)*7</t>
  </si>
  <si>
    <t>V : (1,60+1,60*2)*32</t>
  </si>
  <si>
    <t>(3,30+2,20*2)*24</t>
  </si>
  <si>
    <t>(1,00+0,50*2)*9</t>
  </si>
  <si>
    <t>(1,87+2,00*2)*1</t>
  </si>
  <si>
    <t>(1,00+2,00*2)*1</t>
  </si>
  <si>
    <t>R 03/622</t>
  </si>
  <si>
    <t>Lišty parapetní plastová vč. komprimační pásky, D+M</t>
  </si>
  <si>
    <t>R 04/622</t>
  </si>
  <si>
    <t>Výtažné a odtržné zkoušky</t>
  </si>
  <si>
    <t xml:space="preserve">hod   </t>
  </si>
  <si>
    <t>odtržné zkoušky lepidla zateplovacího systému se splněním požadavku na podklad dle ČSN 73 2901</t>
  </si>
  <si>
    <t>R 05/622</t>
  </si>
  <si>
    <t>Plast chráničky kabeláže vedené po fasádě včetně zabudování do ETICS, D+M</t>
  </si>
  <si>
    <t>- funkční rozvody, které je nutné ponechat, budou zabudovány do zateplovacího systému (bude dopřesněno ve spolupráci s uživatelem objektu) – volně vedené kabely po fasádě budou uloženy do plastových chrániček</t>
  </si>
  <si>
    <t>- nefunkční rozvody budou zaslepeny a skryty pod ETICS nebo omítku</t>
  </si>
  <si>
    <t>941941042R00</t>
  </si>
  <si>
    <t>Montáž lešení leh.řad.s podlahami,š.1,2 m, H 30 m</t>
  </si>
  <si>
    <t>Včetně kotvení lešení.</t>
  </si>
  <si>
    <t>(1,20+7,87+1,73)*25,34</t>
  </si>
  <si>
    <t>(0,205+4,13+2,20+6,67+4,13+1,50*2+3,075+1,20)*24,44</t>
  </si>
  <si>
    <t>(7,20+1,20)*24,44</t>
  </si>
  <si>
    <t>(1,20+3,60+1,765+0,90)*24,90</t>
  </si>
  <si>
    <t>(2,40+1,20)*25,75</t>
  </si>
  <si>
    <t>(1,20+0,44+4,13+2,54)*26,00</t>
  </si>
  <si>
    <t>(1,20+0,535+4,13+3,07+4,13+4,265+1,20)*25,75</t>
  </si>
  <si>
    <t>(1,20+4,78)*25,26</t>
  </si>
  <si>
    <t>941941292R00</t>
  </si>
  <si>
    <t>Příplatek za každý měsíc použití lešení k pol.1042</t>
  </si>
  <si>
    <t>3 měsíce : 2203,27*3</t>
  </si>
  <si>
    <t>941941842R00</t>
  </si>
  <si>
    <t>Demontáž lešení leh.řad.s podlahami,š.1,2 m,H 30 m</t>
  </si>
  <si>
    <t>941955003R00</t>
  </si>
  <si>
    <t>Lešení lehké pomocné, výška podlahy do 2,5 m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</si>
  <si>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</si>
  <si>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</si>
  <si>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</si>
  <si>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</si>
  <si>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</si>
  <si>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</si>
  <si>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944945012R00</t>
  </si>
  <si>
    <t>Montáž záchytné stříšky H 4,5 m, šířky do 2 m</t>
  </si>
  <si>
    <t>3,075</t>
  </si>
  <si>
    <t>944945192R00</t>
  </si>
  <si>
    <t>Příplatek za každý měsíc použ.stříšky, k pol. 5012</t>
  </si>
  <si>
    <t>3,075*3</t>
  </si>
  <si>
    <t>944945812R00</t>
  </si>
  <si>
    <t>Demontáž záchytné stříšky H 4,5 m, šířky do 2 m</t>
  </si>
  <si>
    <t>R 01/95</t>
  </si>
  <si>
    <t>Demontáž a montáž info prvků vč kotev</t>
  </si>
  <si>
    <t xml:space="preserve">ks    </t>
  </si>
  <si>
    <t>informační tabule, které byly demontovány, budou zpětně namontovány (po dohodě s uživatelem objektu) s použitím nových kotevních prvků</t>
  </si>
  <si>
    <t>R 02/95</t>
  </si>
  <si>
    <t>Úkryt pro rorýse dvoukomorová, dřvocementová, D+M</t>
  </si>
  <si>
    <t>R 03/95</t>
  </si>
  <si>
    <t>Publicita dle obchodních podmínek, D+M</t>
  </si>
  <si>
    <t>762341220R00</t>
  </si>
  <si>
    <t>Bednění a laťování montáž_x000D_
 bednění_x000D_
 z velkoplošných desek na bázi dřeva</t>
  </si>
  <si>
    <t>4,50*1,20*5</t>
  </si>
  <si>
    <t>60725017R</t>
  </si>
  <si>
    <t>deska dřevoštěpková třívrstvá pro prostředí vlhké; strana nebroušená; hrana rovná; tl = 25,0 mm</t>
  </si>
  <si>
    <t>POL3_</t>
  </si>
  <si>
    <t>4,50*1,20*5*1,05</t>
  </si>
  <si>
    <t>998762203R00</t>
  </si>
  <si>
    <t>v objektech výšky do 24 m</t>
  </si>
  <si>
    <t>764311831RT1</t>
  </si>
  <si>
    <t>Demontáž krytiny hladké střešní z tabulí 2 x 1 m, plochy do 25 m, sklonu přes 30 do 45°</t>
  </si>
  <si>
    <t>764410850R00</t>
  </si>
  <si>
    <t>Demontáž oplechování parapetů Demontáž oplechování parapetů,rš od 100 do 330 mm</t>
  </si>
  <si>
    <t>2,40*16*0,30</t>
  </si>
  <si>
    <t>2,4*24*0,30</t>
  </si>
  <si>
    <t>764904010RT3</t>
  </si>
  <si>
    <t>Klempířské prvky z plechu s povrchovou úpravou krytina střech z ocelových lakovaných rovinných plechů, včetně spojovacích prostředků hladký plech, tl. 0,6 mm, povrchová úprava HB polyester, -, sklon do 30°</t>
  </si>
  <si>
    <t>sklon do 30°</t>
  </si>
  <si>
    <t>764908302RV1</t>
  </si>
  <si>
    <t>Oplechování ukončení ETICS, rš 250 mm, poplastovaný plech tl. 1,2 mm, D+M</t>
  </si>
  <si>
    <t>25,41+17,47+23,24+7,87+2,635+1,73+4,78</t>
  </si>
  <si>
    <t>764908303RT3</t>
  </si>
  <si>
    <t xml:space="preserve">Klempířské prvky z plechu s povrchovou úpravou oplechování vnějších parapetů ocelový pozinkovaný plech s povrchovou úpravou polyester, tl. plechu 0,6 mm, RŠ 330 mm, kotvené mechanicky,  </t>
  </si>
  <si>
    <t>998764203R00</t>
  </si>
  <si>
    <t>R 01/767</t>
  </si>
  <si>
    <t>Mřížky VZT 1000/500 mm, žárově zink ocel, kotvení, D+M</t>
  </si>
  <si>
    <t>Mřížky VZT 4000/400 mm, žárově zink ocel, kotvení, D+M</t>
  </si>
  <si>
    <t>R 02/767</t>
  </si>
  <si>
    <t>Kotvy stáv. držáků zařízení, D+M</t>
  </si>
  <si>
    <t>783942602R00</t>
  </si>
  <si>
    <t>Nátěry proti graffiti nátěr antigraffiti, fasády, dvojnásobný</t>
  </si>
  <si>
    <t>800-783</t>
  </si>
  <si>
    <t>včetně montáže, dodávky a demontáže pomocného lešení.</t>
  </si>
  <si>
    <t>(4,915+10,445+0,405*2+2,895+0,20*2+3,60+7,195+3,84+7,155+2,60+16,095+0,20*2+7,69+2,65+1,91+4,805)*2,00</t>
  </si>
  <si>
    <t>783201811R00</t>
  </si>
  <si>
    <t>Odstranění nátěrů z kovových doplňk.konstrukcí Odstranění nátěrů z kovových konstrukcí oškrábáním</t>
  </si>
  <si>
    <t>783225100R00</t>
  </si>
  <si>
    <t>Nátěry kov.stavebních doplňk.konstrukcí syntetické Nátěr syntetický kovových konstrukcí 2x + 1x email</t>
  </si>
  <si>
    <t>včetně pomocného lešení.</t>
  </si>
  <si>
    <t>783904811R00</t>
  </si>
  <si>
    <t>Ostatní práce Odrezivění kovových konstrukcí</t>
  </si>
  <si>
    <t>968061125R00</t>
  </si>
  <si>
    <t>Vyvěšení nebo zavěšení dřevěných křídel dveří, plochy do 2 m2</t>
  </si>
  <si>
    <t>kus</t>
  </si>
  <si>
    <t>968061136R00</t>
  </si>
  <si>
    <t>Vyvěšení nebo zavěšení dřevěných křídel vrat, plochy do 4 m2</t>
  </si>
  <si>
    <t>2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</si>
  <si>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</si>
  <si>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</si>
  <si>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1,00*1,97</t>
  </si>
  <si>
    <t>968072558R00</t>
  </si>
  <si>
    <t>Vybourání a vyjmutí kovových rámů a rolet rámů, včetně pomocného lešení o výšce podlahy do 1900 mm a pro zatížení do 1,5 kPa  (150 kg/m2) vrat, plochy do 5 m2</t>
  </si>
  <si>
    <t>1,80*1,97</t>
  </si>
  <si>
    <t>D1</t>
  </si>
  <si>
    <t>ks</t>
  </si>
  <si>
    <t>Technické parametry dle Projektové dokumentace - Výpis plastových výrobků pozice D1.</t>
  </si>
  <si>
    <t>Skutečné rozměry jednotlivých prvků musí být před výrobou zaměřeny na stavbě.</t>
  </si>
  <si>
    <t>D2</t>
  </si>
  <si>
    <t>Vrata do kotelny plné, plastové, bílé 1900/2100 mm, D+M</t>
  </si>
  <si>
    <t>Technické parametry dle Projektové dokumentace - Výpis plastových výrobků pozice D2.</t>
  </si>
  <si>
    <t>Zábradlí a zasklení balkonů bude řešeno jako celek – systém; dodavatelem systému bude předložena dokumentace obsahující specifikaci jednotlivých prvků (vč. statického posouzení), která bude odsouhlasena investorem a projektantem.</t>
  </si>
  <si>
    <t>632477124R00</t>
  </si>
  <si>
    <t>Reprofilace vodorovných betonových povrchů Reprofil.polymercement.maltou,tl.do15 mm+penetrace</t>
  </si>
  <si>
    <t>4,91*0,96*5*8</t>
  </si>
  <si>
    <t>632451033R00</t>
  </si>
  <si>
    <t>Vyrovnávací potěr MC 15, v ploše, tl. 40 mm</t>
  </si>
  <si>
    <t>965043341RT2</t>
  </si>
  <si>
    <t>Bourání podkladů pod dlažby nebo litých celistvých dlažeb a mazanin  Bourání podkladů bet., potěr tl. 10 cm, nad 4 m2</t>
  </si>
  <si>
    <t>m3</t>
  </si>
  <si>
    <t>4,91*0,96*5*8*0,1</t>
  </si>
  <si>
    <t>965081713RT1</t>
  </si>
  <si>
    <t>Bourání dlaždic keramických tl. 1 cm, nad 1 m2</t>
  </si>
  <si>
    <t>976071111R00</t>
  </si>
  <si>
    <t>Vybourání kovových doplňkových konstrukcí madel a zábradlí_x000D_
 Vybourání kovových zábradlí a madel</t>
  </si>
  <si>
    <t>(0,96+4,41+0,96)*32</t>
  </si>
  <si>
    <t>(0,32+4,41+0,32)*8</t>
  </si>
  <si>
    <t>711212122R00</t>
  </si>
  <si>
    <t>Izolace proti vodě - nátěry, stěrky stěrka hydroizolační  Stěrka hydroizalční proti vlhkosti silikát.</t>
  </si>
  <si>
    <t>4,41*0,15*8*5</t>
  </si>
  <si>
    <t>0,695*0,15*2*8*1</t>
  </si>
  <si>
    <t>0,07*0,15*2*8*4</t>
  </si>
  <si>
    <t>711212601R00</t>
  </si>
  <si>
    <t>Izolace proti vodě - nátěry, stěrky doplňky_x000D_
 Těsnicí pás do spoje podlaha - stěna</t>
  </si>
  <si>
    <t>4,41*8*5</t>
  </si>
  <si>
    <t>0,695*2*8*1</t>
  </si>
  <si>
    <t>0,07*2*8*4</t>
  </si>
  <si>
    <t>998711203R00</t>
  </si>
  <si>
    <t>svisle do 60 m</t>
  </si>
  <si>
    <t>Hliníkové zábradlí lodžií 960/4410/960 mm, Al jakl 100/50/2 mm, výplň fixní čelo a boky mmléčné bezpeč sklo connex, D+M</t>
  </si>
  <si>
    <t>- bude provedeno osazení nové konstrukce zábradlí všech balkonů včetně provedení bočních stěn po celé výšce (32 ks) – hliníková nosná konstrukce s komaxitovou úpravou (RAL  9010)</t>
  </si>
  <si>
    <t>- zábradlí do tvaru „U“, s madlem a stojinami (32 ks) v předních rozích balkonu do výše 2 620 mm, z profilu 100/50/2mm, stojinami 50/50/2 mm v zadních rozích balkonu, kotveno tzv. vynešeně do 50 mm; fixní stěna v přední pohledové části dělena na tři šířkou stejné díly příčkou</t>
  </si>
  <si>
    <t>- spojovací a kotevní materiál nerezový, tř. A2</t>
  </si>
  <si>
    <t>- výplň zábradlí plná – spodní část mléčné bezpečnostní sklo conex s mléčnou fólií, výplň průhledítka conex čirý</t>
  </si>
  <si>
    <t>- výška horního madla zábradlí min. 1000 mm nad novou pochozí vrstvou podlahy</t>
  </si>
  <si>
    <t>- systém bude doplněn o oplechování čela a boků balkonové desky, vyrovnávací profily a konzoly, a Al profil k odvodu povrchové vody z balkonu</t>
  </si>
  <si>
    <t>- zábradlí bude provedeno se systémovým bezrámovým čelním zasklením (počet zasklených balkonů bude upřesněn investorem – dle požadavku vlastníků jednotlivých bytů) – skleněné tabule z bezpečnostního skla bez dělících svislých rámů s transparentním meziskelním těsněním, posun křídel po vodících kolejnicích</t>
  </si>
  <si>
    <t>- zábradlí bude navrženo dle ČSN 74 3305 Ochranná zábradlí (včetně výšky zábradlí v závislosti na výšce objektu!)</t>
  </si>
  <si>
    <t>Hliníkové zábradlí lodžií 320/4410/320 mm, Al jakl 100/50/2 mm, výplň fixní čelo a boky mmléčné bezpeč sklo connex, D+M</t>
  </si>
  <si>
    <t>- bude provedeno osazení nové konstrukce zábradlí všech balkonů včetně provedení bočních stěn po celé výšce (8 ks) – hliníková nosná konstrukce s komaxitovou úpravou (RAL  9010)</t>
  </si>
  <si>
    <t>- zábradlí do tvaru „U“, s madlem a stojinami (8 ks) v předních rozích balkonu do výše 2 620 mm, z profilu 100/50/2mm, stojinami 50/50/2 mm v zadních rozích balkonu, kotveno tzv. vynešeně do 50 mm; fixní stěna v přední pohledové části dělena na tři šířkou stejné díly příčkou</t>
  </si>
  <si>
    <t>771475014RU7</t>
  </si>
  <si>
    <t>Montáž soklíků z dlaždic keramických Obklad soklíků keram.rovných, tmel,výška 10 cm</t>
  </si>
  <si>
    <t>771479001R00</t>
  </si>
  <si>
    <t>Montáž soklíků z dlaždic keramických Řezání dlaždic Řezání dlaždic keramických pro soklíky</t>
  </si>
  <si>
    <t>771575107RT1</t>
  </si>
  <si>
    <t>Montáž podlah z dlaždic keramických Montáž podlah keram.,režné hladké, tmel, 20x20 cm</t>
  </si>
  <si>
    <t>771577837R00</t>
  </si>
  <si>
    <t>Hrany schodů, dilatační, koutové, ukončovací a přechodové profily profily dilatační Podlahový profil dilatační</t>
  </si>
  <si>
    <t>771577951R00</t>
  </si>
  <si>
    <t>Hrany schodů, dilatační, koutové, ukončovací a přechodové profily profily ukončovací balkonové a terasové. Podlahový profil ukončovací</t>
  </si>
  <si>
    <t>771578011R00</t>
  </si>
  <si>
    <t>Zvláštní úpravy spár Spára podlaha - stěna, silikonem</t>
  </si>
  <si>
    <t>vč. dodávky a montáže silikonu.</t>
  </si>
  <si>
    <t>597642020RV1</t>
  </si>
  <si>
    <t>Dlažba keramická mrazuvzdorná protiskluzná 200x200x8 mm, R10</t>
  </si>
  <si>
    <t>4,91*0,96*5*8*1,08</t>
  </si>
  <si>
    <t>4,41*0,15*8*5*1,08</t>
  </si>
  <si>
    <t>0,695*0,15*2*8*1*1,08</t>
  </si>
  <si>
    <t>0,07*0,15*2*8*4*1,08</t>
  </si>
  <si>
    <t>998771203R00</t>
  </si>
  <si>
    <t>781675114RT1</t>
  </si>
  <si>
    <t>Montáž obkladů parapetů z dlaždic keramických 200 x 200 mm, kladených do flexibilního tmele</t>
  </si>
  <si>
    <t>0,90*8*5</t>
  </si>
  <si>
    <t>0,90*8*5*0,25*1,08</t>
  </si>
  <si>
    <t>998781203R00</t>
  </si>
  <si>
    <t>Všechny vlastní položky jsou oceněny jako kompletizované, včetně všech potřebných prací a materiálů, včetně lešení, přesunu hmot, likvidace suti atd., pokud není uvedeno samostatně.</t>
  </si>
  <si>
    <t>611481211RT2</t>
  </si>
  <si>
    <t>Vyztužení vnitřních omítek stropů sklotextilní síťovinou Montáž výztužné sítě (perlinky) do stěrky-stropy</t>
  </si>
  <si>
    <t xml:space="preserve">strop : </t>
  </si>
  <si>
    <t>4,65*6,975</t>
  </si>
  <si>
    <t>2,25*6,975</t>
  </si>
  <si>
    <t>3,45*6,975</t>
  </si>
  <si>
    <t>4,65*6,57</t>
  </si>
  <si>
    <t>2,25*3,89</t>
  </si>
  <si>
    <t>9,45*3,37</t>
  </si>
  <si>
    <t>4,65*6,98</t>
  </si>
  <si>
    <t>2,25*6,98</t>
  </si>
  <si>
    <t>612481211RT2</t>
  </si>
  <si>
    <t>Vyztužení vnitřních stěn sklotextilní síťovinou s dodávkou síťoviny a stěrkového tmelu</t>
  </si>
  <si>
    <t>6,50*2,50</t>
  </si>
  <si>
    <t>-0,90*2,0</t>
  </si>
  <si>
    <t>R 01/61</t>
  </si>
  <si>
    <t>Kontrola výškového osazení všech instalačních rozvodů pod stropem, D+M</t>
  </si>
  <si>
    <t>941955001R00</t>
  </si>
  <si>
    <t>Lešení lehké pracovní pomocné Lešení lehké pomocné, výška podlahy do 1,2 m</t>
  </si>
  <si>
    <t>999281111R00</t>
  </si>
  <si>
    <t xml:space="preserve">výšky do 25 m,  </t>
  </si>
  <si>
    <t>713101312R00</t>
  </si>
  <si>
    <t>Odstranění tepelné izolace z desek, lamel, rohoží, pásů a foukané izolace stropů a podhledů, přilepené k podkladu, z desek z expandovaného polystyrenu, tloušťky od 100 mm do 200 mm</t>
  </si>
  <si>
    <t>800-713</t>
  </si>
  <si>
    <t xml:space="preserve">  4,65*6,975</t>
  </si>
  <si>
    <t xml:space="preserve">  2,25*6,975</t>
  </si>
  <si>
    <t xml:space="preserve">  3,45*6,975</t>
  </si>
  <si>
    <t xml:space="preserve">  4,65*6,57</t>
  </si>
  <si>
    <t xml:space="preserve">  2,25*3,89</t>
  </si>
  <si>
    <t xml:space="preserve">  9,45*3,37</t>
  </si>
  <si>
    <t xml:space="preserve">  4,65*6,98</t>
  </si>
  <si>
    <t xml:space="preserve">  2,25*6,98</t>
  </si>
  <si>
    <t>0 : 296,13*0,30</t>
  </si>
  <si>
    <t xml:space="preserve">0 : </t>
  </si>
  <si>
    <t>713111125RV1</t>
  </si>
  <si>
    <t>Izolace tepelné stropů rovných spodem, lepením a terčové hmoždinky</t>
  </si>
  <si>
    <t>STROP SUTERÉNU</t>
  </si>
  <si>
    <t>713131131RV1</t>
  </si>
  <si>
    <t>Izolace tepelná stěn lepením a terčové hmoždinky</t>
  </si>
  <si>
    <t>STĚNA K BYTU V ZÁVĚTŘÍ</t>
  </si>
  <si>
    <t>63151404R</t>
  </si>
  <si>
    <t>deska izolační minerální vlákno; tl. 80,0 mm; součinitel tepelné vodivosti 0,035 W/mK; R = 2,250 m2K/W; obj. hmotnost 40,00 kg/m3; hydrofobizováno</t>
  </si>
  <si>
    <t>6,50*2,50*1,05</t>
  </si>
  <si>
    <t>-0,90*2,0*1,05</t>
  </si>
  <si>
    <t>63151406R</t>
  </si>
  <si>
    <t>deska izolační minerální vlákno; tl. 100,0 mm; součinitel tepelné vodivosti 0,035 W/mK; R = 2,800 m2K/W; obj. hmotnost 40,00 kg/m3; hydrofobizováno</t>
  </si>
  <si>
    <t>4,65*6,975*1,05</t>
  </si>
  <si>
    <t>2,25*6,975*1,05</t>
  </si>
  <si>
    <t>3,45*6,975*1,05</t>
  </si>
  <si>
    <t>4,65*6,57*1,05</t>
  </si>
  <si>
    <t>2,25*3,89*1,05</t>
  </si>
  <si>
    <t>9,45*3,37*1,05</t>
  </si>
  <si>
    <t>4,65*6,98*1,05</t>
  </si>
  <si>
    <t>2,25*6,98*1,05</t>
  </si>
  <si>
    <t>998713202R00</t>
  </si>
  <si>
    <t>v objektech výšky do 12 m</t>
  </si>
  <si>
    <t>Dodávka a montáž listovních schránek 385/265/80 mm, vč konzoly 60/20 mm kotvrní a demont stávajících</t>
  </si>
  <si>
    <t>784191101R00</t>
  </si>
  <si>
    <t>Příprava povrchu Penetrace (napouštění) podkladu Penetrace podkladu univerzální 1x</t>
  </si>
  <si>
    <t>310,57775</t>
  </si>
  <si>
    <t>784195212R00</t>
  </si>
  <si>
    <t>Malby z malířských směsí se začištěním Malba tekutá, bílá, 2 x</t>
  </si>
  <si>
    <t xml:space="preserve">stěna : </t>
  </si>
  <si>
    <t>R 01/M21</t>
  </si>
  <si>
    <t>Přepojení osvětlovacích prvků na nový líc vč kabeláže</t>
  </si>
  <si>
    <t>za prvé podlaží nad nebo pod základním podlažím</t>
  </si>
  <si>
    <t>POL8_</t>
  </si>
  <si>
    <t>do 1 km</t>
  </si>
  <si>
    <t>příplatek za každý další 1 km</t>
  </si>
  <si>
    <t>do 10 m</t>
  </si>
  <si>
    <t>příplatek k ceně za každých dalších 5 m</t>
  </si>
  <si>
    <t>stavební suti</t>
  </si>
  <si>
    <t>139601101R00</t>
  </si>
  <si>
    <t>Ruční výkop jam, rýh a šachet v hornině tř. 1 - 2</t>
  </si>
  <si>
    <t>Viz TZ kap.úpravy v exteriéru</t>
  </si>
  <si>
    <t>(18,795+0,40*2+3,245+7,645+3,84+16,59+7,04)*0,60*0,30</t>
  </si>
  <si>
    <t>162501102R00</t>
  </si>
  <si>
    <t>Vodorovné přemístění výkopku z hor.1-4 do 3000 m</t>
  </si>
  <si>
    <t>174101102R00</t>
  </si>
  <si>
    <t>Zásyp ruční se zhutněním</t>
  </si>
  <si>
    <t>(18,795+0,40*2+3,245+7,645+3,84+16,59+7,04)*0,60*0,15</t>
  </si>
  <si>
    <t>181301101R00</t>
  </si>
  <si>
    <t>Rozprostření ornice, rovina, tl. do 10 cm do 500m2</t>
  </si>
  <si>
    <t>(18,795+0,40*2+3,60+7,11+4,245+16,59+7,445)*1,50</t>
  </si>
  <si>
    <t>180400020RA0</t>
  </si>
  <si>
    <t>Založení trávníku parkového, rovina, dodání osiva</t>
  </si>
  <si>
    <t>POL2_1</t>
  </si>
  <si>
    <t>Včetně prvního pokosení, naložení odpadu a odvezení do 20 km, se složením.</t>
  </si>
  <si>
    <t>R 01/730</t>
  </si>
  <si>
    <t>Hydraulické vyregulování otopné soustavy</t>
  </si>
  <si>
    <t>hod</t>
  </si>
  <si>
    <t>Po provedení regenerace dojde k razantnímu snížení potřeby tepelné energie pro vytápění. V důsledku toho bude nezbytné provést revizi způsobu provozu otopného systému, jakož i technických vlastností systému samotného.</t>
  </si>
  <si>
    <t>Bude tak nezbytné:</t>
  </si>
  <si>
    <t>•	přepočítat hydrauliku otopného systému;</t>
  </si>
  <si>
    <t>•	revidovat nastavení topné křivky ekvitermní regulace;</t>
  </si>
  <si>
    <t>•	snížit náběhovou teplotu topné vody.</t>
  </si>
  <si>
    <t>Rekonstrukce hromosvodné soustavy včetně demontáže stávající, D+M</t>
  </si>
  <si>
    <t xml:space="preserve">m     </t>
  </si>
  <si>
    <t>Vzhledem k revitalizaci objektu se předpokládá kompletní výměna svislých částí hromosvodu z důvodu zateplení. Bude provedeno osazení nových svodných vodičů na fasádu, Al drát průměru 8 mm osazený 100 mm od fasády s ETICS s napojením na jímací soustavu střechy. V úrovni do 2,0 m nad terénem bude přechod na tyčové vedení, které bude napojeno na zemnící rozvod. Uchycení svodů bude pomocí prodloužených kotev - osazení vodičů min. 100 mm od povrchu fasády. Po přeměření se v případě potřeby provede nové uzemnění a jeho opětovné přeměření. Montáž bude provedena v souladu s ČSN EN 62305. Po skončení montáže je nutné provést výchozí revizi. Během realizace (demontáže a montáže nového) musí být soustava vždy částečně funkční.</t>
  </si>
  <si>
    <t>25,5+24,0+24,15+25,80</t>
  </si>
  <si>
    <t>R 03/767</t>
  </si>
  <si>
    <t>Horní bezrámové zasklení lodžií 960/4410/960 mm, D+M</t>
  </si>
  <si>
    <t>Technické parametry dle projektové dokumentace. Viz popis pol. č. 11.</t>
  </si>
  <si>
    <t>Skutečné rozměry jednotl. prvků musí být před výrobou zaměřeny na stavbě!</t>
  </si>
  <si>
    <t>Přesná specifikace bude upřesněna po dohodě s investorem a odsouhlasena zodpovědným projektantem.</t>
  </si>
  <si>
    <t>R 04/767</t>
  </si>
  <si>
    <t>Horní bezrámové zasklení lodžií 320/4410/320 mm, D+M</t>
  </si>
  <si>
    <t>Technické parametry dle projektové dokumentace.Viz popis pol. č. 12.</t>
  </si>
  <si>
    <t>113106121R00</t>
  </si>
  <si>
    <t>Rozebrání dlažeb, panelů komunikací pro pěší s jakýmkoliv ložem a výplní spár_x000D_
 z betonových nebo kameninových dlaždic nebo tvarovek</t>
  </si>
  <si>
    <t>(18,795+0,40*2+3,245+7,645+3,84+16,59+7,04)*0,50</t>
  </si>
  <si>
    <t>113201111R00</t>
  </si>
  <si>
    <t>Vytrhání obrub chodníkových ležatých</t>
  </si>
  <si>
    <t>18,795+0,40*2+3,60+7,11+4,245+16,59+7,445</t>
  </si>
  <si>
    <t>564851111R00</t>
  </si>
  <si>
    <t>Podklad ze štěrkodrti po zhutnění tloušťky 15 cm</t>
  </si>
  <si>
    <t>632921911R00</t>
  </si>
  <si>
    <t>Dlažba z dlaždic betonových do písku, tl. 40 mm</t>
  </si>
  <si>
    <t>Včetně dodávky dlaždic.</t>
  </si>
  <si>
    <t>916561111R00</t>
  </si>
  <si>
    <t>Osazení záhon.obrubníků do lože z C 12/15 s opěrou</t>
  </si>
  <si>
    <t>592173060R</t>
  </si>
  <si>
    <t>Obrubník chodníkový 100/8/25 šedý</t>
  </si>
  <si>
    <t>POL3_1</t>
  </si>
  <si>
    <t xml:space="preserve">    18,795+0,40*2+3,60+7,11+4,245+16,59+7,445</t>
  </si>
  <si>
    <t>60</t>
  </si>
  <si>
    <t>998223011R00</t>
  </si>
  <si>
    <t>jakékoliv délky objektu</t>
  </si>
  <si>
    <t>Zastřešení schodiště před hlavním vstupem včetně bočního zakrytí a zábradlí, zzáklad a vsakovací jáma, D+M</t>
  </si>
  <si>
    <t>- ocelová pozinkovaná konstrukce pultové stříšky včetně zábradlí (madla na obou stranách)</t>
  </si>
  <si>
    <t>- půdorysný rozměr cca 2,2 x 2,3 m</t>
  </si>
  <si>
    <t>- boční prosklení bezpečnostním sklem</t>
  </si>
  <si>
    <t>- krytina z bezpečnostního skla</t>
  </si>
  <si>
    <t>- odvodnění stříšky do podokapního půlkruhového žlabu a kruhovým střešním svodem s vyústěním do vsakovací jámy</t>
  </si>
  <si>
    <t>střiška nad schodištěm před hlavnim vstupem bude osazena na ocelové rámy z uzavřenych profilů; založení bude na dvě samostatne patky a ukotvení do obvodového pláště objektu přes zateplení; sloupky 80/80/4 mm s průvlaky 80/140/4 mm tvoří nosnou konstrukci stříšky; do nosné konstrukce se navaří zasklívací drážky z ploché oceli 20/5 mm, do kterých se osadí bezpečnostní skla 33.1 přes gumove těsnění; madlo bude z JAKLu 60/40/3 osazeného ve výšce 1,0 m nad schody; střecha bude z ocelového tenkostěnného profilu 100/300/4 mm s JAKLem 40/40/4 mm v čele a JAKLem 40/60/4 mm uprostřed ve spádu, výplň bude tvořena bezpečnostním vrstveným sklem 44.1, které bude osazeno přes gumove těsnění do zasklivací drážky z L profilů 25/25/4 mm; v čele stříšky se osadí okap DN80 se svodem na terén, v místě výtoku se provede vsakovací jáma průměru 400 mm, hl.300 mm vyložená geotextilií 300 g/m2 a vysypaná štěrkem fr.16-32 (vsakovací jáma na parcele č. 2432/10)</t>
  </si>
  <si>
    <t>provedení nového zastřešení schodiště před hlavním vstupem včetně bočního zakrytí a zábradlí</t>
  </si>
  <si>
    <t>- z uzavřených ocelových profilů, kce. kotvená do betonových patek na předmětném pozemku a k objektu přes zateplení</t>
  </si>
  <si>
    <t>Všechny R-položky jsou oceněny jako kompletizované, včetně všech potřebných prací a materiálů, včetně lešení, přesunu hmot, likvidace suti atd.</t>
  </si>
  <si>
    <t>9-01</t>
  </si>
  <si>
    <t>VRN výstržné tabulky, informační tabule dle plánu BOZP</t>
  </si>
  <si>
    <t>soubor</t>
  </si>
  <si>
    <t>Kompletní specifikace pro nacenění položky je uvedena v plánu BOZP, který je nedílnou součástí PD</t>
  </si>
  <si>
    <t>9-02</t>
  </si>
  <si>
    <t>VRN vybudování zařízení staveniště dle POV</t>
  </si>
  <si>
    <t>Bližší specifikace dle výkresi Situace POV, a souhrnné technické zprávy</t>
  </si>
  <si>
    <t>9-03</t>
  </si>
  <si>
    <t>VRN provoz zařízení staveniště dle POV</t>
  </si>
  <si>
    <t>9-04</t>
  </si>
  <si>
    <t>VRN odstranění zařízení staveniště dle POV</t>
  </si>
  <si>
    <t>9-05</t>
  </si>
  <si>
    <t>Průzkum výskytu chráněných živočišných druhů</t>
  </si>
  <si>
    <t>ornitologický a chiropterologický průzkum před zahájením stavební činnosti, na základě kterého bude navržen bezkonfliktní postup stavebních prací s ohledem na chráněné živočišné druhy žijící na objektu</t>
  </si>
  <si>
    <t>Viz souhrnná technická zpráva</t>
  </si>
  <si>
    <t>9-06</t>
  </si>
  <si>
    <t>Dokumentace skutečného provedení stavby dle návrhu obchodních podmínek</t>
  </si>
  <si>
    <t>9-07</t>
  </si>
  <si>
    <t>Pojištění dle návrhu obchodních podmínek</t>
  </si>
  <si>
    <t>Dveře zadního vstupu, plastové, bílé 900/2020 mm, D+M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</si>
</sst>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Font="1" applyBorder="1" applyAlignment="1">
      <alignment horizontal="right" inden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4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0" fontId="18" fillId="0" borderId="0" xfId="0" applyNumberFormat="1" applyFont="1" applyBorder="1" applyAlignment="1">
      <alignment horizontal="center" vertical="top" wrapText="1" shrinkToFit="1"/>
    </xf>
    <xf numFmtId="0" fontId="18" fillId="0" borderId="0" xfId="0" applyNumberFormat="1" applyFont="1" applyBorder="1" applyAlignment="1">
      <alignment vertical="top" wrapText="1" shrinkToFit="1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Border="1" applyAlignment="1">
      <alignment horizontal="center" vertical="top" wrapText="1" shrinkToFit="1"/>
    </xf>
    <xf numFmtId="0" fontId="20" fillId="0" borderId="0" xfId="0" applyNumberFormat="1" applyFont="1" applyBorder="1" applyAlignment="1">
      <alignment vertical="top" wrapText="1" shrinkToFit="1"/>
    </xf>
    <xf numFmtId="0" fontId="21" fillId="0" borderId="0" xfId="0" applyNumberFormat="1" applyFont="1" applyBorder="1" applyAlignment="1">
      <alignment horizontal="center" vertical="top" wrapText="1" shrinkToFit="1"/>
    </xf>
    <xf numFmtId="0" fontId="21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22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8" fillId="0" borderId="0" xfId="0" quotePrefix="1" applyNumberFormat="1" applyFont="1" applyBorder="1" applyAlignment="1">
      <alignment horizontal="left" vertical="top" wrapText="1"/>
    </xf>
    <xf numFmtId="0" fontId="19" fillId="0" borderId="0" xfId="0" quotePrefix="1" applyNumberFormat="1" applyFont="1" applyBorder="1" applyAlignment="1">
      <alignment horizontal="left" vertical="top" wrapText="1"/>
    </xf>
    <xf numFmtId="0" fontId="20" fillId="0" borderId="0" xfId="0" applyNumberFormat="1" applyFont="1" applyBorder="1" applyAlignment="1">
      <alignment horizontal="left" vertical="top" wrapText="1"/>
    </xf>
    <xf numFmtId="0" fontId="20" fillId="0" borderId="0" xfId="0" quotePrefix="1" applyNumberFormat="1" applyFont="1" applyBorder="1" applyAlignment="1">
      <alignment horizontal="left" vertical="top" wrapText="1"/>
    </xf>
    <xf numFmtId="0" fontId="21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6" fillId="6" borderId="40" xfId="0" applyNumberFormat="1" applyFont="1" applyFill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7" t="s">
        <v>38</v>
      </c>
    </row>
    <row r="2" spans="1:7" ht="57.75" customHeight="1" x14ac:dyDescent="0.2">
      <c r="A2" s="79" t="s">
        <v>39</v>
      </c>
      <c r="B2" s="79"/>
      <c r="C2" s="79"/>
      <c r="D2" s="79"/>
      <c r="E2" s="79"/>
      <c r="F2" s="79"/>
      <c r="G2" s="79"/>
    </row>
  </sheetData>
  <sheetProtection algorithmName="SHA-512" hashValue="A/8EXV4Y1XHIk/VJiYNlPOFnX07x/XEPg1HXp8pVU8ODknKGN/JuI38rBv1UWQXusJyFr6A8noVAmO5/MD0D7A==" saltValue="n3ENeGnwWOQYzbgHiDhxlQ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49</v>
      </c>
      <c r="C3" s="193" t="s">
        <v>59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49</v>
      </c>
      <c r="C4" s="196" t="s">
        <v>50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99</v>
      </c>
      <c r="C8" s="253" t="s">
        <v>100</v>
      </c>
      <c r="D8" s="230"/>
      <c r="E8" s="231"/>
      <c r="F8" s="232"/>
      <c r="G8" s="232">
        <f>SUMIF(AG9:AG14,"&lt;&gt;NOR",G9:G14)</f>
        <v>0</v>
      </c>
      <c r="H8" s="232"/>
      <c r="I8" s="232">
        <f>SUM(I9:I14)</f>
        <v>0</v>
      </c>
      <c r="J8" s="232"/>
      <c r="K8" s="232">
        <f>SUM(K9:K14)</f>
        <v>0</v>
      </c>
      <c r="L8" s="232"/>
      <c r="M8" s="232">
        <f>SUM(M9:M14)</f>
        <v>0</v>
      </c>
      <c r="N8" s="232"/>
      <c r="O8" s="232">
        <f>SUM(O9:O14)</f>
        <v>0</v>
      </c>
      <c r="P8" s="232"/>
      <c r="Q8" s="232">
        <f>SUM(Q9:Q14)</f>
        <v>0</v>
      </c>
      <c r="R8" s="232"/>
      <c r="S8" s="232"/>
      <c r="T8" s="233"/>
      <c r="U8" s="227"/>
      <c r="V8" s="227">
        <f>SUM(V9:V14)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712</v>
      </c>
      <c r="C9" s="254" t="s">
        <v>713</v>
      </c>
      <c r="D9" s="236" t="s">
        <v>714</v>
      </c>
      <c r="E9" s="237">
        <v>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213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715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Po provedení regenerace dojde k razantnímu snížení potřeby tepelné energie pro vytápění. V důsledku toho bude nezbytné provést revizi způsobu provozu otopného systému, jakož i technických vlastností systému samotného.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7" t="s">
        <v>716</v>
      </c>
      <c r="D11" s="243"/>
      <c r="E11" s="243"/>
      <c r="F11" s="243"/>
      <c r="G11" s="243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outlineLevel="1" x14ac:dyDescent="0.2">
      <c r="A12" s="211"/>
      <c r="B12" s="212"/>
      <c r="C12" s="257" t="s">
        <v>717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</row>
    <row r="13" spans="1:60" outlineLevel="1" x14ac:dyDescent="0.2">
      <c r="A13" s="211"/>
      <c r="B13" s="212"/>
      <c r="C13" s="257" t="s">
        <v>718</v>
      </c>
      <c r="D13" s="243"/>
      <c r="E13" s="243"/>
      <c r="F13" s="243"/>
      <c r="G13" s="243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04"/>
      <c r="Y13" s="204"/>
      <c r="Z13" s="204"/>
      <c r="AA13" s="204"/>
      <c r="AB13" s="204"/>
      <c r="AC13" s="204"/>
      <c r="AD13" s="204"/>
      <c r="AE13" s="204"/>
      <c r="AF13" s="204"/>
      <c r="AG13" s="204" t="s">
        <v>157</v>
      </c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</row>
    <row r="14" spans="1:60" outlineLevel="1" x14ac:dyDescent="0.2">
      <c r="A14" s="211"/>
      <c r="B14" s="212"/>
      <c r="C14" s="257" t="s">
        <v>719</v>
      </c>
      <c r="D14" s="243"/>
      <c r="E14" s="243"/>
      <c r="F14" s="243"/>
      <c r="G14" s="243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x14ac:dyDescent="0.2">
      <c r="A15" s="5"/>
      <c r="B15" s="6"/>
      <c r="C15" s="265"/>
      <c r="D15" s="8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AE15">
        <v>15</v>
      </c>
      <c r="AF15">
        <v>21</v>
      </c>
    </row>
    <row r="16" spans="1:60" x14ac:dyDescent="0.2">
      <c r="A16" s="207"/>
      <c r="B16" s="208" t="s">
        <v>29</v>
      </c>
      <c r="C16" s="266"/>
      <c r="D16" s="209"/>
      <c r="E16" s="210"/>
      <c r="F16" s="210"/>
      <c r="G16" s="252">
        <f>G8</f>
        <v>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AE16">
        <f>SUMIF(L7:L14,AE15,G7:G14)</f>
        <v>0</v>
      </c>
      <c r="AF16">
        <f>SUMIF(L7:L14,AF15,G7:G14)</f>
        <v>0</v>
      </c>
      <c r="AG16" t="s">
        <v>272</v>
      </c>
    </row>
    <row r="17" spans="3:33" x14ac:dyDescent="0.2">
      <c r="C17" s="267"/>
      <c r="D17" s="188"/>
      <c r="AG17" t="s">
        <v>273</v>
      </c>
    </row>
    <row r="18" spans="3:33" x14ac:dyDescent="0.2">
      <c r="D18" s="188"/>
    </row>
    <row r="19" spans="3:33" x14ac:dyDescent="0.2">
      <c r="D19" s="188"/>
    </row>
    <row r="20" spans="3:33" x14ac:dyDescent="0.2">
      <c r="D20" s="188"/>
    </row>
    <row r="21" spans="3:33" x14ac:dyDescent="0.2">
      <c r="D21" s="188"/>
    </row>
    <row r="22" spans="3:33" x14ac:dyDescent="0.2">
      <c r="D22" s="188"/>
    </row>
    <row r="23" spans="3:33" x14ac:dyDescent="0.2">
      <c r="D23" s="188"/>
    </row>
    <row r="24" spans="3:33" x14ac:dyDescent="0.2">
      <c r="D24" s="188"/>
    </row>
    <row r="25" spans="3:33" x14ac:dyDescent="0.2">
      <c r="D25" s="188"/>
    </row>
    <row r="26" spans="3:33" x14ac:dyDescent="0.2">
      <c r="D26" s="188"/>
    </row>
    <row r="27" spans="3:33" x14ac:dyDescent="0.2">
      <c r="D27" s="188"/>
    </row>
    <row r="28" spans="3:33" x14ac:dyDescent="0.2">
      <c r="D28" s="188"/>
    </row>
    <row r="29" spans="3:33" x14ac:dyDescent="0.2">
      <c r="D29" s="188"/>
    </row>
    <row r="30" spans="3:33" x14ac:dyDescent="0.2">
      <c r="D30" s="188"/>
    </row>
    <row r="31" spans="3:33" x14ac:dyDescent="0.2">
      <c r="D31" s="188"/>
    </row>
    <row r="32" spans="3:33" x14ac:dyDescent="0.2">
      <c r="D32" s="188"/>
    </row>
    <row r="33" spans="4:4" x14ac:dyDescent="0.2">
      <c r="D33" s="188"/>
    </row>
    <row r="34" spans="4:4" x14ac:dyDescent="0.2">
      <c r="D34" s="188"/>
    </row>
    <row r="35" spans="4:4" x14ac:dyDescent="0.2">
      <c r="D35" s="188"/>
    </row>
    <row r="36" spans="4:4" x14ac:dyDescent="0.2">
      <c r="D36" s="188"/>
    </row>
    <row r="37" spans="4:4" x14ac:dyDescent="0.2">
      <c r="D37" s="188"/>
    </row>
    <row r="38" spans="4:4" x14ac:dyDescent="0.2">
      <c r="D38" s="188"/>
    </row>
    <row r="39" spans="4:4" x14ac:dyDescent="0.2">
      <c r="D39" s="188"/>
    </row>
    <row r="40" spans="4:4" x14ac:dyDescent="0.2">
      <c r="D40" s="188"/>
    </row>
    <row r="41" spans="4:4" x14ac:dyDescent="0.2">
      <c r="D41" s="188"/>
    </row>
    <row r="42" spans="4:4" x14ac:dyDescent="0.2">
      <c r="D42" s="188"/>
    </row>
    <row r="43" spans="4:4" x14ac:dyDescent="0.2">
      <c r="D43" s="188"/>
    </row>
    <row r="44" spans="4:4" x14ac:dyDescent="0.2">
      <c r="D44" s="188"/>
    </row>
    <row r="45" spans="4:4" x14ac:dyDescent="0.2">
      <c r="D45" s="188"/>
    </row>
    <row r="46" spans="4:4" x14ac:dyDescent="0.2">
      <c r="D46" s="188"/>
    </row>
    <row r="47" spans="4:4" x14ac:dyDescent="0.2">
      <c r="D47" s="188"/>
    </row>
    <row r="48" spans="4:4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Dy6dHMzvOeTTWWKCWmBYwX3X3d4+1i81O+SQqy6aGjJNHflrkFGBfZGCRthd6coVJ2AjCkXnpNfKJw1+M0IHXQ==" saltValue="gkZoh91D2I3YLZ6v5NvmJQ==" spinCount="100000" sheet="1"/>
  <mergeCells count="9">
    <mergeCell ref="C12:G12"/>
    <mergeCell ref="C13:G13"/>
    <mergeCell ref="C14:G14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51</v>
      </c>
      <c r="C3" s="193" t="s">
        <v>60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49</v>
      </c>
      <c r="C4" s="196" t="s">
        <v>50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117</v>
      </c>
      <c r="C8" s="253" t="s">
        <v>118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2"/>
      <c r="O8" s="232">
        <f>SUM(O9:O11)</f>
        <v>0</v>
      </c>
      <c r="P8" s="232"/>
      <c r="Q8" s="232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687</v>
      </c>
      <c r="C9" s="254" t="s">
        <v>720</v>
      </c>
      <c r="D9" s="236" t="s">
        <v>721</v>
      </c>
      <c r="E9" s="237">
        <v>99.45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67.5" outlineLevel="1" x14ac:dyDescent="0.2">
      <c r="A10" s="211"/>
      <c r="B10" s="212"/>
      <c r="C10" s="255" t="s">
        <v>722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Vzhledem k revitalizaci objektu se předpokládá kompletní výměna svislých částí hromosvodu z důvodu zateplení. Bude provedeno osazení nových svodných vodičů na fasádu, Al drát průměru 8 mm osazený 100 mm od fasády s ETICS s napojením na jímací soustavu střechy. V úrovni do 2,0 m nad terénem bude přechod na tyčové vedení, které bude napojeno na zemnící rozvod. Uchycení svodů bude pomocí prodloužených kotev - osazení vodičů min. 100 mm od povrchu fasády. Po přeměření se v případě potřeby provede nové uzemnění a jeho opětovné přeměření. Montáž bude provedena v souladu s ČSN EN 62305. Po skončení montáže je nutné provést výchozí revizi. Během realizace (demontáže a montáže nového) musí být soustava vždy částečně funkční.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8" t="s">
        <v>723</v>
      </c>
      <c r="D11" s="219"/>
      <c r="E11" s="220">
        <v>99.45</v>
      </c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164</v>
      </c>
      <c r="AH11" s="204">
        <v>0</v>
      </c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x14ac:dyDescent="0.2">
      <c r="A12" s="5"/>
      <c r="B12" s="6"/>
      <c r="C12" s="265"/>
      <c r="D12" s="8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AE12">
        <v>15</v>
      </c>
      <c r="AF12">
        <v>21</v>
      </c>
    </row>
    <row r="13" spans="1:60" x14ac:dyDescent="0.2">
      <c r="A13" s="207"/>
      <c r="B13" s="208" t="s">
        <v>29</v>
      </c>
      <c r="C13" s="266"/>
      <c r="D13" s="209"/>
      <c r="E13" s="210"/>
      <c r="F13" s="210"/>
      <c r="G13" s="252">
        <f>G8</f>
        <v>0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AE13">
        <f>SUMIF(L7:L11,AE12,G7:G11)</f>
        <v>0</v>
      </c>
      <c r="AF13">
        <f>SUMIF(L7:L11,AF12,G7:G11)</f>
        <v>0</v>
      </c>
      <c r="AG13" t="s">
        <v>272</v>
      </c>
    </row>
    <row r="14" spans="1:60" x14ac:dyDescent="0.2">
      <c r="C14" s="267"/>
      <c r="D14" s="188"/>
      <c r="AG14" t="s">
        <v>273</v>
      </c>
    </row>
    <row r="15" spans="1:60" x14ac:dyDescent="0.2">
      <c r="D15" s="188"/>
    </row>
    <row r="16" spans="1:60" x14ac:dyDescent="0.2">
      <c r="D16" s="188"/>
    </row>
    <row r="17" spans="4:4" x14ac:dyDescent="0.2">
      <c r="D17" s="188"/>
    </row>
    <row r="18" spans="4:4" x14ac:dyDescent="0.2">
      <c r="D18" s="188"/>
    </row>
    <row r="19" spans="4:4" x14ac:dyDescent="0.2">
      <c r="D19" s="188"/>
    </row>
    <row r="20" spans="4:4" x14ac:dyDescent="0.2">
      <c r="D20" s="188"/>
    </row>
    <row r="21" spans="4:4" x14ac:dyDescent="0.2">
      <c r="D21" s="188"/>
    </row>
    <row r="22" spans="4:4" x14ac:dyDescent="0.2">
      <c r="D22" s="188"/>
    </row>
    <row r="23" spans="4:4" x14ac:dyDescent="0.2">
      <c r="D23" s="188"/>
    </row>
    <row r="24" spans="4:4" x14ac:dyDescent="0.2">
      <c r="D24" s="188"/>
    </row>
    <row r="25" spans="4:4" x14ac:dyDescent="0.2">
      <c r="D25" s="188"/>
    </row>
    <row r="26" spans="4:4" x14ac:dyDescent="0.2">
      <c r="D26" s="188"/>
    </row>
    <row r="27" spans="4:4" x14ac:dyDescent="0.2">
      <c r="D27" s="188"/>
    </row>
    <row r="28" spans="4:4" x14ac:dyDescent="0.2">
      <c r="D28" s="188"/>
    </row>
    <row r="29" spans="4:4" x14ac:dyDescent="0.2">
      <c r="D29" s="188"/>
    </row>
    <row r="30" spans="4:4" x14ac:dyDescent="0.2">
      <c r="D30" s="188"/>
    </row>
    <row r="31" spans="4:4" x14ac:dyDescent="0.2">
      <c r="D31" s="188"/>
    </row>
    <row r="32" spans="4:4" x14ac:dyDescent="0.2">
      <c r="D32" s="188"/>
    </row>
    <row r="33" spans="4:4" x14ac:dyDescent="0.2">
      <c r="D33" s="188"/>
    </row>
    <row r="34" spans="4:4" x14ac:dyDescent="0.2">
      <c r="D34" s="188"/>
    </row>
    <row r="35" spans="4:4" x14ac:dyDescent="0.2">
      <c r="D35" s="188"/>
    </row>
    <row r="36" spans="4:4" x14ac:dyDescent="0.2">
      <c r="D36" s="188"/>
    </row>
    <row r="37" spans="4:4" x14ac:dyDescent="0.2">
      <c r="D37" s="188"/>
    </row>
    <row r="38" spans="4:4" x14ac:dyDescent="0.2">
      <c r="D38" s="188"/>
    </row>
    <row r="39" spans="4:4" x14ac:dyDescent="0.2">
      <c r="D39" s="188"/>
    </row>
    <row r="40" spans="4:4" x14ac:dyDescent="0.2">
      <c r="D40" s="188"/>
    </row>
    <row r="41" spans="4:4" x14ac:dyDescent="0.2">
      <c r="D41" s="188"/>
    </row>
    <row r="42" spans="4:4" x14ac:dyDescent="0.2">
      <c r="D42" s="188"/>
    </row>
    <row r="43" spans="4:4" x14ac:dyDescent="0.2">
      <c r="D43" s="188"/>
    </row>
    <row r="44" spans="4:4" x14ac:dyDescent="0.2">
      <c r="D44" s="188"/>
    </row>
    <row r="45" spans="4:4" x14ac:dyDescent="0.2">
      <c r="D45" s="188"/>
    </row>
    <row r="46" spans="4:4" x14ac:dyDescent="0.2">
      <c r="D46" s="188"/>
    </row>
    <row r="47" spans="4:4" x14ac:dyDescent="0.2">
      <c r="D47" s="188"/>
    </row>
    <row r="48" spans="4:4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wU+R20IV5rXNcQewY5ha+C0aSJUraOoesU/3YpTZg+jf5pWj70rcrqTacWEu+NzWrR0pfSHYDRNvQ0wY+rZlcw==" saltValue="b2sxU6kwwP8s6iTTXowTvQ==" spinCount="100000" sheet="1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51</v>
      </c>
      <c r="C3" s="193" t="s">
        <v>60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53</v>
      </c>
      <c r="C4" s="196" t="s">
        <v>54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105</v>
      </c>
      <c r="C8" s="253" t="s">
        <v>106</v>
      </c>
      <c r="D8" s="230"/>
      <c r="E8" s="231"/>
      <c r="F8" s="232"/>
      <c r="G8" s="232">
        <f>SUMIF(AG9:AG16,"&lt;&gt;NOR",G9:G16)</f>
        <v>0</v>
      </c>
      <c r="H8" s="232"/>
      <c r="I8" s="232">
        <f>SUM(I9:I16)</f>
        <v>0</v>
      </c>
      <c r="J8" s="232"/>
      <c r="K8" s="232">
        <f>SUM(K9:K16)</f>
        <v>0</v>
      </c>
      <c r="L8" s="232"/>
      <c r="M8" s="232">
        <f>SUM(M9:M16)</f>
        <v>0</v>
      </c>
      <c r="N8" s="232"/>
      <c r="O8" s="232">
        <f>SUM(O9:O16)</f>
        <v>0</v>
      </c>
      <c r="P8" s="232"/>
      <c r="Q8" s="232">
        <f>SUM(Q9:Q16)</f>
        <v>0</v>
      </c>
      <c r="R8" s="232"/>
      <c r="S8" s="232"/>
      <c r="T8" s="233"/>
      <c r="U8" s="227"/>
      <c r="V8" s="227">
        <f>SUM(V9:V16)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724</v>
      </c>
      <c r="C9" s="254" t="s">
        <v>725</v>
      </c>
      <c r="D9" s="236" t="s">
        <v>492</v>
      </c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213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outlineLevel="1" x14ac:dyDescent="0.2">
      <c r="A10" s="211"/>
      <c r="B10" s="212"/>
      <c r="C10" s="255" t="s">
        <v>726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7" t="s">
        <v>727</v>
      </c>
      <c r="D11" s="243"/>
      <c r="E11" s="243"/>
      <c r="F11" s="243"/>
      <c r="G11" s="243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outlineLevel="1" x14ac:dyDescent="0.2">
      <c r="A12" s="211"/>
      <c r="B12" s="212"/>
      <c r="C12" s="257" t="s">
        <v>728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</row>
    <row r="13" spans="1:60" outlineLevel="1" x14ac:dyDescent="0.2">
      <c r="A13" s="234">
        <v>2</v>
      </c>
      <c r="B13" s="235" t="s">
        <v>729</v>
      </c>
      <c r="C13" s="254" t="s">
        <v>730</v>
      </c>
      <c r="D13" s="236" t="s">
        <v>492</v>
      </c>
      <c r="E13" s="237">
        <v>0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15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/>
      <c r="S13" s="239" t="s">
        <v>153</v>
      </c>
      <c r="T13" s="240" t="s">
        <v>154</v>
      </c>
      <c r="U13" s="214">
        <v>0</v>
      </c>
      <c r="V13" s="214">
        <f>ROUND(E13*U13,2)</f>
        <v>0</v>
      </c>
      <c r="W13" s="214"/>
      <c r="X13" s="204"/>
      <c r="Y13" s="204"/>
      <c r="Z13" s="204"/>
      <c r="AA13" s="204"/>
      <c r="AB13" s="204"/>
      <c r="AC13" s="204"/>
      <c r="AD13" s="204"/>
      <c r="AE13" s="204"/>
      <c r="AF13" s="204"/>
      <c r="AG13" s="204" t="s">
        <v>213</v>
      </c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</row>
    <row r="14" spans="1:60" outlineLevel="1" x14ac:dyDescent="0.2">
      <c r="A14" s="211"/>
      <c r="B14" s="212"/>
      <c r="C14" s="255" t="s">
        <v>731</v>
      </c>
      <c r="D14" s="242"/>
      <c r="E14" s="242"/>
      <c r="F14" s="242"/>
      <c r="G14" s="242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7" t="s">
        <v>727</v>
      </c>
      <c r="D15" s="243"/>
      <c r="E15" s="243"/>
      <c r="F15" s="243"/>
      <c r="G15" s="243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157</v>
      </c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7" t="s">
        <v>728</v>
      </c>
      <c r="D16" s="243"/>
      <c r="E16" s="243"/>
      <c r="F16" s="243"/>
      <c r="G16" s="243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33" x14ac:dyDescent="0.2">
      <c r="A17" s="5"/>
      <c r="B17" s="6"/>
      <c r="C17" s="265"/>
      <c r="D17" s="8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AE17">
        <v>15</v>
      </c>
      <c r="AF17">
        <v>21</v>
      </c>
    </row>
    <row r="18" spans="1:33" x14ac:dyDescent="0.2">
      <c r="A18" s="207"/>
      <c r="B18" s="208" t="s">
        <v>29</v>
      </c>
      <c r="C18" s="266"/>
      <c r="D18" s="209"/>
      <c r="E18" s="210"/>
      <c r="F18" s="210"/>
      <c r="G18" s="252">
        <f>G8</f>
        <v>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AE18">
        <f>SUMIF(L7:L16,AE17,G7:G16)</f>
        <v>0</v>
      </c>
      <c r="AF18">
        <f>SUMIF(L7:L16,AF17,G7:G16)</f>
        <v>0</v>
      </c>
      <c r="AG18" t="s">
        <v>272</v>
      </c>
    </row>
    <row r="19" spans="1:33" x14ac:dyDescent="0.2">
      <c r="C19" s="267"/>
      <c r="D19" s="188"/>
      <c r="AG19" t="s">
        <v>273</v>
      </c>
    </row>
    <row r="20" spans="1:33" x14ac:dyDescent="0.2">
      <c r="D20" s="188"/>
    </row>
    <row r="21" spans="1:33" x14ac:dyDescent="0.2">
      <c r="D21" s="188"/>
    </row>
    <row r="22" spans="1:33" x14ac:dyDescent="0.2">
      <c r="D22" s="188"/>
    </row>
    <row r="23" spans="1:33" x14ac:dyDescent="0.2">
      <c r="D23" s="188"/>
    </row>
    <row r="24" spans="1:33" x14ac:dyDescent="0.2">
      <c r="D24" s="188"/>
    </row>
    <row r="25" spans="1:33" x14ac:dyDescent="0.2">
      <c r="D25" s="188"/>
    </row>
    <row r="26" spans="1:33" x14ac:dyDescent="0.2">
      <c r="D26" s="188"/>
    </row>
    <row r="27" spans="1:33" x14ac:dyDescent="0.2">
      <c r="D27" s="188"/>
    </row>
    <row r="28" spans="1:33" x14ac:dyDescent="0.2">
      <c r="D28" s="188"/>
    </row>
    <row r="29" spans="1:33" x14ac:dyDescent="0.2">
      <c r="D29" s="188"/>
    </row>
    <row r="30" spans="1:33" x14ac:dyDescent="0.2">
      <c r="D30" s="188"/>
    </row>
    <row r="31" spans="1:33" x14ac:dyDescent="0.2">
      <c r="D31" s="188"/>
    </row>
    <row r="32" spans="1:33" x14ac:dyDescent="0.2">
      <c r="D32" s="188"/>
    </row>
    <row r="33" spans="4:4" x14ac:dyDescent="0.2">
      <c r="D33" s="188"/>
    </row>
    <row r="34" spans="4:4" x14ac:dyDescent="0.2">
      <c r="D34" s="188"/>
    </row>
    <row r="35" spans="4:4" x14ac:dyDescent="0.2">
      <c r="D35" s="188"/>
    </row>
    <row r="36" spans="4:4" x14ac:dyDescent="0.2">
      <c r="D36" s="188"/>
    </row>
    <row r="37" spans="4:4" x14ac:dyDescent="0.2">
      <c r="D37" s="188"/>
    </row>
    <row r="38" spans="4:4" x14ac:dyDescent="0.2">
      <c r="D38" s="188"/>
    </row>
    <row r="39" spans="4:4" x14ac:dyDescent="0.2">
      <c r="D39" s="188"/>
    </row>
    <row r="40" spans="4:4" x14ac:dyDescent="0.2">
      <c r="D40" s="188"/>
    </row>
    <row r="41" spans="4:4" x14ac:dyDescent="0.2">
      <c r="D41" s="188"/>
    </row>
    <row r="42" spans="4:4" x14ac:dyDescent="0.2">
      <c r="D42" s="188"/>
    </row>
    <row r="43" spans="4:4" x14ac:dyDescent="0.2">
      <c r="D43" s="188"/>
    </row>
    <row r="44" spans="4:4" x14ac:dyDescent="0.2">
      <c r="D44" s="188"/>
    </row>
    <row r="45" spans="4:4" x14ac:dyDescent="0.2">
      <c r="D45" s="188"/>
    </row>
    <row r="46" spans="4:4" x14ac:dyDescent="0.2">
      <c r="D46" s="188"/>
    </row>
    <row r="47" spans="4:4" x14ac:dyDescent="0.2">
      <c r="D47" s="188"/>
    </row>
    <row r="48" spans="4:4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h7lJ9QwgZFOtvu2QFIS3gU/gxOZf2zGaW9US6i+NxAOniQCoYD8hvaYEBCn1sms1z9mnD6bDnDB7H/8xDoTGPQ==" saltValue="EmP/mJCbuuGZ4ZPY2A1jJg==" spinCount="100000" sheet="1"/>
  <mergeCells count="10">
    <mergeCell ref="C12:G12"/>
    <mergeCell ref="C14:G14"/>
    <mergeCell ref="C15:G15"/>
    <mergeCell ref="C16:G16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35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51</v>
      </c>
      <c r="C3" s="193" t="s">
        <v>60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57</v>
      </c>
      <c r="C4" s="196" t="s">
        <v>58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69</v>
      </c>
      <c r="C13" s="253" t="s">
        <v>70</v>
      </c>
      <c r="D13" s="230"/>
      <c r="E13" s="231"/>
      <c r="F13" s="232"/>
      <c r="G13" s="232">
        <f>SUMIF(AG14:AG17,"&lt;&gt;NOR",G14:G17)</f>
        <v>0</v>
      </c>
      <c r="H13" s="232"/>
      <c r="I13" s="232">
        <f>SUM(I14:I17)</f>
        <v>0</v>
      </c>
      <c r="J13" s="232"/>
      <c r="K13" s="232">
        <f>SUM(K14:K17)</f>
        <v>0</v>
      </c>
      <c r="L13" s="232"/>
      <c r="M13" s="232">
        <f>SUM(M14:M17)</f>
        <v>0</v>
      </c>
      <c r="N13" s="232"/>
      <c r="O13" s="232">
        <f>SUM(O14:O17)</f>
        <v>0</v>
      </c>
      <c r="P13" s="232"/>
      <c r="Q13" s="232">
        <f>SUM(Q14:Q17)</f>
        <v>16.89</v>
      </c>
      <c r="R13" s="232"/>
      <c r="S13" s="232"/>
      <c r="T13" s="233"/>
      <c r="U13" s="227"/>
      <c r="V13" s="227">
        <f>SUM(V14:V17)</f>
        <v>0</v>
      </c>
      <c r="W13" s="227"/>
      <c r="AG13" t="s">
        <v>150</v>
      </c>
    </row>
    <row r="14" spans="1:60" ht="22.5" outlineLevel="1" x14ac:dyDescent="0.2">
      <c r="A14" s="234">
        <v>2</v>
      </c>
      <c r="B14" s="235" t="s">
        <v>732</v>
      </c>
      <c r="C14" s="254" t="s">
        <v>733</v>
      </c>
      <c r="D14" s="236" t="s">
        <v>162</v>
      </c>
      <c r="E14" s="237">
        <v>28.977499999999999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0</v>
      </c>
      <c r="O14" s="239">
        <f>ROUND(E14*N14,2)</f>
        <v>0</v>
      </c>
      <c r="P14" s="239">
        <v>0.13800000000000001</v>
      </c>
      <c r="Q14" s="239">
        <f>ROUND(E14*P14,2)</f>
        <v>4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257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8" t="s">
        <v>734</v>
      </c>
      <c r="D15" s="219"/>
      <c r="E15" s="220">
        <v>28.98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164</v>
      </c>
      <c r="AH15" s="204">
        <v>0</v>
      </c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34">
        <v>3</v>
      </c>
      <c r="B16" s="235" t="s">
        <v>735</v>
      </c>
      <c r="C16" s="254" t="s">
        <v>736</v>
      </c>
      <c r="D16" s="236" t="s">
        <v>317</v>
      </c>
      <c r="E16" s="237">
        <v>58.585000000000001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15</v>
      </c>
      <c r="M16" s="239">
        <f>G16*(1+L16/100)</f>
        <v>0</v>
      </c>
      <c r="N16" s="239">
        <v>0</v>
      </c>
      <c r="O16" s="239">
        <f>ROUND(E16*N16,2)</f>
        <v>0</v>
      </c>
      <c r="P16" s="239">
        <v>0.22</v>
      </c>
      <c r="Q16" s="239">
        <f>ROUND(E16*P16,2)</f>
        <v>12.89</v>
      </c>
      <c r="R16" s="239"/>
      <c r="S16" s="239" t="s">
        <v>153</v>
      </c>
      <c r="T16" s="240" t="s">
        <v>154</v>
      </c>
      <c r="U16" s="214">
        <v>0</v>
      </c>
      <c r="V16" s="214">
        <f>ROUND(E16*U16,2)</f>
        <v>0</v>
      </c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257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737</v>
      </c>
      <c r="D17" s="219"/>
      <c r="E17" s="220">
        <v>58.59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x14ac:dyDescent="0.2">
      <c r="A18" s="228" t="s">
        <v>149</v>
      </c>
      <c r="B18" s="229" t="s">
        <v>73</v>
      </c>
      <c r="C18" s="253" t="s">
        <v>74</v>
      </c>
      <c r="D18" s="230"/>
      <c r="E18" s="231"/>
      <c r="F18" s="232"/>
      <c r="G18" s="232">
        <f>SUMIF(AG19:AG21,"&lt;&gt;NOR",G19:G21)</f>
        <v>0</v>
      </c>
      <c r="H18" s="232"/>
      <c r="I18" s="232">
        <f>SUM(I19:I21)</f>
        <v>0</v>
      </c>
      <c r="J18" s="232"/>
      <c r="K18" s="232">
        <f>SUM(K19:K21)</f>
        <v>0</v>
      </c>
      <c r="L18" s="232"/>
      <c r="M18" s="232">
        <f>SUM(M19:M21)</f>
        <v>0</v>
      </c>
      <c r="N18" s="232"/>
      <c r="O18" s="232">
        <f>SUM(O19:O21)</f>
        <v>8.11</v>
      </c>
      <c r="P18" s="232"/>
      <c r="Q18" s="232">
        <f>SUM(Q19:Q21)</f>
        <v>0</v>
      </c>
      <c r="R18" s="232"/>
      <c r="S18" s="232"/>
      <c r="T18" s="233"/>
      <c r="U18" s="227"/>
      <c r="V18" s="227">
        <f>SUM(V19:V21)</f>
        <v>0</v>
      </c>
      <c r="W18" s="227"/>
      <c r="AG18" t="s">
        <v>150</v>
      </c>
    </row>
    <row r="19" spans="1:60" outlineLevel="1" x14ac:dyDescent="0.2">
      <c r="A19" s="234">
        <v>4</v>
      </c>
      <c r="B19" s="235" t="s">
        <v>738</v>
      </c>
      <c r="C19" s="254" t="s">
        <v>739</v>
      </c>
      <c r="D19" s="236" t="s">
        <v>162</v>
      </c>
      <c r="E19" s="237">
        <v>28.977499999999999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15</v>
      </c>
      <c r="M19" s="239">
        <f>G19*(1+L19/100)</f>
        <v>0</v>
      </c>
      <c r="N19" s="239">
        <v>0.27994000000000002</v>
      </c>
      <c r="O19" s="239">
        <f>ROUND(E19*N19,2)</f>
        <v>8.11</v>
      </c>
      <c r="P19" s="239">
        <v>0</v>
      </c>
      <c r="Q19" s="239">
        <f>ROUND(E19*P19,2)</f>
        <v>0</v>
      </c>
      <c r="R19" s="239"/>
      <c r="S19" s="239" t="s">
        <v>153</v>
      </c>
      <c r="T19" s="240" t="s">
        <v>154</v>
      </c>
      <c r="U19" s="214">
        <v>0</v>
      </c>
      <c r="V19" s="214">
        <f>ROUND(E19*U19,2)</f>
        <v>0</v>
      </c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155</v>
      </c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11"/>
      <c r="B20" s="212"/>
      <c r="C20" s="255" t="s">
        <v>698</v>
      </c>
      <c r="D20" s="242"/>
      <c r="E20" s="242"/>
      <c r="F20" s="242"/>
      <c r="G20" s="242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157</v>
      </c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8" t="s">
        <v>734</v>
      </c>
      <c r="D21" s="219"/>
      <c r="E21" s="220">
        <v>28.98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164</v>
      </c>
      <c r="AH21" s="204">
        <v>0</v>
      </c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x14ac:dyDescent="0.2">
      <c r="A22" s="228" t="s">
        <v>149</v>
      </c>
      <c r="B22" s="229" t="s">
        <v>79</v>
      </c>
      <c r="C22" s="253" t="s">
        <v>80</v>
      </c>
      <c r="D22" s="230"/>
      <c r="E22" s="231"/>
      <c r="F22" s="232"/>
      <c r="G22" s="232">
        <f>SUMIF(AG23:AG26,"&lt;&gt;NOR",G23:G26)</f>
        <v>0</v>
      </c>
      <c r="H22" s="232"/>
      <c r="I22" s="232">
        <f>SUM(I23:I26)</f>
        <v>0</v>
      </c>
      <c r="J22" s="232"/>
      <c r="K22" s="232">
        <f>SUM(K23:K26)</f>
        <v>0</v>
      </c>
      <c r="L22" s="232"/>
      <c r="M22" s="232">
        <f>SUM(M23:M26)</f>
        <v>0</v>
      </c>
      <c r="N22" s="232"/>
      <c r="O22" s="232">
        <f>SUM(O23:O26)</f>
        <v>7</v>
      </c>
      <c r="P22" s="232"/>
      <c r="Q22" s="232">
        <f>SUM(Q23:Q26)</f>
        <v>0</v>
      </c>
      <c r="R22" s="232"/>
      <c r="S22" s="232"/>
      <c r="T22" s="233"/>
      <c r="U22" s="227"/>
      <c r="V22" s="227">
        <f>SUM(V23:V26)</f>
        <v>0</v>
      </c>
      <c r="W22" s="227"/>
      <c r="AG22" t="s">
        <v>150</v>
      </c>
    </row>
    <row r="23" spans="1:60" outlineLevel="1" x14ac:dyDescent="0.2">
      <c r="A23" s="234">
        <v>5</v>
      </c>
      <c r="B23" s="235" t="s">
        <v>740</v>
      </c>
      <c r="C23" s="254" t="s">
        <v>741</v>
      </c>
      <c r="D23" s="236" t="s">
        <v>162</v>
      </c>
      <c r="E23" s="237">
        <v>28.977499999999999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15</v>
      </c>
      <c r="M23" s="239">
        <f>G23*(1+L23/100)</f>
        <v>0</v>
      </c>
      <c r="N23" s="239">
        <v>0.24154999999999999</v>
      </c>
      <c r="O23" s="239">
        <f>ROUND(E23*N23,2)</f>
        <v>7</v>
      </c>
      <c r="P23" s="239">
        <v>0</v>
      </c>
      <c r="Q23" s="239">
        <f>ROUND(E23*P23,2)</f>
        <v>0</v>
      </c>
      <c r="R23" s="239"/>
      <c r="S23" s="239" t="s">
        <v>153</v>
      </c>
      <c r="T23" s="240" t="s">
        <v>154</v>
      </c>
      <c r="U23" s="214">
        <v>0</v>
      </c>
      <c r="V23" s="214">
        <f>ROUND(E23*U23,2)</f>
        <v>0</v>
      </c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155</v>
      </c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5" t="s">
        <v>742</v>
      </c>
      <c r="D24" s="242"/>
      <c r="E24" s="242"/>
      <c r="F24" s="242"/>
      <c r="G24" s="242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157</v>
      </c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11"/>
      <c r="B25" s="212"/>
      <c r="C25" s="257" t="s">
        <v>698</v>
      </c>
      <c r="D25" s="243"/>
      <c r="E25" s="243"/>
      <c r="F25" s="243"/>
      <c r="G25" s="243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157</v>
      </c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11"/>
      <c r="B26" s="212"/>
      <c r="C26" s="258" t="s">
        <v>734</v>
      </c>
      <c r="D26" s="219"/>
      <c r="E26" s="220">
        <v>28.98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164</v>
      </c>
      <c r="AH26" s="204">
        <v>0</v>
      </c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x14ac:dyDescent="0.2">
      <c r="A27" s="228" t="s">
        <v>149</v>
      </c>
      <c r="B27" s="229" t="s">
        <v>83</v>
      </c>
      <c r="C27" s="253" t="s">
        <v>84</v>
      </c>
      <c r="D27" s="230"/>
      <c r="E27" s="231"/>
      <c r="F27" s="232"/>
      <c r="G27" s="232">
        <f>SUMIF(AG28:AG36,"&lt;&gt;NOR",G28:G36)</f>
        <v>0</v>
      </c>
      <c r="H27" s="232"/>
      <c r="I27" s="232">
        <f>SUM(I28:I36)</f>
        <v>0</v>
      </c>
      <c r="J27" s="232"/>
      <c r="K27" s="232">
        <f>SUM(K28:K36)</f>
        <v>0</v>
      </c>
      <c r="L27" s="232"/>
      <c r="M27" s="232">
        <f>SUM(M28:M36)</f>
        <v>0</v>
      </c>
      <c r="N27" s="232"/>
      <c r="O27" s="232">
        <f>SUM(O28:O36)</f>
        <v>9.4499999999999993</v>
      </c>
      <c r="P27" s="232"/>
      <c r="Q27" s="232">
        <f>SUM(Q28:Q36)</f>
        <v>0</v>
      </c>
      <c r="R27" s="232"/>
      <c r="S27" s="232"/>
      <c r="T27" s="233"/>
      <c r="U27" s="227"/>
      <c r="V27" s="227">
        <f>SUM(V28:V36)</f>
        <v>0</v>
      </c>
      <c r="W27" s="227"/>
      <c r="AG27" t="s">
        <v>150</v>
      </c>
    </row>
    <row r="28" spans="1:60" outlineLevel="1" x14ac:dyDescent="0.2">
      <c r="A28" s="234">
        <v>6</v>
      </c>
      <c r="B28" s="235" t="s">
        <v>743</v>
      </c>
      <c r="C28" s="254" t="s">
        <v>744</v>
      </c>
      <c r="D28" s="236" t="s">
        <v>317</v>
      </c>
      <c r="E28" s="237">
        <v>58.585000000000001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15</v>
      </c>
      <c r="M28" s="239">
        <f>G28*(1+L28/100)</f>
        <v>0</v>
      </c>
      <c r="N28" s="239">
        <v>0.11221</v>
      </c>
      <c r="O28" s="239">
        <f>ROUND(E28*N28,2)</f>
        <v>6.57</v>
      </c>
      <c r="P28" s="239">
        <v>0</v>
      </c>
      <c r="Q28" s="239">
        <f>ROUND(E28*P28,2)</f>
        <v>0</v>
      </c>
      <c r="R28" s="239"/>
      <c r="S28" s="239" t="s">
        <v>153</v>
      </c>
      <c r="T28" s="240" t="s">
        <v>154</v>
      </c>
      <c r="U28" s="214">
        <v>0</v>
      </c>
      <c r="V28" s="214">
        <f>ROUND(E28*U28,2)</f>
        <v>0</v>
      </c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155</v>
      </c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5" t="s">
        <v>698</v>
      </c>
      <c r="D29" s="242"/>
      <c r="E29" s="242"/>
      <c r="F29" s="242"/>
      <c r="G29" s="242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157</v>
      </c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outlineLevel="1" x14ac:dyDescent="0.2">
      <c r="A30" s="211"/>
      <c r="B30" s="212"/>
      <c r="C30" s="258" t="s">
        <v>737</v>
      </c>
      <c r="D30" s="219"/>
      <c r="E30" s="220">
        <v>58.59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164</v>
      </c>
      <c r="AH30" s="204">
        <v>0</v>
      </c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outlineLevel="1" x14ac:dyDescent="0.2">
      <c r="A31" s="234">
        <v>7</v>
      </c>
      <c r="B31" s="235" t="s">
        <v>745</v>
      </c>
      <c r="C31" s="254" t="s">
        <v>746</v>
      </c>
      <c r="D31" s="236" t="s">
        <v>541</v>
      </c>
      <c r="E31" s="237">
        <v>60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15</v>
      </c>
      <c r="M31" s="239">
        <f>G31*(1+L31/100)</f>
        <v>0</v>
      </c>
      <c r="N31" s="239">
        <v>4.8000000000000001E-2</v>
      </c>
      <c r="O31" s="239">
        <f>ROUND(E31*N31,2)</f>
        <v>2.88</v>
      </c>
      <c r="P31" s="239">
        <v>0</v>
      </c>
      <c r="Q31" s="239">
        <f>ROUND(E31*P31,2)</f>
        <v>0</v>
      </c>
      <c r="R31" s="239"/>
      <c r="S31" s="239" t="s">
        <v>153</v>
      </c>
      <c r="T31" s="240" t="s">
        <v>154</v>
      </c>
      <c r="U31" s="214">
        <v>0</v>
      </c>
      <c r="V31" s="214">
        <f>ROUND(E31*U31,2)</f>
        <v>0</v>
      </c>
      <c r="W31" s="214"/>
      <c r="X31" s="204"/>
      <c r="Y31" s="204"/>
      <c r="Z31" s="204"/>
      <c r="AA31" s="204"/>
      <c r="AB31" s="204"/>
      <c r="AC31" s="204"/>
      <c r="AD31" s="204"/>
      <c r="AE31" s="204"/>
      <c r="AF31" s="204"/>
      <c r="AG31" s="204" t="s">
        <v>747</v>
      </c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</row>
    <row r="32" spans="1:60" outlineLevel="1" x14ac:dyDescent="0.2">
      <c r="A32" s="211"/>
      <c r="B32" s="212"/>
      <c r="C32" s="255" t="s">
        <v>698</v>
      </c>
      <c r="D32" s="242"/>
      <c r="E32" s="242"/>
      <c r="F32" s="242"/>
      <c r="G32" s="242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04"/>
      <c r="Y32" s="204"/>
      <c r="Z32" s="204"/>
      <c r="AA32" s="204"/>
      <c r="AB32" s="204"/>
      <c r="AC32" s="204"/>
      <c r="AD32" s="204"/>
      <c r="AE32" s="204"/>
      <c r="AF32" s="204"/>
      <c r="AG32" s="204" t="s">
        <v>157</v>
      </c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</row>
    <row r="33" spans="1:60" outlineLevel="1" x14ac:dyDescent="0.2">
      <c r="A33" s="211"/>
      <c r="B33" s="212"/>
      <c r="C33" s="260" t="s">
        <v>190</v>
      </c>
      <c r="D33" s="223"/>
      <c r="E33" s="22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164</v>
      </c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61" t="s">
        <v>748</v>
      </c>
      <c r="D34" s="223"/>
      <c r="E34" s="224">
        <v>58.59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164</v>
      </c>
      <c r="AH34" s="204">
        <v>2</v>
      </c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11"/>
      <c r="B35" s="212"/>
      <c r="C35" s="260" t="s">
        <v>198</v>
      </c>
      <c r="D35" s="223"/>
      <c r="E35" s="22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164</v>
      </c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11"/>
      <c r="B36" s="212"/>
      <c r="C36" s="258" t="s">
        <v>749</v>
      </c>
      <c r="D36" s="219"/>
      <c r="E36" s="220">
        <v>60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164</v>
      </c>
      <c r="AH36" s="204">
        <v>0</v>
      </c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x14ac:dyDescent="0.2">
      <c r="A37" s="228" t="s">
        <v>149</v>
      </c>
      <c r="B37" s="229" t="s">
        <v>93</v>
      </c>
      <c r="C37" s="253" t="s">
        <v>94</v>
      </c>
      <c r="D37" s="230"/>
      <c r="E37" s="231"/>
      <c r="F37" s="232"/>
      <c r="G37" s="232">
        <f>SUMIF(AG38:AG38,"&lt;&gt;NOR",G38:G38)</f>
        <v>0</v>
      </c>
      <c r="H37" s="232"/>
      <c r="I37" s="232">
        <f>SUM(I38:I38)</f>
        <v>0</v>
      </c>
      <c r="J37" s="232"/>
      <c r="K37" s="232">
        <f>SUM(K38:K38)</f>
        <v>0</v>
      </c>
      <c r="L37" s="232"/>
      <c r="M37" s="232">
        <f>SUM(M38:M38)</f>
        <v>0</v>
      </c>
      <c r="N37" s="232"/>
      <c r="O37" s="232">
        <f>SUM(O38:O38)</f>
        <v>0</v>
      </c>
      <c r="P37" s="232"/>
      <c r="Q37" s="232">
        <f>SUM(Q38:Q38)</f>
        <v>0</v>
      </c>
      <c r="R37" s="232"/>
      <c r="S37" s="232"/>
      <c r="T37" s="233"/>
      <c r="U37" s="227"/>
      <c r="V37" s="227">
        <f>SUM(V38:V38)</f>
        <v>9.58</v>
      </c>
      <c r="W37" s="227"/>
      <c r="AG37" t="s">
        <v>150</v>
      </c>
    </row>
    <row r="38" spans="1:60" outlineLevel="1" x14ac:dyDescent="0.2">
      <c r="A38" s="244">
        <v>8</v>
      </c>
      <c r="B38" s="245" t="s">
        <v>750</v>
      </c>
      <c r="C38" s="263" t="s">
        <v>751</v>
      </c>
      <c r="D38" s="246" t="s">
        <v>239</v>
      </c>
      <c r="E38" s="247">
        <v>24.565300000000001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15</v>
      </c>
      <c r="M38" s="249">
        <f>G38*(1+L38/100)</f>
        <v>0</v>
      </c>
      <c r="N38" s="249">
        <v>0</v>
      </c>
      <c r="O38" s="249">
        <f>ROUND(E38*N38,2)</f>
        <v>0</v>
      </c>
      <c r="P38" s="249">
        <v>0</v>
      </c>
      <c r="Q38" s="249">
        <f>ROUND(E38*P38,2)</f>
        <v>0</v>
      </c>
      <c r="R38" s="249"/>
      <c r="S38" s="249" t="s">
        <v>240</v>
      </c>
      <c r="T38" s="250" t="s">
        <v>240</v>
      </c>
      <c r="U38" s="214">
        <v>0.39</v>
      </c>
      <c r="V38" s="214">
        <f>ROUND(E38*U38,2)</f>
        <v>9.58</v>
      </c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241</v>
      </c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x14ac:dyDescent="0.2">
      <c r="A39" s="228" t="s">
        <v>149</v>
      </c>
      <c r="B39" s="229" t="s">
        <v>105</v>
      </c>
      <c r="C39" s="253" t="s">
        <v>106</v>
      </c>
      <c r="D39" s="230"/>
      <c r="E39" s="231"/>
      <c r="F39" s="232"/>
      <c r="G39" s="232">
        <f>SUMIF(AG40:AG48,"&lt;&gt;NOR",G40:G48)</f>
        <v>0</v>
      </c>
      <c r="H39" s="232"/>
      <c r="I39" s="232">
        <f>SUM(I40:I48)</f>
        <v>0</v>
      </c>
      <c r="J39" s="232"/>
      <c r="K39" s="232">
        <f>SUM(K40:K48)</f>
        <v>0</v>
      </c>
      <c r="L39" s="232"/>
      <c r="M39" s="232">
        <f>SUM(M40:M48)</f>
        <v>0</v>
      </c>
      <c r="N39" s="232"/>
      <c r="O39" s="232">
        <f>SUM(O40:O48)</f>
        <v>0</v>
      </c>
      <c r="P39" s="232"/>
      <c r="Q39" s="232">
        <f>SUM(Q40:Q48)</f>
        <v>0</v>
      </c>
      <c r="R39" s="232"/>
      <c r="S39" s="232"/>
      <c r="T39" s="233"/>
      <c r="U39" s="227"/>
      <c r="V39" s="227">
        <f>SUM(V40:V48)</f>
        <v>0</v>
      </c>
      <c r="W39" s="227"/>
      <c r="AG39" t="s">
        <v>150</v>
      </c>
    </row>
    <row r="40" spans="1:60" ht="22.5" outlineLevel="1" x14ac:dyDescent="0.2">
      <c r="A40" s="234">
        <v>9</v>
      </c>
      <c r="B40" s="235" t="s">
        <v>522</v>
      </c>
      <c r="C40" s="254" t="s">
        <v>752</v>
      </c>
      <c r="D40" s="236" t="s">
        <v>492</v>
      </c>
      <c r="E40" s="237">
        <v>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15</v>
      </c>
      <c r="M40" s="239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39"/>
      <c r="S40" s="239" t="s">
        <v>153</v>
      </c>
      <c r="T40" s="240" t="s">
        <v>154</v>
      </c>
      <c r="U40" s="214">
        <v>0</v>
      </c>
      <c r="V40" s="214">
        <f>ROUND(E40*U40,2)</f>
        <v>0</v>
      </c>
      <c r="W40" s="214"/>
      <c r="X40" s="204"/>
      <c r="Y40" s="204"/>
      <c r="Z40" s="204"/>
      <c r="AA40" s="204"/>
      <c r="AB40" s="204"/>
      <c r="AC40" s="204"/>
      <c r="AD40" s="204"/>
      <c r="AE40" s="204"/>
      <c r="AF40" s="204"/>
      <c r="AG40" s="204" t="s">
        <v>213</v>
      </c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</row>
    <row r="41" spans="1:60" outlineLevel="1" x14ac:dyDescent="0.2">
      <c r="A41" s="211"/>
      <c r="B41" s="212"/>
      <c r="C41" s="255" t="s">
        <v>759</v>
      </c>
      <c r="D41" s="242"/>
      <c r="E41" s="242"/>
      <c r="F41" s="242"/>
      <c r="G41" s="242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04"/>
      <c r="Y41" s="204"/>
      <c r="Z41" s="204"/>
      <c r="AA41" s="204"/>
      <c r="AB41" s="204"/>
      <c r="AC41" s="204"/>
      <c r="AD41" s="204"/>
      <c r="AE41" s="204"/>
      <c r="AF41" s="204"/>
      <c r="AG41" s="204" t="s">
        <v>157</v>
      </c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</row>
    <row r="42" spans="1:60" outlineLevel="1" x14ac:dyDescent="0.2">
      <c r="A42" s="211"/>
      <c r="B42" s="212"/>
      <c r="C42" s="257" t="s">
        <v>753</v>
      </c>
      <c r="D42" s="243"/>
      <c r="E42" s="243"/>
      <c r="F42" s="243"/>
      <c r="G42" s="243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04"/>
      <c r="Y42" s="204"/>
      <c r="Z42" s="204"/>
      <c r="AA42" s="204"/>
      <c r="AB42" s="204"/>
      <c r="AC42" s="204"/>
      <c r="AD42" s="204"/>
      <c r="AE42" s="204"/>
      <c r="AF42" s="204"/>
      <c r="AG42" s="204" t="s">
        <v>157</v>
      </c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</row>
    <row r="43" spans="1:60" outlineLevel="1" x14ac:dyDescent="0.2">
      <c r="A43" s="211"/>
      <c r="B43" s="212"/>
      <c r="C43" s="257" t="s">
        <v>760</v>
      </c>
      <c r="D43" s="243"/>
      <c r="E43" s="243"/>
      <c r="F43" s="243"/>
      <c r="G43" s="243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04"/>
      <c r="Y43" s="204"/>
      <c r="Z43" s="204"/>
      <c r="AA43" s="204"/>
      <c r="AB43" s="204"/>
      <c r="AC43" s="204"/>
      <c r="AD43" s="204"/>
      <c r="AE43" s="204"/>
      <c r="AF43" s="204"/>
      <c r="AG43" s="204" t="s">
        <v>157</v>
      </c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</row>
    <row r="44" spans="1:60" outlineLevel="1" x14ac:dyDescent="0.2">
      <c r="A44" s="211"/>
      <c r="B44" s="212"/>
      <c r="C44" s="257" t="s">
        <v>754</v>
      </c>
      <c r="D44" s="243"/>
      <c r="E44" s="243"/>
      <c r="F44" s="243"/>
      <c r="G44" s="243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04"/>
      <c r="Y44" s="204"/>
      <c r="Z44" s="204"/>
      <c r="AA44" s="204"/>
      <c r="AB44" s="204"/>
      <c r="AC44" s="204"/>
      <c r="AD44" s="204"/>
      <c r="AE44" s="204"/>
      <c r="AF44" s="204"/>
      <c r="AG44" s="204" t="s">
        <v>157</v>
      </c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</row>
    <row r="45" spans="1:60" outlineLevel="1" x14ac:dyDescent="0.2">
      <c r="A45" s="211"/>
      <c r="B45" s="212"/>
      <c r="C45" s="257" t="s">
        <v>755</v>
      </c>
      <c r="D45" s="243"/>
      <c r="E45" s="243"/>
      <c r="F45" s="243"/>
      <c r="G45" s="243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04"/>
      <c r="Y45" s="204"/>
      <c r="Z45" s="204"/>
      <c r="AA45" s="204"/>
      <c r="AB45" s="204"/>
      <c r="AC45" s="204"/>
      <c r="AD45" s="204"/>
      <c r="AE45" s="204"/>
      <c r="AF45" s="204"/>
      <c r="AG45" s="204" t="s">
        <v>157</v>
      </c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</row>
    <row r="46" spans="1:60" outlineLevel="1" x14ac:dyDescent="0.2">
      <c r="A46" s="211"/>
      <c r="B46" s="212"/>
      <c r="C46" s="257" t="s">
        <v>756</v>
      </c>
      <c r="D46" s="243"/>
      <c r="E46" s="243"/>
      <c r="F46" s="243"/>
      <c r="G46" s="243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04"/>
      <c r="Y46" s="204"/>
      <c r="Z46" s="204"/>
      <c r="AA46" s="204"/>
      <c r="AB46" s="204"/>
      <c r="AC46" s="204"/>
      <c r="AD46" s="204"/>
      <c r="AE46" s="204"/>
      <c r="AF46" s="204"/>
      <c r="AG46" s="204" t="s">
        <v>157</v>
      </c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</row>
    <row r="47" spans="1:60" outlineLevel="1" x14ac:dyDescent="0.2">
      <c r="A47" s="211"/>
      <c r="B47" s="212"/>
      <c r="C47" s="257" t="s">
        <v>757</v>
      </c>
      <c r="D47" s="243"/>
      <c r="E47" s="243"/>
      <c r="F47" s="243"/>
      <c r="G47" s="243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04"/>
      <c r="Y47" s="204"/>
      <c r="Z47" s="204"/>
      <c r="AA47" s="204"/>
      <c r="AB47" s="204"/>
      <c r="AC47" s="204"/>
      <c r="AD47" s="204"/>
      <c r="AE47" s="204"/>
      <c r="AF47" s="204"/>
      <c r="AG47" s="204" t="s">
        <v>157</v>
      </c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</row>
    <row r="48" spans="1:60" ht="90" outlineLevel="1" x14ac:dyDescent="0.2">
      <c r="A48" s="211"/>
      <c r="B48" s="212"/>
      <c r="C48" s="257" t="s">
        <v>758</v>
      </c>
      <c r="D48" s="243"/>
      <c r="E48" s="243"/>
      <c r="F48" s="243"/>
      <c r="G48" s="243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04"/>
      <c r="Y48" s="204"/>
      <c r="Z48" s="204"/>
      <c r="AA48" s="204"/>
      <c r="AB48" s="204"/>
      <c r="AC48" s="204"/>
      <c r="AD48" s="204"/>
      <c r="AE48" s="204"/>
      <c r="AF48" s="204"/>
      <c r="AG48" s="204" t="s">
        <v>157</v>
      </c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41" t="str">
        <f>C48</f>
        <v>střiška nad schodištěm před hlavnim vstupem bude osazena na ocelové rámy z uzavřenych profilů; založení bude na dvě samostatne patky a ukotvení do obvodového pláště objektu přes zateplení; sloupky 80/80/4 mm s průvlaky 80/140/4 mm tvoří nosnou konstrukci stříšky; do nosné konstrukce se navaří zasklívací drážky z ploché oceli 20/5 mm, do kterých se osadí bezpečnostní skla 33.1 přes gumove těsnění; madlo bude z JAKLu 60/40/3 osazeného ve výšce 1,0 m nad schody; střecha bude z ocelového tenkostěnného profilu 100/300/4 mm s JAKLem 40/40/4 mm v čele a JAKLem 40/60/4 mm uprostřed ve spádu, výplň bude tvořena bezpečnostním vrstveným sklem 44.1, které bude osazeno přes gumove těsnění do zasklivací drážky z L profilů 25/25/4 mm; v čele stříšky se osadí okap DN80 se svodem na terén, v místě výtoku se provede vsakovací jáma průměru 400 mm, hl.300 mm vyložená geotextilií 300 g/m2 a vysypaná štěrkem fr.16-32 (vsakovací jáma na parcele č. 2432/10)</v>
      </c>
      <c r="BB48" s="204"/>
      <c r="BC48" s="204"/>
      <c r="BD48" s="204"/>
      <c r="BE48" s="204"/>
      <c r="BF48" s="204"/>
      <c r="BG48" s="204"/>
      <c r="BH48" s="204"/>
    </row>
    <row r="49" spans="1:60" x14ac:dyDescent="0.2">
      <c r="A49" s="228" t="s">
        <v>149</v>
      </c>
      <c r="B49" s="229" t="s">
        <v>119</v>
      </c>
      <c r="C49" s="253" t="s">
        <v>120</v>
      </c>
      <c r="D49" s="230"/>
      <c r="E49" s="231"/>
      <c r="F49" s="232"/>
      <c r="G49" s="232">
        <f>SUMIF(AG50:AG57,"&lt;&gt;NOR",G50:G57)</f>
        <v>0</v>
      </c>
      <c r="H49" s="232"/>
      <c r="I49" s="232">
        <f>SUM(I50:I57)</f>
        <v>0</v>
      </c>
      <c r="J49" s="232"/>
      <c r="K49" s="232">
        <f>SUM(K50:K57)</f>
        <v>0</v>
      </c>
      <c r="L49" s="232"/>
      <c r="M49" s="232">
        <f>SUM(M50:M57)</f>
        <v>0</v>
      </c>
      <c r="N49" s="232"/>
      <c r="O49" s="232">
        <f>SUM(O50:O57)</f>
        <v>0</v>
      </c>
      <c r="P49" s="232"/>
      <c r="Q49" s="232">
        <f>SUM(Q50:Q57)</f>
        <v>0</v>
      </c>
      <c r="R49" s="232"/>
      <c r="S49" s="232"/>
      <c r="T49" s="233"/>
      <c r="U49" s="227"/>
      <c r="V49" s="227">
        <f>SUM(V50:V57)</f>
        <v>0</v>
      </c>
      <c r="W49" s="227"/>
      <c r="AG49" t="s">
        <v>150</v>
      </c>
    </row>
    <row r="50" spans="1:60" outlineLevel="1" x14ac:dyDescent="0.2">
      <c r="A50" s="244">
        <v>10</v>
      </c>
      <c r="B50" s="245" t="s">
        <v>255</v>
      </c>
      <c r="C50" s="263" t="s">
        <v>256</v>
      </c>
      <c r="D50" s="246" t="s">
        <v>239</v>
      </c>
      <c r="E50" s="247">
        <v>16.887589999999999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15</v>
      </c>
      <c r="M50" s="249">
        <f>G50*(1+L50/100)</f>
        <v>0</v>
      </c>
      <c r="N50" s="249">
        <v>0</v>
      </c>
      <c r="O50" s="249">
        <f>ROUND(E50*N50,2)</f>
        <v>0</v>
      </c>
      <c r="P50" s="249">
        <v>0</v>
      </c>
      <c r="Q50" s="249">
        <f>ROUND(E50*P50,2)</f>
        <v>0</v>
      </c>
      <c r="R50" s="249"/>
      <c r="S50" s="249" t="s">
        <v>153</v>
      </c>
      <c r="T50" s="250" t="s">
        <v>154</v>
      </c>
      <c r="U50" s="214">
        <v>0</v>
      </c>
      <c r="V50" s="214">
        <f>ROUND(E50*U50,2)</f>
        <v>0</v>
      </c>
      <c r="W50" s="214"/>
      <c r="X50" s="204"/>
      <c r="Y50" s="204"/>
      <c r="Z50" s="204"/>
      <c r="AA50" s="204"/>
      <c r="AB50" s="204"/>
      <c r="AC50" s="204"/>
      <c r="AD50" s="204"/>
      <c r="AE50" s="204"/>
      <c r="AF50" s="204"/>
      <c r="AG50" s="204" t="s">
        <v>257</v>
      </c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</row>
    <row r="51" spans="1:60" outlineLevel="1" x14ac:dyDescent="0.2">
      <c r="A51" s="234">
        <v>11</v>
      </c>
      <c r="B51" s="235" t="s">
        <v>260</v>
      </c>
      <c r="C51" s="254" t="s">
        <v>261</v>
      </c>
      <c r="D51" s="236" t="s">
        <v>239</v>
      </c>
      <c r="E51" s="237">
        <v>16.887589999999999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15</v>
      </c>
      <c r="M51" s="239">
        <f>G51*(1+L51/100)</f>
        <v>0</v>
      </c>
      <c r="N51" s="239">
        <v>0</v>
      </c>
      <c r="O51" s="239">
        <f>ROUND(E51*N51,2)</f>
        <v>0</v>
      </c>
      <c r="P51" s="239">
        <v>0</v>
      </c>
      <c r="Q51" s="239">
        <f>ROUND(E51*P51,2)</f>
        <v>0</v>
      </c>
      <c r="R51" s="239"/>
      <c r="S51" s="239" t="s">
        <v>153</v>
      </c>
      <c r="T51" s="240" t="s">
        <v>154</v>
      </c>
      <c r="U51" s="214">
        <v>0</v>
      </c>
      <c r="V51" s="214">
        <f>ROUND(E51*U51,2)</f>
        <v>0</v>
      </c>
      <c r="W51" s="214"/>
      <c r="X51" s="204"/>
      <c r="Y51" s="204"/>
      <c r="Z51" s="204"/>
      <c r="AA51" s="204"/>
      <c r="AB51" s="204"/>
      <c r="AC51" s="204"/>
      <c r="AD51" s="204"/>
      <c r="AE51" s="204"/>
      <c r="AF51" s="204"/>
      <c r="AG51" s="204" t="s">
        <v>257</v>
      </c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</row>
    <row r="52" spans="1:60" outlineLevel="1" x14ac:dyDescent="0.2">
      <c r="A52" s="211"/>
      <c r="B52" s="212"/>
      <c r="C52" s="255" t="s">
        <v>262</v>
      </c>
      <c r="D52" s="242"/>
      <c r="E52" s="242"/>
      <c r="F52" s="242"/>
      <c r="G52" s="242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04"/>
      <c r="Y52" s="204"/>
      <c r="Z52" s="204"/>
      <c r="AA52" s="204"/>
      <c r="AB52" s="204"/>
      <c r="AC52" s="204"/>
      <c r="AD52" s="204"/>
      <c r="AE52" s="204"/>
      <c r="AF52" s="204"/>
      <c r="AG52" s="204" t="s">
        <v>157</v>
      </c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</row>
    <row r="53" spans="1:60" outlineLevel="1" x14ac:dyDescent="0.2">
      <c r="A53" s="244">
        <v>12</v>
      </c>
      <c r="B53" s="245" t="s">
        <v>263</v>
      </c>
      <c r="C53" s="263" t="s">
        <v>264</v>
      </c>
      <c r="D53" s="246" t="s">
        <v>239</v>
      </c>
      <c r="E53" s="247">
        <v>151.98836</v>
      </c>
      <c r="F53" s="248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15</v>
      </c>
      <c r="M53" s="249">
        <f>G53*(1+L53/100)</f>
        <v>0</v>
      </c>
      <c r="N53" s="249">
        <v>0</v>
      </c>
      <c r="O53" s="249">
        <f>ROUND(E53*N53,2)</f>
        <v>0</v>
      </c>
      <c r="P53" s="249">
        <v>0</v>
      </c>
      <c r="Q53" s="249">
        <f>ROUND(E53*P53,2)</f>
        <v>0</v>
      </c>
      <c r="R53" s="249"/>
      <c r="S53" s="249" t="s">
        <v>153</v>
      </c>
      <c r="T53" s="250" t="s">
        <v>154</v>
      </c>
      <c r="U53" s="214">
        <v>0</v>
      </c>
      <c r="V53" s="214">
        <f>ROUND(E53*U53,2)</f>
        <v>0</v>
      </c>
      <c r="W53" s="214"/>
      <c r="X53" s="204"/>
      <c r="Y53" s="204"/>
      <c r="Z53" s="204"/>
      <c r="AA53" s="204"/>
      <c r="AB53" s="204"/>
      <c r="AC53" s="204"/>
      <c r="AD53" s="204"/>
      <c r="AE53" s="204"/>
      <c r="AF53" s="204"/>
      <c r="AG53" s="204" t="s">
        <v>257</v>
      </c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</row>
    <row r="54" spans="1:60" outlineLevel="1" x14ac:dyDescent="0.2">
      <c r="A54" s="234">
        <v>13</v>
      </c>
      <c r="B54" s="235" t="s">
        <v>265</v>
      </c>
      <c r="C54" s="254" t="s">
        <v>266</v>
      </c>
      <c r="D54" s="236" t="s">
        <v>239</v>
      </c>
      <c r="E54" s="237">
        <v>16.887589999999999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15</v>
      </c>
      <c r="M54" s="239">
        <f>G54*(1+L54/100)</f>
        <v>0</v>
      </c>
      <c r="N54" s="239">
        <v>0</v>
      </c>
      <c r="O54" s="239">
        <f>ROUND(E54*N54,2)</f>
        <v>0</v>
      </c>
      <c r="P54" s="239">
        <v>0</v>
      </c>
      <c r="Q54" s="239">
        <f>ROUND(E54*P54,2)</f>
        <v>0</v>
      </c>
      <c r="R54" s="239"/>
      <c r="S54" s="239" t="s">
        <v>153</v>
      </c>
      <c r="T54" s="240" t="s">
        <v>154</v>
      </c>
      <c r="U54" s="214">
        <v>0</v>
      </c>
      <c r="V54" s="214">
        <f>ROUND(E54*U54,2)</f>
        <v>0</v>
      </c>
      <c r="W54" s="214"/>
      <c r="X54" s="204"/>
      <c r="Y54" s="204"/>
      <c r="Z54" s="204"/>
      <c r="AA54" s="204"/>
      <c r="AB54" s="204"/>
      <c r="AC54" s="204"/>
      <c r="AD54" s="204"/>
      <c r="AE54" s="204"/>
      <c r="AF54" s="204"/>
      <c r="AG54" s="204" t="s">
        <v>257</v>
      </c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</row>
    <row r="55" spans="1:60" outlineLevel="1" x14ac:dyDescent="0.2">
      <c r="A55" s="211"/>
      <c r="B55" s="212"/>
      <c r="C55" s="255" t="s">
        <v>267</v>
      </c>
      <c r="D55" s="242"/>
      <c r="E55" s="242"/>
      <c r="F55" s="242"/>
      <c r="G55" s="242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04"/>
      <c r="Y55" s="204"/>
      <c r="Z55" s="204"/>
      <c r="AA55" s="204"/>
      <c r="AB55" s="204"/>
      <c r="AC55" s="204"/>
      <c r="AD55" s="204"/>
      <c r="AE55" s="204"/>
      <c r="AF55" s="204"/>
      <c r="AG55" s="204" t="s">
        <v>157</v>
      </c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</row>
    <row r="56" spans="1:60" outlineLevel="1" x14ac:dyDescent="0.2">
      <c r="A56" s="244">
        <v>14</v>
      </c>
      <c r="B56" s="245" t="s">
        <v>268</v>
      </c>
      <c r="C56" s="263" t="s">
        <v>269</v>
      </c>
      <c r="D56" s="246" t="s">
        <v>239</v>
      </c>
      <c r="E56" s="247">
        <v>135.10076000000001</v>
      </c>
      <c r="F56" s="248"/>
      <c r="G56" s="249">
        <f>ROUND(E56*F56,2)</f>
        <v>0</v>
      </c>
      <c r="H56" s="248"/>
      <c r="I56" s="249">
        <f>ROUND(E56*H56,2)</f>
        <v>0</v>
      </c>
      <c r="J56" s="248"/>
      <c r="K56" s="249">
        <f>ROUND(E56*J56,2)</f>
        <v>0</v>
      </c>
      <c r="L56" s="249">
        <v>15</v>
      </c>
      <c r="M56" s="249">
        <f>G56*(1+L56/100)</f>
        <v>0</v>
      </c>
      <c r="N56" s="249">
        <v>0</v>
      </c>
      <c r="O56" s="249">
        <f>ROUND(E56*N56,2)</f>
        <v>0</v>
      </c>
      <c r="P56" s="249">
        <v>0</v>
      </c>
      <c r="Q56" s="249">
        <f>ROUND(E56*P56,2)</f>
        <v>0</v>
      </c>
      <c r="R56" s="249"/>
      <c r="S56" s="249" t="s">
        <v>153</v>
      </c>
      <c r="T56" s="250" t="s">
        <v>154</v>
      </c>
      <c r="U56" s="214">
        <v>0</v>
      </c>
      <c r="V56" s="214">
        <f>ROUND(E56*U56,2)</f>
        <v>0</v>
      </c>
      <c r="W56" s="214"/>
      <c r="X56" s="204"/>
      <c r="Y56" s="204"/>
      <c r="Z56" s="204"/>
      <c r="AA56" s="204"/>
      <c r="AB56" s="204"/>
      <c r="AC56" s="204"/>
      <c r="AD56" s="204"/>
      <c r="AE56" s="204"/>
      <c r="AF56" s="204"/>
      <c r="AG56" s="204" t="s">
        <v>257</v>
      </c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</row>
    <row r="57" spans="1:60" outlineLevel="1" x14ac:dyDescent="0.2">
      <c r="A57" s="234">
        <v>15</v>
      </c>
      <c r="B57" s="235" t="s">
        <v>270</v>
      </c>
      <c r="C57" s="254" t="s">
        <v>271</v>
      </c>
      <c r="D57" s="236" t="s">
        <v>239</v>
      </c>
      <c r="E57" s="237">
        <v>16.887589999999999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15</v>
      </c>
      <c r="M57" s="239">
        <f>G57*(1+L57/100)</f>
        <v>0</v>
      </c>
      <c r="N57" s="239">
        <v>0</v>
      </c>
      <c r="O57" s="239">
        <f>ROUND(E57*N57,2)</f>
        <v>0</v>
      </c>
      <c r="P57" s="239">
        <v>0</v>
      </c>
      <c r="Q57" s="239">
        <f>ROUND(E57*P57,2)</f>
        <v>0</v>
      </c>
      <c r="R57" s="239"/>
      <c r="S57" s="239" t="s">
        <v>153</v>
      </c>
      <c r="T57" s="240" t="s">
        <v>154</v>
      </c>
      <c r="U57" s="214">
        <v>0</v>
      </c>
      <c r="V57" s="214">
        <f>ROUND(E57*U57,2)</f>
        <v>0</v>
      </c>
      <c r="W57" s="214"/>
      <c r="X57" s="204"/>
      <c r="Y57" s="204"/>
      <c r="Z57" s="204"/>
      <c r="AA57" s="204"/>
      <c r="AB57" s="204"/>
      <c r="AC57" s="204"/>
      <c r="AD57" s="204"/>
      <c r="AE57" s="204"/>
      <c r="AF57" s="204"/>
      <c r="AG57" s="204" t="s">
        <v>257</v>
      </c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</row>
    <row r="58" spans="1:60" x14ac:dyDescent="0.2">
      <c r="A58" s="5"/>
      <c r="B58" s="6"/>
      <c r="C58" s="265"/>
      <c r="D58" s="8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AE58">
        <v>15</v>
      </c>
      <c r="AF58">
        <v>21</v>
      </c>
    </row>
    <row r="59" spans="1:60" x14ac:dyDescent="0.2">
      <c r="A59" s="207"/>
      <c r="B59" s="208" t="s">
        <v>29</v>
      </c>
      <c r="C59" s="266"/>
      <c r="D59" s="209"/>
      <c r="E59" s="210"/>
      <c r="F59" s="210"/>
      <c r="G59" s="252">
        <f>G8+G13+G18+G22+G27+G37+G39+G49</f>
        <v>0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AE59">
        <f>SUMIF(L7:L57,AE58,G7:G57)</f>
        <v>0</v>
      </c>
      <c r="AF59">
        <f>SUMIF(L7:L57,AF58,G7:G57)</f>
        <v>0</v>
      </c>
      <c r="AG59" t="s">
        <v>272</v>
      </c>
    </row>
    <row r="60" spans="1:60" x14ac:dyDescent="0.2">
      <c r="C60" s="267"/>
      <c r="D60" s="188"/>
      <c r="AG60" t="s">
        <v>273</v>
      </c>
    </row>
    <row r="61" spans="1:60" x14ac:dyDescent="0.2">
      <c r="D61" s="188"/>
    </row>
    <row r="62" spans="1:60" x14ac:dyDescent="0.2">
      <c r="D62" s="188"/>
    </row>
    <row r="63" spans="1:60" x14ac:dyDescent="0.2">
      <c r="D63" s="188"/>
    </row>
    <row r="64" spans="1:60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7ocpZ0/kZ25WyMFZJGfwtBwDjMtIs4a6enlyo2zKFCLgKC84/YX0oVXXYWWmz2MisJoO4iJVbENuJjVEA1BBdg==" saltValue="R9kVxVv5uszbSzKcYPvKfg==" spinCount="100000" sheet="1"/>
  <mergeCells count="21">
    <mergeCell ref="C48:G48"/>
    <mergeCell ref="C52:G52"/>
    <mergeCell ref="C55:G55"/>
    <mergeCell ref="C42:G42"/>
    <mergeCell ref="C43:G43"/>
    <mergeCell ref="C44:G44"/>
    <mergeCell ref="C45:G45"/>
    <mergeCell ref="C46:G46"/>
    <mergeCell ref="C47:G47"/>
    <mergeCell ref="C20:G20"/>
    <mergeCell ref="C24:G24"/>
    <mergeCell ref="C25:G25"/>
    <mergeCell ref="C29:G29"/>
    <mergeCell ref="C32:G32"/>
    <mergeCell ref="C41:G41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51</v>
      </c>
      <c r="C3" s="193" t="s">
        <v>60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61</v>
      </c>
      <c r="C4" s="196" t="s">
        <v>62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2"/>
      <c r="O8" s="232">
        <f>SUM(O9:O11)</f>
        <v>0</v>
      </c>
      <c r="P8" s="232"/>
      <c r="Q8" s="232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ht="22.5" outlineLevel="1" x14ac:dyDescent="0.2">
      <c r="A11" s="211"/>
      <c r="B11" s="212"/>
      <c r="C11" s="257" t="s">
        <v>761</v>
      </c>
      <c r="D11" s="243"/>
      <c r="E11" s="243"/>
      <c r="F11" s="243"/>
      <c r="G11" s="243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41" t="str">
        <f>C11</f>
        <v>Všechny R-položky jsou oceněny jako kompletizované, včetně všech potřebných prací a materiálů, včetně lešení, přesunu hmot, likvidace suti atd.</v>
      </c>
      <c r="BB11" s="204"/>
      <c r="BC11" s="204"/>
      <c r="BD11" s="204"/>
      <c r="BE11" s="204"/>
      <c r="BF11" s="204"/>
      <c r="BG11" s="204"/>
      <c r="BH11" s="204"/>
    </row>
    <row r="12" spans="1:60" x14ac:dyDescent="0.2">
      <c r="A12" s="228" t="s">
        <v>149</v>
      </c>
      <c r="B12" s="229" t="s">
        <v>81</v>
      </c>
      <c r="C12" s="253" t="s">
        <v>82</v>
      </c>
      <c r="D12" s="230"/>
      <c r="E12" s="231"/>
      <c r="F12" s="232"/>
      <c r="G12" s="232">
        <f>SUMIF(AG13:AG25,"&lt;&gt;NOR",G13:G25)</f>
        <v>0</v>
      </c>
      <c r="H12" s="232"/>
      <c r="I12" s="232">
        <f>SUM(I13:I25)</f>
        <v>0</v>
      </c>
      <c r="J12" s="232"/>
      <c r="K12" s="232">
        <f>SUM(K13:K25)</f>
        <v>0</v>
      </c>
      <c r="L12" s="232"/>
      <c r="M12" s="232">
        <f>SUM(M13:M25)</f>
        <v>0</v>
      </c>
      <c r="N12" s="232"/>
      <c r="O12" s="232">
        <f>SUM(O13:O25)</f>
        <v>0</v>
      </c>
      <c r="P12" s="232"/>
      <c r="Q12" s="232">
        <f>SUM(Q13:Q25)</f>
        <v>0</v>
      </c>
      <c r="R12" s="232"/>
      <c r="S12" s="232"/>
      <c r="T12" s="233"/>
      <c r="U12" s="227"/>
      <c r="V12" s="227">
        <f>SUM(V13:V25)</f>
        <v>0</v>
      </c>
      <c r="W12" s="227"/>
      <c r="AG12" t="s">
        <v>150</v>
      </c>
    </row>
    <row r="13" spans="1:60" outlineLevel="1" x14ac:dyDescent="0.2">
      <c r="A13" s="234">
        <v>2</v>
      </c>
      <c r="B13" s="235" t="s">
        <v>762</v>
      </c>
      <c r="C13" s="254" t="s">
        <v>763</v>
      </c>
      <c r="D13" s="236" t="s">
        <v>764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15</v>
      </c>
      <c r="M13" s="239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39"/>
      <c r="S13" s="239" t="s">
        <v>153</v>
      </c>
      <c r="T13" s="240" t="s">
        <v>154</v>
      </c>
      <c r="U13" s="214">
        <v>0</v>
      </c>
      <c r="V13" s="214">
        <f>ROUND(E13*U13,2)</f>
        <v>0</v>
      </c>
      <c r="W13" s="214"/>
      <c r="X13" s="204"/>
      <c r="Y13" s="204"/>
      <c r="Z13" s="204"/>
      <c r="AA13" s="204"/>
      <c r="AB13" s="204"/>
      <c r="AC13" s="204"/>
      <c r="AD13" s="204"/>
      <c r="AE13" s="204"/>
      <c r="AF13" s="204"/>
      <c r="AG13" s="204" t="s">
        <v>155</v>
      </c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</row>
    <row r="14" spans="1:60" outlineLevel="1" x14ac:dyDescent="0.2">
      <c r="A14" s="211"/>
      <c r="B14" s="212"/>
      <c r="C14" s="255" t="s">
        <v>765</v>
      </c>
      <c r="D14" s="242"/>
      <c r="E14" s="242"/>
      <c r="F14" s="242"/>
      <c r="G14" s="242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34">
        <v>3</v>
      </c>
      <c r="B15" s="235" t="s">
        <v>766</v>
      </c>
      <c r="C15" s="254" t="s">
        <v>767</v>
      </c>
      <c r="D15" s="236" t="s">
        <v>764</v>
      </c>
      <c r="E15" s="237">
        <v>1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15</v>
      </c>
      <c r="M15" s="239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39"/>
      <c r="S15" s="239" t="s">
        <v>153</v>
      </c>
      <c r="T15" s="240" t="s">
        <v>154</v>
      </c>
      <c r="U15" s="214">
        <v>0</v>
      </c>
      <c r="V15" s="214">
        <f>ROUND(E15*U15,2)</f>
        <v>0</v>
      </c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155</v>
      </c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5" t="s">
        <v>768</v>
      </c>
      <c r="D16" s="242"/>
      <c r="E16" s="242"/>
      <c r="F16" s="242"/>
      <c r="G16" s="242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34">
        <v>4</v>
      </c>
      <c r="B17" s="235" t="s">
        <v>769</v>
      </c>
      <c r="C17" s="254" t="s">
        <v>770</v>
      </c>
      <c r="D17" s="236" t="s">
        <v>764</v>
      </c>
      <c r="E17" s="237">
        <v>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15</v>
      </c>
      <c r="M17" s="239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39"/>
      <c r="S17" s="239" t="s">
        <v>153</v>
      </c>
      <c r="T17" s="240" t="s">
        <v>154</v>
      </c>
      <c r="U17" s="214">
        <v>0</v>
      </c>
      <c r="V17" s="214">
        <f>ROUND(E17*U17,2)</f>
        <v>0</v>
      </c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155</v>
      </c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11"/>
      <c r="B18" s="212"/>
      <c r="C18" s="255" t="s">
        <v>768</v>
      </c>
      <c r="D18" s="242"/>
      <c r="E18" s="242"/>
      <c r="F18" s="242"/>
      <c r="G18" s="242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157</v>
      </c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34">
        <v>5</v>
      </c>
      <c r="B19" s="235" t="s">
        <v>771</v>
      </c>
      <c r="C19" s="254" t="s">
        <v>772</v>
      </c>
      <c r="D19" s="236" t="s">
        <v>764</v>
      </c>
      <c r="E19" s="237">
        <v>1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15</v>
      </c>
      <c r="M19" s="239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39"/>
      <c r="S19" s="239" t="s">
        <v>153</v>
      </c>
      <c r="T19" s="240" t="s">
        <v>154</v>
      </c>
      <c r="U19" s="214">
        <v>0</v>
      </c>
      <c r="V19" s="214">
        <f>ROUND(E19*U19,2)</f>
        <v>0</v>
      </c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155</v>
      </c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11"/>
      <c r="B20" s="212"/>
      <c r="C20" s="255" t="s">
        <v>768</v>
      </c>
      <c r="D20" s="242"/>
      <c r="E20" s="242"/>
      <c r="F20" s="242"/>
      <c r="G20" s="242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157</v>
      </c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34">
        <v>6</v>
      </c>
      <c r="B21" s="235" t="s">
        <v>773</v>
      </c>
      <c r="C21" s="254" t="s">
        <v>774</v>
      </c>
      <c r="D21" s="236" t="s">
        <v>764</v>
      </c>
      <c r="E21" s="237">
        <v>1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15</v>
      </c>
      <c r="M21" s="239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39"/>
      <c r="S21" s="239" t="s">
        <v>153</v>
      </c>
      <c r="T21" s="240" t="s">
        <v>154</v>
      </c>
      <c r="U21" s="214">
        <v>0</v>
      </c>
      <c r="V21" s="214">
        <f>ROUND(E21*U21,2)</f>
        <v>0</v>
      </c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155</v>
      </c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ht="22.5" outlineLevel="1" x14ac:dyDescent="0.2">
      <c r="A22" s="211"/>
      <c r="B22" s="212"/>
      <c r="C22" s="255" t="s">
        <v>775</v>
      </c>
      <c r="D22" s="242"/>
      <c r="E22" s="242"/>
      <c r="F22" s="242"/>
      <c r="G22" s="242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157</v>
      </c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41" t="str">
        <f>C22</f>
        <v>ornitologický a chiropterologický průzkum před zahájením stavební činnosti, na základě kterého bude navržen bezkonfliktní postup stavebních prací s ohledem na chráněné živočišné druhy žijící na objektu</v>
      </c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11"/>
      <c r="B23" s="212"/>
      <c r="C23" s="257" t="s">
        <v>776</v>
      </c>
      <c r="D23" s="243"/>
      <c r="E23" s="243"/>
      <c r="F23" s="243"/>
      <c r="G23" s="243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157</v>
      </c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44">
        <v>7</v>
      </c>
      <c r="B24" s="245" t="s">
        <v>777</v>
      </c>
      <c r="C24" s="263" t="s">
        <v>778</v>
      </c>
      <c r="D24" s="246" t="s">
        <v>764</v>
      </c>
      <c r="E24" s="247">
        <v>1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15</v>
      </c>
      <c r="M24" s="249">
        <f>G24*(1+L24/100)</f>
        <v>0</v>
      </c>
      <c r="N24" s="249">
        <v>0</v>
      </c>
      <c r="O24" s="249">
        <f>ROUND(E24*N24,2)</f>
        <v>0</v>
      </c>
      <c r="P24" s="249">
        <v>0</v>
      </c>
      <c r="Q24" s="249">
        <f>ROUND(E24*P24,2)</f>
        <v>0</v>
      </c>
      <c r="R24" s="249"/>
      <c r="S24" s="249" t="s">
        <v>153</v>
      </c>
      <c r="T24" s="250" t="s">
        <v>154</v>
      </c>
      <c r="U24" s="214">
        <v>0</v>
      </c>
      <c r="V24" s="214">
        <f>ROUND(E24*U24,2)</f>
        <v>0</v>
      </c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155</v>
      </c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34">
        <v>8</v>
      </c>
      <c r="B25" s="235" t="s">
        <v>779</v>
      </c>
      <c r="C25" s="254" t="s">
        <v>780</v>
      </c>
      <c r="D25" s="236" t="s">
        <v>764</v>
      </c>
      <c r="E25" s="237">
        <v>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15</v>
      </c>
      <c r="M25" s="239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39"/>
      <c r="S25" s="239" t="s">
        <v>153</v>
      </c>
      <c r="T25" s="240" t="s">
        <v>154</v>
      </c>
      <c r="U25" s="214">
        <v>0</v>
      </c>
      <c r="V25" s="214">
        <f>ROUND(E25*U25,2)</f>
        <v>0</v>
      </c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155</v>
      </c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x14ac:dyDescent="0.2">
      <c r="A26" s="5"/>
      <c r="B26" s="6"/>
      <c r="C26" s="265"/>
      <c r="D26" s="8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AE26">
        <v>15</v>
      </c>
      <c r="AF26">
        <v>21</v>
      </c>
    </row>
    <row r="27" spans="1:60" x14ac:dyDescent="0.2">
      <c r="A27" s="207"/>
      <c r="B27" s="208" t="s">
        <v>29</v>
      </c>
      <c r="C27" s="266"/>
      <c r="D27" s="209"/>
      <c r="E27" s="210"/>
      <c r="F27" s="210"/>
      <c r="G27" s="252">
        <f>G8+G12</f>
        <v>0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AE27">
        <f>SUMIF(L7:L25,AE26,G7:G25)</f>
        <v>0</v>
      </c>
      <c r="AF27">
        <f>SUMIF(L7:L25,AF26,G7:G25)</f>
        <v>0</v>
      </c>
      <c r="AG27" t="s">
        <v>272</v>
      </c>
    </row>
    <row r="28" spans="1:60" x14ac:dyDescent="0.2">
      <c r="C28" s="267"/>
      <c r="D28" s="188"/>
      <c r="AG28" t="s">
        <v>273</v>
      </c>
    </row>
    <row r="29" spans="1:60" x14ac:dyDescent="0.2">
      <c r="D29" s="188"/>
    </row>
    <row r="30" spans="1:60" x14ac:dyDescent="0.2">
      <c r="D30" s="188"/>
    </row>
    <row r="31" spans="1:60" x14ac:dyDescent="0.2">
      <c r="D31" s="188"/>
    </row>
    <row r="32" spans="1:60" x14ac:dyDescent="0.2">
      <c r="D32" s="188"/>
    </row>
    <row r="33" spans="4:4" x14ac:dyDescent="0.2">
      <c r="D33" s="188"/>
    </row>
    <row r="34" spans="4:4" x14ac:dyDescent="0.2">
      <c r="D34" s="188"/>
    </row>
    <row r="35" spans="4:4" x14ac:dyDescent="0.2">
      <c r="D35" s="188"/>
    </row>
    <row r="36" spans="4:4" x14ac:dyDescent="0.2">
      <c r="D36" s="188"/>
    </row>
    <row r="37" spans="4:4" x14ac:dyDescent="0.2">
      <c r="D37" s="188"/>
    </row>
    <row r="38" spans="4:4" x14ac:dyDescent="0.2">
      <c r="D38" s="188"/>
    </row>
    <row r="39" spans="4:4" x14ac:dyDescent="0.2">
      <c r="D39" s="188"/>
    </row>
    <row r="40" spans="4:4" x14ac:dyDescent="0.2">
      <c r="D40" s="188"/>
    </row>
    <row r="41" spans="4:4" x14ac:dyDescent="0.2">
      <c r="D41" s="188"/>
    </row>
    <row r="42" spans="4:4" x14ac:dyDescent="0.2">
      <c r="D42" s="188"/>
    </row>
    <row r="43" spans="4:4" x14ac:dyDescent="0.2">
      <c r="D43" s="188"/>
    </row>
    <row r="44" spans="4:4" x14ac:dyDescent="0.2">
      <c r="D44" s="188"/>
    </row>
    <row r="45" spans="4:4" x14ac:dyDescent="0.2">
      <c r="D45" s="188"/>
    </row>
    <row r="46" spans="4:4" x14ac:dyDescent="0.2">
      <c r="D46" s="188"/>
    </row>
    <row r="47" spans="4:4" x14ac:dyDescent="0.2">
      <c r="D47" s="188"/>
    </row>
    <row r="48" spans="4:4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QGx79KTTfmTH7DralRBzFMPkjpZ5woDe/76VJOQ/FgeOwVOjTeqFz7HaCof6rY54fly9mPVMO/8TSOgixLk6qQ==" saltValue="mpxu2A+cGTWb8Y4hbEGhNg==" spinCount="100000" sheet="1"/>
  <mergeCells count="12">
    <mergeCell ref="C14:G14"/>
    <mergeCell ref="C16:G16"/>
    <mergeCell ref="C18:G18"/>
    <mergeCell ref="C20:G20"/>
    <mergeCell ref="C22:G22"/>
    <mergeCell ref="C23:G23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1"/>
  <sheetViews>
    <sheetView showGridLines="0" topLeftCell="B23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3" t="s">
        <v>36</v>
      </c>
      <c r="B1" s="80" t="s">
        <v>41</v>
      </c>
      <c r="C1" s="81"/>
      <c r="D1" s="81"/>
      <c r="E1" s="81"/>
      <c r="F1" s="81"/>
      <c r="G1" s="81"/>
      <c r="H1" s="81"/>
      <c r="I1" s="81"/>
      <c r="J1" s="82"/>
    </row>
    <row r="2" spans="1:15" ht="36" customHeight="1" x14ac:dyDescent="0.2">
      <c r="A2" s="3"/>
      <c r="B2" s="104" t="s">
        <v>22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2"/>
    </row>
    <row r="3" spans="1:15" ht="27" hidden="1" customHeight="1" x14ac:dyDescent="0.2">
      <c r="A3" s="3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3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3"/>
      <c r="B5" s="47" t="s">
        <v>42</v>
      </c>
      <c r="C5" s="4"/>
      <c r="D5" s="32"/>
      <c r="E5" s="25"/>
      <c r="F5" s="25"/>
      <c r="G5" s="25"/>
      <c r="H5" s="27" t="s">
        <v>40</v>
      </c>
      <c r="I5" s="32"/>
      <c r="J5" s="10"/>
    </row>
    <row r="6" spans="1:15" ht="15.75" customHeight="1" x14ac:dyDescent="0.2">
      <c r="A6" s="3"/>
      <c r="B6" s="41"/>
      <c r="C6" s="25"/>
      <c r="D6" s="32"/>
      <c r="E6" s="25"/>
      <c r="F6" s="25"/>
      <c r="G6" s="25"/>
      <c r="H6" s="27" t="s">
        <v>34</v>
      </c>
      <c r="I6" s="32"/>
      <c r="J6" s="10"/>
    </row>
    <row r="7" spans="1:15" ht="15.75" customHeight="1" x14ac:dyDescent="0.2">
      <c r="A7" s="3"/>
      <c r="B7" s="42"/>
      <c r="C7" s="26"/>
      <c r="D7" s="33"/>
      <c r="E7" s="34"/>
      <c r="F7" s="34"/>
      <c r="G7" s="34"/>
      <c r="H7" s="36"/>
      <c r="I7" s="34"/>
      <c r="J7" s="51"/>
    </row>
    <row r="8" spans="1:15" ht="24" hidden="1" customHeight="1" x14ac:dyDescent="0.2">
      <c r="A8" s="3"/>
      <c r="B8" s="47" t="s">
        <v>20</v>
      </c>
      <c r="C8" s="4"/>
      <c r="D8" s="35"/>
      <c r="E8" s="4"/>
      <c r="F8" s="4"/>
      <c r="G8" s="45"/>
      <c r="H8" s="27" t="s">
        <v>40</v>
      </c>
      <c r="I8" s="32"/>
      <c r="J8" s="10"/>
    </row>
    <row r="9" spans="1:15" ht="15.75" hidden="1" customHeight="1" x14ac:dyDescent="0.2">
      <c r="A9" s="3"/>
      <c r="B9" s="3"/>
      <c r="C9" s="4"/>
      <c r="D9" s="35"/>
      <c r="E9" s="4"/>
      <c r="F9" s="4"/>
      <c r="G9" s="45"/>
      <c r="H9" s="27" t="s">
        <v>34</v>
      </c>
      <c r="I9" s="32"/>
      <c r="J9" s="10"/>
    </row>
    <row r="10" spans="1:15" ht="15.75" hidden="1" customHeight="1" x14ac:dyDescent="0.2">
      <c r="A10" s="3"/>
      <c r="B10" s="52"/>
      <c r="C10" s="26"/>
      <c r="D10" s="46"/>
      <c r="E10" s="55"/>
      <c r="F10" s="55"/>
      <c r="G10" s="53"/>
      <c r="H10" s="53"/>
      <c r="I10" s="54"/>
      <c r="J10" s="51"/>
    </row>
    <row r="11" spans="1:15" ht="24" customHeight="1" x14ac:dyDescent="0.2">
      <c r="A11" s="3"/>
      <c r="B11" s="47" t="s">
        <v>19</v>
      </c>
      <c r="C11" s="4"/>
      <c r="D11" s="120"/>
      <c r="E11" s="120"/>
      <c r="F11" s="120"/>
      <c r="G11" s="120"/>
      <c r="H11" s="27" t="s">
        <v>40</v>
      </c>
      <c r="I11" s="124"/>
      <c r="J11" s="10"/>
    </row>
    <row r="12" spans="1:15" ht="15.75" customHeight="1" x14ac:dyDescent="0.2">
      <c r="A12" s="3"/>
      <c r="B12" s="41"/>
      <c r="C12" s="25"/>
      <c r="D12" s="121"/>
      <c r="E12" s="121"/>
      <c r="F12" s="121"/>
      <c r="G12" s="121"/>
      <c r="H12" s="27" t="s">
        <v>34</v>
      </c>
      <c r="I12" s="124"/>
      <c r="J12" s="10"/>
    </row>
    <row r="13" spans="1:15" ht="15.75" customHeight="1" x14ac:dyDescent="0.2">
      <c r="A13" s="3"/>
      <c r="B13" s="42"/>
      <c r="C13" s="123"/>
      <c r="D13" s="122"/>
      <c r="E13" s="122"/>
      <c r="F13" s="122"/>
      <c r="G13" s="122"/>
      <c r="H13" s="28"/>
      <c r="I13" s="34"/>
      <c r="J13" s="51"/>
    </row>
    <row r="14" spans="1:15" ht="24" hidden="1" customHeight="1" x14ac:dyDescent="0.2">
      <c r="A14" s="3"/>
      <c r="B14" s="66" t="s">
        <v>21</v>
      </c>
      <c r="C14" s="67"/>
      <c r="D14" s="68"/>
      <c r="E14" s="69"/>
      <c r="F14" s="69"/>
      <c r="G14" s="69"/>
      <c r="H14" s="70"/>
      <c r="I14" s="69"/>
      <c r="J14" s="71"/>
    </row>
    <row r="15" spans="1:15" ht="32.25" customHeight="1" x14ac:dyDescent="0.2">
      <c r="A15" s="3"/>
      <c r="B15" s="52" t="s">
        <v>32</v>
      </c>
      <c r="C15" s="72"/>
      <c r="D15" s="53"/>
      <c r="E15" s="89"/>
      <c r="F15" s="89"/>
      <c r="G15" s="90"/>
      <c r="H15" s="90"/>
      <c r="I15" s="90" t="s">
        <v>29</v>
      </c>
      <c r="J15" s="91"/>
    </row>
    <row r="16" spans="1:15" ht="23.25" customHeight="1" x14ac:dyDescent="0.2">
      <c r="A16" s="187" t="s">
        <v>24</v>
      </c>
      <c r="B16" s="57" t="s">
        <v>24</v>
      </c>
      <c r="C16" s="58"/>
      <c r="D16" s="59"/>
      <c r="E16" s="86"/>
      <c r="F16" s="87"/>
      <c r="G16" s="86"/>
      <c r="H16" s="87"/>
      <c r="I16" s="86">
        <f>SUMIF(F61:F87,A16,I61:I87)+SUMIF(F61:F87,"PSU",I61:I87)</f>
        <v>0</v>
      </c>
      <c r="J16" s="88"/>
    </row>
    <row r="17" spans="1:10" ht="23.25" customHeight="1" x14ac:dyDescent="0.2">
      <c r="A17" s="187" t="s">
        <v>25</v>
      </c>
      <c r="B17" s="57" t="s">
        <v>25</v>
      </c>
      <c r="C17" s="58"/>
      <c r="D17" s="59"/>
      <c r="E17" s="86"/>
      <c r="F17" s="87"/>
      <c r="G17" s="86"/>
      <c r="H17" s="87"/>
      <c r="I17" s="86">
        <f>SUMIF(F61:F87,A17,I61:I87)</f>
        <v>0</v>
      </c>
      <c r="J17" s="88"/>
    </row>
    <row r="18" spans="1:10" ht="23.25" customHeight="1" x14ac:dyDescent="0.2">
      <c r="A18" s="187" t="s">
        <v>26</v>
      </c>
      <c r="B18" s="57" t="s">
        <v>26</v>
      </c>
      <c r="C18" s="58"/>
      <c r="D18" s="59"/>
      <c r="E18" s="86"/>
      <c r="F18" s="87"/>
      <c r="G18" s="86"/>
      <c r="H18" s="87"/>
      <c r="I18" s="86">
        <f>SUMIF(F61:F87,A18,I61:I87)</f>
        <v>0</v>
      </c>
      <c r="J18" s="88"/>
    </row>
    <row r="19" spans="1:10" ht="23.25" customHeight="1" x14ac:dyDescent="0.2">
      <c r="A19" s="187" t="s">
        <v>122</v>
      </c>
      <c r="B19" s="57" t="s">
        <v>27</v>
      </c>
      <c r="C19" s="58"/>
      <c r="D19" s="59"/>
      <c r="E19" s="86"/>
      <c r="F19" s="87"/>
      <c r="G19" s="86"/>
      <c r="H19" s="87"/>
      <c r="I19" s="86">
        <f>SUMIF(F61:F87,A19,I61:I87)</f>
        <v>0</v>
      </c>
      <c r="J19" s="88"/>
    </row>
    <row r="20" spans="1:10" ht="23.25" customHeight="1" x14ac:dyDescent="0.2">
      <c r="A20" s="187" t="s">
        <v>123</v>
      </c>
      <c r="B20" s="57" t="s">
        <v>28</v>
      </c>
      <c r="C20" s="58"/>
      <c r="D20" s="59"/>
      <c r="E20" s="86"/>
      <c r="F20" s="87"/>
      <c r="G20" s="86"/>
      <c r="H20" s="87"/>
      <c r="I20" s="86">
        <f>SUMIF(F61:F87,A20,I61:I87)</f>
        <v>0</v>
      </c>
      <c r="J20" s="88"/>
    </row>
    <row r="21" spans="1:10" ht="23.25" customHeight="1" x14ac:dyDescent="0.2">
      <c r="A21" s="3"/>
      <c r="B21" s="74" t="s">
        <v>29</v>
      </c>
      <c r="C21" s="75"/>
      <c r="D21" s="76"/>
      <c r="E21" s="92"/>
      <c r="F21" s="93"/>
      <c r="G21" s="92"/>
      <c r="H21" s="93"/>
      <c r="I21" s="92">
        <f>SUM(I16:J20)</f>
        <v>0</v>
      </c>
      <c r="J21" s="99"/>
    </row>
    <row r="22" spans="1:10" ht="33" customHeight="1" x14ac:dyDescent="0.2">
      <c r="A22" s="3"/>
      <c r="B22" s="65" t="s">
        <v>33</v>
      </c>
      <c r="C22" s="58"/>
      <c r="D22" s="59"/>
      <c r="E22" s="64"/>
      <c r="F22" s="61"/>
      <c r="G22" s="50"/>
      <c r="H22" s="50"/>
      <c r="I22" s="50"/>
      <c r="J22" s="62"/>
    </row>
    <row r="23" spans="1:10" ht="23.25" customHeight="1" x14ac:dyDescent="0.2">
      <c r="A23" s="3">
        <f>ZakladDPHSni*SazbaDPH1/100</f>
        <v>0</v>
      </c>
      <c r="B23" s="57" t="s">
        <v>12</v>
      </c>
      <c r="C23" s="58"/>
      <c r="D23" s="59"/>
      <c r="E23" s="60">
        <v>15</v>
      </c>
      <c r="F23" s="61" t="s">
        <v>0</v>
      </c>
      <c r="G23" s="97">
        <f>ZakladDPHSniVypocet</f>
        <v>0</v>
      </c>
      <c r="H23" s="98"/>
      <c r="I23" s="98"/>
      <c r="J23" s="62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7" t="s">
        <v>13</v>
      </c>
      <c r="C24" s="58"/>
      <c r="D24" s="59"/>
      <c r="E24" s="60">
        <f>SazbaDPH1</f>
        <v>15</v>
      </c>
      <c r="F24" s="61" t="s">
        <v>0</v>
      </c>
      <c r="G24" s="95">
        <f>IF(A24&gt;50, ROUNDUP(A23, 0), ROUNDDOWN(A23, 0))</f>
        <v>0</v>
      </c>
      <c r="H24" s="96"/>
      <c r="I24" s="96"/>
      <c r="J24" s="62" t="str">
        <f t="shared" si="0"/>
        <v>CZK</v>
      </c>
    </row>
    <row r="25" spans="1:10" ht="23.25" customHeight="1" x14ac:dyDescent="0.2">
      <c r="A25" s="3">
        <f>ZakladDPHZakl*SazbaDPH2/100</f>
        <v>0</v>
      </c>
      <c r="B25" s="57" t="s">
        <v>14</v>
      </c>
      <c r="C25" s="58"/>
      <c r="D25" s="59"/>
      <c r="E25" s="60">
        <v>21</v>
      </c>
      <c r="F25" s="61" t="s">
        <v>0</v>
      </c>
      <c r="G25" s="97">
        <f>ZakladDPHZaklVypocet</f>
        <v>0</v>
      </c>
      <c r="H25" s="98"/>
      <c r="I25" s="98"/>
      <c r="J25" s="62" t="str">
        <f t="shared" si="0"/>
        <v>CZK</v>
      </c>
    </row>
    <row r="26" spans="1:10" ht="23.25" customHeight="1" x14ac:dyDescent="0.2">
      <c r="A26" s="3">
        <f>(A25-INT(A25))*100</f>
        <v>0</v>
      </c>
      <c r="B26" s="49" t="s">
        <v>15</v>
      </c>
      <c r="C26" s="21"/>
      <c r="D26" s="17"/>
      <c r="E26" s="43">
        <f>SazbaDPH2</f>
        <v>21</v>
      </c>
      <c r="F26" s="44" t="s">
        <v>0</v>
      </c>
      <c r="G26" s="83">
        <f>IF(A26&gt;50, ROUNDUP(A25, 0), ROUNDDOWN(A25, 0))</f>
        <v>0</v>
      </c>
      <c r="H26" s="84"/>
      <c r="I26" s="84"/>
      <c r="J26" s="56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8" t="s">
        <v>4</v>
      </c>
      <c r="C27" s="19"/>
      <c r="D27" s="22"/>
      <c r="E27" s="19"/>
      <c r="F27" s="20"/>
      <c r="G27" s="85">
        <f>CenaCelkem-(ZakladDPHSni+DPHSni+ZakladDPHZakl+DPHZakl)</f>
        <v>0</v>
      </c>
      <c r="H27" s="85"/>
      <c r="I27" s="85"/>
      <c r="J27" s="63" t="str">
        <f t="shared" si="0"/>
        <v>CZK</v>
      </c>
    </row>
    <row r="28" spans="1:10" ht="27.75" hidden="1" customHeight="1" thickBot="1" x14ac:dyDescent="0.25">
      <c r="A28" s="3"/>
      <c r="B28" s="160" t="s">
        <v>23</v>
      </c>
      <c r="C28" s="161"/>
      <c r="D28" s="161"/>
      <c r="E28" s="162"/>
      <c r="F28" s="163"/>
      <c r="G28" s="164">
        <f>ZakladDPHSniVypocet+ZakladDPHZaklVypocet</f>
        <v>0</v>
      </c>
      <c r="H28" s="164"/>
      <c r="I28" s="164"/>
      <c r="J28" s="165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60" t="s">
        <v>35</v>
      </c>
      <c r="C29" s="166"/>
      <c r="D29" s="166"/>
      <c r="E29" s="166"/>
      <c r="F29" s="166"/>
      <c r="G29" s="167">
        <f>IF(A29&gt;50, ROUNDUP(A27, 0), ROUNDDOWN(A27, 0))</f>
        <v>0</v>
      </c>
      <c r="H29" s="167"/>
      <c r="I29" s="167"/>
      <c r="J29" s="168" t="s">
        <v>64</v>
      </c>
    </row>
    <row r="30" spans="1:10" ht="12.75" customHeight="1" x14ac:dyDescent="0.2">
      <c r="A30" s="3"/>
      <c r="B30" s="3"/>
      <c r="C30" s="4"/>
      <c r="D30" s="4"/>
      <c r="E30" s="4"/>
      <c r="F30" s="4"/>
      <c r="G30" s="45"/>
      <c r="H30" s="4"/>
      <c r="I30" s="45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5"/>
      <c r="H31" s="4"/>
      <c r="I31" s="45"/>
      <c r="J31" s="11"/>
    </row>
    <row r="32" spans="1:10" ht="18.75" customHeight="1" x14ac:dyDescent="0.2">
      <c r="A32" s="3"/>
      <c r="B32" s="23"/>
      <c r="C32" s="18" t="s">
        <v>11</v>
      </c>
      <c r="D32" s="39"/>
      <c r="E32" s="39"/>
      <c r="F32" s="18" t="s">
        <v>10</v>
      </c>
      <c r="G32" s="39"/>
      <c r="H32" s="40">
        <f ca="1">TODAY()</f>
        <v>43185</v>
      </c>
      <c r="I32" s="39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5"/>
      <c r="H33" s="4"/>
      <c r="I33" s="45"/>
      <c r="J33" s="11"/>
    </row>
    <row r="34" spans="1:10" s="37" customFormat="1" ht="18.75" customHeight="1" x14ac:dyDescent="0.2">
      <c r="A34" s="29"/>
      <c r="B34" s="29"/>
      <c r="C34" s="30"/>
      <c r="D34" s="24"/>
      <c r="E34" s="24"/>
      <c r="F34" s="30"/>
      <c r="G34" s="31"/>
      <c r="H34" s="24"/>
      <c r="I34" s="31"/>
      <c r="J34" s="38"/>
    </row>
    <row r="35" spans="1:10" ht="12.75" customHeight="1" x14ac:dyDescent="0.2">
      <c r="A35" s="3"/>
      <c r="B35" s="3"/>
      <c r="C35" s="4"/>
      <c r="D35" s="94" t="s">
        <v>2</v>
      </c>
      <c r="E35" s="94"/>
      <c r="F35" s="4"/>
      <c r="G35" s="45"/>
      <c r="H35" s="12" t="s">
        <v>3</v>
      </c>
      <c r="I35" s="45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130" t="s">
        <v>16</v>
      </c>
      <c r="C37" s="131"/>
      <c r="D37" s="131"/>
      <c r="E37" s="131"/>
      <c r="F37" s="132"/>
      <c r="G37" s="132"/>
      <c r="H37" s="132"/>
      <c r="I37" s="132"/>
      <c r="J37" s="131"/>
    </row>
    <row r="38" spans="1:10" ht="25.5" customHeight="1" x14ac:dyDescent="0.2">
      <c r="A38" s="129" t="s">
        <v>37</v>
      </c>
      <c r="B38" s="133" t="s">
        <v>17</v>
      </c>
      <c r="C38" s="134" t="s">
        <v>5</v>
      </c>
      <c r="D38" s="135"/>
      <c r="E38" s="135"/>
      <c r="F38" s="136" t="str">
        <f>B23</f>
        <v>Základ pro sníženou DPH</v>
      </c>
      <c r="G38" s="136" t="str">
        <f>B25</f>
        <v>Základ pro základní DPH</v>
      </c>
      <c r="H38" s="137" t="s">
        <v>18</v>
      </c>
      <c r="I38" s="137" t="s">
        <v>1</v>
      </c>
      <c r="J38" s="138" t="s">
        <v>0</v>
      </c>
    </row>
    <row r="39" spans="1:10" ht="25.5" hidden="1" customHeight="1" x14ac:dyDescent="0.2">
      <c r="A39" s="129">
        <v>1</v>
      </c>
      <c r="B39" s="139" t="s">
        <v>45</v>
      </c>
      <c r="C39" s="140"/>
      <c r="D39" s="141"/>
      <c r="E39" s="141"/>
      <c r="F39" s="142">
        <f>'01 01 Pol'!AE205+'01 02 Pol'!AE504+'01 03 Pol'!AE41+'01 04 Pol'!AE106+'01 05 Pol'!AE137+'01 06 Pol'!AE31+'02 02 Pol'!AE16+'03 02 Pol'!AE13+'03 04 Pol'!AE18+'03 06 Pol'!AE59+'03 07 Pol'!AE27</f>
        <v>0</v>
      </c>
      <c r="G39" s="143">
        <f>'01 01 Pol'!AF205+'01 02 Pol'!AF504+'01 03 Pol'!AF41+'01 04 Pol'!AF106+'01 05 Pol'!AF137+'01 06 Pol'!AF31+'02 02 Pol'!AF16+'03 02 Pol'!AF13+'03 04 Pol'!AF18+'03 06 Pol'!AF59+'03 07 Pol'!AF27</f>
        <v>0</v>
      </c>
      <c r="H39" s="144">
        <f>(F39*SazbaDPH1/100)+(G39*SazbaDPH2/100)</f>
        <v>0</v>
      </c>
      <c r="I39" s="144">
        <f>F39+G39+H39</f>
        <v>0</v>
      </c>
      <c r="J39" s="145" t="str">
        <f>IF(CenaCelkemVypocet=0,"",I39/CenaCelkemVypocet*100)</f>
        <v/>
      </c>
    </row>
    <row r="40" spans="1:10" ht="25.5" customHeight="1" x14ac:dyDescent="0.2">
      <c r="A40" s="129">
        <v>2</v>
      </c>
      <c r="B40" s="146" t="s">
        <v>46</v>
      </c>
      <c r="C40" s="147" t="s">
        <v>47</v>
      </c>
      <c r="D40" s="148"/>
      <c r="E40" s="148"/>
      <c r="F40" s="149">
        <f>'01 01 Pol'!AE205+'01 02 Pol'!AE504+'01 03 Pol'!AE41+'01 04 Pol'!AE106+'01 05 Pol'!AE137+'01 06 Pol'!AE31</f>
        <v>0</v>
      </c>
      <c r="G40" s="150">
        <f>'01 01 Pol'!AF205+'01 02 Pol'!AF504+'01 03 Pol'!AF41+'01 04 Pol'!AF106+'01 05 Pol'!AF137+'01 06 Pol'!AF31</f>
        <v>0</v>
      </c>
      <c r="H40" s="150">
        <f>(F40*SazbaDPH1/100)+(G40*SazbaDPH2/100)</f>
        <v>0</v>
      </c>
      <c r="I40" s="150">
        <f>F40+G40+H40</f>
        <v>0</v>
      </c>
      <c r="J40" s="151" t="str">
        <f>IF(CenaCelkemVypocet=0,"",I40/CenaCelkemVypocet*100)</f>
        <v/>
      </c>
    </row>
    <row r="41" spans="1:10" ht="25.5" customHeight="1" x14ac:dyDescent="0.2">
      <c r="A41" s="129">
        <v>3</v>
      </c>
      <c r="B41" s="152" t="s">
        <v>46</v>
      </c>
      <c r="C41" s="140" t="s">
        <v>48</v>
      </c>
      <c r="D41" s="141"/>
      <c r="E41" s="141"/>
      <c r="F41" s="153">
        <f>'01 01 Pol'!AE205</f>
        <v>0</v>
      </c>
      <c r="G41" s="144">
        <f>'01 01 Pol'!AF205</f>
        <v>0</v>
      </c>
      <c r="H41" s="144">
        <f>(F41*SazbaDPH1/100)+(G41*SazbaDPH2/100)</f>
        <v>0</v>
      </c>
      <c r="I41" s="144">
        <f>F41+G41+H41</f>
        <v>0</v>
      </c>
      <c r="J41" s="145" t="str">
        <f>IF(CenaCelkemVypocet=0,"",I41/CenaCelkemVypocet*100)</f>
        <v/>
      </c>
    </row>
    <row r="42" spans="1:10" ht="25.5" customHeight="1" x14ac:dyDescent="0.2">
      <c r="A42" s="129">
        <v>3</v>
      </c>
      <c r="B42" s="152" t="s">
        <v>49</v>
      </c>
      <c r="C42" s="140" t="s">
        <v>50</v>
      </c>
      <c r="D42" s="141"/>
      <c r="E42" s="141"/>
      <c r="F42" s="153">
        <f>'01 02 Pol'!AE504</f>
        <v>0</v>
      </c>
      <c r="G42" s="144">
        <f>'01 02 Pol'!AF504</f>
        <v>0</v>
      </c>
      <c r="H42" s="144">
        <f>(F42*SazbaDPH1/100)+(G42*SazbaDPH2/100)</f>
        <v>0</v>
      </c>
      <c r="I42" s="144">
        <f>F42+G42+H42</f>
        <v>0</v>
      </c>
      <c r="J42" s="145" t="str">
        <f>IF(CenaCelkemVypocet=0,"",I42/CenaCelkemVypocet*100)</f>
        <v/>
      </c>
    </row>
    <row r="43" spans="1:10" ht="25.5" customHeight="1" x14ac:dyDescent="0.2">
      <c r="A43" s="129">
        <v>3</v>
      </c>
      <c r="B43" s="152" t="s">
        <v>51</v>
      </c>
      <c r="C43" s="140" t="s">
        <v>52</v>
      </c>
      <c r="D43" s="141"/>
      <c r="E43" s="141"/>
      <c r="F43" s="153">
        <f>'01 03 Pol'!AE41</f>
        <v>0</v>
      </c>
      <c r="G43" s="144">
        <f>'01 03 Pol'!AF41</f>
        <v>0</v>
      </c>
      <c r="H43" s="144">
        <f>(F43*SazbaDPH1/100)+(G43*SazbaDPH2/100)</f>
        <v>0</v>
      </c>
      <c r="I43" s="144">
        <f>F43+G43+H43</f>
        <v>0</v>
      </c>
      <c r="J43" s="145" t="str">
        <f>IF(CenaCelkemVypocet=0,"",I43/CenaCelkemVypocet*100)</f>
        <v/>
      </c>
    </row>
    <row r="44" spans="1:10" ht="25.5" customHeight="1" x14ac:dyDescent="0.2">
      <c r="A44" s="129">
        <v>3</v>
      </c>
      <c r="B44" s="152" t="s">
        <v>53</v>
      </c>
      <c r="C44" s="140" t="s">
        <v>54</v>
      </c>
      <c r="D44" s="141"/>
      <c r="E44" s="141"/>
      <c r="F44" s="153">
        <f>'01 04 Pol'!AE106</f>
        <v>0</v>
      </c>
      <c r="G44" s="144">
        <f>'01 04 Pol'!AF106</f>
        <v>0</v>
      </c>
      <c r="H44" s="144">
        <f>(F44*SazbaDPH1/100)+(G44*SazbaDPH2/100)</f>
        <v>0</v>
      </c>
      <c r="I44" s="144">
        <f>F44+G44+H44</f>
        <v>0</v>
      </c>
      <c r="J44" s="145" t="str">
        <f>IF(CenaCelkemVypocet=0,"",I44/CenaCelkemVypocet*100)</f>
        <v/>
      </c>
    </row>
    <row r="45" spans="1:10" ht="25.5" customHeight="1" x14ac:dyDescent="0.2">
      <c r="A45" s="129">
        <v>3</v>
      </c>
      <c r="B45" s="152" t="s">
        <v>55</v>
      </c>
      <c r="C45" s="140" t="s">
        <v>56</v>
      </c>
      <c r="D45" s="141"/>
      <c r="E45" s="141"/>
      <c r="F45" s="153">
        <f>'01 05 Pol'!AE137</f>
        <v>0</v>
      </c>
      <c r="G45" s="144">
        <f>'01 05 Pol'!AF137</f>
        <v>0</v>
      </c>
      <c r="H45" s="144">
        <f>(F45*SazbaDPH1/100)+(G45*SazbaDPH2/100)</f>
        <v>0</v>
      </c>
      <c r="I45" s="144">
        <f>F45+G45+H45</f>
        <v>0</v>
      </c>
      <c r="J45" s="145" t="str">
        <f>IF(CenaCelkemVypocet=0,"",I45/CenaCelkemVypocet*100)</f>
        <v/>
      </c>
    </row>
    <row r="46" spans="1:10" ht="25.5" customHeight="1" x14ac:dyDescent="0.2">
      <c r="A46" s="129">
        <v>3</v>
      </c>
      <c r="B46" s="152" t="s">
        <v>57</v>
      </c>
      <c r="C46" s="140" t="s">
        <v>58</v>
      </c>
      <c r="D46" s="141"/>
      <c r="E46" s="141"/>
      <c r="F46" s="153">
        <f>'01 06 Pol'!AE31</f>
        <v>0</v>
      </c>
      <c r="G46" s="144">
        <f>'01 06 Pol'!AF31</f>
        <v>0</v>
      </c>
      <c r="H46" s="144">
        <f>(F46*SazbaDPH1/100)+(G46*SazbaDPH2/100)</f>
        <v>0</v>
      </c>
      <c r="I46" s="144">
        <f>F46+G46+H46</f>
        <v>0</v>
      </c>
      <c r="J46" s="145" t="str">
        <f>IF(CenaCelkemVypocet=0,"",I46/CenaCelkemVypocet*100)</f>
        <v/>
      </c>
    </row>
    <row r="47" spans="1:10" ht="25.5" customHeight="1" x14ac:dyDescent="0.2">
      <c r="A47" s="129">
        <v>2</v>
      </c>
      <c r="B47" s="146" t="s">
        <v>49</v>
      </c>
      <c r="C47" s="147" t="s">
        <v>59</v>
      </c>
      <c r="D47" s="148"/>
      <c r="E47" s="148"/>
      <c r="F47" s="149">
        <f>'02 02 Pol'!AE16</f>
        <v>0</v>
      </c>
      <c r="G47" s="150">
        <f>'02 02 Pol'!AF16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29">
        <v>3</v>
      </c>
      <c r="B48" s="152" t="s">
        <v>49</v>
      </c>
      <c r="C48" s="140" t="s">
        <v>50</v>
      </c>
      <c r="D48" s="141"/>
      <c r="E48" s="141"/>
      <c r="F48" s="153">
        <f>'02 02 Pol'!AE16</f>
        <v>0</v>
      </c>
      <c r="G48" s="144">
        <f>'02 02 Pol'!AF16</f>
        <v>0</v>
      </c>
      <c r="H48" s="144">
        <f>(F48*SazbaDPH1/100)+(G48*SazbaDPH2/100)</f>
        <v>0</v>
      </c>
      <c r="I48" s="144">
        <f>F48+G48+H48</f>
        <v>0</v>
      </c>
      <c r="J48" s="145" t="str">
        <f>IF(CenaCelkemVypocet=0,"",I48/CenaCelkemVypocet*100)</f>
        <v/>
      </c>
    </row>
    <row r="49" spans="1:10" ht="25.5" customHeight="1" x14ac:dyDescent="0.2">
      <c r="A49" s="129">
        <v>2</v>
      </c>
      <c r="B49" s="146" t="s">
        <v>51</v>
      </c>
      <c r="C49" s="147" t="s">
        <v>60</v>
      </c>
      <c r="D49" s="148"/>
      <c r="E49" s="148"/>
      <c r="F49" s="149">
        <f>'03 02 Pol'!AE13+'03 04 Pol'!AE18+'03 06 Pol'!AE59+'03 07 Pol'!AE27</f>
        <v>0</v>
      </c>
      <c r="G49" s="150">
        <f>'03 02 Pol'!AF13+'03 04 Pol'!AF18+'03 06 Pol'!AF59+'03 07 Pol'!AF27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10" ht="25.5" customHeight="1" x14ac:dyDescent="0.2">
      <c r="A50" s="129">
        <v>3</v>
      </c>
      <c r="B50" s="152" t="s">
        <v>49</v>
      </c>
      <c r="C50" s="140" t="s">
        <v>50</v>
      </c>
      <c r="D50" s="141"/>
      <c r="E50" s="141"/>
      <c r="F50" s="153">
        <f>'03 02 Pol'!AE13</f>
        <v>0</v>
      </c>
      <c r="G50" s="144">
        <f>'03 02 Pol'!AF13</f>
        <v>0</v>
      </c>
      <c r="H50" s="144">
        <f>(F50*SazbaDPH1/100)+(G50*SazbaDPH2/100)</f>
        <v>0</v>
      </c>
      <c r="I50" s="144">
        <f>F50+G50+H50</f>
        <v>0</v>
      </c>
      <c r="J50" s="145" t="str">
        <f>IF(CenaCelkemVypocet=0,"",I50/CenaCelkemVypocet*100)</f>
        <v/>
      </c>
    </row>
    <row r="51" spans="1:10" ht="25.5" customHeight="1" x14ac:dyDescent="0.2">
      <c r="A51" s="129">
        <v>3</v>
      </c>
      <c r="B51" s="152" t="s">
        <v>53</v>
      </c>
      <c r="C51" s="140" t="s">
        <v>54</v>
      </c>
      <c r="D51" s="141"/>
      <c r="E51" s="141"/>
      <c r="F51" s="153">
        <f>'03 04 Pol'!AE18</f>
        <v>0</v>
      </c>
      <c r="G51" s="144">
        <f>'03 04 Pol'!AF18</f>
        <v>0</v>
      </c>
      <c r="H51" s="144">
        <f>(F51*SazbaDPH1/100)+(G51*SazbaDPH2/100)</f>
        <v>0</v>
      </c>
      <c r="I51" s="144">
        <f>F51+G51+H51</f>
        <v>0</v>
      </c>
      <c r="J51" s="145" t="str">
        <f>IF(CenaCelkemVypocet=0,"",I51/CenaCelkemVypocet*100)</f>
        <v/>
      </c>
    </row>
    <row r="52" spans="1:10" ht="25.5" customHeight="1" x14ac:dyDescent="0.2">
      <c r="A52" s="129">
        <v>3</v>
      </c>
      <c r="B52" s="152" t="s">
        <v>57</v>
      </c>
      <c r="C52" s="140" t="s">
        <v>58</v>
      </c>
      <c r="D52" s="141"/>
      <c r="E52" s="141"/>
      <c r="F52" s="153">
        <f>'03 06 Pol'!AE59</f>
        <v>0</v>
      </c>
      <c r="G52" s="144">
        <f>'03 06 Pol'!AF59</f>
        <v>0</v>
      </c>
      <c r="H52" s="144">
        <f>(F52*SazbaDPH1/100)+(G52*SazbaDPH2/100)</f>
        <v>0</v>
      </c>
      <c r="I52" s="144">
        <f>F52+G52+H52</f>
        <v>0</v>
      </c>
      <c r="J52" s="145" t="str">
        <f>IF(CenaCelkemVypocet=0,"",I52/CenaCelkemVypocet*100)</f>
        <v/>
      </c>
    </row>
    <row r="53" spans="1:10" ht="25.5" customHeight="1" x14ac:dyDescent="0.2">
      <c r="A53" s="129">
        <v>3</v>
      </c>
      <c r="B53" s="152" t="s">
        <v>61</v>
      </c>
      <c r="C53" s="140" t="s">
        <v>62</v>
      </c>
      <c r="D53" s="141"/>
      <c r="E53" s="141"/>
      <c r="F53" s="153">
        <f>'03 07 Pol'!AE27</f>
        <v>0</v>
      </c>
      <c r="G53" s="144">
        <f>'03 07 Pol'!AF27</f>
        <v>0</v>
      </c>
      <c r="H53" s="144">
        <f>(F53*SazbaDPH1/100)+(G53*SazbaDPH2/100)</f>
        <v>0</v>
      </c>
      <c r="I53" s="144">
        <f>F53+G53+H53</f>
        <v>0</v>
      </c>
      <c r="J53" s="145" t="str">
        <f>IF(CenaCelkemVypocet=0,"",I53/CenaCelkemVypocet*100)</f>
        <v/>
      </c>
    </row>
    <row r="54" spans="1:10" ht="25.5" customHeight="1" x14ac:dyDescent="0.2">
      <c r="A54" s="129"/>
      <c r="B54" s="154" t="s">
        <v>63</v>
      </c>
      <c r="C54" s="155"/>
      <c r="D54" s="155"/>
      <c r="E54" s="156"/>
      <c r="F54" s="157">
        <f>SUMIF(A39:A53,"=1",F39:F53)</f>
        <v>0</v>
      </c>
      <c r="G54" s="158">
        <f>SUMIF(A39:A53,"=1",G39:G53)</f>
        <v>0</v>
      </c>
      <c r="H54" s="158">
        <f>SUMIF(A39:A53,"=1",H39:H53)</f>
        <v>0</v>
      </c>
      <c r="I54" s="158">
        <f>SUMIF(A39:A53,"=1",I39:I53)</f>
        <v>0</v>
      </c>
      <c r="J54" s="159">
        <f>SUMIF(A39:A53,"=1",J39:J53)</f>
        <v>0</v>
      </c>
    </row>
    <row r="58" spans="1:10" ht="15.75" x14ac:dyDescent="0.25">
      <c r="B58" s="169" t="s">
        <v>65</v>
      </c>
    </row>
    <row r="60" spans="1:10" ht="25.5" customHeight="1" x14ac:dyDescent="0.2">
      <c r="A60" s="170"/>
      <c r="B60" s="173" t="s">
        <v>17</v>
      </c>
      <c r="C60" s="173" t="s">
        <v>5</v>
      </c>
      <c r="D60" s="174"/>
      <c r="E60" s="174"/>
      <c r="F60" s="175" t="s">
        <v>66</v>
      </c>
      <c r="G60" s="175"/>
      <c r="H60" s="175"/>
      <c r="I60" s="175" t="s">
        <v>29</v>
      </c>
      <c r="J60" s="175" t="s">
        <v>0</v>
      </c>
    </row>
    <row r="61" spans="1:10" ht="25.5" customHeight="1" x14ac:dyDescent="0.2">
      <c r="A61" s="171"/>
      <c r="B61" s="176" t="s">
        <v>67</v>
      </c>
      <c r="C61" s="177" t="s">
        <v>68</v>
      </c>
      <c r="D61" s="178"/>
      <c r="E61" s="178"/>
      <c r="F61" s="183" t="s">
        <v>24</v>
      </c>
      <c r="G61" s="184"/>
      <c r="H61" s="184"/>
      <c r="I61" s="184">
        <f>'01 01 Pol'!G8+'01 02 Pol'!G8+'01 03 Pol'!G8+'01 04 Pol'!G8+'01 05 Pol'!G8+'01 06 Pol'!G8+'03 06 Pol'!G8+'03 07 Pol'!G8</f>
        <v>0</v>
      </c>
      <c r="J61" s="181" t="str">
        <f>IF(I88=0,"",I61/I88*100)</f>
        <v/>
      </c>
    </row>
    <row r="62" spans="1:10" ht="25.5" customHeight="1" x14ac:dyDescent="0.2">
      <c r="A62" s="171"/>
      <c r="B62" s="176" t="s">
        <v>69</v>
      </c>
      <c r="C62" s="177" t="s">
        <v>70</v>
      </c>
      <c r="D62" s="178"/>
      <c r="E62" s="178"/>
      <c r="F62" s="183" t="s">
        <v>24</v>
      </c>
      <c r="G62" s="184"/>
      <c r="H62" s="184"/>
      <c r="I62" s="184">
        <f>'01 06 Pol'!G13+'03 06 Pol'!G13</f>
        <v>0</v>
      </c>
      <c r="J62" s="181" t="str">
        <f>IF(I88=0,"",I62/I88*100)</f>
        <v/>
      </c>
    </row>
    <row r="63" spans="1:10" ht="25.5" customHeight="1" x14ac:dyDescent="0.2">
      <c r="A63" s="171"/>
      <c r="B63" s="176" t="s">
        <v>71</v>
      </c>
      <c r="C63" s="177" t="s">
        <v>72</v>
      </c>
      <c r="D63" s="178"/>
      <c r="E63" s="178"/>
      <c r="F63" s="183" t="s">
        <v>24</v>
      </c>
      <c r="G63" s="184"/>
      <c r="H63" s="184"/>
      <c r="I63" s="184">
        <f>'01 01 Pol'!G13</f>
        <v>0</v>
      </c>
      <c r="J63" s="181" t="str">
        <f>IF(I88=0,"",I63/I88*100)</f>
        <v/>
      </c>
    </row>
    <row r="64" spans="1:10" ht="25.5" customHeight="1" x14ac:dyDescent="0.2">
      <c r="A64" s="171"/>
      <c r="B64" s="176" t="s">
        <v>73</v>
      </c>
      <c r="C64" s="177" t="s">
        <v>74</v>
      </c>
      <c r="D64" s="178"/>
      <c r="E64" s="178"/>
      <c r="F64" s="183" t="s">
        <v>24</v>
      </c>
      <c r="G64" s="184"/>
      <c r="H64" s="184"/>
      <c r="I64" s="184">
        <f>'03 06 Pol'!G18</f>
        <v>0</v>
      </c>
      <c r="J64" s="181" t="str">
        <f>IF(I88=0,"",I64/I88*100)</f>
        <v/>
      </c>
    </row>
    <row r="65" spans="1:10" ht="25.5" customHeight="1" x14ac:dyDescent="0.2">
      <c r="A65" s="171"/>
      <c r="B65" s="176" t="s">
        <v>75</v>
      </c>
      <c r="C65" s="177" t="s">
        <v>76</v>
      </c>
      <c r="D65" s="178"/>
      <c r="E65" s="178"/>
      <c r="F65" s="183" t="s">
        <v>24</v>
      </c>
      <c r="G65" s="184"/>
      <c r="H65" s="184"/>
      <c r="I65" s="184">
        <f>'01 05 Pol'!G13</f>
        <v>0</v>
      </c>
      <c r="J65" s="181" t="str">
        <f>IF(I88=0,"",I65/I88*100)</f>
        <v/>
      </c>
    </row>
    <row r="66" spans="1:10" ht="25.5" customHeight="1" x14ac:dyDescent="0.2">
      <c r="A66" s="171"/>
      <c r="B66" s="176" t="s">
        <v>77</v>
      </c>
      <c r="C66" s="177" t="s">
        <v>78</v>
      </c>
      <c r="D66" s="178"/>
      <c r="E66" s="178"/>
      <c r="F66" s="183" t="s">
        <v>24</v>
      </c>
      <c r="G66" s="184"/>
      <c r="H66" s="184"/>
      <c r="I66" s="184">
        <f>'01 01 Pol'!G32+'01 02 Pol'!G13</f>
        <v>0</v>
      </c>
      <c r="J66" s="181" t="str">
        <f>IF(I88=0,"",I66/I88*100)</f>
        <v/>
      </c>
    </row>
    <row r="67" spans="1:10" ht="25.5" customHeight="1" x14ac:dyDescent="0.2">
      <c r="A67" s="171"/>
      <c r="B67" s="176" t="s">
        <v>79</v>
      </c>
      <c r="C67" s="177" t="s">
        <v>80</v>
      </c>
      <c r="D67" s="178"/>
      <c r="E67" s="178"/>
      <c r="F67" s="183" t="s">
        <v>24</v>
      </c>
      <c r="G67" s="184"/>
      <c r="H67" s="184"/>
      <c r="I67" s="184">
        <f>'01 04 Pol'!G15+'03 06 Pol'!G22</f>
        <v>0</v>
      </c>
      <c r="J67" s="181" t="str">
        <f>IF(I88=0,"",I67/I88*100)</f>
        <v/>
      </c>
    </row>
    <row r="68" spans="1:10" ht="25.5" customHeight="1" x14ac:dyDescent="0.2">
      <c r="A68" s="171"/>
      <c r="B68" s="176" t="s">
        <v>81</v>
      </c>
      <c r="C68" s="177" t="s">
        <v>82</v>
      </c>
      <c r="D68" s="178"/>
      <c r="E68" s="178"/>
      <c r="F68" s="183" t="s">
        <v>24</v>
      </c>
      <c r="G68" s="184"/>
      <c r="H68" s="184"/>
      <c r="I68" s="184">
        <f>'03 07 Pol'!G12</f>
        <v>0</v>
      </c>
      <c r="J68" s="181" t="str">
        <f>IF(I88=0,"",I68/I88*100)</f>
        <v/>
      </c>
    </row>
    <row r="69" spans="1:10" ht="25.5" customHeight="1" x14ac:dyDescent="0.2">
      <c r="A69" s="171"/>
      <c r="B69" s="176" t="s">
        <v>83</v>
      </c>
      <c r="C69" s="177" t="s">
        <v>84</v>
      </c>
      <c r="D69" s="178"/>
      <c r="E69" s="178"/>
      <c r="F69" s="183" t="s">
        <v>24</v>
      </c>
      <c r="G69" s="184"/>
      <c r="H69" s="184"/>
      <c r="I69" s="184">
        <f>'03 06 Pol'!G27</f>
        <v>0</v>
      </c>
      <c r="J69" s="181" t="str">
        <f>IF(I88=0,"",I69/I88*100)</f>
        <v/>
      </c>
    </row>
    <row r="70" spans="1:10" ht="25.5" customHeight="1" x14ac:dyDescent="0.2">
      <c r="A70" s="171"/>
      <c r="B70" s="176" t="s">
        <v>85</v>
      </c>
      <c r="C70" s="177" t="s">
        <v>86</v>
      </c>
      <c r="D70" s="178"/>
      <c r="E70" s="178"/>
      <c r="F70" s="183" t="s">
        <v>24</v>
      </c>
      <c r="G70" s="184"/>
      <c r="H70" s="184"/>
      <c r="I70" s="184">
        <f>'01 02 Pol'!G331+'01 05 Pol'!G32</f>
        <v>0</v>
      </c>
      <c r="J70" s="181" t="str">
        <f>IF(I88=0,"",I70/I88*100)</f>
        <v/>
      </c>
    </row>
    <row r="71" spans="1:10" ht="25.5" customHeight="1" x14ac:dyDescent="0.2">
      <c r="A71" s="171"/>
      <c r="B71" s="176" t="s">
        <v>87</v>
      </c>
      <c r="C71" s="177" t="s">
        <v>88</v>
      </c>
      <c r="D71" s="178"/>
      <c r="E71" s="178"/>
      <c r="F71" s="183" t="s">
        <v>24</v>
      </c>
      <c r="G71" s="184"/>
      <c r="H71" s="184"/>
      <c r="I71" s="184">
        <f>'01 02 Pol'!G423</f>
        <v>0</v>
      </c>
      <c r="J71" s="181" t="str">
        <f>IF(I88=0,"",I71/I88*100)</f>
        <v/>
      </c>
    </row>
    <row r="72" spans="1:10" ht="25.5" customHeight="1" x14ac:dyDescent="0.2">
      <c r="A72" s="171"/>
      <c r="B72" s="176" t="s">
        <v>89</v>
      </c>
      <c r="C72" s="177" t="s">
        <v>90</v>
      </c>
      <c r="D72" s="178"/>
      <c r="E72" s="178"/>
      <c r="F72" s="183" t="s">
        <v>24</v>
      </c>
      <c r="G72" s="184"/>
      <c r="H72" s="184"/>
      <c r="I72" s="184">
        <f>'01 01 Pol'!G141+'01 03 Pol'!G13+'01 04 Pol'!G20</f>
        <v>0</v>
      </c>
      <c r="J72" s="181" t="str">
        <f>IF(I88=0,"",I72/I88*100)</f>
        <v/>
      </c>
    </row>
    <row r="73" spans="1:10" ht="25.5" customHeight="1" x14ac:dyDescent="0.2">
      <c r="A73" s="171"/>
      <c r="B73" s="176" t="s">
        <v>91</v>
      </c>
      <c r="C73" s="177" t="s">
        <v>92</v>
      </c>
      <c r="D73" s="178"/>
      <c r="E73" s="178"/>
      <c r="F73" s="183" t="s">
        <v>24</v>
      </c>
      <c r="G73" s="184"/>
      <c r="H73" s="184"/>
      <c r="I73" s="184">
        <f>'01 04 Pol'!G25</f>
        <v>0</v>
      </c>
      <c r="J73" s="181" t="str">
        <f>IF(I88=0,"",I73/I88*100)</f>
        <v/>
      </c>
    </row>
    <row r="74" spans="1:10" ht="25.5" customHeight="1" x14ac:dyDescent="0.2">
      <c r="A74" s="171"/>
      <c r="B74" s="176" t="s">
        <v>93</v>
      </c>
      <c r="C74" s="177" t="s">
        <v>94</v>
      </c>
      <c r="D74" s="178"/>
      <c r="E74" s="178"/>
      <c r="F74" s="183" t="s">
        <v>24</v>
      </c>
      <c r="G74" s="184"/>
      <c r="H74" s="184"/>
      <c r="I74" s="184">
        <f>'01 01 Pol'!G162+'01 02 Pol'!G432+'01 03 Pol'!G22+'01 04 Pol'!G29+'01 05 Pol'!G46+'03 06 Pol'!G37</f>
        <v>0</v>
      </c>
      <c r="J74" s="181" t="str">
        <f>IF(I88=0,"",I74/I88*100)</f>
        <v/>
      </c>
    </row>
    <row r="75" spans="1:10" ht="25.5" customHeight="1" x14ac:dyDescent="0.2">
      <c r="A75" s="171"/>
      <c r="B75" s="176" t="s">
        <v>95</v>
      </c>
      <c r="C75" s="177" t="s">
        <v>96</v>
      </c>
      <c r="D75" s="178"/>
      <c r="E75" s="178"/>
      <c r="F75" s="183" t="s">
        <v>25</v>
      </c>
      <c r="G75" s="184"/>
      <c r="H75" s="184"/>
      <c r="I75" s="184">
        <f>'01 01 Pol'!G164+'01 04 Pol'!G31</f>
        <v>0</v>
      </c>
      <c r="J75" s="181" t="str">
        <f>IF(I88=0,"",I75/I88*100)</f>
        <v/>
      </c>
    </row>
    <row r="76" spans="1:10" ht="25.5" customHeight="1" x14ac:dyDescent="0.2">
      <c r="A76" s="171"/>
      <c r="B76" s="176" t="s">
        <v>97</v>
      </c>
      <c r="C76" s="177" t="s">
        <v>98</v>
      </c>
      <c r="D76" s="178"/>
      <c r="E76" s="178"/>
      <c r="F76" s="183" t="s">
        <v>25</v>
      </c>
      <c r="G76" s="184"/>
      <c r="H76" s="184"/>
      <c r="I76" s="184">
        <f>'01 05 Pol'!G48</f>
        <v>0</v>
      </c>
      <c r="J76" s="181" t="str">
        <f>IF(I88=0,"",I76/I88*100)</f>
        <v/>
      </c>
    </row>
    <row r="77" spans="1:10" ht="25.5" customHeight="1" x14ac:dyDescent="0.2">
      <c r="A77" s="171"/>
      <c r="B77" s="176" t="s">
        <v>99</v>
      </c>
      <c r="C77" s="177" t="s">
        <v>100</v>
      </c>
      <c r="D77" s="178"/>
      <c r="E77" s="178"/>
      <c r="F77" s="183" t="s">
        <v>25</v>
      </c>
      <c r="G77" s="184"/>
      <c r="H77" s="184"/>
      <c r="I77" s="184">
        <f>'02 02 Pol'!G8</f>
        <v>0</v>
      </c>
      <c r="J77" s="181" t="str">
        <f>IF(I88=0,"",I77/I88*100)</f>
        <v/>
      </c>
    </row>
    <row r="78" spans="1:10" ht="25.5" customHeight="1" x14ac:dyDescent="0.2">
      <c r="A78" s="171"/>
      <c r="B78" s="176" t="s">
        <v>101</v>
      </c>
      <c r="C78" s="177" t="s">
        <v>102</v>
      </c>
      <c r="D78" s="178"/>
      <c r="E78" s="178"/>
      <c r="F78" s="183" t="s">
        <v>25</v>
      </c>
      <c r="G78" s="184"/>
      <c r="H78" s="184"/>
      <c r="I78" s="184">
        <f>'01 02 Pol'!G434</f>
        <v>0</v>
      </c>
      <c r="J78" s="181" t="str">
        <f>IF(I88=0,"",I78/I88*100)</f>
        <v/>
      </c>
    </row>
    <row r="79" spans="1:10" ht="25.5" customHeight="1" x14ac:dyDescent="0.2">
      <c r="A79" s="171"/>
      <c r="B79" s="176" t="s">
        <v>103</v>
      </c>
      <c r="C79" s="177" t="s">
        <v>104</v>
      </c>
      <c r="D79" s="178"/>
      <c r="E79" s="178"/>
      <c r="F79" s="183" t="s">
        <v>25</v>
      </c>
      <c r="G79" s="184"/>
      <c r="H79" s="184"/>
      <c r="I79" s="184">
        <f>'01 02 Pol'!G440</f>
        <v>0</v>
      </c>
      <c r="J79" s="181" t="str">
        <f>IF(I88=0,"",I79/I88*100)</f>
        <v/>
      </c>
    </row>
    <row r="80" spans="1:10" ht="25.5" customHeight="1" x14ac:dyDescent="0.2">
      <c r="A80" s="171"/>
      <c r="B80" s="176" t="s">
        <v>105</v>
      </c>
      <c r="C80" s="177" t="s">
        <v>106</v>
      </c>
      <c r="D80" s="178"/>
      <c r="E80" s="178"/>
      <c r="F80" s="183" t="s">
        <v>25</v>
      </c>
      <c r="G80" s="184"/>
      <c r="H80" s="184"/>
      <c r="I80" s="184">
        <f>'01 02 Pol'!G481+'01 04 Pol'!G42+'01 05 Pol'!G102+'03 04 Pol'!G8+'03 06 Pol'!G39</f>
        <v>0</v>
      </c>
      <c r="J80" s="181" t="str">
        <f>IF(I88=0,"",I80/I88*100)</f>
        <v/>
      </c>
    </row>
    <row r="81" spans="1:10" ht="25.5" customHeight="1" x14ac:dyDescent="0.2">
      <c r="A81" s="171"/>
      <c r="B81" s="176" t="s">
        <v>107</v>
      </c>
      <c r="C81" s="177" t="s">
        <v>108</v>
      </c>
      <c r="D81" s="178"/>
      <c r="E81" s="178"/>
      <c r="F81" s="183" t="s">
        <v>25</v>
      </c>
      <c r="G81" s="184"/>
      <c r="H81" s="184"/>
      <c r="I81" s="184">
        <f>'01 03 Pol'!G24</f>
        <v>0</v>
      </c>
      <c r="J81" s="181" t="str">
        <f>IF(I88=0,"",I81/I88*100)</f>
        <v/>
      </c>
    </row>
    <row r="82" spans="1:10" ht="25.5" customHeight="1" x14ac:dyDescent="0.2">
      <c r="A82" s="171"/>
      <c r="B82" s="176" t="s">
        <v>109</v>
      </c>
      <c r="C82" s="177" t="s">
        <v>110</v>
      </c>
      <c r="D82" s="178"/>
      <c r="E82" s="178"/>
      <c r="F82" s="183" t="s">
        <v>25</v>
      </c>
      <c r="G82" s="184"/>
      <c r="H82" s="184"/>
      <c r="I82" s="184">
        <f>'01 04 Pol'!G61</f>
        <v>0</v>
      </c>
      <c r="J82" s="181" t="str">
        <f>IF(I88=0,"",I82/I88*100)</f>
        <v/>
      </c>
    </row>
    <row r="83" spans="1:10" ht="25.5" customHeight="1" x14ac:dyDescent="0.2">
      <c r="A83" s="171"/>
      <c r="B83" s="176" t="s">
        <v>111</v>
      </c>
      <c r="C83" s="177" t="s">
        <v>112</v>
      </c>
      <c r="D83" s="178"/>
      <c r="E83" s="178"/>
      <c r="F83" s="183" t="s">
        <v>25</v>
      </c>
      <c r="G83" s="184"/>
      <c r="H83" s="184"/>
      <c r="I83" s="184">
        <f>'01 04 Pol'!G91</f>
        <v>0</v>
      </c>
      <c r="J83" s="181" t="str">
        <f>IF(I88=0,"",I83/I88*100)</f>
        <v/>
      </c>
    </row>
    <row r="84" spans="1:10" ht="25.5" customHeight="1" x14ac:dyDescent="0.2">
      <c r="A84" s="171"/>
      <c r="B84" s="176" t="s">
        <v>113</v>
      </c>
      <c r="C84" s="177" t="s">
        <v>114</v>
      </c>
      <c r="D84" s="178"/>
      <c r="E84" s="178"/>
      <c r="F84" s="183" t="s">
        <v>25</v>
      </c>
      <c r="G84" s="184"/>
      <c r="H84" s="184"/>
      <c r="I84" s="184">
        <f>'01 02 Pol'!G485</f>
        <v>0</v>
      </c>
      <c r="J84" s="181" t="str">
        <f>IF(I88=0,"",I84/I88*100)</f>
        <v/>
      </c>
    </row>
    <row r="85" spans="1:10" ht="25.5" customHeight="1" x14ac:dyDescent="0.2">
      <c r="A85" s="171"/>
      <c r="B85" s="176" t="s">
        <v>115</v>
      </c>
      <c r="C85" s="177" t="s">
        <v>116</v>
      </c>
      <c r="D85" s="178"/>
      <c r="E85" s="178"/>
      <c r="F85" s="183" t="s">
        <v>25</v>
      </c>
      <c r="G85" s="184"/>
      <c r="H85" s="184"/>
      <c r="I85" s="184">
        <f>'01 05 Pol'!G104</f>
        <v>0</v>
      </c>
      <c r="J85" s="181" t="str">
        <f>IF(I88=0,"",I85/I88*100)</f>
        <v/>
      </c>
    </row>
    <row r="86" spans="1:10" ht="25.5" customHeight="1" x14ac:dyDescent="0.2">
      <c r="A86" s="171"/>
      <c r="B86" s="176" t="s">
        <v>117</v>
      </c>
      <c r="C86" s="177" t="s">
        <v>118</v>
      </c>
      <c r="D86" s="178"/>
      <c r="E86" s="178"/>
      <c r="F86" s="183" t="s">
        <v>26</v>
      </c>
      <c r="G86" s="184"/>
      <c r="H86" s="184"/>
      <c r="I86" s="184">
        <f>'01 05 Pol'!G126+'03 02 Pol'!G8</f>
        <v>0</v>
      </c>
      <c r="J86" s="181" t="str">
        <f>IF(I88=0,"",I86/I88*100)</f>
        <v/>
      </c>
    </row>
    <row r="87" spans="1:10" ht="25.5" customHeight="1" x14ac:dyDescent="0.2">
      <c r="A87" s="171"/>
      <c r="B87" s="176" t="s">
        <v>119</v>
      </c>
      <c r="C87" s="177" t="s">
        <v>120</v>
      </c>
      <c r="D87" s="178"/>
      <c r="E87" s="178"/>
      <c r="F87" s="183" t="s">
        <v>121</v>
      </c>
      <c r="G87" s="184"/>
      <c r="H87" s="184"/>
      <c r="I87" s="184">
        <f>'01 01 Pol'!G194+'01 02 Pol'!G493+'01 03 Pol'!G31+'01 04 Pol'!G97+'01 05 Pol'!G128+'03 06 Pol'!G49</f>
        <v>0</v>
      </c>
      <c r="J87" s="181" t="str">
        <f>IF(I88=0,"",I87/I88*100)</f>
        <v/>
      </c>
    </row>
    <row r="88" spans="1:10" ht="25.5" customHeight="1" x14ac:dyDescent="0.2">
      <c r="A88" s="172"/>
      <c r="B88" s="179" t="s">
        <v>1</v>
      </c>
      <c r="C88" s="179"/>
      <c r="D88" s="180"/>
      <c r="E88" s="180"/>
      <c r="F88" s="185"/>
      <c r="G88" s="186"/>
      <c r="H88" s="186"/>
      <c r="I88" s="186">
        <f>SUM(I61:I87)</f>
        <v>0</v>
      </c>
      <c r="J88" s="182">
        <f>SUM(J61:J87)</f>
        <v>0</v>
      </c>
    </row>
    <row r="89" spans="1:10" x14ac:dyDescent="0.2">
      <c r="F89" s="127"/>
      <c r="G89" s="126"/>
      <c r="H89" s="127"/>
      <c r="I89" s="126"/>
      <c r="J89" s="128"/>
    </row>
    <row r="90" spans="1:10" x14ac:dyDescent="0.2">
      <c r="F90" s="127"/>
      <c r="G90" s="126"/>
      <c r="H90" s="127"/>
      <c r="I90" s="126"/>
      <c r="J90" s="128"/>
    </row>
    <row r="91" spans="1:10" x14ac:dyDescent="0.2">
      <c r="F91" s="127"/>
      <c r="G91" s="126"/>
      <c r="H91" s="127"/>
      <c r="I91" s="126"/>
      <c r="J91" s="128"/>
    </row>
  </sheetData>
  <sheetProtection algorithmName="SHA-512" hashValue="jHb0aRz9tDMxD5gruTEXISloyM6vxo8Ftfpp7YjuCOk4MCN0QXN5uHnXwsKhGXrj3JxMvF6vS1cVCEkmftyl3w==" saltValue="b6JDoktIAM0jwlw2Da6h1w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9">
    <mergeCell ref="C85:E85"/>
    <mergeCell ref="C86:E86"/>
    <mergeCell ref="C87:E87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B54:E54"/>
    <mergeCell ref="C61:E61"/>
    <mergeCell ref="C62:E62"/>
    <mergeCell ref="C63:E63"/>
    <mergeCell ref="C64:E64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100" t="s">
        <v>6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78" t="s">
        <v>7</v>
      </c>
      <c r="B2" s="77"/>
      <c r="C2" s="102"/>
      <c r="D2" s="102"/>
      <c r="E2" s="102"/>
      <c r="F2" s="102"/>
      <c r="G2" s="103"/>
    </row>
    <row r="3" spans="1:7" ht="24.95" customHeight="1" x14ac:dyDescent="0.2">
      <c r="A3" s="78" t="s">
        <v>8</v>
      </c>
      <c r="B3" s="77"/>
      <c r="C3" s="102"/>
      <c r="D3" s="102"/>
      <c r="E3" s="102"/>
      <c r="F3" s="102"/>
      <c r="G3" s="103"/>
    </row>
    <row r="4" spans="1:7" ht="24.95" customHeight="1" x14ac:dyDescent="0.2">
      <c r="A4" s="78" t="s">
        <v>9</v>
      </c>
      <c r="B4" s="77"/>
      <c r="C4" s="102"/>
      <c r="D4" s="102"/>
      <c r="E4" s="102"/>
      <c r="F4" s="102"/>
      <c r="G4" s="103"/>
    </row>
    <row r="5" spans="1:7" x14ac:dyDescent="0.2">
      <c r="B5" s="6"/>
      <c r="C5" s="7"/>
      <c r="D5" s="8"/>
    </row>
  </sheetData>
  <sheetProtection algorithmName="SHA-512" hashValue="juYpevd6EmrIfYDIRqDbNWqDxY40IObIAgQ9pGlw6YLOJlmR6W0GYHSifl6B+3ME7HavfLaE9vua5PQGc/lA6g==" saltValue="ajNC1uNh4IfZ/1gRSr/+N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46</v>
      </c>
      <c r="C4" s="196" t="s">
        <v>48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71</v>
      </c>
      <c r="C13" s="253" t="s">
        <v>72</v>
      </c>
      <c r="D13" s="230"/>
      <c r="E13" s="231"/>
      <c r="F13" s="232"/>
      <c r="G13" s="232">
        <f>SUMIF(AG14:AG31,"&lt;&gt;NOR",G14:G31)</f>
        <v>0</v>
      </c>
      <c r="H13" s="232"/>
      <c r="I13" s="232">
        <f>SUM(I14:I31)</f>
        <v>0</v>
      </c>
      <c r="J13" s="232"/>
      <c r="K13" s="232">
        <f>SUM(K14:K31)</f>
        <v>0</v>
      </c>
      <c r="L13" s="232"/>
      <c r="M13" s="232">
        <f>SUM(M14:M31)</f>
        <v>0</v>
      </c>
      <c r="N13" s="232"/>
      <c r="O13" s="232">
        <f>SUM(O14:O31)</f>
        <v>2.36</v>
      </c>
      <c r="P13" s="232"/>
      <c r="Q13" s="232">
        <f>SUM(Q14:Q31)</f>
        <v>0</v>
      </c>
      <c r="R13" s="232"/>
      <c r="S13" s="232"/>
      <c r="T13" s="233"/>
      <c r="U13" s="227"/>
      <c r="V13" s="227">
        <f>SUM(V14:V31)</f>
        <v>0</v>
      </c>
      <c r="W13" s="227"/>
      <c r="AG13" t="s">
        <v>150</v>
      </c>
    </row>
    <row r="14" spans="1:60" outlineLevel="1" x14ac:dyDescent="0.2">
      <c r="A14" s="234">
        <v>2</v>
      </c>
      <c r="B14" s="235" t="s">
        <v>160</v>
      </c>
      <c r="C14" s="254" t="s">
        <v>161</v>
      </c>
      <c r="D14" s="236" t="s">
        <v>162</v>
      </c>
      <c r="E14" s="237">
        <v>62.56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3.7670000000000002E-2</v>
      </c>
      <c r="O14" s="239">
        <f>ROUND(E14*N14,2)</f>
        <v>2.36</v>
      </c>
      <c r="P14" s="239">
        <v>0</v>
      </c>
      <c r="Q14" s="239">
        <f>ROUND(E14*P14,2)</f>
        <v>0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155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8" t="s">
        <v>163</v>
      </c>
      <c r="D15" s="219"/>
      <c r="E15" s="220">
        <v>7.68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164</v>
      </c>
      <c r="AH15" s="204">
        <v>0</v>
      </c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9" t="s">
        <v>165</v>
      </c>
      <c r="D16" s="221"/>
      <c r="E16" s="222">
        <v>7.68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164</v>
      </c>
      <c r="AH16" s="204">
        <v>1</v>
      </c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166</v>
      </c>
      <c r="D17" s="219"/>
      <c r="E17" s="220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11"/>
      <c r="B18" s="212"/>
      <c r="C18" s="258" t="s">
        <v>167</v>
      </c>
      <c r="D18" s="219"/>
      <c r="E18" s="220">
        <v>20.36</v>
      </c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164</v>
      </c>
      <c r="AH18" s="204">
        <v>0</v>
      </c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168</v>
      </c>
      <c r="D19" s="219"/>
      <c r="E19" s="220">
        <v>1.1100000000000001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11"/>
      <c r="B20" s="212"/>
      <c r="C20" s="258" t="s">
        <v>169</v>
      </c>
      <c r="D20" s="219"/>
      <c r="E20" s="220">
        <v>0.11</v>
      </c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164</v>
      </c>
      <c r="AH20" s="204">
        <v>0</v>
      </c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8" t="s">
        <v>170</v>
      </c>
      <c r="D21" s="219"/>
      <c r="E21" s="220">
        <v>0.32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164</v>
      </c>
      <c r="AH21" s="204">
        <v>0</v>
      </c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outlineLevel="1" x14ac:dyDescent="0.2">
      <c r="A22" s="211"/>
      <c r="B22" s="212"/>
      <c r="C22" s="258" t="s">
        <v>171</v>
      </c>
      <c r="D22" s="219"/>
      <c r="E22" s="220">
        <v>2.12</v>
      </c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164</v>
      </c>
      <c r="AH22" s="204">
        <v>0</v>
      </c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11"/>
      <c r="B23" s="212"/>
      <c r="C23" s="259" t="s">
        <v>165</v>
      </c>
      <c r="D23" s="221"/>
      <c r="E23" s="222">
        <v>24.02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164</v>
      </c>
      <c r="AH23" s="204">
        <v>1</v>
      </c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8" t="s">
        <v>172</v>
      </c>
      <c r="D24" s="219"/>
      <c r="E24" s="220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164</v>
      </c>
      <c r="AH24" s="204">
        <v>0</v>
      </c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11"/>
      <c r="B25" s="212"/>
      <c r="C25" s="258" t="s">
        <v>173</v>
      </c>
      <c r="D25" s="219"/>
      <c r="E25" s="220">
        <v>8.07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164</v>
      </c>
      <c r="AH25" s="204">
        <v>0</v>
      </c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11"/>
      <c r="B26" s="212"/>
      <c r="C26" s="259" t="s">
        <v>165</v>
      </c>
      <c r="D26" s="221"/>
      <c r="E26" s="222">
        <v>8.07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164</v>
      </c>
      <c r="AH26" s="204">
        <v>1</v>
      </c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8" t="s">
        <v>174</v>
      </c>
      <c r="D27" s="219"/>
      <c r="E27" s="220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164</v>
      </c>
      <c r="AH27" s="204">
        <v>0</v>
      </c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11"/>
      <c r="B28" s="212"/>
      <c r="C28" s="258" t="s">
        <v>175</v>
      </c>
      <c r="D28" s="219"/>
      <c r="E28" s="220">
        <v>18.600000000000001</v>
      </c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164</v>
      </c>
      <c r="AH28" s="204">
        <v>0</v>
      </c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8" t="s">
        <v>170</v>
      </c>
      <c r="D29" s="219"/>
      <c r="E29" s="220">
        <v>0.32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164</v>
      </c>
      <c r="AH29" s="204">
        <v>0</v>
      </c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outlineLevel="1" x14ac:dyDescent="0.2">
      <c r="A30" s="211"/>
      <c r="B30" s="212"/>
      <c r="C30" s="258" t="s">
        <v>176</v>
      </c>
      <c r="D30" s="219"/>
      <c r="E30" s="220">
        <v>3.86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164</v>
      </c>
      <c r="AH30" s="204">
        <v>0</v>
      </c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outlineLevel="1" x14ac:dyDescent="0.2">
      <c r="A31" s="211"/>
      <c r="B31" s="212"/>
      <c r="C31" s="259" t="s">
        <v>165</v>
      </c>
      <c r="D31" s="221"/>
      <c r="E31" s="222">
        <v>22.78</v>
      </c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04"/>
      <c r="Y31" s="204"/>
      <c r="Z31" s="204"/>
      <c r="AA31" s="204"/>
      <c r="AB31" s="204"/>
      <c r="AC31" s="204"/>
      <c r="AD31" s="204"/>
      <c r="AE31" s="204"/>
      <c r="AF31" s="204"/>
      <c r="AG31" s="204" t="s">
        <v>164</v>
      </c>
      <c r="AH31" s="204">
        <v>1</v>
      </c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</row>
    <row r="32" spans="1:60" x14ac:dyDescent="0.2">
      <c r="A32" s="228" t="s">
        <v>149</v>
      </c>
      <c r="B32" s="229" t="s">
        <v>77</v>
      </c>
      <c r="C32" s="253" t="s">
        <v>78</v>
      </c>
      <c r="D32" s="230"/>
      <c r="E32" s="231"/>
      <c r="F32" s="232"/>
      <c r="G32" s="232">
        <f>SUMIF(AG33:AG140,"&lt;&gt;NOR",G33:G140)</f>
        <v>0</v>
      </c>
      <c r="H32" s="232"/>
      <c r="I32" s="232">
        <f>SUM(I33:I140)</f>
        <v>0</v>
      </c>
      <c r="J32" s="232"/>
      <c r="K32" s="232">
        <f>SUM(K33:K140)</f>
        <v>0</v>
      </c>
      <c r="L32" s="232"/>
      <c r="M32" s="232">
        <f>SUM(M33:M140)</f>
        <v>0</v>
      </c>
      <c r="N32" s="232"/>
      <c r="O32" s="232">
        <f>SUM(O33:O140)</f>
        <v>8.19</v>
      </c>
      <c r="P32" s="232"/>
      <c r="Q32" s="232">
        <f>SUM(Q33:Q140)</f>
        <v>0</v>
      </c>
      <c r="R32" s="232"/>
      <c r="S32" s="232"/>
      <c r="T32" s="233"/>
      <c r="U32" s="227"/>
      <c r="V32" s="227">
        <f>SUM(V33:V140)</f>
        <v>0</v>
      </c>
      <c r="W32" s="227"/>
      <c r="AG32" t="s">
        <v>150</v>
      </c>
    </row>
    <row r="33" spans="1:60" outlineLevel="1" x14ac:dyDescent="0.2">
      <c r="A33" s="234">
        <v>3</v>
      </c>
      <c r="B33" s="235" t="s">
        <v>177</v>
      </c>
      <c r="C33" s="254" t="s">
        <v>178</v>
      </c>
      <c r="D33" s="236" t="s">
        <v>162</v>
      </c>
      <c r="E33" s="237">
        <v>2075.94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15</v>
      </c>
      <c r="M33" s="239">
        <f>G33*(1+L33/100)</f>
        <v>0</v>
      </c>
      <c r="N33" s="239">
        <v>3.2000000000000003E-4</v>
      </c>
      <c r="O33" s="239">
        <f>ROUND(E33*N33,2)</f>
        <v>0.66</v>
      </c>
      <c r="P33" s="239">
        <v>0</v>
      </c>
      <c r="Q33" s="239">
        <f>ROUND(E33*P33,2)</f>
        <v>0</v>
      </c>
      <c r="R33" s="239"/>
      <c r="S33" s="239" t="s">
        <v>153</v>
      </c>
      <c r="T33" s="240" t="s">
        <v>154</v>
      </c>
      <c r="U33" s="214">
        <v>0</v>
      </c>
      <c r="V33" s="214">
        <f>ROUND(E33*U33,2)</f>
        <v>0</v>
      </c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179</v>
      </c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55" t="s">
        <v>180</v>
      </c>
      <c r="D34" s="242"/>
      <c r="E34" s="242"/>
      <c r="F34" s="242"/>
      <c r="G34" s="242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157</v>
      </c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11"/>
      <c r="B35" s="212"/>
      <c r="C35" s="257" t="s">
        <v>50</v>
      </c>
      <c r="D35" s="243"/>
      <c r="E35" s="243"/>
      <c r="F35" s="243"/>
      <c r="G35" s="24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157</v>
      </c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11"/>
      <c r="B36" s="212"/>
      <c r="C36" s="258" t="s">
        <v>181</v>
      </c>
      <c r="D36" s="219"/>
      <c r="E36" s="220">
        <v>248.82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164</v>
      </c>
      <c r="AH36" s="204">
        <v>0</v>
      </c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outlineLevel="1" x14ac:dyDescent="0.2">
      <c r="A37" s="211"/>
      <c r="B37" s="212"/>
      <c r="C37" s="258" t="s">
        <v>182</v>
      </c>
      <c r="D37" s="219"/>
      <c r="E37" s="220">
        <v>1095.4000000000001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04"/>
      <c r="Y37" s="204"/>
      <c r="Z37" s="204"/>
      <c r="AA37" s="204"/>
      <c r="AB37" s="204"/>
      <c r="AC37" s="204"/>
      <c r="AD37" s="204"/>
      <c r="AE37" s="204"/>
      <c r="AF37" s="204"/>
      <c r="AG37" s="204" t="s">
        <v>164</v>
      </c>
      <c r="AH37" s="204">
        <v>0</v>
      </c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</row>
    <row r="38" spans="1:60" outlineLevel="1" x14ac:dyDescent="0.2">
      <c r="A38" s="211"/>
      <c r="B38" s="212"/>
      <c r="C38" s="258" t="s">
        <v>183</v>
      </c>
      <c r="D38" s="219"/>
      <c r="E38" s="220">
        <v>234.98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164</v>
      </c>
      <c r="AH38" s="204">
        <v>0</v>
      </c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outlineLevel="1" x14ac:dyDescent="0.2">
      <c r="A39" s="211"/>
      <c r="B39" s="212"/>
      <c r="C39" s="258" t="s">
        <v>184</v>
      </c>
      <c r="D39" s="219"/>
      <c r="E39" s="220">
        <v>88.2</v>
      </c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04"/>
      <c r="Y39" s="204"/>
      <c r="Z39" s="204"/>
      <c r="AA39" s="204"/>
      <c r="AB39" s="204"/>
      <c r="AC39" s="204"/>
      <c r="AD39" s="204"/>
      <c r="AE39" s="204"/>
      <c r="AF39" s="204"/>
      <c r="AG39" s="204" t="s">
        <v>164</v>
      </c>
      <c r="AH39" s="204">
        <v>0</v>
      </c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</row>
    <row r="40" spans="1:60" outlineLevel="1" x14ac:dyDescent="0.2">
      <c r="A40" s="211"/>
      <c r="B40" s="212"/>
      <c r="C40" s="258" t="s">
        <v>185</v>
      </c>
      <c r="D40" s="219"/>
      <c r="E40" s="220">
        <v>46.92</v>
      </c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04"/>
      <c r="Y40" s="204"/>
      <c r="Z40" s="204"/>
      <c r="AA40" s="204"/>
      <c r="AB40" s="204"/>
      <c r="AC40" s="204"/>
      <c r="AD40" s="204"/>
      <c r="AE40" s="204"/>
      <c r="AF40" s="204"/>
      <c r="AG40" s="204" t="s">
        <v>164</v>
      </c>
      <c r="AH40" s="204">
        <v>0</v>
      </c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</row>
    <row r="41" spans="1:60" outlineLevel="1" x14ac:dyDescent="0.2">
      <c r="A41" s="211"/>
      <c r="B41" s="212"/>
      <c r="C41" s="258" t="s">
        <v>186</v>
      </c>
      <c r="D41" s="219"/>
      <c r="E41" s="220">
        <v>99.88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04"/>
      <c r="Y41" s="204"/>
      <c r="Z41" s="204"/>
      <c r="AA41" s="204"/>
      <c r="AB41" s="204"/>
      <c r="AC41" s="204"/>
      <c r="AD41" s="204"/>
      <c r="AE41" s="204"/>
      <c r="AF41" s="204"/>
      <c r="AG41" s="204" t="s">
        <v>164</v>
      </c>
      <c r="AH41" s="204">
        <v>0</v>
      </c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</row>
    <row r="42" spans="1:60" outlineLevel="1" x14ac:dyDescent="0.2">
      <c r="A42" s="211"/>
      <c r="B42" s="212"/>
      <c r="C42" s="258" t="s">
        <v>187</v>
      </c>
      <c r="D42" s="219"/>
      <c r="E42" s="220">
        <v>261.74</v>
      </c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04"/>
      <c r="Y42" s="204"/>
      <c r="Z42" s="204"/>
      <c r="AA42" s="204"/>
      <c r="AB42" s="204"/>
      <c r="AC42" s="204"/>
      <c r="AD42" s="204"/>
      <c r="AE42" s="204"/>
      <c r="AF42" s="204"/>
      <c r="AG42" s="204" t="s">
        <v>164</v>
      </c>
      <c r="AH42" s="204">
        <v>0</v>
      </c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</row>
    <row r="43" spans="1:60" outlineLevel="1" x14ac:dyDescent="0.2">
      <c r="A43" s="234">
        <v>4</v>
      </c>
      <c r="B43" s="235" t="s">
        <v>188</v>
      </c>
      <c r="C43" s="254" t="s">
        <v>189</v>
      </c>
      <c r="D43" s="236" t="s">
        <v>162</v>
      </c>
      <c r="E43" s="237">
        <v>544.26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15</v>
      </c>
      <c r="M43" s="239">
        <f>G43*(1+L43/100)</f>
        <v>0</v>
      </c>
      <c r="N43" s="239">
        <v>8.9499999999999996E-3</v>
      </c>
      <c r="O43" s="239">
        <f>ROUND(E43*N43,2)</f>
        <v>4.87</v>
      </c>
      <c r="P43" s="239">
        <v>0</v>
      </c>
      <c r="Q43" s="239">
        <f>ROUND(E43*P43,2)</f>
        <v>0</v>
      </c>
      <c r="R43" s="239"/>
      <c r="S43" s="239" t="s">
        <v>153</v>
      </c>
      <c r="T43" s="240" t="s">
        <v>154</v>
      </c>
      <c r="U43" s="214">
        <v>0</v>
      </c>
      <c r="V43" s="214">
        <f>ROUND(E43*U43,2)</f>
        <v>0</v>
      </c>
      <c r="W43" s="214"/>
      <c r="X43" s="204"/>
      <c r="Y43" s="204"/>
      <c r="Z43" s="204"/>
      <c r="AA43" s="204"/>
      <c r="AB43" s="204"/>
      <c r="AC43" s="204"/>
      <c r="AD43" s="204"/>
      <c r="AE43" s="204"/>
      <c r="AF43" s="204"/>
      <c r="AG43" s="204" t="s">
        <v>155</v>
      </c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</row>
    <row r="44" spans="1:60" outlineLevel="1" x14ac:dyDescent="0.2">
      <c r="A44" s="211"/>
      <c r="B44" s="212"/>
      <c r="C44" s="255" t="s">
        <v>180</v>
      </c>
      <c r="D44" s="242"/>
      <c r="E44" s="242"/>
      <c r="F44" s="242"/>
      <c r="G44" s="242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04"/>
      <c r="Y44" s="204"/>
      <c r="Z44" s="204"/>
      <c r="AA44" s="204"/>
      <c r="AB44" s="204"/>
      <c r="AC44" s="204"/>
      <c r="AD44" s="204"/>
      <c r="AE44" s="204"/>
      <c r="AF44" s="204"/>
      <c r="AG44" s="204" t="s">
        <v>157</v>
      </c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</row>
    <row r="45" spans="1:60" outlineLevel="1" x14ac:dyDescent="0.2">
      <c r="A45" s="211"/>
      <c r="B45" s="212"/>
      <c r="C45" s="257" t="s">
        <v>50</v>
      </c>
      <c r="D45" s="243"/>
      <c r="E45" s="243"/>
      <c r="F45" s="243"/>
      <c r="G45" s="243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04"/>
      <c r="Y45" s="204"/>
      <c r="Z45" s="204"/>
      <c r="AA45" s="204"/>
      <c r="AB45" s="204"/>
      <c r="AC45" s="204"/>
      <c r="AD45" s="204"/>
      <c r="AE45" s="204"/>
      <c r="AF45" s="204"/>
      <c r="AG45" s="204" t="s">
        <v>157</v>
      </c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</row>
    <row r="46" spans="1:60" outlineLevel="1" x14ac:dyDescent="0.2">
      <c r="A46" s="211"/>
      <c r="B46" s="212"/>
      <c r="C46" s="260" t="s">
        <v>190</v>
      </c>
      <c r="D46" s="223"/>
      <c r="E46" s="22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04"/>
      <c r="Y46" s="204"/>
      <c r="Z46" s="204"/>
      <c r="AA46" s="204"/>
      <c r="AB46" s="204"/>
      <c r="AC46" s="204"/>
      <c r="AD46" s="204"/>
      <c r="AE46" s="204"/>
      <c r="AF46" s="204"/>
      <c r="AG46" s="204" t="s">
        <v>164</v>
      </c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</row>
    <row r="47" spans="1:60" outlineLevel="1" x14ac:dyDescent="0.2">
      <c r="A47" s="211"/>
      <c r="B47" s="212"/>
      <c r="C47" s="261" t="s">
        <v>191</v>
      </c>
      <c r="D47" s="223"/>
      <c r="E47" s="224">
        <v>248.82</v>
      </c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04"/>
      <c r="Y47" s="204"/>
      <c r="Z47" s="204"/>
      <c r="AA47" s="204"/>
      <c r="AB47" s="204"/>
      <c r="AC47" s="204"/>
      <c r="AD47" s="204"/>
      <c r="AE47" s="204"/>
      <c r="AF47" s="204"/>
      <c r="AG47" s="204" t="s">
        <v>164</v>
      </c>
      <c r="AH47" s="204">
        <v>2</v>
      </c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</row>
    <row r="48" spans="1:60" outlineLevel="1" x14ac:dyDescent="0.2">
      <c r="A48" s="211"/>
      <c r="B48" s="212"/>
      <c r="C48" s="261" t="s">
        <v>192</v>
      </c>
      <c r="D48" s="223"/>
      <c r="E48" s="224">
        <v>1095.4000000000001</v>
      </c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04"/>
      <c r="Y48" s="204"/>
      <c r="Z48" s="204"/>
      <c r="AA48" s="204"/>
      <c r="AB48" s="204"/>
      <c r="AC48" s="204"/>
      <c r="AD48" s="204"/>
      <c r="AE48" s="204"/>
      <c r="AF48" s="204"/>
      <c r="AG48" s="204" t="s">
        <v>164</v>
      </c>
      <c r="AH48" s="204">
        <v>2</v>
      </c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</row>
    <row r="49" spans="1:60" outlineLevel="1" x14ac:dyDescent="0.2">
      <c r="A49" s="211"/>
      <c r="B49" s="212"/>
      <c r="C49" s="261" t="s">
        <v>193</v>
      </c>
      <c r="D49" s="223"/>
      <c r="E49" s="224">
        <v>234.98</v>
      </c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04"/>
      <c r="Y49" s="204"/>
      <c r="Z49" s="204"/>
      <c r="AA49" s="204"/>
      <c r="AB49" s="204"/>
      <c r="AC49" s="204"/>
      <c r="AD49" s="204"/>
      <c r="AE49" s="204"/>
      <c r="AF49" s="204"/>
      <c r="AG49" s="204" t="s">
        <v>164</v>
      </c>
      <c r="AH49" s="204">
        <v>2</v>
      </c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</row>
    <row r="50" spans="1:60" outlineLevel="1" x14ac:dyDescent="0.2">
      <c r="A50" s="211"/>
      <c r="B50" s="212"/>
      <c r="C50" s="261" t="s">
        <v>194</v>
      </c>
      <c r="D50" s="223"/>
      <c r="E50" s="224">
        <v>88.2</v>
      </c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04"/>
      <c r="Y50" s="204"/>
      <c r="Z50" s="204"/>
      <c r="AA50" s="204"/>
      <c r="AB50" s="204"/>
      <c r="AC50" s="204"/>
      <c r="AD50" s="204"/>
      <c r="AE50" s="204"/>
      <c r="AF50" s="204"/>
      <c r="AG50" s="204" t="s">
        <v>164</v>
      </c>
      <c r="AH50" s="204">
        <v>2</v>
      </c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</row>
    <row r="51" spans="1:60" outlineLevel="1" x14ac:dyDescent="0.2">
      <c r="A51" s="211"/>
      <c r="B51" s="212"/>
      <c r="C51" s="261" t="s">
        <v>195</v>
      </c>
      <c r="D51" s="223"/>
      <c r="E51" s="224">
        <v>46.92</v>
      </c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04"/>
      <c r="Y51" s="204"/>
      <c r="Z51" s="204"/>
      <c r="AA51" s="204"/>
      <c r="AB51" s="204"/>
      <c r="AC51" s="204"/>
      <c r="AD51" s="204"/>
      <c r="AE51" s="204"/>
      <c r="AF51" s="204"/>
      <c r="AG51" s="204" t="s">
        <v>164</v>
      </c>
      <c r="AH51" s="204">
        <v>2</v>
      </c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</row>
    <row r="52" spans="1:60" outlineLevel="1" x14ac:dyDescent="0.2">
      <c r="A52" s="211"/>
      <c r="B52" s="212"/>
      <c r="C52" s="261" t="s">
        <v>196</v>
      </c>
      <c r="D52" s="223"/>
      <c r="E52" s="224">
        <v>99.88</v>
      </c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04"/>
      <c r="Y52" s="204"/>
      <c r="Z52" s="204"/>
      <c r="AA52" s="204"/>
      <c r="AB52" s="204"/>
      <c r="AC52" s="204"/>
      <c r="AD52" s="204"/>
      <c r="AE52" s="204"/>
      <c r="AF52" s="204"/>
      <c r="AG52" s="204" t="s">
        <v>164</v>
      </c>
      <c r="AH52" s="204">
        <v>2</v>
      </c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</row>
    <row r="53" spans="1:60" outlineLevel="1" x14ac:dyDescent="0.2">
      <c r="A53" s="211"/>
      <c r="B53" s="212"/>
      <c r="C53" s="262" t="s">
        <v>197</v>
      </c>
      <c r="D53" s="225"/>
      <c r="E53" s="226">
        <v>1814.2</v>
      </c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04"/>
      <c r="Y53" s="204"/>
      <c r="Z53" s="204"/>
      <c r="AA53" s="204"/>
      <c r="AB53" s="204"/>
      <c r="AC53" s="204"/>
      <c r="AD53" s="204"/>
      <c r="AE53" s="204"/>
      <c r="AF53" s="204"/>
      <c r="AG53" s="204" t="s">
        <v>164</v>
      </c>
      <c r="AH53" s="204">
        <v>3</v>
      </c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</row>
    <row r="54" spans="1:60" outlineLevel="1" x14ac:dyDescent="0.2">
      <c r="A54" s="211"/>
      <c r="B54" s="212"/>
      <c r="C54" s="260" t="s">
        <v>198</v>
      </c>
      <c r="D54" s="223"/>
      <c r="E54" s="22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04"/>
      <c r="Y54" s="204"/>
      <c r="Z54" s="204"/>
      <c r="AA54" s="204"/>
      <c r="AB54" s="204"/>
      <c r="AC54" s="204"/>
      <c r="AD54" s="204"/>
      <c r="AE54" s="204"/>
      <c r="AF54" s="204"/>
      <c r="AG54" s="204" t="s">
        <v>164</v>
      </c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</row>
    <row r="55" spans="1:60" outlineLevel="1" x14ac:dyDescent="0.2">
      <c r="A55" s="211"/>
      <c r="B55" s="212"/>
      <c r="C55" s="258" t="s">
        <v>199</v>
      </c>
      <c r="D55" s="219"/>
      <c r="E55" s="220">
        <v>544.26</v>
      </c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04"/>
      <c r="Y55" s="204"/>
      <c r="Z55" s="204"/>
      <c r="AA55" s="204"/>
      <c r="AB55" s="204"/>
      <c r="AC55" s="204"/>
      <c r="AD55" s="204"/>
      <c r="AE55" s="204"/>
      <c r="AF55" s="204"/>
      <c r="AG55" s="204" t="s">
        <v>164</v>
      </c>
      <c r="AH55" s="204">
        <v>0</v>
      </c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</row>
    <row r="56" spans="1:60" outlineLevel="1" x14ac:dyDescent="0.2">
      <c r="A56" s="234">
        <v>5</v>
      </c>
      <c r="B56" s="235" t="s">
        <v>200</v>
      </c>
      <c r="C56" s="254" t="s">
        <v>201</v>
      </c>
      <c r="D56" s="236" t="s">
        <v>162</v>
      </c>
      <c r="E56" s="237">
        <v>311.39100000000002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15</v>
      </c>
      <c r="M56" s="239">
        <f>G56*(1+L56/100)</f>
        <v>0</v>
      </c>
      <c r="N56" s="239">
        <v>8.3999999999999995E-3</v>
      </c>
      <c r="O56" s="239">
        <f>ROUND(E56*N56,2)</f>
        <v>2.62</v>
      </c>
      <c r="P56" s="239">
        <v>0</v>
      </c>
      <c r="Q56" s="239">
        <f>ROUND(E56*P56,2)</f>
        <v>0</v>
      </c>
      <c r="R56" s="239"/>
      <c r="S56" s="239" t="s">
        <v>153</v>
      </c>
      <c r="T56" s="240" t="s">
        <v>154</v>
      </c>
      <c r="U56" s="214">
        <v>0</v>
      </c>
      <c r="V56" s="214">
        <f>ROUND(E56*U56,2)</f>
        <v>0</v>
      </c>
      <c r="W56" s="214"/>
      <c r="X56" s="204"/>
      <c r="Y56" s="204"/>
      <c r="Z56" s="204"/>
      <c r="AA56" s="204"/>
      <c r="AB56" s="204"/>
      <c r="AC56" s="204"/>
      <c r="AD56" s="204"/>
      <c r="AE56" s="204"/>
      <c r="AF56" s="204"/>
      <c r="AG56" s="204" t="s">
        <v>155</v>
      </c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</row>
    <row r="57" spans="1:60" outlineLevel="1" x14ac:dyDescent="0.2">
      <c r="A57" s="211"/>
      <c r="B57" s="212"/>
      <c r="C57" s="255" t="s">
        <v>202</v>
      </c>
      <c r="D57" s="242"/>
      <c r="E57" s="242"/>
      <c r="F57" s="242"/>
      <c r="G57" s="242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04"/>
      <c r="Y57" s="204"/>
      <c r="Z57" s="204"/>
      <c r="AA57" s="204"/>
      <c r="AB57" s="204"/>
      <c r="AC57" s="204"/>
      <c r="AD57" s="204"/>
      <c r="AE57" s="204"/>
      <c r="AF57" s="204"/>
      <c r="AG57" s="204" t="s">
        <v>157</v>
      </c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</row>
    <row r="58" spans="1:60" outlineLevel="1" x14ac:dyDescent="0.2">
      <c r="A58" s="211"/>
      <c r="B58" s="212"/>
      <c r="C58" s="257" t="s">
        <v>203</v>
      </c>
      <c r="D58" s="243"/>
      <c r="E58" s="243"/>
      <c r="F58" s="243"/>
      <c r="G58" s="243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04"/>
      <c r="Y58" s="204"/>
      <c r="Z58" s="204"/>
      <c r="AA58" s="204"/>
      <c r="AB58" s="204"/>
      <c r="AC58" s="204"/>
      <c r="AD58" s="204"/>
      <c r="AE58" s="204"/>
      <c r="AF58" s="204"/>
      <c r="AG58" s="204" t="s">
        <v>157</v>
      </c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204"/>
      <c r="AU58" s="204"/>
      <c r="AV58" s="204"/>
      <c r="AW58" s="204"/>
      <c r="AX58" s="204"/>
      <c r="AY58" s="204"/>
      <c r="AZ58" s="204"/>
      <c r="BA58" s="204"/>
      <c r="BB58" s="204"/>
      <c r="BC58" s="204"/>
      <c r="BD58" s="204"/>
      <c r="BE58" s="204"/>
      <c r="BF58" s="204"/>
      <c r="BG58" s="204"/>
      <c r="BH58" s="204"/>
    </row>
    <row r="59" spans="1:60" outlineLevel="1" x14ac:dyDescent="0.2">
      <c r="A59" s="211"/>
      <c r="B59" s="212"/>
      <c r="C59" s="257" t="s">
        <v>204</v>
      </c>
      <c r="D59" s="243"/>
      <c r="E59" s="243"/>
      <c r="F59" s="243"/>
      <c r="G59" s="243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04"/>
      <c r="Y59" s="204"/>
      <c r="Z59" s="204"/>
      <c r="AA59" s="204"/>
      <c r="AB59" s="204"/>
      <c r="AC59" s="204"/>
      <c r="AD59" s="204"/>
      <c r="AE59" s="204"/>
      <c r="AF59" s="204"/>
      <c r="AG59" s="204" t="s">
        <v>157</v>
      </c>
      <c r="AH59" s="204"/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04"/>
      <c r="BB59" s="204"/>
      <c r="BC59" s="204"/>
      <c r="BD59" s="204"/>
      <c r="BE59" s="204"/>
      <c r="BF59" s="204"/>
      <c r="BG59" s="204"/>
      <c r="BH59" s="204"/>
    </row>
    <row r="60" spans="1:60" outlineLevel="1" x14ac:dyDescent="0.2">
      <c r="A60" s="211"/>
      <c r="B60" s="212"/>
      <c r="C60" s="257" t="s">
        <v>205</v>
      </c>
      <c r="D60" s="243"/>
      <c r="E60" s="243"/>
      <c r="F60" s="243"/>
      <c r="G60" s="243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04"/>
      <c r="Y60" s="204"/>
      <c r="Z60" s="204"/>
      <c r="AA60" s="204"/>
      <c r="AB60" s="204"/>
      <c r="AC60" s="204"/>
      <c r="AD60" s="204"/>
      <c r="AE60" s="204"/>
      <c r="AF60" s="204"/>
      <c r="AG60" s="204" t="s">
        <v>157</v>
      </c>
      <c r="AH60" s="204"/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4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4"/>
    </row>
    <row r="61" spans="1:60" outlineLevel="1" x14ac:dyDescent="0.2">
      <c r="A61" s="211"/>
      <c r="B61" s="212"/>
      <c r="C61" s="257" t="s">
        <v>206</v>
      </c>
      <c r="D61" s="243"/>
      <c r="E61" s="243"/>
      <c r="F61" s="243"/>
      <c r="G61" s="243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04"/>
      <c r="Y61" s="204"/>
      <c r="Z61" s="204"/>
      <c r="AA61" s="204"/>
      <c r="AB61" s="204"/>
      <c r="AC61" s="204"/>
      <c r="AD61" s="204"/>
      <c r="AE61" s="204"/>
      <c r="AF61" s="204"/>
      <c r="AG61" s="204" t="s">
        <v>157</v>
      </c>
      <c r="AH61" s="204"/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4"/>
      <c r="AT61" s="204"/>
      <c r="AU61" s="204"/>
      <c r="AV61" s="204"/>
      <c r="AW61" s="204"/>
      <c r="AX61" s="204"/>
      <c r="AY61" s="204"/>
      <c r="AZ61" s="204"/>
      <c r="BA61" s="204"/>
      <c r="BB61" s="204"/>
      <c r="BC61" s="204"/>
      <c r="BD61" s="204"/>
      <c r="BE61" s="204"/>
      <c r="BF61" s="204"/>
      <c r="BG61" s="204"/>
      <c r="BH61" s="204"/>
    </row>
    <row r="62" spans="1:60" outlineLevel="1" x14ac:dyDescent="0.2">
      <c r="A62" s="211"/>
      <c r="B62" s="212"/>
      <c r="C62" s="256" t="s">
        <v>158</v>
      </c>
      <c r="D62" s="216"/>
      <c r="E62" s="217"/>
      <c r="F62" s="218"/>
      <c r="G62" s="218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04"/>
      <c r="Y62" s="204"/>
      <c r="Z62" s="204"/>
      <c r="AA62" s="204"/>
      <c r="AB62" s="204"/>
      <c r="AC62" s="204"/>
      <c r="AD62" s="204"/>
      <c r="AE62" s="204"/>
      <c r="AF62" s="204"/>
      <c r="AG62" s="204" t="s">
        <v>157</v>
      </c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</row>
    <row r="63" spans="1:60" outlineLevel="1" x14ac:dyDescent="0.2">
      <c r="A63" s="211"/>
      <c r="B63" s="212"/>
      <c r="C63" s="257" t="s">
        <v>180</v>
      </c>
      <c r="D63" s="243"/>
      <c r="E63" s="243"/>
      <c r="F63" s="243"/>
      <c r="G63" s="243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04"/>
      <c r="Y63" s="204"/>
      <c r="Z63" s="204"/>
      <c r="AA63" s="204"/>
      <c r="AB63" s="204"/>
      <c r="AC63" s="204"/>
      <c r="AD63" s="204"/>
      <c r="AE63" s="204"/>
      <c r="AF63" s="204"/>
      <c r="AG63" s="204" t="s">
        <v>157</v>
      </c>
      <c r="AH63" s="204"/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</row>
    <row r="64" spans="1:60" outlineLevel="1" x14ac:dyDescent="0.2">
      <c r="A64" s="211"/>
      <c r="B64" s="212"/>
      <c r="C64" s="257" t="s">
        <v>50</v>
      </c>
      <c r="D64" s="243"/>
      <c r="E64" s="243"/>
      <c r="F64" s="243"/>
      <c r="G64" s="243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04"/>
      <c r="Y64" s="204"/>
      <c r="Z64" s="204"/>
      <c r="AA64" s="204"/>
      <c r="AB64" s="204"/>
      <c r="AC64" s="204"/>
      <c r="AD64" s="204"/>
      <c r="AE64" s="204"/>
      <c r="AF64" s="204"/>
      <c r="AG64" s="204" t="s">
        <v>157</v>
      </c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</row>
    <row r="65" spans="1:60" outlineLevel="1" x14ac:dyDescent="0.2">
      <c r="A65" s="211"/>
      <c r="B65" s="212"/>
      <c r="C65" s="260" t="s">
        <v>190</v>
      </c>
      <c r="D65" s="223"/>
      <c r="E65" s="22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04"/>
      <c r="Y65" s="204"/>
      <c r="Z65" s="204"/>
      <c r="AA65" s="204"/>
      <c r="AB65" s="204"/>
      <c r="AC65" s="204"/>
      <c r="AD65" s="204"/>
      <c r="AE65" s="204"/>
      <c r="AF65" s="204"/>
      <c r="AG65" s="204" t="s">
        <v>164</v>
      </c>
      <c r="AH65" s="204"/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</row>
    <row r="66" spans="1:60" outlineLevel="1" x14ac:dyDescent="0.2">
      <c r="A66" s="211"/>
      <c r="B66" s="212"/>
      <c r="C66" s="261" t="s">
        <v>191</v>
      </c>
      <c r="D66" s="223"/>
      <c r="E66" s="224">
        <v>248.82</v>
      </c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04"/>
      <c r="Y66" s="204"/>
      <c r="Z66" s="204"/>
      <c r="AA66" s="204"/>
      <c r="AB66" s="204"/>
      <c r="AC66" s="204"/>
      <c r="AD66" s="204"/>
      <c r="AE66" s="204"/>
      <c r="AF66" s="204"/>
      <c r="AG66" s="204" t="s">
        <v>164</v>
      </c>
      <c r="AH66" s="204">
        <v>2</v>
      </c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</row>
    <row r="67" spans="1:60" outlineLevel="1" x14ac:dyDescent="0.2">
      <c r="A67" s="211"/>
      <c r="B67" s="212"/>
      <c r="C67" s="261" t="s">
        <v>192</v>
      </c>
      <c r="D67" s="223"/>
      <c r="E67" s="224">
        <v>1095.4000000000001</v>
      </c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04"/>
      <c r="Y67" s="204"/>
      <c r="Z67" s="204"/>
      <c r="AA67" s="204"/>
      <c r="AB67" s="204"/>
      <c r="AC67" s="204"/>
      <c r="AD67" s="204"/>
      <c r="AE67" s="204"/>
      <c r="AF67" s="204"/>
      <c r="AG67" s="204" t="s">
        <v>164</v>
      </c>
      <c r="AH67" s="204">
        <v>2</v>
      </c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</row>
    <row r="68" spans="1:60" outlineLevel="1" x14ac:dyDescent="0.2">
      <c r="A68" s="211"/>
      <c r="B68" s="212"/>
      <c r="C68" s="261" t="s">
        <v>193</v>
      </c>
      <c r="D68" s="223"/>
      <c r="E68" s="224">
        <v>234.98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04"/>
      <c r="Y68" s="204"/>
      <c r="Z68" s="204"/>
      <c r="AA68" s="204"/>
      <c r="AB68" s="204"/>
      <c r="AC68" s="204"/>
      <c r="AD68" s="204"/>
      <c r="AE68" s="204"/>
      <c r="AF68" s="204"/>
      <c r="AG68" s="204" t="s">
        <v>164</v>
      </c>
      <c r="AH68" s="204">
        <v>2</v>
      </c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</row>
    <row r="69" spans="1:60" outlineLevel="1" x14ac:dyDescent="0.2">
      <c r="A69" s="211"/>
      <c r="B69" s="212"/>
      <c r="C69" s="261" t="s">
        <v>194</v>
      </c>
      <c r="D69" s="223"/>
      <c r="E69" s="224">
        <v>88.2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04"/>
      <c r="Y69" s="204"/>
      <c r="Z69" s="204"/>
      <c r="AA69" s="204"/>
      <c r="AB69" s="204"/>
      <c r="AC69" s="204"/>
      <c r="AD69" s="204"/>
      <c r="AE69" s="204"/>
      <c r="AF69" s="204"/>
      <c r="AG69" s="204" t="s">
        <v>164</v>
      </c>
      <c r="AH69" s="204">
        <v>2</v>
      </c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</row>
    <row r="70" spans="1:60" outlineLevel="1" x14ac:dyDescent="0.2">
      <c r="A70" s="211"/>
      <c r="B70" s="212"/>
      <c r="C70" s="261" t="s">
        <v>195</v>
      </c>
      <c r="D70" s="223"/>
      <c r="E70" s="224">
        <v>46.92</v>
      </c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04"/>
      <c r="Y70" s="204"/>
      <c r="Z70" s="204"/>
      <c r="AA70" s="204"/>
      <c r="AB70" s="204"/>
      <c r="AC70" s="204"/>
      <c r="AD70" s="204"/>
      <c r="AE70" s="204"/>
      <c r="AF70" s="204"/>
      <c r="AG70" s="204" t="s">
        <v>164</v>
      </c>
      <c r="AH70" s="204">
        <v>2</v>
      </c>
      <c r="AI70" s="204"/>
      <c r="AJ70" s="204"/>
      <c r="AK70" s="204"/>
      <c r="AL70" s="204"/>
      <c r="AM70" s="204"/>
      <c r="AN70" s="204"/>
      <c r="AO70" s="204"/>
      <c r="AP70" s="204"/>
      <c r="AQ70" s="204"/>
      <c r="AR70" s="204"/>
      <c r="AS70" s="204"/>
      <c r="AT70" s="204"/>
      <c r="AU70" s="204"/>
      <c r="AV70" s="204"/>
      <c r="AW70" s="204"/>
      <c r="AX70" s="204"/>
      <c r="AY70" s="204"/>
      <c r="AZ70" s="204"/>
      <c r="BA70" s="204"/>
      <c r="BB70" s="204"/>
      <c r="BC70" s="204"/>
      <c r="BD70" s="204"/>
      <c r="BE70" s="204"/>
      <c r="BF70" s="204"/>
      <c r="BG70" s="204"/>
      <c r="BH70" s="204"/>
    </row>
    <row r="71" spans="1:60" outlineLevel="1" x14ac:dyDescent="0.2">
      <c r="A71" s="211"/>
      <c r="B71" s="212"/>
      <c r="C71" s="261" t="s">
        <v>196</v>
      </c>
      <c r="D71" s="223"/>
      <c r="E71" s="224">
        <v>99.88</v>
      </c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04"/>
      <c r="Y71" s="204"/>
      <c r="Z71" s="204"/>
      <c r="AA71" s="204"/>
      <c r="AB71" s="204"/>
      <c r="AC71" s="204"/>
      <c r="AD71" s="204"/>
      <c r="AE71" s="204"/>
      <c r="AF71" s="204"/>
      <c r="AG71" s="204" t="s">
        <v>164</v>
      </c>
      <c r="AH71" s="204">
        <v>2</v>
      </c>
      <c r="AI71" s="204"/>
      <c r="AJ71" s="204"/>
      <c r="AK71" s="204"/>
      <c r="AL71" s="204"/>
      <c r="AM71" s="204"/>
      <c r="AN71" s="204"/>
      <c r="AO71" s="204"/>
      <c r="AP71" s="204"/>
      <c r="AQ71" s="204"/>
      <c r="AR71" s="204"/>
      <c r="AS71" s="204"/>
      <c r="AT71" s="204"/>
      <c r="AU71" s="204"/>
      <c r="AV71" s="204"/>
      <c r="AW71" s="204"/>
      <c r="AX71" s="204"/>
      <c r="AY71" s="204"/>
      <c r="AZ71" s="204"/>
      <c r="BA71" s="204"/>
      <c r="BB71" s="204"/>
      <c r="BC71" s="204"/>
      <c r="BD71" s="204"/>
      <c r="BE71" s="204"/>
      <c r="BF71" s="204"/>
      <c r="BG71" s="204"/>
      <c r="BH71" s="204"/>
    </row>
    <row r="72" spans="1:60" outlineLevel="1" x14ac:dyDescent="0.2">
      <c r="A72" s="211"/>
      <c r="B72" s="212"/>
      <c r="C72" s="261" t="s">
        <v>207</v>
      </c>
      <c r="D72" s="223"/>
      <c r="E72" s="224">
        <v>261.74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04"/>
      <c r="Y72" s="204"/>
      <c r="Z72" s="204"/>
      <c r="AA72" s="204"/>
      <c r="AB72" s="204"/>
      <c r="AC72" s="204"/>
      <c r="AD72" s="204"/>
      <c r="AE72" s="204"/>
      <c r="AF72" s="204"/>
      <c r="AG72" s="204" t="s">
        <v>164</v>
      </c>
      <c r="AH72" s="204">
        <v>2</v>
      </c>
      <c r="AI72" s="204"/>
      <c r="AJ72" s="204"/>
      <c r="AK72" s="204"/>
      <c r="AL72" s="204"/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</row>
    <row r="73" spans="1:60" outlineLevel="1" x14ac:dyDescent="0.2">
      <c r="A73" s="211"/>
      <c r="B73" s="212"/>
      <c r="C73" s="262" t="s">
        <v>197</v>
      </c>
      <c r="D73" s="225"/>
      <c r="E73" s="226">
        <v>2075.94</v>
      </c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04"/>
      <c r="Y73" s="204"/>
      <c r="Z73" s="204"/>
      <c r="AA73" s="204"/>
      <c r="AB73" s="204"/>
      <c r="AC73" s="204"/>
      <c r="AD73" s="204"/>
      <c r="AE73" s="204"/>
      <c r="AF73" s="204"/>
      <c r="AG73" s="204" t="s">
        <v>164</v>
      </c>
      <c r="AH73" s="204">
        <v>3</v>
      </c>
      <c r="AI73" s="204"/>
      <c r="AJ73" s="204"/>
      <c r="AK73" s="204"/>
      <c r="AL73" s="204"/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204"/>
      <c r="AY73" s="204"/>
      <c r="AZ73" s="204"/>
      <c r="BA73" s="204"/>
      <c r="BB73" s="204"/>
      <c r="BC73" s="204"/>
      <c r="BD73" s="204"/>
      <c r="BE73" s="204"/>
      <c r="BF73" s="204"/>
      <c r="BG73" s="204"/>
      <c r="BH73" s="204"/>
    </row>
    <row r="74" spans="1:60" outlineLevel="1" x14ac:dyDescent="0.2">
      <c r="A74" s="211"/>
      <c r="B74" s="212"/>
      <c r="C74" s="260" t="s">
        <v>198</v>
      </c>
      <c r="D74" s="223"/>
      <c r="E74" s="22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04"/>
      <c r="Y74" s="204"/>
      <c r="Z74" s="204"/>
      <c r="AA74" s="204"/>
      <c r="AB74" s="204"/>
      <c r="AC74" s="204"/>
      <c r="AD74" s="204"/>
      <c r="AE74" s="204"/>
      <c r="AF74" s="204"/>
      <c r="AG74" s="204" t="s">
        <v>164</v>
      </c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4"/>
      <c r="BD74" s="204"/>
      <c r="BE74" s="204"/>
      <c r="BF74" s="204"/>
      <c r="BG74" s="204"/>
      <c r="BH74" s="204"/>
    </row>
    <row r="75" spans="1:60" outlineLevel="1" x14ac:dyDescent="0.2">
      <c r="A75" s="211"/>
      <c r="B75" s="212"/>
      <c r="C75" s="258" t="s">
        <v>208</v>
      </c>
      <c r="D75" s="219"/>
      <c r="E75" s="220">
        <v>311.39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04"/>
      <c r="Y75" s="204"/>
      <c r="Z75" s="204"/>
      <c r="AA75" s="204"/>
      <c r="AB75" s="204"/>
      <c r="AC75" s="204"/>
      <c r="AD75" s="204"/>
      <c r="AE75" s="204"/>
      <c r="AF75" s="204"/>
      <c r="AG75" s="204" t="s">
        <v>164</v>
      </c>
      <c r="AH75" s="204">
        <v>0</v>
      </c>
      <c r="AI75" s="204"/>
      <c r="AJ75" s="204"/>
      <c r="AK75" s="204"/>
      <c r="AL75" s="204"/>
      <c r="AM75" s="204"/>
      <c r="AN75" s="204"/>
      <c r="AO75" s="204"/>
      <c r="AP75" s="204"/>
      <c r="AQ75" s="204"/>
      <c r="AR75" s="204"/>
      <c r="AS75" s="204"/>
      <c r="AT75" s="204"/>
      <c r="AU75" s="204"/>
      <c r="AV75" s="204"/>
      <c r="AW75" s="204"/>
      <c r="AX75" s="204"/>
      <c r="AY75" s="204"/>
      <c r="AZ75" s="204"/>
      <c r="BA75" s="204"/>
      <c r="BB75" s="204"/>
      <c r="BC75" s="204"/>
      <c r="BD75" s="204"/>
      <c r="BE75" s="204"/>
      <c r="BF75" s="204"/>
      <c r="BG75" s="204"/>
      <c r="BH75" s="204"/>
    </row>
    <row r="76" spans="1:60" outlineLevel="1" x14ac:dyDescent="0.2">
      <c r="A76" s="234">
        <v>6</v>
      </c>
      <c r="B76" s="235" t="s">
        <v>209</v>
      </c>
      <c r="C76" s="254" t="s">
        <v>210</v>
      </c>
      <c r="D76" s="236" t="s">
        <v>162</v>
      </c>
      <c r="E76" s="237">
        <v>2075.94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15</v>
      </c>
      <c r="M76" s="239">
        <f>G76*(1+L76/100)</f>
        <v>0</v>
      </c>
      <c r="N76" s="239">
        <v>2.0000000000000002E-5</v>
      </c>
      <c r="O76" s="239">
        <f>ROUND(E76*N76,2)</f>
        <v>0.04</v>
      </c>
      <c r="P76" s="239">
        <v>0</v>
      </c>
      <c r="Q76" s="239">
        <f>ROUND(E76*P76,2)</f>
        <v>0</v>
      </c>
      <c r="R76" s="239"/>
      <c r="S76" s="239" t="s">
        <v>153</v>
      </c>
      <c r="T76" s="240" t="s">
        <v>154</v>
      </c>
      <c r="U76" s="214">
        <v>0</v>
      </c>
      <c r="V76" s="214">
        <f>ROUND(E76*U76,2)</f>
        <v>0</v>
      </c>
      <c r="W76" s="214"/>
      <c r="X76" s="204"/>
      <c r="Y76" s="204"/>
      <c r="Z76" s="204"/>
      <c r="AA76" s="204"/>
      <c r="AB76" s="204"/>
      <c r="AC76" s="204"/>
      <c r="AD76" s="204"/>
      <c r="AE76" s="204"/>
      <c r="AF76" s="204"/>
      <c r="AG76" s="204" t="s">
        <v>155</v>
      </c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</row>
    <row r="77" spans="1:60" outlineLevel="1" x14ac:dyDescent="0.2">
      <c r="A77" s="211"/>
      <c r="B77" s="212"/>
      <c r="C77" s="255" t="s">
        <v>180</v>
      </c>
      <c r="D77" s="242"/>
      <c r="E77" s="242"/>
      <c r="F77" s="242"/>
      <c r="G77" s="242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04"/>
      <c r="Y77" s="204"/>
      <c r="Z77" s="204"/>
      <c r="AA77" s="204"/>
      <c r="AB77" s="204"/>
      <c r="AC77" s="204"/>
      <c r="AD77" s="204"/>
      <c r="AE77" s="204"/>
      <c r="AF77" s="204"/>
      <c r="AG77" s="204" t="s">
        <v>157</v>
      </c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</row>
    <row r="78" spans="1:60" outlineLevel="1" x14ac:dyDescent="0.2">
      <c r="A78" s="211"/>
      <c r="B78" s="212"/>
      <c r="C78" s="257" t="s">
        <v>50</v>
      </c>
      <c r="D78" s="243"/>
      <c r="E78" s="243"/>
      <c r="F78" s="243"/>
      <c r="G78" s="243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04"/>
      <c r="Y78" s="204"/>
      <c r="Z78" s="204"/>
      <c r="AA78" s="204"/>
      <c r="AB78" s="204"/>
      <c r="AC78" s="204"/>
      <c r="AD78" s="204"/>
      <c r="AE78" s="204"/>
      <c r="AF78" s="204"/>
      <c r="AG78" s="204" t="s">
        <v>157</v>
      </c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</row>
    <row r="79" spans="1:60" outlineLevel="1" x14ac:dyDescent="0.2">
      <c r="A79" s="211"/>
      <c r="B79" s="212"/>
      <c r="C79" s="258" t="s">
        <v>181</v>
      </c>
      <c r="D79" s="219"/>
      <c r="E79" s="220">
        <v>248.82</v>
      </c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04"/>
      <c r="Y79" s="204"/>
      <c r="Z79" s="204"/>
      <c r="AA79" s="204"/>
      <c r="AB79" s="204"/>
      <c r="AC79" s="204"/>
      <c r="AD79" s="204"/>
      <c r="AE79" s="204"/>
      <c r="AF79" s="204"/>
      <c r="AG79" s="204" t="s">
        <v>164</v>
      </c>
      <c r="AH79" s="204">
        <v>0</v>
      </c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</row>
    <row r="80" spans="1:60" outlineLevel="1" x14ac:dyDescent="0.2">
      <c r="A80" s="211"/>
      <c r="B80" s="212"/>
      <c r="C80" s="258" t="s">
        <v>182</v>
      </c>
      <c r="D80" s="219"/>
      <c r="E80" s="220">
        <v>1095.4000000000001</v>
      </c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04"/>
      <c r="Y80" s="204"/>
      <c r="Z80" s="204"/>
      <c r="AA80" s="204"/>
      <c r="AB80" s="204"/>
      <c r="AC80" s="204"/>
      <c r="AD80" s="204"/>
      <c r="AE80" s="204"/>
      <c r="AF80" s="204"/>
      <c r="AG80" s="204" t="s">
        <v>164</v>
      </c>
      <c r="AH80" s="204">
        <v>0</v>
      </c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</row>
    <row r="81" spans="1:60" outlineLevel="1" x14ac:dyDescent="0.2">
      <c r="A81" s="211"/>
      <c r="B81" s="212"/>
      <c r="C81" s="258" t="s">
        <v>183</v>
      </c>
      <c r="D81" s="219"/>
      <c r="E81" s="220">
        <v>234.98</v>
      </c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04"/>
      <c r="Y81" s="204"/>
      <c r="Z81" s="204"/>
      <c r="AA81" s="204"/>
      <c r="AB81" s="204"/>
      <c r="AC81" s="204"/>
      <c r="AD81" s="204"/>
      <c r="AE81" s="204"/>
      <c r="AF81" s="204"/>
      <c r="AG81" s="204" t="s">
        <v>164</v>
      </c>
      <c r="AH81" s="204">
        <v>0</v>
      </c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4"/>
      <c r="AT81" s="204"/>
      <c r="AU81" s="204"/>
      <c r="AV81" s="204"/>
      <c r="AW81" s="204"/>
      <c r="AX81" s="204"/>
      <c r="AY81" s="204"/>
      <c r="AZ81" s="204"/>
      <c r="BA81" s="204"/>
      <c r="BB81" s="204"/>
      <c r="BC81" s="204"/>
      <c r="BD81" s="204"/>
      <c r="BE81" s="204"/>
      <c r="BF81" s="204"/>
      <c r="BG81" s="204"/>
      <c r="BH81" s="204"/>
    </row>
    <row r="82" spans="1:60" outlineLevel="1" x14ac:dyDescent="0.2">
      <c r="A82" s="211"/>
      <c r="B82" s="212"/>
      <c r="C82" s="258" t="s">
        <v>184</v>
      </c>
      <c r="D82" s="219"/>
      <c r="E82" s="220">
        <v>88.2</v>
      </c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04"/>
      <c r="Y82" s="204"/>
      <c r="Z82" s="204"/>
      <c r="AA82" s="204"/>
      <c r="AB82" s="204"/>
      <c r="AC82" s="204"/>
      <c r="AD82" s="204"/>
      <c r="AE82" s="204"/>
      <c r="AF82" s="204"/>
      <c r="AG82" s="204" t="s">
        <v>164</v>
      </c>
      <c r="AH82" s="204">
        <v>0</v>
      </c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4"/>
      <c r="AT82" s="204"/>
      <c r="AU82" s="204"/>
      <c r="AV82" s="204"/>
      <c r="AW82" s="204"/>
      <c r="AX82" s="204"/>
      <c r="AY82" s="204"/>
      <c r="AZ82" s="204"/>
      <c r="BA82" s="204"/>
      <c r="BB82" s="204"/>
      <c r="BC82" s="204"/>
      <c r="BD82" s="204"/>
      <c r="BE82" s="204"/>
      <c r="BF82" s="204"/>
      <c r="BG82" s="204"/>
      <c r="BH82" s="204"/>
    </row>
    <row r="83" spans="1:60" outlineLevel="1" x14ac:dyDescent="0.2">
      <c r="A83" s="211"/>
      <c r="B83" s="212"/>
      <c r="C83" s="258" t="s">
        <v>185</v>
      </c>
      <c r="D83" s="219"/>
      <c r="E83" s="220">
        <v>46.92</v>
      </c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04"/>
      <c r="Y83" s="204"/>
      <c r="Z83" s="204"/>
      <c r="AA83" s="204"/>
      <c r="AB83" s="204"/>
      <c r="AC83" s="204"/>
      <c r="AD83" s="204"/>
      <c r="AE83" s="204"/>
      <c r="AF83" s="204"/>
      <c r="AG83" s="204" t="s">
        <v>164</v>
      </c>
      <c r="AH83" s="204">
        <v>0</v>
      </c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4"/>
      <c r="AT83" s="204"/>
      <c r="AU83" s="204"/>
      <c r="AV83" s="204"/>
      <c r="AW83" s="204"/>
      <c r="AX83" s="204"/>
      <c r="AY83" s="204"/>
      <c r="AZ83" s="204"/>
      <c r="BA83" s="204"/>
      <c r="BB83" s="204"/>
      <c r="BC83" s="204"/>
      <c r="BD83" s="204"/>
      <c r="BE83" s="204"/>
      <c r="BF83" s="204"/>
      <c r="BG83" s="204"/>
      <c r="BH83" s="204"/>
    </row>
    <row r="84" spans="1:60" outlineLevel="1" x14ac:dyDescent="0.2">
      <c r="A84" s="211"/>
      <c r="B84" s="212"/>
      <c r="C84" s="258" t="s">
        <v>186</v>
      </c>
      <c r="D84" s="219"/>
      <c r="E84" s="220">
        <v>99.88</v>
      </c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04"/>
      <c r="Y84" s="204"/>
      <c r="Z84" s="204"/>
      <c r="AA84" s="204"/>
      <c r="AB84" s="204"/>
      <c r="AC84" s="204"/>
      <c r="AD84" s="204"/>
      <c r="AE84" s="204"/>
      <c r="AF84" s="204"/>
      <c r="AG84" s="204" t="s">
        <v>164</v>
      </c>
      <c r="AH84" s="204">
        <v>0</v>
      </c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4"/>
      <c r="AT84" s="204"/>
      <c r="AU84" s="204"/>
      <c r="AV84" s="204"/>
      <c r="AW84" s="204"/>
      <c r="AX84" s="204"/>
      <c r="AY84" s="204"/>
      <c r="AZ84" s="204"/>
      <c r="BA84" s="204"/>
      <c r="BB84" s="204"/>
      <c r="BC84" s="204"/>
      <c r="BD84" s="204"/>
      <c r="BE84" s="204"/>
      <c r="BF84" s="204"/>
      <c r="BG84" s="204"/>
      <c r="BH84" s="204"/>
    </row>
    <row r="85" spans="1:60" outlineLevel="1" x14ac:dyDescent="0.2">
      <c r="A85" s="211"/>
      <c r="B85" s="212"/>
      <c r="C85" s="258" t="s">
        <v>187</v>
      </c>
      <c r="D85" s="219"/>
      <c r="E85" s="220">
        <v>261.74</v>
      </c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04"/>
      <c r="Y85" s="204"/>
      <c r="Z85" s="204"/>
      <c r="AA85" s="204"/>
      <c r="AB85" s="204"/>
      <c r="AC85" s="204"/>
      <c r="AD85" s="204"/>
      <c r="AE85" s="204"/>
      <c r="AF85" s="204"/>
      <c r="AG85" s="204" t="s">
        <v>164</v>
      </c>
      <c r="AH85" s="204">
        <v>0</v>
      </c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</row>
    <row r="86" spans="1:60" ht="22.5" outlineLevel="1" x14ac:dyDescent="0.2">
      <c r="A86" s="234">
        <v>7</v>
      </c>
      <c r="B86" s="235" t="s">
        <v>211</v>
      </c>
      <c r="C86" s="254" t="s">
        <v>212</v>
      </c>
      <c r="D86" s="236" t="s">
        <v>162</v>
      </c>
      <c r="E86" s="237">
        <v>20.759399999999999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15</v>
      </c>
      <c r="M86" s="239">
        <f>G86*(1+L86/100)</f>
        <v>0</v>
      </c>
      <c r="N86" s="239">
        <v>0</v>
      </c>
      <c r="O86" s="239">
        <f>ROUND(E86*N86,2)</f>
        <v>0</v>
      </c>
      <c r="P86" s="239">
        <v>0</v>
      </c>
      <c r="Q86" s="239">
        <f>ROUND(E86*P86,2)</f>
        <v>0</v>
      </c>
      <c r="R86" s="239"/>
      <c r="S86" s="239" t="s">
        <v>153</v>
      </c>
      <c r="T86" s="240" t="s">
        <v>154</v>
      </c>
      <c r="U86" s="214">
        <v>0</v>
      </c>
      <c r="V86" s="214">
        <f>ROUND(E86*U86,2)</f>
        <v>0</v>
      </c>
      <c r="W86" s="214"/>
      <c r="X86" s="204"/>
      <c r="Y86" s="204"/>
      <c r="Z86" s="204"/>
      <c r="AA86" s="204"/>
      <c r="AB86" s="204"/>
      <c r="AC86" s="204"/>
      <c r="AD86" s="204"/>
      <c r="AE86" s="204"/>
      <c r="AF86" s="204"/>
      <c r="AG86" s="204" t="s">
        <v>213</v>
      </c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</row>
    <row r="87" spans="1:60" outlineLevel="1" x14ac:dyDescent="0.2">
      <c r="A87" s="211"/>
      <c r="B87" s="212"/>
      <c r="C87" s="255" t="s">
        <v>214</v>
      </c>
      <c r="D87" s="242"/>
      <c r="E87" s="242"/>
      <c r="F87" s="242"/>
      <c r="G87" s="242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04"/>
      <c r="Y87" s="204"/>
      <c r="Z87" s="204"/>
      <c r="AA87" s="204"/>
      <c r="AB87" s="204"/>
      <c r="AC87" s="204"/>
      <c r="AD87" s="204"/>
      <c r="AE87" s="204"/>
      <c r="AF87" s="204"/>
      <c r="AG87" s="204" t="s">
        <v>157</v>
      </c>
      <c r="AH87" s="204"/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</row>
    <row r="88" spans="1:60" outlineLevel="1" x14ac:dyDescent="0.2">
      <c r="A88" s="211"/>
      <c r="B88" s="212"/>
      <c r="C88" s="257" t="s">
        <v>215</v>
      </c>
      <c r="D88" s="243"/>
      <c r="E88" s="243"/>
      <c r="F88" s="243"/>
      <c r="G88" s="243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04"/>
      <c r="Y88" s="204"/>
      <c r="Z88" s="204"/>
      <c r="AA88" s="204"/>
      <c r="AB88" s="204"/>
      <c r="AC88" s="204"/>
      <c r="AD88" s="204"/>
      <c r="AE88" s="204"/>
      <c r="AF88" s="204"/>
      <c r="AG88" s="204" t="s">
        <v>157</v>
      </c>
      <c r="AH88" s="204"/>
      <c r="AI88" s="204"/>
      <c r="AJ88" s="204"/>
      <c r="AK88" s="204"/>
      <c r="AL88" s="204"/>
      <c r="AM88" s="204"/>
      <c r="AN88" s="204"/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  <c r="AY88" s="204"/>
      <c r="AZ88" s="204"/>
      <c r="BA88" s="204"/>
      <c r="BB88" s="204"/>
      <c r="BC88" s="204"/>
      <c r="BD88" s="204"/>
      <c r="BE88" s="204"/>
      <c r="BF88" s="204"/>
      <c r="BG88" s="204"/>
      <c r="BH88" s="204"/>
    </row>
    <row r="89" spans="1:60" outlineLevel="1" x14ac:dyDescent="0.2">
      <c r="A89" s="211"/>
      <c r="B89" s="212"/>
      <c r="C89" s="257" t="s">
        <v>203</v>
      </c>
      <c r="D89" s="243"/>
      <c r="E89" s="243"/>
      <c r="F89" s="243"/>
      <c r="G89" s="243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04"/>
      <c r="Y89" s="204"/>
      <c r="Z89" s="204"/>
      <c r="AA89" s="204"/>
      <c r="AB89" s="204"/>
      <c r="AC89" s="204"/>
      <c r="AD89" s="204"/>
      <c r="AE89" s="204"/>
      <c r="AF89" s="204"/>
      <c r="AG89" s="204" t="s">
        <v>157</v>
      </c>
      <c r="AH89" s="204"/>
      <c r="AI89" s="204"/>
      <c r="AJ89" s="204"/>
      <c r="AK89" s="204"/>
      <c r="AL89" s="204"/>
      <c r="AM89" s="204"/>
      <c r="AN89" s="204"/>
      <c r="AO89" s="204"/>
      <c r="AP89" s="204"/>
      <c r="AQ89" s="204"/>
      <c r="AR89" s="204"/>
      <c r="AS89" s="204"/>
      <c r="AT89" s="204"/>
      <c r="AU89" s="204"/>
      <c r="AV89" s="204"/>
      <c r="AW89" s="204"/>
      <c r="AX89" s="204"/>
      <c r="AY89" s="204"/>
      <c r="AZ89" s="204"/>
      <c r="BA89" s="204"/>
      <c r="BB89" s="204"/>
      <c r="BC89" s="204"/>
      <c r="BD89" s="204"/>
      <c r="BE89" s="204"/>
      <c r="BF89" s="204"/>
      <c r="BG89" s="204"/>
      <c r="BH89" s="204"/>
    </row>
    <row r="90" spans="1:60" outlineLevel="1" x14ac:dyDescent="0.2">
      <c r="A90" s="211"/>
      <c r="B90" s="212"/>
      <c r="C90" s="257" t="s">
        <v>216</v>
      </c>
      <c r="D90" s="243"/>
      <c r="E90" s="243"/>
      <c r="F90" s="243"/>
      <c r="G90" s="243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04"/>
      <c r="Y90" s="204"/>
      <c r="Z90" s="204"/>
      <c r="AA90" s="204"/>
      <c r="AB90" s="204"/>
      <c r="AC90" s="204"/>
      <c r="AD90" s="204"/>
      <c r="AE90" s="204"/>
      <c r="AF90" s="204"/>
      <c r="AG90" s="204" t="s">
        <v>157</v>
      </c>
      <c r="AH90" s="204"/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</row>
    <row r="91" spans="1:60" outlineLevel="1" x14ac:dyDescent="0.2">
      <c r="A91" s="211"/>
      <c r="B91" s="212"/>
      <c r="C91" s="257" t="s">
        <v>217</v>
      </c>
      <c r="D91" s="243"/>
      <c r="E91" s="243"/>
      <c r="F91" s="243"/>
      <c r="G91" s="243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04"/>
      <c r="Y91" s="204"/>
      <c r="Z91" s="204"/>
      <c r="AA91" s="204"/>
      <c r="AB91" s="204"/>
      <c r="AC91" s="204"/>
      <c r="AD91" s="204"/>
      <c r="AE91" s="204"/>
      <c r="AF91" s="204"/>
      <c r="AG91" s="204" t="s">
        <v>157</v>
      </c>
      <c r="AH91" s="204"/>
      <c r="AI91" s="204"/>
      <c r="AJ91" s="204"/>
      <c r="AK91" s="204"/>
      <c r="AL91" s="204"/>
      <c r="AM91" s="204"/>
      <c r="AN91" s="204"/>
      <c r="AO91" s="204"/>
      <c r="AP91" s="204"/>
      <c r="AQ91" s="204"/>
      <c r="AR91" s="204"/>
      <c r="AS91" s="204"/>
      <c r="AT91" s="204"/>
      <c r="AU91" s="204"/>
      <c r="AV91" s="204"/>
      <c r="AW91" s="204"/>
      <c r="AX91" s="204"/>
      <c r="AY91" s="204"/>
      <c r="AZ91" s="204"/>
      <c r="BA91" s="204"/>
      <c r="BB91" s="204"/>
      <c r="BC91" s="204"/>
      <c r="BD91" s="204"/>
      <c r="BE91" s="204"/>
      <c r="BF91" s="204"/>
      <c r="BG91" s="204"/>
      <c r="BH91" s="204"/>
    </row>
    <row r="92" spans="1:60" outlineLevel="1" x14ac:dyDescent="0.2">
      <c r="A92" s="211"/>
      <c r="B92" s="212"/>
      <c r="C92" s="257" t="s">
        <v>206</v>
      </c>
      <c r="D92" s="243"/>
      <c r="E92" s="243"/>
      <c r="F92" s="243"/>
      <c r="G92" s="243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04"/>
      <c r="Y92" s="204"/>
      <c r="Z92" s="204"/>
      <c r="AA92" s="204"/>
      <c r="AB92" s="204"/>
      <c r="AC92" s="204"/>
      <c r="AD92" s="204"/>
      <c r="AE92" s="204"/>
      <c r="AF92" s="204"/>
      <c r="AG92" s="204" t="s">
        <v>157</v>
      </c>
      <c r="AH92" s="204"/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</row>
    <row r="93" spans="1:60" outlineLevel="1" x14ac:dyDescent="0.2">
      <c r="A93" s="211"/>
      <c r="B93" s="212"/>
      <c r="C93" s="256" t="s">
        <v>158</v>
      </c>
      <c r="D93" s="216"/>
      <c r="E93" s="217"/>
      <c r="F93" s="218"/>
      <c r="G93" s="218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04"/>
      <c r="Y93" s="204"/>
      <c r="Z93" s="204"/>
      <c r="AA93" s="204"/>
      <c r="AB93" s="204"/>
      <c r="AC93" s="204"/>
      <c r="AD93" s="204"/>
      <c r="AE93" s="204"/>
      <c r="AF93" s="204"/>
      <c r="AG93" s="204" t="s">
        <v>157</v>
      </c>
      <c r="AH93" s="204"/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</row>
    <row r="94" spans="1:60" outlineLevel="1" x14ac:dyDescent="0.2">
      <c r="A94" s="211"/>
      <c r="B94" s="212"/>
      <c r="C94" s="257" t="s">
        <v>180</v>
      </c>
      <c r="D94" s="243"/>
      <c r="E94" s="243"/>
      <c r="F94" s="243"/>
      <c r="G94" s="243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04"/>
      <c r="Y94" s="204"/>
      <c r="Z94" s="204"/>
      <c r="AA94" s="204"/>
      <c r="AB94" s="204"/>
      <c r="AC94" s="204"/>
      <c r="AD94" s="204"/>
      <c r="AE94" s="204"/>
      <c r="AF94" s="204"/>
      <c r="AG94" s="204" t="s">
        <v>157</v>
      </c>
      <c r="AH94" s="204"/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</row>
    <row r="95" spans="1:60" outlineLevel="1" x14ac:dyDescent="0.2">
      <c r="A95" s="211"/>
      <c r="B95" s="212"/>
      <c r="C95" s="257" t="s">
        <v>50</v>
      </c>
      <c r="D95" s="243"/>
      <c r="E95" s="243"/>
      <c r="F95" s="243"/>
      <c r="G95" s="243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04"/>
      <c r="Y95" s="204"/>
      <c r="Z95" s="204"/>
      <c r="AA95" s="204"/>
      <c r="AB95" s="204"/>
      <c r="AC95" s="204"/>
      <c r="AD95" s="204"/>
      <c r="AE95" s="204"/>
      <c r="AF95" s="204"/>
      <c r="AG95" s="204" t="s">
        <v>157</v>
      </c>
      <c r="AH95" s="204"/>
      <c r="AI95" s="204"/>
      <c r="AJ95" s="204"/>
      <c r="AK95" s="204"/>
      <c r="AL95" s="204"/>
      <c r="AM95" s="204"/>
      <c r="AN95" s="204"/>
      <c r="AO95" s="204"/>
      <c r="AP95" s="204"/>
      <c r="AQ95" s="204"/>
      <c r="AR95" s="204"/>
      <c r="AS95" s="204"/>
      <c r="AT95" s="204"/>
      <c r="AU95" s="204"/>
      <c r="AV95" s="204"/>
      <c r="AW95" s="204"/>
      <c r="AX95" s="204"/>
      <c r="AY95" s="204"/>
      <c r="AZ95" s="204"/>
      <c r="BA95" s="204"/>
      <c r="BB95" s="204"/>
      <c r="BC95" s="204"/>
      <c r="BD95" s="204"/>
      <c r="BE95" s="204"/>
      <c r="BF95" s="204"/>
      <c r="BG95" s="204"/>
      <c r="BH95" s="204"/>
    </row>
    <row r="96" spans="1:60" outlineLevel="1" x14ac:dyDescent="0.2">
      <c r="A96" s="211"/>
      <c r="B96" s="212"/>
      <c r="C96" s="260" t="s">
        <v>190</v>
      </c>
      <c r="D96" s="223"/>
      <c r="E96" s="224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04"/>
      <c r="Y96" s="204"/>
      <c r="Z96" s="204"/>
      <c r="AA96" s="204"/>
      <c r="AB96" s="204"/>
      <c r="AC96" s="204"/>
      <c r="AD96" s="204"/>
      <c r="AE96" s="204"/>
      <c r="AF96" s="204"/>
      <c r="AG96" s="204" t="s">
        <v>164</v>
      </c>
      <c r="AH96" s="204"/>
      <c r="AI96" s="204"/>
      <c r="AJ96" s="204"/>
      <c r="AK96" s="204"/>
      <c r="AL96" s="204"/>
      <c r="AM96" s="204"/>
      <c r="AN96" s="204"/>
      <c r="AO96" s="204"/>
      <c r="AP96" s="204"/>
      <c r="AQ96" s="204"/>
      <c r="AR96" s="204"/>
      <c r="AS96" s="204"/>
      <c r="AT96" s="204"/>
      <c r="AU96" s="204"/>
      <c r="AV96" s="204"/>
      <c r="AW96" s="204"/>
      <c r="AX96" s="204"/>
      <c r="AY96" s="204"/>
      <c r="AZ96" s="204"/>
      <c r="BA96" s="204"/>
      <c r="BB96" s="204"/>
      <c r="BC96" s="204"/>
      <c r="BD96" s="204"/>
      <c r="BE96" s="204"/>
      <c r="BF96" s="204"/>
      <c r="BG96" s="204"/>
      <c r="BH96" s="204"/>
    </row>
    <row r="97" spans="1:60" outlineLevel="1" x14ac:dyDescent="0.2">
      <c r="A97" s="211"/>
      <c r="B97" s="212"/>
      <c r="C97" s="261" t="s">
        <v>191</v>
      </c>
      <c r="D97" s="223"/>
      <c r="E97" s="224">
        <v>248.82</v>
      </c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04"/>
      <c r="Y97" s="204"/>
      <c r="Z97" s="204"/>
      <c r="AA97" s="204"/>
      <c r="AB97" s="204"/>
      <c r="AC97" s="204"/>
      <c r="AD97" s="204"/>
      <c r="AE97" s="204"/>
      <c r="AF97" s="204"/>
      <c r="AG97" s="204" t="s">
        <v>164</v>
      </c>
      <c r="AH97" s="204">
        <v>2</v>
      </c>
      <c r="AI97" s="204"/>
      <c r="AJ97" s="204"/>
      <c r="AK97" s="204"/>
      <c r="AL97" s="204"/>
      <c r="AM97" s="204"/>
      <c r="AN97" s="204"/>
      <c r="AO97" s="204"/>
      <c r="AP97" s="204"/>
      <c r="AQ97" s="204"/>
      <c r="AR97" s="204"/>
      <c r="AS97" s="204"/>
      <c r="AT97" s="204"/>
      <c r="AU97" s="204"/>
      <c r="AV97" s="204"/>
      <c r="AW97" s="204"/>
      <c r="AX97" s="204"/>
      <c r="AY97" s="204"/>
      <c r="AZ97" s="204"/>
      <c r="BA97" s="204"/>
      <c r="BB97" s="204"/>
      <c r="BC97" s="204"/>
      <c r="BD97" s="204"/>
      <c r="BE97" s="204"/>
      <c r="BF97" s="204"/>
      <c r="BG97" s="204"/>
      <c r="BH97" s="204"/>
    </row>
    <row r="98" spans="1:60" outlineLevel="1" x14ac:dyDescent="0.2">
      <c r="A98" s="211"/>
      <c r="B98" s="212"/>
      <c r="C98" s="261" t="s">
        <v>192</v>
      </c>
      <c r="D98" s="223"/>
      <c r="E98" s="224">
        <v>1095.4000000000001</v>
      </c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04"/>
      <c r="Y98" s="204"/>
      <c r="Z98" s="204"/>
      <c r="AA98" s="204"/>
      <c r="AB98" s="204"/>
      <c r="AC98" s="204"/>
      <c r="AD98" s="204"/>
      <c r="AE98" s="204"/>
      <c r="AF98" s="204"/>
      <c r="AG98" s="204" t="s">
        <v>164</v>
      </c>
      <c r="AH98" s="204">
        <v>2</v>
      </c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4"/>
      <c r="AT98" s="204"/>
      <c r="AU98" s="204"/>
      <c r="AV98" s="204"/>
      <c r="AW98" s="204"/>
      <c r="AX98" s="204"/>
      <c r="AY98" s="204"/>
      <c r="AZ98" s="204"/>
      <c r="BA98" s="204"/>
      <c r="BB98" s="204"/>
      <c r="BC98" s="204"/>
      <c r="BD98" s="204"/>
      <c r="BE98" s="204"/>
      <c r="BF98" s="204"/>
      <c r="BG98" s="204"/>
      <c r="BH98" s="204"/>
    </row>
    <row r="99" spans="1:60" outlineLevel="1" x14ac:dyDescent="0.2">
      <c r="A99" s="211"/>
      <c r="B99" s="212"/>
      <c r="C99" s="261" t="s">
        <v>193</v>
      </c>
      <c r="D99" s="223"/>
      <c r="E99" s="224">
        <v>234.98</v>
      </c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04"/>
      <c r="Y99" s="204"/>
      <c r="Z99" s="204"/>
      <c r="AA99" s="204"/>
      <c r="AB99" s="204"/>
      <c r="AC99" s="204"/>
      <c r="AD99" s="204"/>
      <c r="AE99" s="204"/>
      <c r="AF99" s="204"/>
      <c r="AG99" s="204" t="s">
        <v>164</v>
      </c>
      <c r="AH99" s="204">
        <v>2</v>
      </c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4"/>
      <c r="AT99" s="204"/>
      <c r="AU99" s="204"/>
      <c r="AV99" s="204"/>
      <c r="AW99" s="204"/>
      <c r="AX99" s="204"/>
      <c r="AY99" s="204"/>
      <c r="AZ99" s="204"/>
      <c r="BA99" s="204"/>
      <c r="BB99" s="204"/>
      <c r="BC99" s="204"/>
      <c r="BD99" s="204"/>
      <c r="BE99" s="204"/>
      <c r="BF99" s="204"/>
      <c r="BG99" s="204"/>
      <c r="BH99" s="204"/>
    </row>
    <row r="100" spans="1:60" outlineLevel="1" x14ac:dyDescent="0.2">
      <c r="A100" s="211"/>
      <c r="B100" s="212"/>
      <c r="C100" s="261" t="s">
        <v>194</v>
      </c>
      <c r="D100" s="223"/>
      <c r="E100" s="224">
        <v>88.2</v>
      </c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 t="s">
        <v>164</v>
      </c>
      <c r="AH100" s="204">
        <v>2</v>
      </c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4"/>
      <c r="AT100" s="204"/>
      <c r="AU100" s="204"/>
      <c r="AV100" s="204"/>
      <c r="AW100" s="204"/>
      <c r="AX100" s="204"/>
      <c r="AY100" s="204"/>
      <c r="AZ100" s="204"/>
      <c r="BA100" s="204"/>
      <c r="BB100" s="204"/>
      <c r="BC100" s="204"/>
      <c r="BD100" s="204"/>
      <c r="BE100" s="204"/>
      <c r="BF100" s="204"/>
      <c r="BG100" s="204"/>
      <c r="BH100" s="204"/>
    </row>
    <row r="101" spans="1:60" outlineLevel="1" x14ac:dyDescent="0.2">
      <c r="A101" s="211"/>
      <c r="B101" s="212"/>
      <c r="C101" s="261" t="s">
        <v>195</v>
      </c>
      <c r="D101" s="223"/>
      <c r="E101" s="224">
        <v>46.92</v>
      </c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 t="s">
        <v>164</v>
      </c>
      <c r="AH101" s="204">
        <v>2</v>
      </c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4"/>
      <c r="AT101" s="204"/>
      <c r="AU101" s="204"/>
      <c r="AV101" s="204"/>
      <c r="AW101" s="204"/>
      <c r="AX101" s="204"/>
      <c r="AY101" s="204"/>
      <c r="AZ101" s="204"/>
      <c r="BA101" s="204"/>
      <c r="BB101" s="204"/>
      <c r="BC101" s="204"/>
      <c r="BD101" s="204"/>
      <c r="BE101" s="204"/>
      <c r="BF101" s="204"/>
      <c r="BG101" s="204"/>
      <c r="BH101" s="204"/>
    </row>
    <row r="102" spans="1:60" outlineLevel="1" x14ac:dyDescent="0.2">
      <c r="A102" s="211"/>
      <c r="B102" s="212"/>
      <c r="C102" s="261" t="s">
        <v>196</v>
      </c>
      <c r="D102" s="223"/>
      <c r="E102" s="224">
        <v>99.88</v>
      </c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 t="s">
        <v>164</v>
      </c>
      <c r="AH102" s="204">
        <v>2</v>
      </c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4"/>
      <c r="AT102" s="204"/>
      <c r="AU102" s="204"/>
      <c r="AV102" s="204"/>
      <c r="AW102" s="204"/>
      <c r="AX102" s="204"/>
      <c r="AY102" s="204"/>
      <c r="AZ102" s="204"/>
      <c r="BA102" s="204"/>
      <c r="BB102" s="204"/>
      <c r="BC102" s="204"/>
      <c r="BD102" s="204"/>
      <c r="BE102" s="204"/>
      <c r="BF102" s="204"/>
      <c r="BG102" s="204"/>
      <c r="BH102" s="204"/>
    </row>
    <row r="103" spans="1:60" outlineLevel="1" x14ac:dyDescent="0.2">
      <c r="A103" s="211"/>
      <c r="B103" s="212"/>
      <c r="C103" s="261" t="s">
        <v>207</v>
      </c>
      <c r="D103" s="223"/>
      <c r="E103" s="224">
        <v>261.74</v>
      </c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 t="s">
        <v>164</v>
      </c>
      <c r="AH103" s="204">
        <v>2</v>
      </c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4"/>
      <c r="AT103" s="204"/>
      <c r="AU103" s="204"/>
      <c r="AV103" s="204"/>
      <c r="AW103" s="204"/>
      <c r="AX103" s="204"/>
      <c r="AY103" s="204"/>
      <c r="AZ103" s="204"/>
      <c r="BA103" s="204"/>
      <c r="BB103" s="204"/>
      <c r="BC103" s="204"/>
      <c r="BD103" s="204"/>
      <c r="BE103" s="204"/>
      <c r="BF103" s="204"/>
      <c r="BG103" s="204"/>
      <c r="BH103" s="204"/>
    </row>
    <row r="104" spans="1:60" outlineLevel="1" x14ac:dyDescent="0.2">
      <c r="A104" s="211"/>
      <c r="B104" s="212"/>
      <c r="C104" s="262" t="s">
        <v>197</v>
      </c>
      <c r="D104" s="225"/>
      <c r="E104" s="226">
        <v>2075.94</v>
      </c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 t="s">
        <v>164</v>
      </c>
      <c r="AH104" s="204">
        <v>3</v>
      </c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</row>
    <row r="105" spans="1:60" outlineLevel="1" x14ac:dyDescent="0.2">
      <c r="A105" s="211"/>
      <c r="B105" s="212"/>
      <c r="C105" s="260" t="s">
        <v>198</v>
      </c>
      <c r="D105" s="223"/>
      <c r="E105" s="22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 t="s">
        <v>164</v>
      </c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</row>
    <row r="106" spans="1:60" outlineLevel="1" x14ac:dyDescent="0.2">
      <c r="A106" s="211"/>
      <c r="B106" s="212"/>
      <c r="C106" s="258" t="s">
        <v>218</v>
      </c>
      <c r="D106" s="219"/>
      <c r="E106" s="220">
        <v>20.76</v>
      </c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 t="s">
        <v>164</v>
      </c>
      <c r="AH106" s="204">
        <v>0</v>
      </c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</row>
    <row r="107" spans="1:60" outlineLevel="1" x14ac:dyDescent="0.2">
      <c r="A107" s="234">
        <v>8</v>
      </c>
      <c r="B107" s="235" t="s">
        <v>219</v>
      </c>
      <c r="C107" s="254" t="s">
        <v>220</v>
      </c>
      <c r="D107" s="236" t="s">
        <v>162</v>
      </c>
      <c r="E107" s="237">
        <v>20.759399999999999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15</v>
      </c>
      <c r="M107" s="239">
        <f>G107*(1+L107/100)</f>
        <v>0</v>
      </c>
      <c r="N107" s="239">
        <v>0</v>
      </c>
      <c r="O107" s="239">
        <f>ROUND(E107*N107,2)</f>
        <v>0</v>
      </c>
      <c r="P107" s="239">
        <v>0</v>
      </c>
      <c r="Q107" s="239">
        <f>ROUND(E107*P107,2)</f>
        <v>0</v>
      </c>
      <c r="R107" s="239"/>
      <c r="S107" s="239" t="s">
        <v>153</v>
      </c>
      <c r="T107" s="240" t="s">
        <v>154</v>
      </c>
      <c r="U107" s="214">
        <v>0</v>
      </c>
      <c r="V107" s="214">
        <f>ROUND(E107*U107,2)</f>
        <v>0</v>
      </c>
      <c r="W107" s="21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 t="s">
        <v>213</v>
      </c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</row>
    <row r="108" spans="1:60" outlineLevel="1" x14ac:dyDescent="0.2">
      <c r="A108" s="211"/>
      <c r="B108" s="212"/>
      <c r="C108" s="255" t="s">
        <v>221</v>
      </c>
      <c r="D108" s="242"/>
      <c r="E108" s="242"/>
      <c r="F108" s="242"/>
      <c r="G108" s="242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 t="s">
        <v>157</v>
      </c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</row>
    <row r="109" spans="1:60" outlineLevel="1" x14ac:dyDescent="0.2">
      <c r="A109" s="211"/>
      <c r="B109" s="212"/>
      <c r="C109" s="257" t="s">
        <v>222</v>
      </c>
      <c r="D109" s="243"/>
      <c r="E109" s="243"/>
      <c r="F109" s="243"/>
      <c r="G109" s="243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 t="s">
        <v>157</v>
      </c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</row>
    <row r="110" spans="1:60" outlineLevel="1" x14ac:dyDescent="0.2">
      <c r="A110" s="211"/>
      <c r="B110" s="212"/>
      <c r="C110" s="257" t="s">
        <v>223</v>
      </c>
      <c r="D110" s="243"/>
      <c r="E110" s="243"/>
      <c r="F110" s="243"/>
      <c r="G110" s="243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 t="s">
        <v>157</v>
      </c>
      <c r="AH110" s="204"/>
      <c r="AI110" s="204"/>
      <c r="AJ110" s="204"/>
      <c r="AK110" s="204"/>
      <c r="AL110" s="204"/>
      <c r="AM110" s="204"/>
      <c r="AN110" s="204"/>
      <c r="AO110" s="204"/>
      <c r="AP110" s="204"/>
      <c r="AQ110" s="204"/>
      <c r="AR110" s="204"/>
      <c r="AS110" s="204"/>
      <c r="AT110" s="204"/>
      <c r="AU110" s="204"/>
      <c r="AV110" s="204"/>
      <c r="AW110" s="204"/>
      <c r="AX110" s="204"/>
      <c r="AY110" s="204"/>
      <c r="AZ110" s="204"/>
      <c r="BA110" s="204"/>
      <c r="BB110" s="204"/>
      <c r="BC110" s="204"/>
      <c r="BD110" s="204"/>
      <c r="BE110" s="204"/>
      <c r="BF110" s="204"/>
      <c r="BG110" s="204"/>
      <c r="BH110" s="204"/>
    </row>
    <row r="111" spans="1:60" ht="22.5" outlineLevel="1" x14ac:dyDescent="0.2">
      <c r="A111" s="211"/>
      <c r="B111" s="212"/>
      <c r="C111" s="257" t="s">
        <v>224</v>
      </c>
      <c r="D111" s="243"/>
      <c r="E111" s="243"/>
      <c r="F111" s="243"/>
      <c r="G111" s="243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 t="s">
        <v>157</v>
      </c>
      <c r="AH111" s="204"/>
      <c r="AI111" s="204"/>
      <c r="AJ111" s="204"/>
      <c r="AK111" s="204"/>
      <c r="AL111" s="204"/>
      <c r="AM111" s="204"/>
      <c r="AN111" s="204"/>
      <c r="AO111" s="204"/>
      <c r="AP111" s="204"/>
      <c r="AQ111" s="204"/>
      <c r="AR111" s="204"/>
      <c r="AS111" s="204"/>
      <c r="AT111" s="204"/>
      <c r="AU111" s="204"/>
      <c r="AV111" s="204"/>
      <c r="AW111" s="204"/>
      <c r="AX111" s="204"/>
      <c r="AY111" s="204"/>
      <c r="AZ111" s="204"/>
      <c r="BA111" s="241" t="str">
        <f>C111</f>
        <v>- předpokládaný rozsah 1 % celkové plochy fasády. Skutečný rozsah bude před započetím prací na stavbě odsouhlasena projektantem a TDI včetně zaznamenání do stavebního deníku a fotodokumentace!</v>
      </c>
      <c r="BB111" s="204"/>
      <c r="BC111" s="204"/>
      <c r="BD111" s="204"/>
      <c r="BE111" s="204"/>
      <c r="BF111" s="204"/>
      <c r="BG111" s="204"/>
      <c r="BH111" s="204"/>
    </row>
    <row r="112" spans="1:60" outlineLevel="1" x14ac:dyDescent="0.2">
      <c r="A112" s="211"/>
      <c r="B112" s="212"/>
      <c r="C112" s="256" t="s">
        <v>158</v>
      </c>
      <c r="D112" s="216"/>
      <c r="E112" s="217"/>
      <c r="F112" s="218"/>
      <c r="G112" s="218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 t="s">
        <v>157</v>
      </c>
      <c r="AH112" s="204"/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4"/>
      <c r="AU112" s="204"/>
      <c r="AV112" s="204"/>
      <c r="AW112" s="204"/>
      <c r="AX112" s="204"/>
      <c r="AY112" s="204"/>
      <c r="AZ112" s="204"/>
      <c r="BA112" s="204"/>
      <c r="BB112" s="204"/>
      <c r="BC112" s="204"/>
      <c r="BD112" s="204"/>
      <c r="BE112" s="204"/>
      <c r="BF112" s="204"/>
      <c r="BG112" s="204"/>
      <c r="BH112" s="204"/>
    </row>
    <row r="113" spans="1:60" outlineLevel="1" x14ac:dyDescent="0.2">
      <c r="A113" s="211"/>
      <c r="B113" s="212"/>
      <c r="C113" s="257" t="s">
        <v>180</v>
      </c>
      <c r="D113" s="243"/>
      <c r="E113" s="243"/>
      <c r="F113" s="243"/>
      <c r="G113" s="243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 t="s">
        <v>157</v>
      </c>
      <c r="AH113" s="204"/>
      <c r="AI113" s="204"/>
      <c r="AJ113" s="204"/>
      <c r="AK113" s="204"/>
      <c r="AL113" s="204"/>
      <c r="AM113" s="204"/>
      <c r="AN113" s="204"/>
      <c r="AO113" s="204"/>
      <c r="AP113" s="204"/>
      <c r="AQ113" s="204"/>
      <c r="AR113" s="204"/>
      <c r="AS113" s="204"/>
      <c r="AT113" s="204"/>
      <c r="AU113" s="204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4"/>
      <c r="BF113" s="204"/>
      <c r="BG113" s="204"/>
      <c r="BH113" s="204"/>
    </row>
    <row r="114" spans="1:60" outlineLevel="1" x14ac:dyDescent="0.2">
      <c r="A114" s="211"/>
      <c r="B114" s="212"/>
      <c r="C114" s="257" t="s">
        <v>50</v>
      </c>
      <c r="D114" s="243"/>
      <c r="E114" s="243"/>
      <c r="F114" s="243"/>
      <c r="G114" s="243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 t="s">
        <v>157</v>
      </c>
      <c r="AH114" s="204"/>
      <c r="AI114" s="204"/>
      <c r="AJ114" s="204"/>
      <c r="AK114" s="204"/>
      <c r="AL114" s="204"/>
      <c r="AM114" s="204"/>
      <c r="AN114" s="204"/>
      <c r="AO114" s="204"/>
      <c r="AP114" s="204"/>
      <c r="AQ114" s="204"/>
      <c r="AR114" s="204"/>
      <c r="AS114" s="204"/>
      <c r="AT114" s="204"/>
      <c r="AU114" s="204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4"/>
      <c r="BF114" s="204"/>
      <c r="BG114" s="204"/>
      <c r="BH114" s="204"/>
    </row>
    <row r="115" spans="1:60" outlineLevel="1" x14ac:dyDescent="0.2">
      <c r="A115" s="211"/>
      <c r="B115" s="212"/>
      <c r="C115" s="260" t="s">
        <v>190</v>
      </c>
      <c r="D115" s="223"/>
      <c r="E115" s="22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 t="s">
        <v>164</v>
      </c>
      <c r="AH115" s="204"/>
      <c r="AI115" s="204"/>
      <c r="AJ115" s="204"/>
      <c r="AK115" s="204"/>
      <c r="AL115" s="204"/>
      <c r="AM115" s="204"/>
      <c r="AN115" s="204"/>
      <c r="AO115" s="204"/>
      <c r="AP115" s="204"/>
      <c r="AQ115" s="204"/>
      <c r="AR115" s="204"/>
      <c r="AS115" s="204"/>
      <c r="AT115" s="204"/>
      <c r="AU115" s="204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4"/>
      <c r="BF115" s="204"/>
      <c r="BG115" s="204"/>
      <c r="BH115" s="204"/>
    </row>
    <row r="116" spans="1:60" outlineLevel="1" x14ac:dyDescent="0.2">
      <c r="A116" s="211"/>
      <c r="B116" s="212"/>
      <c r="C116" s="261" t="s">
        <v>191</v>
      </c>
      <c r="D116" s="223"/>
      <c r="E116" s="224">
        <v>248.82</v>
      </c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 t="s">
        <v>164</v>
      </c>
      <c r="AH116" s="204">
        <v>2</v>
      </c>
      <c r="AI116" s="204"/>
      <c r="AJ116" s="204"/>
      <c r="AK116" s="204"/>
      <c r="AL116" s="204"/>
      <c r="AM116" s="204"/>
      <c r="AN116" s="204"/>
      <c r="AO116" s="204"/>
      <c r="AP116" s="204"/>
      <c r="AQ116" s="204"/>
      <c r="AR116" s="204"/>
      <c r="AS116" s="204"/>
      <c r="AT116" s="204"/>
      <c r="AU116" s="204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4"/>
      <c r="BF116" s="204"/>
      <c r="BG116" s="204"/>
      <c r="BH116" s="204"/>
    </row>
    <row r="117" spans="1:60" outlineLevel="1" x14ac:dyDescent="0.2">
      <c r="A117" s="211"/>
      <c r="B117" s="212"/>
      <c r="C117" s="261" t="s">
        <v>192</v>
      </c>
      <c r="D117" s="223"/>
      <c r="E117" s="224">
        <v>1095.4000000000001</v>
      </c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 t="s">
        <v>164</v>
      </c>
      <c r="AH117" s="204">
        <v>2</v>
      </c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4"/>
      <c r="AT117" s="204"/>
      <c r="AU117" s="204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</row>
    <row r="118" spans="1:60" outlineLevel="1" x14ac:dyDescent="0.2">
      <c r="A118" s="211"/>
      <c r="B118" s="212"/>
      <c r="C118" s="261" t="s">
        <v>193</v>
      </c>
      <c r="D118" s="223"/>
      <c r="E118" s="224">
        <v>234.98</v>
      </c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 t="s">
        <v>164</v>
      </c>
      <c r="AH118" s="204">
        <v>2</v>
      </c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4"/>
      <c r="BF118" s="204"/>
      <c r="BG118" s="204"/>
      <c r="BH118" s="204"/>
    </row>
    <row r="119" spans="1:60" outlineLevel="1" x14ac:dyDescent="0.2">
      <c r="A119" s="211"/>
      <c r="B119" s="212"/>
      <c r="C119" s="261" t="s">
        <v>194</v>
      </c>
      <c r="D119" s="223"/>
      <c r="E119" s="224">
        <v>88.2</v>
      </c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 t="s">
        <v>164</v>
      </c>
      <c r="AH119" s="204">
        <v>2</v>
      </c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4"/>
      <c r="AT119" s="204"/>
      <c r="AU119" s="204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4"/>
      <c r="BF119" s="204"/>
      <c r="BG119" s="204"/>
      <c r="BH119" s="204"/>
    </row>
    <row r="120" spans="1:60" outlineLevel="1" x14ac:dyDescent="0.2">
      <c r="A120" s="211"/>
      <c r="B120" s="212"/>
      <c r="C120" s="261" t="s">
        <v>195</v>
      </c>
      <c r="D120" s="223"/>
      <c r="E120" s="224">
        <v>46.92</v>
      </c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 t="s">
        <v>164</v>
      </c>
      <c r="AH120" s="204">
        <v>2</v>
      </c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4"/>
      <c r="AT120" s="204"/>
      <c r="AU120" s="204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4"/>
      <c r="BF120" s="204"/>
      <c r="BG120" s="204"/>
      <c r="BH120" s="204"/>
    </row>
    <row r="121" spans="1:60" outlineLevel="1" x14ac:dyDescent="0.2">
      <c r="A121" s="211"/>
      <c r="B121" s="212"/>
      <c r="C121" s="261" t="s">
        <v>196</v>
      </c>
      <c r="D121" s="223"/>
      <c r="E121" s="224">
        <v>99.88</v>
      </c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 t="s">
        <v>164</v>
      </c>
      <c r="AH121" s="204">
        <v>2</v>
      </c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4"/>
      <c r="AT121" s="204"/>
      <c r="AU121" s="204"/>
      <c r="AV121" s="204"/>
      <c r="AW121" s="204"/>
      <c r="AX121" s="204"/>
      <c r="AY121" s="204"/>
      <c r="AZ121" s="204"/>
      <c r="BA121" s="204"/>
      <c r="BB121" s="204"/>
      <c r="BC121" s="204"/>
      <c r="BD121" s="204"/>
      <c r="BE121" s="204"/>
      <c r="BF121" s="204"/>
      <c r="BG121" s="204"/>
      <c r="BH121" s="204"/>
    </row>
    <row r="122" spans="1:60" outlineLevel="1" x14ac:dyDescent="0.2">
      <c r="A122" s="211"/>
      <c r="B122" s="212"/>
      <c r="C122" s="261" t="s">
        <v>207</v>
      </c>
      <c r="D122" s="223"/>
      <c r="E122" s="224">
        <v>261.74</v>
      </c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 t="s">
        <v>164</v>
      </c>
      <c r="AH122" s="204">
        <v>2</v>
      </c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</row>
    <row r="123" spans="1:60" outlineLevel="1" x14ac:dyDescent="0.2">
      <c r="A123" s="211"/>
      <c r="B123" s="212"/>
      <c r="C123" s="262" t="s">
        <v>197</v>
      </c>
      <c r="D123" s="225"/>
      <c r="E123" s="226">
        <v>2075.94</v>
      </c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 t="s">
        <v>164</v>
      </c>
      <c r="AH123" s="204">
        <v>3</v>
      </c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</row>
    <row r="124" spans="1:60" outlineLevel="1" x14ac:dyDescent="0.2">
      <c r="A124" s="211"/>
      <c r="B124" s="212"/>
      <c r="C124" s="260" t="s">
        <v>198</v>
      </c>
      <c r="D124" s="223"/>
      <c r="E124" s="22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 t="s">
        <v>164</v>
      </c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</row>
    <row r="125" spans="1:60" outlineLevel="1" x14ac:dyDescent="0.2">
      <c r="A125" s="211"/>
      <c r="B125" s="212"/>
      <c r="C125" s="258" t="s">
        <v>218</v>
      </c>
      <c r="D125" s="219"/>
      <c r="E125" s="220">
        <v>20.76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 t="s">
        <v>164</v>
      </c>
      <c r="AH125" s="204">
        <v>0</v>
      </c>
      <c r="AI125" s="204"/>
      <c r="AJ125" s="204"/>
      <c r="AK125" s="204"/>
      <c r="AL125" s="204"/>
      <c r="AM125" s="204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204"/>
      <c r="AY125" s="204"/>
      <c r="AZ125" s="204"/>
      <c r="BA125" s="204"/>
      <c r="BB125" s="204"/>
      <c r="BC125" s="204"/>
      <c r="BD125" s="204"/>
      <c r="BE125" s="204"/>
      <c r="BF125" s="204"/>
      <c r="BG125" s="204"/>
      <c r="BH125" s="204"/>
    </row>
    <row r="126" spans="1:60" outlineLevel="1" x14ac:dyDescent="0.2">
      <c r="A126" s="234">
        <v>9</v>
      </c>
      <c r="B126" s="235" t="s">
        <v>225</v>
      </c>
      <c r="C126" s="254" t="s">
        <v>226</v>
      </c>
      <c r="D126" s="236" t="s">
        <v>162</v>
      </c>
      <c r="E126" s="237">
        <v>99.14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15</v>
      </c>
      <c r="M126" s="239">
        <f>G126*(1+L126/100)</f>
        <v>0</v>
      </c>
      <c r="N126" s="239">
        <v>0</v>
      </c>
      <c r="O126" s="239">
        <f>ROUND(E126*N126,2)</f>
        <v>0</v>
      </c>
      <c r="P126" s="239">
        <v>0</v>
      </c>
      <c r="Q126" s="239">
        <f>ROUND(E126*P126,2)</f>
        <v>0</v>
      </c>
      <c r="R126" s="239"/>
      <c r="S126" s="239" t="s">
        <v>153</v>
      </c>
      <c r="T126" s="240" t="s">
        <v>154</v>
      </c>
      <c r="U126" s="214">
        <v>0</v>
      </c>
      <c r="V126" s="214">
        <f>ROUND(E126*U126,2)</f>
        <v>0</v>
      </c>
      <c r="W126" s="21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 t="s">
        <v>213</v>
      </c>
      <c r="AH126" s="204"/>
      <c r="AI126" s="204"/>
      <c r="AJ126" s="204"/>
      <c r="AK126" s="204"/>
      <c r="AL126" s="204"/>
      <c r="AM126" s="204"/>
      <c r="AN126" s="204"/>
      <c r="AO126" s="204"/>
      <c r="AP126" s="204"/>
      <c r="AQ126" s="204"/>
      <c r="AR126" s="204"/>
      <c r="AS126" s="204"/>
      <c r="AT126" s="204"/>
      <c r="AU126" s="204"/>
      <c r="AV126" s="204"/>
      <c r="AW126" s="204"/>
      <c r="AX126" s="204"/>
      <c r="AY126" s="204"/>
      <c r="AZ126" s="204"/>
      <c r="BA126" s="204"/>
      <c r="BB126" s="204"/>
      <c r="BC126" s="204"/>
      <c r="BD126" s="204"/>
      <c r="BE126" s="204"/>
      <c r="BF126" s="204"/>
      <c r="BG126" s="204"/>
      <c r="BH126" s="204"/>
    </row>
    <row r="127" spans="1:60" outlineLevel="1" x14ac:dyDescent="0.2">
      <c r="A127" s="211"/>
      <c r="B127" s="212"/>
      <c r="C127" s="255" t="s">
        <v>227</v>
      </c>
      <c r="D127" s="242"/>
      <c r="E127" s="242"/>
      <c r="F127" s="242"/>
      <c r="G127" s="242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04"/>
      <c r="Y127" s="204"/>
      <c r="Z127" s="204"/>
      <c r="AA127" s="204"/>
      <c r="AB127" s="204"/>
      <c r="AC127" s="204"/>
      <c r="AD127" s="204"/>
      <c r="AE127" s="204"/>
      <c r="AF127" s="204"/>
      <c r="AG127" s="204" t="s">
        <v>157</v>
      </c>
      <c r="AH127" s="204"/>
      <c r="AI127" s="204"/>
      <c r="AJ127" s="204"/>
      <c r="AK127" s="204"/>
      <c r="AL127" s="204"/>
      <c r="AM127" s="204"/>
      <c r="AN127" s="204"/>
      <c r="AO127" s="204"/>
      <c r="AP127" s="204"/>
      <c r="AQ127" s="204"/>
      <c r="AR127" s="204"/>
      <c r="AS127" s="204"/>
      <c r="AT127" s="204"/>
      <c r="AU127" s="204"/>
      <c r="AV127" s="204"/>
      <c r="AW127" s="204"/>
      <c r="AX127" s="204"/>
      <c r="AY127" s="204"/>
      <c r="AZ127" s="204"/>
      <c r="BA127" s="204"/>
      <c r="BB127" s="204"/>
      <c r="BC127" s="204"/>
      <c r="BD127" s="204"/>
      <c r="BE127" s="204"/>
      <c r="BF127" s="204"/>
      <c r="BG127" s="204"/>
      <c r="BH127" s="204"/>
    </row>
    <row r="128" spans="1:60" outlineLevel="1" x14ac:dyDescent="0.2">
      <c r="A128" s="211"/>
      <c r="B128" s="212"/>
      <c r="C128" s="257" t="s">
        <v>228</v>
      </c>
      <c r="D128" s="243"/>
      <c r="E128" s="243"/>
      <c r="F128" s="243"/>
      <c r="G128" s="243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04"/>
      <c r="Y128" s="204"/>
      <c r="Z128" s="204"/>
      <c r="AA128" s="204"/>
      <c r="AB128" s="204"/>
      <c r="AC128" s="204"/>
      <c r="AD128" s="204"/>
      <c r="AE128" s="204"/>
      <c r="AF128" s="204"/>
      <c r="AG128" s="204" t="s">
        <v>157</v>
      </c>
      <c r="AH128" s="204"/>
      <c r="AI128" s="204"/>
      <c r="AJ128" s="204"/>
      <c r="AK128" s="204"/>
      <c r="AL128" s="204"/>
      <c r="AM128" s="204"/>
      <c r="AN128" s="204"/>
      <c r="AO128" s="204"/>
      <c r="AP128" s="204"/>
      <c r="AQ128" s="204"/>
      <c r="AR128" s="204"/>
      <c r="AS128" s="204"/>
      <c r="AT128" s="204"/>
      <c r="AU128" s="204"/>
      <c r="AV128" s="204"/>
      <c r="AW128" s="204"/>
      <c r="AX128" s="204"/>
      <c r="AY128" s="204"/>
      <c r="AZ128" s="204"/>
      <c r="BA128" s="204"/>
      <c r="BB128" s="204"/>
      <c r="BC128" s="204"/>
      <c r="BD128" s="204"/>
      <c r="BE128" s="204"/>
      <c r="BF128" s="204"/>
      <c r="BG128" s="204"/>
      <c r="BH128" s="204"/>
    </row>
    <row r="129" spans="1:60" outlineLevel="1" x14ac:dyDescent="0.2">
      <c r="A129" s="211"/>
      <c r="B129" s="212"/>
      <c r="C129" s="256" t="s">
        <v>158</v>
      </c>
      <c r="D129" s="216"/>
      <c r="E129" s="217"/>
      <c r="F129" s="218"/>
      <c r="G129" s="218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04"/>
      <c r="Y129" s="204"/>
      <c r="Z129" s="204"/>
      <c r="AA129" s="204"/>
      <c r="AB129" s="204"/>
      <c r="AC129" s="204"/>
      <c r="AD129" s="204"/>
      <c r="AE129" s="204"/>
      <c r="AF129" s="204"/>
      <c r="AG129" s="204" t="s">
        <v>157</v>
      </c>
      <c r="AH129" s="204"/>
      <c r="AI129" s="204"/>
      <c r="AJ129" s="204"/>
      <c r="AK129" s="204"/>
      <c r="AL129" s="204"/>
      <c r="AM129" s="204"/>
      <c r="AN129" s="204"/>
      <c r="AO129" s="204"/>
      <c r="AP129" s="204"/>
      <c r="AQ129" s="204"/>
      <c r="AR129" s="204"/>
      <c r="AS129" s="204"/>
      <c r="AT129" s="204"/>
      <c r="AU129" s="204"/>
      <c r="AV129" s="204"/>
      <c r="AW129" s="204"/>
      <c r="AX129" s="204"/>
      <c r="AY129" s="204"/>
      <c r="AZ129" s="204"/>
      <c r="BA129" s="204"/>
      <c r="BB129" s="204"/>
      <c r="BC129" s="204"/>
      <c r="BD129" s="204"/>
      <c r="BE129" s="204"/>
      <c r="BF129" s="204"/>
      <c r="BG129" s="204"/>
      <c r="BH129" s="204"/>
    </row>
    <row r="130" spans="1:60" outlineLevel="1" x14ac:dyDescent="0.2">
      <c r="A130" s="211"/>
      <c r="B130" s="212"/>
      <c r="C130" s="256" t="s">
        <v>158</v>
      </c>
      <c r="D130" s="216"/>
      <c r="E130" s="217"/>
      <c r="F130" s="218"/>
      <c r="G130" s="218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04"/>
      <c r="Y130" s="204"/>
      <c r="Z130" s="204"/>
      <c r="AA130" s="204"/>
      <c r="AB130" s="204"/>
      <c r="AC130" s="204"/>
      <c r="AD130" s="204"/>
      <c r="AE130" s="204"/>
      <c r="AF130" s="204"/>
      <c r="AG130" s="204" t="s">
        <v>157</v>
      </c>
      <c r="AH130" s="204"/>
      <c r="AI130" s="204"/>
      <c r="AJ130" s="204"/>
      <c r="AK130" s="204"/>
      <c r="AL130" s="204"/>
      <c r="AM130" s="204"/>
      <c r="AN130" s="204"/>
      <c r="AO130" s="204"/>
      <c r="AP130" s="204"/>
      <c r="AQ130" s="204"/>
      <c r="AR130" s="204"/>
      <c r="AS130" s="204"/>
      <c r="AT130" s="204"/>
      <c r="AU130" s="204"/>
      <c r="AV130" s="204"/>
      <c r="AW130" s="204"/>
      <c r="AX130" s="204"/>
      <c r="AY130" s="204"/>
      <c r="AZ130" s="204"/>
      <c r="BA130" s="204"/>
      <c r="BB130" s="204"/>
      <c r="BC130" s="204"/>
      <c r="BD130" s="204"/>
      <c r="BE130" s="204"/>
      <c r="BF130" s="204"/>
      <c r="BG130" s="204"/>
      <c r="BH130" s="204"/>
    </row>
    <row r="131" spans="1:60" outlineLevel="1" x14ac:dyDescent="0.2">
      <c r="A131" s="211"/>
      <c r="B131" s="212"/>
      <c r="C131" s="257" t="s">
        <v>180</v>
      </c>
      <c r="D131" s="243"/>
      <c r="E131" s="243"/>
      <c r="F131" s="243"/>
      <c r="G131" s="243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04"/>
      <c r="Y131" s="204"/>
      <c r="Z131" s="204"/>
      <c r="AA131" s="204"/>
      <c r="AB131" s="204"/>
      <c r="AC131" s="204"/>
      <c r="AD131" s="204"/>
      <c r="AE131" s="204"/>
      <c r="AF131" s="204"/>
      <c r="AG131" s="204" t="s">
        <v>157</v>
      </c>
      <c r="AH131" s="204"/>
      <c r="AI131" s="204"/>
      <c r="AJ131" s="204"/>
      <c r="AK131" s="204"/>
      <c r="AL131" s="204"/>
      <c r="AM131" s="204"/>
      <c r="AN131" s="204"/>
      <c r="AO131" s="204"/>
      <c r="AP131" s="204"/>
      <c r="AQ131" s="204"/>
      <c r="AR131" s="204"/>
      <c r="AS131" s="204"/>
      <c r="AT131" s="204"/>
      <c r="AU131" s="204"/>
      <c r="AV131" s="204"/>
      <c r="AW131" s="204"/>
      <c r="AX131" s="204"/>
      <c r="AY131" s="204"/>
      <c r="AZ131" s="204"/>
      <c r="BA131" s="204"/>
      <c r="BB131" s="204"/>
      <c r="BC131" s="204"/>
      <c r="BD131" s="204"/>
      <c r="BE131" s="204"/>
      <c r="BF131" s="204"/>
      <c r="BG131" s="204"/>
      <c r="BH131" s="204"/>
    </row>
    <row r="132" spans="1:60" outlineLevel="1" x14ac:dyDescent="0.2">
      <c r="A132" s="211"/>
      <c r="B132" s="212"/>
      <c r="C132" s="257" t="s">
        <v>50</v>
      </c>
      <c r="D132" s="243"/>
      <c r="E132" s="243"/>
      <c r="F132" s="243"/>
      <c r="G132" s="243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 t="s">
        <v>157</v>
      </c>
      <c r="AH132" s="204"/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204"/>
      <c r="AV132" s="204"/>
      <c r="AW132" s="204"/>
      <c r="AX132" s="204"/>
      <c r="AY132" s="204"/>
      <c r="AZ132" s="204"/>
      <c r="BA132" s="204"/>
      <c r="BB132" s="204"/>
      <c r="BC132" s="204"/>
      <c r="BD132" s="204"/>
      <c r="BE132" s="204"/>
      <c r="BF132" s="204"/>
      <c r="BG132" s="204"/>
      <c r="BH132" s="204"/>
    </row>
    <row r="133" spans="1:60" outlineLevel="1" x14ac:dyDescent="0.2">
      <c r="A133" s="211"/>
      <c r="B133" s="212"/>
      <c r="C133" s="258" t="s">
        <v>229</v>
      </c>
      <c r="D133" s="219"/>
      <c r="E133" s="220">
        <v>99.14</v>
      </c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 t="s">
        <v>164</v>
      </c>
      <c r="AH133" s="204">
        <v>0</v>
      </c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</row>
    <row r="134" spans="1:60" outlineLevel="1" x14ac:dyDescent="0.2">
      <c r="A134" s="234">
        <v>10</v>
      </c>
      <c r="B134" s="235" t="s">
        <v>230</v>
      </c>
      <c r="C134" s="254" t="s">
        <v>231</v>
      </c>
      <c r="D134" s="236" t="s">
        <v>162</v>
      </c>
      <c r="E134" s="237">
        <v>20</v>
      </c>
      <c r="F134" s="238"/>
      <c r="G134" s="239">
        <f>ROUND(E134*F134,2)</f>
        <v>0</v>
      </c>
      <c r="H134" s="238"/>
      <c r="I134" s="239">
        <f>ROUND(E134*H134,2)</f>
        <v>0</v>
      </c>
      <c r="J134" s="238"/>
      <c r="K134" s="239">
        <f>ROUND(E134*J134,2)</f>
        <v>0</v>
      </c>
      <c r="L134" s="239">
        <v>15</v>
      </c>
      <c r="M134" s="239">
        <f>G134*(1+L134/100)</f>
        <v>0</v>
      </c>
      <c r="N134" s="239">
        <v>0</v>
      </c>
      <c r="O134" s="239">
        <f>ROUND(E134*N134,2)</f>
        <v>0</v>
      </c>
      <c r="P134" s="239">
        <v>0</v>
      </c>
      <c r="Q134" s="239">
        <f>ROUND(E134*P134,2)</f>
        <v>0</v>
      </c>
      <c r="R134" s="239"/>
      <c r="S134" s="239" t="s">
        <v>153</v>
      </c>
      <c r="T134" s="240" t="s">
        <v>154</v>
      </c>
      <c r="U134" s="214">
        <v>0</v>
      </c>
      <c r="V134" s="214">
        <f>ROUND(E134*U134,2)</f>
        <v>0</v>
      </c>
      <c r="W134" s="21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 t="s">
        <v>213</v>
      </c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</row>
    <row r="135" spans="1:60" outlineLevel="1" x14ac:dyDescent="0.2">
      <c r="A135" s="211"/>
      <c r="B135" s="212"/>
      <c r="C135" s="255" t="s">
        <v>232</v>
      </c>
      <c r="D135" s="242"/>
      <c r="E135" s="242"/>
      <c r="F135" s="242"/>
      <c r="G135" s="242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 t="s">
        <v>157</v>
      </c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</row>
    <row r="136" spans="1:60" outlineLevel="1" x14ac:dyDescent="0.2">
      <c r="A136" s="211"/>
      <c r="B136" s="212"/>
      <c r="C136" s="257" t="s">
        <v>233</v>
      </c>
      <c r="D136" s="243"/>
      <c r="E136" s="243"/>
      <c r="F136" s="243"/>
      <c r="G136" s="243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 t="s">
        <v>157</v>
      </c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</row>
    <row r="137" spans="1:60" outlineLevel="1" x14ac:dyDescent="0.2">
      <c r="A137" s="211"/>
      <c r="B137" s="212"/>
      <c r="C137" s="257" t="s">
        <v>234</v>
      </c>
      <c r="D137" s="243"/>
      <c r="E137" s="243"/>
      <c r="F137" s="243"/>
      <c r="G137" s="243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 t="s">
        <v>157</v>
      </c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</row>
    <row r="138" spans="1:60" outlineLevel="1" x14ac:dyDescent="0.2">
      <c r="A138" s="211"/>
      <c r="B138" s="212"/>
      <c r="C138" s="256" t="s">
        <v>158</v>
      </c>
      <c r="D138" s="216"/>
      <c r="E138" s="217"/>
      <c r="F138" s="218"/>
      <c r="G138" s="218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 t="s">
        <v>157</v>
      </c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</row>
    <row r="139" spans="1:60" outlineLevel="1" x14ac:dyDescent="0.2">
      <c r="A139" s="211"/>
      <c r="B139" s="212"/>
      <c r="C139" s="257" t="s">
        <v>180</v>
      </c>
      <c r="D139" s="243"/>
      <c r="E139" s="243"/>
      <c r="F139" s="243"/>
      <c r="G139" s="243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 t="s">
        <v>157</v>
      </c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</row>
    <row r="140" spans="1:60" outlineLevel="1" x14ac:dyDescent="0.2">
      <c r="A140" s="211"/>
      <c r="B140" s="212"/>
      <c r="C140" s="257" t="s">
        <v>50</v>
      </c>
      <c r="D140" s="243"/>
      <c r="E140" s="243"/>
      <c r="F140" s="243"/>
      <c r="G140" s="243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 t="s">
        <v>157</v>
      </c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</row>
    <row r="141" spans="1:60" x14ac:dyDescent="0.2">
      <c r="A141" s="228" t="s">
        <v>149</v>
      </c>
      <c r="B141" s="229" t="s">
        <v>89</v>
      </c>
      <c r="C141" s="253" t="s">
        <v>90</v>
      </c>
      <c r="D141" s="230"/>
      <c r="E141" s="231"/>
      <c r="F141" s="232"/>
      <c r="G141" s="232">
        <f>SUMIF(AG142:AG161,"&lt;&gt;NOR",G142:G161)</f>
        <v>0</v>
      </c>
      <c r="H141" s="232"/>
      <c r="I141" s="232">
        <f>SUM(I142:I161)</f>
        <v>0</v>
      </c>
      <c r="J141" s="232"/>
      <c r="K141" s="232">
        <f>SUM(K142:K161)</f>
        <v>0</v>
      </c>
      <c r="L141" s="232"/>
      <c r="M141" s="232">
        <f>SUM(M142:M161)</f>
        <v>0</v>
      </c>
      <c r="N141" s="232"/>
      <c r="O141" s="232">
        <f>SUM(O142:O161)</f>
        <v>0.04</v>
      </c>
      <c r="P141" s="232"/>
      <c r="Q141" s="232">
        <f>SUM(Q142:Q161)</f>
        <v>8.1999999999999993</v>
      </c>
      <c r="R141" s="232"/>
      <c r="S141" s="232"/>
      <c r="T141" s="233"/>
      <c r="U141" s="227"/>
      <c r="V141" s="227">
        <f>SUM(V142:V161)</f>
        <v>0</v>
      </c>
      <c r="W141" s="227"/>
      <c r="AG141" t="s">
        <v>150</v>
      </c>
    </row>
    <row r="142" spans="1:60" outlineLevel="1" x14ac:dyDescent="0.2">
      <c r="A142" s="234">
        <v>11</v>
      </c>
      <c r="B142" s="235" t="s">
        <v>235</v>
      </c>
      <c r="C142" s="254" t="s">
        <v>236</v>
      </c>
      <c r="D142" s="236" t="s">
        <v>162</v>
      </c>
      <c r="E142" s="237">
        <v>62.56</v>
      </c>
      <c r="F142" s="238"/>
      <c r="G142" s="239">
        <f>ROUND(E142*F142,2)</f>
        <v>0</v>
      </c>
      <c r="H142" s="238"/>
      <c r="I142" s="239">
        <f>ROUND(E142*H142,2)</f>
        <v>0</v>
      </c>
      <c r="J142" s="238"/>
      <c r="K142" s="239">
        <f>ROUND(E142*J142,2)</f>
        <v>0</v>
      </c>
      <c r="L142" s="239">
        <v>15</v>
      </c>
      <c r="M142" s="239">
        <f>G142*(1+L142/100)</f>
        <v>0</v>
      </c>
      <c r="N142" s="239">
        <v>6.7000000000000002E-4</v>
      </c>
      <c r="O142" s="239">
        <f>ROUND(E142*N142,2)</f>
        <v>0.04</v>
      </c>
      <c r="P142" s="239">
        <v>0.13100000000000001</v>
      </c>
      <c r="Q142" s="239">
        <f>ROUND(E142*P142,2)</f>
        <v>8.1999999999999993</v>
      </c>
      <c r="R142" s="239"/>
      <c r="S142" s="239" t="s">
        <v>153</v>
      </c>
      <c r="T142" s="240" t="s">
        <v>154</v>
      </c>
      <c r="U142" s="214">
        <v>0</v>
      </c>
      <c r="V142" s="214">
        <f>ROUND(E142*U142,2)</f>
        <v>0</v>
      </c>
      <c r="W142" s="21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 t="s">
        <v>155</v>
      </c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</row>
    <row r="143" spans="1:60" outlineLevel="1" x14ac:dyDescent="0.2">
      <c r="A143" s="211"/>
      <c r="B143" s="212"/>
      <c r="C143" s="255" t="s">
        <v>180</v>
      </c>
      <c r="D143" s="242"/>
      <c r="E143" s="242"/>
      <c r="F143" s="242"/>
      <c r="G143" s="242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 t="s">
        <v>157</v>
      </c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</row>
    <row r="144" spans="1:60" outlineLevel="1" x14ac:dyDescent="0.2">
      <c r="A144" s="211"/>
      <c r="B144" s="212"/>
      <c r="C144" s="257" t="s">
        <v>50</v>
      </c>
      <c r="D144" s="243"/>
      <c r="E144" s="243"/>
      <c r="F144" s="243"/>
      <c r="G144" s="243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 t="s">
        <v>157</v>
      </c>
      <c r="AH144" s="204"/>
      <c r="AI144" s="204"/>
      <c r="AJ144" s="204"/>
      <c r="AK144" s="204"/>
      <c r="AL144" s="204"/>
      <c r="AM144" s="204"/>
      <c r="AN144" s="204"/>
      <c r="AO144" s="204"/>
      <c r="AP144" s="204"/>
      <c r="AQ144" s="204"/>
      <c r="AR144" s="204"/>
      <c r="AS144" s="204"/>
      <c r="AT144" s="204"/>
      <c r="AU144" s="204"/>
      <c r="AV144" s="204"/>
      <c r="AW144" s="204"/>
      <c r="AX144" s="204"/>
      <c r="AY144" s="204"/>
      <c r="AZ144" s="204"/>
      <c r="BA144" s="204"/>
      <c r="BB144" s="204"/>
      <c r="BC144" s="204"/>
      <c r="BD144" s="204"/>
      <c r="BE144" s="204"/>
      <c r="BF144" s="204"/>
      <c r="BG144" s="204"/>
      <c r="BH144" s="204"/>
    </row>
    <row r="145" spans="1:60" outlineLevel="1" x14ac:dyDescent="0.2">
      <c r="A145" s="211"/>
      <c r="B145" s="212"/>
      <c r="C145" s="258" t="s">
        <v>163</v>
      </c>
      <c r="D145" s="219"/>
      <c r="E145" s="220">
        <v>7.68</v>
      </c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 t="s">
        <v>164</v>
      </c>
      <c r="AH145" s="204">
        <v>0</v>
      </c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</row>
    <row r="146" spans="1:60" outlineLevel="1" x14ac:dyDescent="0.2">
      <c r="A146" s="211"/>
      <c r="B146" s="212"/>
      <c r="C146" s="259" t="s">
        <v>165</v>
      </c>
      <c r="D146" s="221"/>
      <c r="E146" s="222">
        <v>7.68</v>
      </c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 t="s">
        <v>164</v>
      </c>
      <c r="AH146" s="204">
        <v>1</v>
      </c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</row>
    <row r="147" spans="1:60" outlineLevel="1" x14ac:dyDescent="0.2">
      <c r="A147" s="211"/>
      <c r="B147" s="212"/>
      <c r="C147" s="258" t="s">
        <v>166</v>
      </c>
      <c r="D147" s="219"/>
      <c r="E147" s="220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 t="s">
        <v>164</v>
      </c>
      <c r="AH147" s="204">
        <v>0</v>
      </c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</row>
    <row r="148" spans="1:60" outlineLevel="1" x14ac:dyDescent="0.2">
      <c r="A148" s="211"/>
      <c r="B148" s="212"/>
      <c r="C148" s="258" t="s">
        <v>167</v>
      </c>
      <c r="D148" s="219"/>
      <c r="E148" s="220">
        <v>20.36</v>
      </c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 t="s">
        <v>164</v>
      </c>
      <c r="AH148" s="204">
        <v>0</v>
      </c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4"/>
      <c r="AU148" s="204"/>
      <c r="AV148" s="204"/>
      <c r="AW148" s="204"/>
      <c r="AX148" s="204"/>
      <c r="AY148" s="204"/>
      <c r="AZ148" s="204"/>
      <c r="BA148" s="204"/>
      <c r="BB148" s="204"/>
      <c r="BC148" s="204"/>
      <c r="BD148" s="204"/>
      <c r="BE148" s="204"/>
      <c r="BF148" s="204"/>
      <c r="BG148" s="204"/>
      <c r="BH148" s="204"/>
    </row>
    <row r="149" spans="1:60" outlineLevel="1" x14ac:dyDescent="0.2">
      <c r="A149" s="211"/>
      <c r="B149" s="212"/>
      <c r="C149" s="258" t="s">
        <v>168</v>
      </c>
      <c r="D149" s="219"/>
      <c r="E149" s="220">
        <v>1.1100000000000001</v>
      </c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 t="s">
        <v>164</v>
      </c>
      <c r="AH149" s="204">
        <v>0</v>
      </c>
      <c r="AI149" s="204"/>
      <c r="AJ149" s="204"/>
      <c r="AK149" s="204"/>
      <c r="AL149" s="204"/>
      <c r="AM149" s="204"/>
      <c r="AN149" s="204"/>
      <c r="AO149" s="204"/>
      <c r="AP149" s="204"/>
      <c r="AQ149" s="204"/>
      <c r="AR149" s="204"/>
      <c r="AS149" s="204"/>
      <c r="AT149" s="204"/>
      <c r="AU149" s="204"/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4"/>
      <c r="BF149" s="204"/>
      <c r="BG149" s="204"/>
      <c r="BH149" s="204"/>
    </row>
    <row r="150" spans="1:60" outlineLevel="1" x14ac:dyDescent="0.2">
      <c r="A150" s="211"/>
      <c r="B150" s="212"/>
      <c r="C150" s="258" t="s">
        <v>169</v>
      </c>
      <c r="D150" s="219"/>
      <c r="E150" s="220">
        <v>0.11</v>
      </c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 t="s">
        <v>164</v>
      </c>
      <c r="AH150" s="204">
        <v>0</v>
      </c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</row>
    <row r="151" spans="1:60" outlineLevel="1" x14ac:dyDescent="0.2">
      <c r="A151" s="211"/>
      <c r="B151" s="212"/>
      <c r="C151" s="258" t="s">
        <v>170</v>
      </c>
      <c r="D151" s="219"/>
      <c r="E151" s="220">
        <v>0.32</v>
      </c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 t="s">
        <v>164</v>
      </c>
      <c r="AH151" s="204">
        <v>0</v>
      </c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</row>
    <row r="152" spans="1:60" outlineLevel="1" x14ac:dyDescent="0.2">
      <c r="A152" s="211"/>
      <c r="B152" s="212"/>
      <c r="C152" s="258" t="s">
        <v>171</v>
      </c>
      <c r="D152" s="219"/>
      <c r="E152" s="220">
        <v>2.12</v>
      </c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 t="s">
        <v>164</v>
      </c>
      <c r="AH152" s="204">
        <v>0</v>
      </c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</row>
    <row r="153" spans="1:60" outlineLevel="1" x14ac:dyDescent="0.2">
      <c r="A153" s="211"/>
      <c r="B153" s="212"/>
      <c r="C153" s="259" t="s">
        <v>165</v>
      </c>
      <c r="D153" s="221"/>
      <c r="E153" s="222">
        <v>24.02</v>
      </c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 t="s">
        <v>164</v>
      </c>
      <c r="AH153" s="204">
        <v>1</v>
      </c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</row>
    <row r="154" spans="1:60" outlineLevel="1" x14ac:dyDescent="0.2">
      <c r="A154" s="211"/>
      <c r="B154" s="212"/>
      <c r="C154" s="258" t="s">
        <v>172</v>
      </c>
      <c r="D154" s="219"/>
      <c r="E154" s="220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 t="s">
        <v>164</v>
      </c>
      <c r="AH154" s="204">
        <v>0</v>
      </c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</row>
    <row r="155" spans="1:60" outlineLevel="1" x14ac:dyDescent="0.2">
      <c r="A155" s="211"/>
      <c r="B155" s="212"/>
      <c r="C155" s="258" t="s">
        <v>173</v>
      </c>
      <c r="D155" s="219"/>
      <c r="E155" s="220">
        <v>8.07</v>
      </c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 t="s">
        <v>164</v>
      </c>
      <c r="AH155" s="204">
        <v>0</v>
      </c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</row>
    <row r="156" spans="1:60" outlineLevel="1" x14ac:dyDescent="0.2">
      <c r="A156" s="211"/>
      <c r="B156" s="212"/>
      <c r="C156" s="259" t="s">
        <v>165</v>
      </c>
      <c r="D156" s="221"/>
      <c r="E156" s="222">
        <v>8.07</v>
      </c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 t="s">
        <v>164</v>
      </c>
      <c r="AH156" s="204">
        <v>1</v>
      </c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</row>
    <row r="157" spans="1:60" outlineLevel="1" x14ac:dyDescent="0.2">
      <c r="A157" s="211"/>
      <c r="B157" s="212"/>
      <c r="C157" s="258" t="s">
        <v>174</v>
      </c>
      <c r="D157" s="219"/>
      <c r="E157" s="220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 t="s">
        <v>164</v>
      </c>
      <c r="AH157" s="204">
        <v>0</v>
      </c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</row>
    <row r="158" spans="1:60" outlineLevel="1" x14ac:dyDescent="0.2">
      <c r="A158" s="211"/>
      <c r="B158" s="212"/>
      <c r="C158" s="258" t="s">
        <v>175</v>
      </c>
      <c r="D158" s="219"/>
      <c r="E158" s="220">
        <v>18.600000000000001</v>
      </c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 t="s">
        <v>164</v>
      </c>
      <c r="AH158" s="204">
        <v>0</v>
      </c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</row>
    <row r="159" spans="1:60" outlineLevel="1" x14ac:dyDescent="0.2">
      <c r="A159" s="211"/>
      <c r="B159" s="212"/>
      <c r="C159" s="258" t="s">
        <v>170</v>
      </c>
      <c r="D159" s="219"/>
      <c r="E159" s="220">
        <v>0.32</v>
      </c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 t="s">
        <v>164</v>
      </c>
      <c r="AH159" s="204">
        <v>0</v>
      </c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</row>
    <row r="160" spans="1:60" outlineLevel="1" x14ac:dyDescent="0.2">
      <c r="A160" s="211"/>
      <c r="B160" s="212"/>
      <c r="C160" s="258" t="s">
        <v>176</v>
      </c>
      <c r="D160" s="219"/>
      <c r="E160" s="220">
        <v>3.86</v>
      </c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 t="s">
        <v>164</v>
      </c>
      <c r="AH160" s="204">
        <v>0</v>
      </c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204"/>
      <c r="AV160" s="204"/>
      <c r="AW160" s="204"/>
      <c r="AX160" s="204"/>
      <c r="AY160" s="204"/>
      <c r="AZ160" s="204"/>
      <c r="BA160" s="204"/>
      <c r="BB160" s="204"/>
      <c r="BC160" s="204"/>
      <c r="BD160" s="204"/>
      <c r="BE160" s="204"/>
      <c r="BF160" s="204"/>
      <c r="BG160" s="204"/>
      <c r="BH160" s="204"/>
    </row>
    <row r="161" spans="1:60" outlineLevel="1" x14ac:dyDescent="0.2">
      <c r="A161" s="211"/>
      <c r="B161" s="212"/>
      <c r="C161" s="259" t="s">
        <v>165</v>
      </c>
      <c r="D161" s="221"/>
      <c r="E161" s="222">
        <v>22.78</v>
      </c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 t="s">
        <v>164</v>
      </c>
      <c r="AH161" s="204">
        <v>1</v>
      </c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</row>
    <row r="162" spans="1:60" x14ac:dyDescent="0.2">
      <c r="A162" s="228" t="s">
        <v>149</v>
      </c>
      <c r="B162" s="229" t="s">
        <v>93</v>
      </c>
      <c r="C162" s="253" t="s">
        <v>94</v>
      </c>
      <c r="D162" s="230"/>
      <c r="E162" s="231"/>
      <c r="F162" s="232"/>
      <c r="G162" s="232">
        <f>SUMIF(AG163:AG163,"&lt;&gt;NOR",G163:G163)</f>
        <v>0</v>
      </c>
      <c r="H162" s="232"/>
      <c r="I162" s="232">
        <f>SUM(I163:I163)</f>
        <v>0</v>
      </c>
      <c r="J162" s="232"/>
      <c r="K162" s="232">
        <f>SUM(K163:K163)</f>
        <v>0</v>
      </c>
      <c r="L162" s="232"/>
      <c r="M162" s="232">
        <f>SUM(M163:M163)</f>
        <v>0</v>
      </c>
      <c r="N162" s="232"/>
      <c r="O162" s="232">
        <f>SUM(O163:O163)</f>
        <v>0</v>
      </c>
      <c r="P162" s="232"/>
      <c r="Q162" s="232">
        <f>SUM(Q163:Q163)</f>
        <v>0</v>
      </c>
      <c r="R162" s="232"/>
      <c r="S162" s="232"/>
      <c r="T162" s="233"/>
      <c r="U162" s="227"/>
      <c r="V162" s="227">
        <f>SUM(V163:V163)</f>
        <v>19.829999999999998</v>
      </c>
      <c r="W162" s="227"/>
      <c r="AG162" t="s">
        <v>150</v>
      </c>
    </row>
    <row r="163" spans="1:60" outlineLevel="1" x14ac:dyDescent="0.2">
      <c r="A163" s="244">
        <v>12</v>
      </c>
      <c r="B163" s="245" t="s">
        <v>237</v>
      </c>
      <c r="C163" s="263" t="s">
        <v>238</v>
      </c>
      <c r="D163" s="246" t="s">
        <v>239</v>
      </c>
      <c r="E163" s="247">
        <v>10.59118</v>
      </c>
      <c r="F163" s="248"/>
      <c r="G163" s="249">
        <f>ROUND(E163*F163,2)</f>
        <v>0</v>
      </c>
      <c r="H163" s="248"/>
      <c r="I163" s="249">
        <f>ROUND(E163*H163,2)</f>
        <v>0</v>
      </c>
      <c r="J163" s="248"/>
      <c r="K163" s="249">
        <f>ROUND(E163*J163,2)</f>
        <v>0</v>
      </c>
      <c r="L163" s="249">
        <v>15</v>
      </c>
      <c r="M163" s="249">
        <f>G163*(1+L163/100)</f>
        <v>0</v>
      </c>
      <c r="N163" s="249">
        <v>0</v>
      </c>
      <c r="O163" s="249">
        <f>ROUND(E163*N163,2)</f>
        <v>0</v>
      </c>
      <c r="P163" s="249">
        <v>0</v>
      </c>
      <c r="Q163" s="249">
        <f>ROUND(E163*P163,2)</f>
        <v>0</v>
      </c>
      <c r="R163" s="249"/>
      <c r="S163" s="249" t="s">
        <v>240</v>
      </c>
      <c r="T163" s="250" t="s">
        <v>240</v>
      </c>
      <c r="U163" s="214">
        <v>1.8720000000000001</v>
      </c>
      <c r="V163" s="214">
        <f>ROUND(E163*U163,2)</f>
        <v>19.829999999999998</v>
      </c>
      <c r="W163" s="21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 t="s">
        <v>241</v>
      </c>
      <c r="AH163" s="204"/>
      <c r="AI163" s="204"/>
      <c r="AJ163" s="204"/>
      <c r="AK163" s="204"/>
      <c r="AL163" s="204"/>
      <c r="AM163" s="204"/>
      <c r="AN163" s="204"/>
      <c r="AO163" s="204"/>
      <c r="AP163" s="204"/>
      <c r="AQ163" s="204"/>
      <c r="AR163" s="204"/>
      <c r="AS163" s="204"/>
      <c r="AT163" s="204"/>
      <c r="AU163" s="204"/>
      <c r="AV163" s="204"/>
      <c r="AW163" s="204"/>
      <c r="AX163" s="204"/>
      <c r="AY163" s="204"/>
      <c r="AZ163" s="204"/>
      <c r="BA163" s="204"/>
      <c r="BB163" s="204"/>
      <c r="BC163" s="204"/>
      <c r="BD163" s="204"/>
      <c r="BE163" s="204"/>
      <c r="BF163" s="204"/>
      <c r="BG163" s="204"/>
      <c r="BH163" s="204"/>
    </row>
    <row r="164" spans="1:60" x14ac:dyDescent="0.2">
      <c r="A164" s="228" t="s">
        <v>149</v>
      </c>
      <c r="B164" s="229" t="s">
        <v>95</v>
      </c>
      <c r="C164" s="253" t="s">
        <v>96</v>
      </c>
      <c r="D164" s="230"/>
      <c r="E164" s="231"/>
      <c r="F164" s="232"/>
      <c r="G164" s="232">
        <f>SUMIF(AG165:AG193,"&lt;&gt;NOR",G165:G193)</f>
        <v>0</v>
      </c>
      <c r="H164" s="232"/>
      <c r="I164" s="232">
        <f>SUM(I165:I193)</f>
        <v>0</v>
      </c>
      <c r="J164" s="232"/>
      <c r="K164" s="232">
        <f>SUM(K165:K193)</f>
        <v>0</v>
      </c>
      <c r="L164" s="232"/>
      <c r="M164" s="232">
        <f>SUM(M165:M193)</f>
        <v>0</v>
      </c>
      <c r="N164" s="232"/>
      <c r="O164" s="232">
        <f>SUM(O165:O193)</f>
        <v>0.30000000000000004</v>
      </c>
      <c r="P164" s="232"/>
      <c r="Q164" s="232">
        <f>SUM(Q165:Q193)</f>
        <v>0.64</v>
      </c>
      <c r="R164" s="232"/>
      <c r="S164" s="232"/>
      <c r="T164" s="233"/>
      <c r="U164" s="227"/>
      <c r="V164" s="227">
        <f>SUM(V165:V193)</f>
        <v>0</v>
      </c>
      <c r="W164" s="227"/>
      <c r="AG164" t="s">
        <v>150</v>
      </c>
    </row>
    <row r="165" spans="1:60" outlineLevel="1" x14ac:dyDescent="0.2">
      <c r="A165" s="234">
        <v>13</v>
      </c>
      <c r="B165" s="235" t="s">
        <v>242</v>
      </c>
      <c r="C165" s="254" t="s">
        <v>243</v>
      </c>
      <c r="D165" s="236" t="s">
        <v>162</v>
      </c>
      <c r="E165" s="237">
        <v>62.56</v>
      </c>
      <c r="F165" s="238"/>
      <c r="G165" s="239">
        <f>ROUND(E165*F165,2)</f>
        <v>0</v>
      </c>
      <c r="H165" s="238"/>
      <c r="I165" s="239">
        <f>ROUND(E165*H165,2)</f>
        <v>0</v>
      </c>
      <c r="J165" s="238"/>
      <c r="K165" s="239">
        <f>ROUND(E165*J165,2)</f>
        <v>0</v>
      </c>
      <c r="L165" s="239">
        <v>15</v>
      </c>
      <c r="M165" s="239">
        <f>G165*(1+L165/100)</f>
        <v>0</v>
      </c>
      <c r="N165" s="239">
        <v>0</v>
      </c>
      <c r="O165" s="239">
        <f>ROUND(E165*N165,2)</f>
        <v>0</v>
      </c>
      <c r="P165" s="239">
        <v>1.03E-2</v>
      </c>
      <c r="Q165" s="239">
        <f>ROUND(E165*P165,2)</f>
        <v>0.64</v>
      </c>
      <c r="R165" s="239"/>
      <c r="S165" s="239" t="s">
        <v>153</v>
      </c>
      <c r="T165" s="240" t="s">
        <v>154</v>
      </c>
      <c r="U165" s="214">
        <v>0</v>
      </c>
      <c r="V165" s="214">
        <f>ROUND(E165*U165,2)</f>
        <v>0</v>
      </c>
      <c r="W165" s="214"/>
      <c r="X165" s="204"/>
      <c r="Y165" s="204"/>
      <c r="Z165" s="204"/>
      <c r="AA165" s="204"/>
      <c r="AB165" s="204"/>
      <c r="AC165" s="204"/>
      <c r="AD165" s="204"/>
      <c r="AE165" s="204"/>
      <c r="AF165" s="204"/>
      <c r="AG165" s="204" t="s">
        <v>244</v>
      </c>
      <c r="AH165" s="204"/>
      <c r="AI165" s="204"/>
      <c r="AJ165" s="204"/>
      <c r="AK165" s="204"/>
      <c r="AL165" s="204"/>
      <c r="AM165" s="204"/>
      <c r="AN165" s="204"/>
      <c r="AO165" s="204"/>
      <c r="AP165" s="204"/>
      <c r="AQ165" s="204"/>
      <c r="AR165" s="204"/>
      <c r="AS165" s="204"/>
      <c r="AT165" s="204"/>
      <c r="AU165" s="204"/>
      <c r="AV165" s="204"/>
      <c r="AW165" s="204"/>
      <c r="AX165" s="204"/>
      <c r="AY165" s="204"/>
      <c r="AZ165" s="204"/>
      <c r="BA165" s="204"/>
      <c r="BB165" s="204"/>
      <c r="BC165" s="204"/>
      <c r="BD165" s="204"/>
      <c r="BE165" s="204"/>
      <c r="BF165" s="204"/>
      <c r="BG165" s="204"/>
      <c r="BH165" s="204"/>
    </row>
    <row r="166" spans="1:60" outlineLevel="1" x14ac:dyDescent="0.2">
      <c r="A166" s="211"/>
      <c r="B166" s="212"/>
      <c r="C166" s="258" t="s">
        <v>245</v>
      </c>
      <c r="D166" s="219"/>
      <c r="E166" s="220">
        <v>62.56</v>
      </c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04"/>
      <c r="Y166" s="204"/>
      <c r="Z166" s="204"/>
      <c r="AA166" s="204"/>
      <c r="AB166" s="204"/>
      <c r="AC166" s="204"/>
      <c r="AD166" s="204"/>
      <c r="AE166" s="204"/>
      <c r="AF166" s="204"/>
      <c r="AG166" s="204" t="s">
        <v>164</v>
      </c>
      <c r="AH166" s="204">
        <v>0</v>
      </c>
      <c r="AI166" s="204"/>
      <c r="AJ166" s="204"/>
      <c r="AK166" s="204"/>
      <c r="AL166" s="204"/>
      <c r="AM166" s="204"/>
      <c r="AN166" s="204"/>
      <c r="AO166" s="204"/>
      <c r="AP166" s="204"/>
      <c r="AQ166" s="204"/>
      <c r="AR166" s="204"/>
      <c r="AS166" s="204"/>
      <c r="AT166" s="204"/>
      <c r="AU166" s="204"/>
      <c r="AV166" s="204"/>
      <c r="AW166" s="204"/>
      <c r="AX166" s="204"/>
      <c r="AY166" s="204"/>
      <c r="AZ166" s="204"/>
      <c r="BA166" s="204"/>
      <c r="BB166" s="204"/>
      <c r="BC166" s="204"/>
      <c r="BD166" s="204"/>
      <c r="BE166" s="204"/>
      <c r="BF166" s="204"/>
      <c r="BG166" s="204"/>
      <c r="BH166" s="204"/>
    </row>
    <row r="167" spans="1:60" outlineLevel="1" x14ac:dyDescent="0.2">
      <c r="A167" s="234">
        <v>14</v>
      </c>
      <c r="B167" s="235" t="s">
        <v>246</v>
      </c>
      <c r="C167" s="254" t="s">
        <v>247</v>
      </c>
      <c r="D167" s="236" t="s">
        <v>162</v>
      </c>
      <c r="E167" s="237">
        <v>62.56</v>
      </c>
      <c r="F167" s="238"/>
      <c r="G167" s="239">
        <f>ROUND(E167*F167,2)</f>
        <v>0</v>
      </c>
      <c r="H167" s="238"/>
      <c r="I167" s="239">
        <f>ROUND(E167*H167,2)</f>
        <v>0</v>
      </c>
      <c r="J167" s="238"/>
      <c r="K167" s="239">
        <f>ROUND(E167*J167,2)</f>
        <v>0</v>
      </c>
      <c r="L167" s="239">
        <v>15</v>
      </c>
      <c r="M167" s="239">
        <f>G167*(1+L167/100)</f>
        <v>0</v>
      </c>
      <c r="N167" s="239">
        <v>3.6800000000000001E-3</v>
      </c>
      <c r="O167" s="239">
        <f>ROUND(E167*N167,2)</f>
        <v>0.23</v>
      </c>
      <c r="P167" s="239">
        <v>0</v>
      </c>
      <c r="Q167" s="239">
        <f>ROUND(E167*P167,2)</f>
        <v>0</v>
      </c>
      <c r="R167" s="239"/>
      <c r="S167" s="239" t="s">
        <v>153</v>
      </c>
      <c r="T167" s="240" t="s">
        <v>154</v>
      </c>
      <c r="U167" s="214">
        <v>0</v>
      </c>
      <c r="V167" s="214">
        <f>ROUND(E167*U167,2)</f>
        <v>0</v>
      </c>
      <c r="W167" s="214"/>
      <c r="X167" s="204"/>
      <c r="Y167" s="204"/>
      <c r="Z167" s="204"/>
      <c r="AA167" s="204"/>
      <c r="AB167" s="204"/>
      <c r="AC167" s="204"/>
      <c r="AD167" s="204"/>
      <c r="AE167" s="204"/>
      <c r="AF167" s="204"/>
      <c r="AG167" s="204" t="s">
        <v>244</v>
      </c>
      <c r="AH167" s="204"/>
      <c r="AI167" s="204"/>
      <c r="AJ167" s="204"/>
      <c r="AK167" s="204"/>
      <c r="AL167" s="204"/>
      <c r="AM167" s="204"/>
      <c r="AN167" s="204"/>
      <c r="AO167" s="204"/>
      <c r="AP167" s="204"/>
      <c r="AQ167" s="204"/>
      <c r="AR167" s="204"/>
      <c r="AS167" s="204"/>
      <c r="AT167" s="204"/>
      <c r="AU167" s="204"/>
      <c r="AV167" s="204"/>
      <c r="AW167" s="204"/>
      <c r="AX167" s="204"/>
      <c r="AY167" s="204"/>
      <c r="AZ167" s="204"/>
      <c r="BA167" s="204"/>
      <c r="BB167" s="204"/>
      <c r="BC167" s="204"/>
      <c r="BD167" s="204"/>
      <c r="BE167" s="204"/>
      <c r="BF167" s="204"/>
      <c r="BG167" s="204"/>
      <c r="BH167" s="204"/>
    </row>
    <row r="168" spans="1:60" outlineLevel="1" x14ac:dyDescent="0.2">
      <c r="A168" s="211"/>
      <c r="B168" s="212"/>
      <c r="C168" s="255" t="s">
        <v>248</v>
      </c>
      <c r="D168" s="242"/>
      <c r="E168" s="242"/>
      <c r="F168" s="242"/>
      <c r="G168" s="242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 t="s">
        <v>157</v>
      </c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4"/>
      <c r="AT168" s="204"/>
      <c r="AU168" s="204"/>
      <c r="AV168" s="204"/>
      <c r="AW168" s="204"/>
      <c r="AX168" s="204"/>
      <c r="AY168" s="204"/>
      <c r="AZ168" s="204"/>
      <c r="BA168" s="204"/>
      <c r="BB168" s="204"/>
      <c r="BC168" s="204"/>
      <c r="BD168" s="204"/>
      <c r="BE168" s="204"/>
      <c r="BF168" s="204"/>
      <c r="BG168" s="204"/>
      <c r="BH168" s="204"/>
    </row>
    <row r="169" spans="1:60" outlineLevel="1" x14ac:dyDescent="0.2">
      <c r="A169" s="211"/>
      <c r="B169" s="212"/>
      <c r="C169" s="256" t="s">
        <v>158</v>
      </c>
      <c r="D169" s="216"/>
      <c r="E169" s="217"/>
      <c r="F169" s="218"/>
      <c r="G169" s="218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 t="s">
        <v>157</v>
      </c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4"/>
      <c r="AT169" s="204"/>
      <c r="AU169" s="204"/>
      <c r="AV169" s="204"/>
      <c r="AW169" s="204"/>
      <c r="AX169" s="204"/>
      <c r="AY169" s="204"/>
      <c r="AZ169" s="204"/>
      <c r="BA169" s="204"/>
      <c r="BB169" s="204"/>
      <c r="BC169" s="204"/>
      <c r="BD169" s="204"/>
      <c r="BE169" s="204"/>
      <c r="BF169" s="204"/>
      <c r="BG169" s="204"/>
      <c r="BH169" s="204"/>
    </row>
    <row r="170" spans="1:60" outlineLevel="1" x14ac:dyDescent="0.2">
      <c r="A170" s="211"/>
      <c r="B170" s="212"/>
      <c r="C170" s="257" t="s">
        <v>180</v>
      </c>
      <c r="D170" s="243"/>
      <c r="E170" s="243"/>
      <c r="F170" s="243"/>
      <c r="G170" s="243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 t="s">
        <v>157</v>
      </c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4"/>
      <c r="AT170" s="204"/>
      <c r="AU170" s="204"/>
      <c r="AV170" s="204"/>
      <c r="AW170" s="204"/>
      <c r="AX170" s="204"/>
      <c r="AY170" s="204"/>
      <c r="AZ170" s="204"/>
      <c r="BA170" s="204"/>
      <c r="BB170" s="204"/>
      <c r="BC170" s="204"/>
      <c r="BD170" s="204"/>
      <c r="BE170" s="204"/>
      <c r="BF170" s="204"/>
      <c r="BG170" s="204"/>
      <c r="BH170" s="204"/>
    </row>
    <row r="171" spans="1:60" outlineLevel="1" x14ac:dyDescent="0.2">
      <c r="A171" s="211"/>
      <c r="B171" s="212"/>
      <c r="C171" s="257" t="s">
        <v>50</v>
      </c>
      <c r="D171" s="243"/>
      <c r="E171" s="243"/>
      <c r="F171" s="243"/>
      <c r="G171" s="243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 t="s">
        <v>157</v>
      </c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4"/>
      <c r="AT171" s="204"/>
      <c r="AU171" s="204"/>
      <c r="AV171" s="204"/>
      <c r="AW171" s="204"/>
      <c r="AX171" s="204"/>
      <c r="AY171" s="204"/>
      <c r="AZ171" s="204"/>
      <c r="BA171" s="204"/>
      <c r="BB171" s="204"/>
      <c r="BC171" s="204"/>
      <c r="BD171" s="204"/>
      <c r="BE171" s="204"/>
      <c r="BF171" s="204"/>
      <c r="BG171" s="204"/>
      <c r="BH171" s="204"/>
    </row>
    <row r="172" spans="1:60" outlineLevel="1" x14ac:dyDescent="0.2">
      <c r="A172" s="211"/>
      <c r="B172" s="212"/>
      <c r="C172" s="258" t="s">
        <v>163</v>
      </c>
      <c r="D172" s="219"/>
      <c r="E172" s="220">
        <v>7.68</v>
      </c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 t="s">
        <v>164</v>
      </c>
      <c r="AH172" s="204">
        <v>0</v>
      </c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4"/>
      <c r="BF172" s="204"/>
      <c r="BG172" s="204"/>
      <c r="BH172" s="204"/>
    </row>
    <row r="173" spans="1:60" outlineLevel="1" x14ac:dyDescent="0.2">
      <c r="A173" s="211"/>
      <c r="B173" s="212"/>
      <c r="C173" s="259" t="s">
        <v>165</v>
      </c>
      <c r="D173" s="221"/>
      <c r="E173" s="222">
        <v>7.68</v>
      </c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 t="s">
        <v>164</v>
      </c>
      <c r="AH173" s="204">
        <v>1</v>
      </c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4"/>
      <c r="AT173" s="204"/>
      <c r="AU173" s="204"/>
      <c r="AV173" s="204"/>
      <c r="AW173" s="204"/>
      <c r="AX173" s="204"/>
      <c r="AY173" s="204"/>
      <c r="AZ173" s="204"/>
      <c r="BA173" s="204"/>
      <c r="BB173" s="204"/>
      <c r="BC173" s="204"/>
      <c r="BD173" s="204"/>
      <c r="BE173" s="204"/>
      <c r="BF173" s="204"/>
      <c r="BG173" s="204"/>
      <c r="BH173" s="204"/>
    </row>
    <row r="174" spans="1:60" outlineLevel="1" x14ac:dyDescent="0.2">
      <c r="A174" s="211"/>
      <c r="B174" s="212"/>
      <c r="C174" s="258" t="s">
        <v>166</v>
      </c>
      <c r="D174" s="219"/>
      <c r="E174" s="220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 t="s">
        <v>164</v>
      </c>
      <c r="AH174" s="204">
        <v>0</v>
      </c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4"/>
      <c r="AT174" s="204"/>
      <c r="AU174" s="204"/>
      <c r="AV174" s="204"/>
      <c r="AW174" s="204"/>
      <c r="AX174" s="204"/>
      <c r="AY174" s="204"/>
      <c r="AZ174" s="204"/>
      <c r="BA174" s="204"/>
      <c r="BB174" s="204"/>
      <c r="BC174" s="204"/>
      <c r="BD174" s="204"/>
      <c r="BE174" s="204"/>
      <c r="BF174" s="204"/>
      <c r="BG174" s="204"/>
      <c r="BH174" s="204"/>
    </row>
    <row r="175" spans="1:60" outlineLevel="1" x14ac:dyDescent="0.2">
      <c r="A175" s="211"/>
      <c r="B175" s="212"/>
      <c r="C175" s="258" t="s">
        <v>167</v>
      </c>
      <c r="D175" s="219"/>
      <c r="E175" s="220">
        <v>20.36</v>
      </c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 t="s">
        <v>164</v>
      </c>
      <c r="AH175" s="204">
        <v>0</v>
      </c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4"/>
      <c r="AT175" s="204"/>
      <c r="AU175" s="204"/>
      <c r="AV175" s="204"/>
      <c r="AW175" s="204"/>
      <c r="AX175" s="204"/>
      <c r="AY175" s="204"/>
      <c r="AZ175" s="204"/>
      <c r="BA175" s="204"/>
      <c r="BB175" s="204"/>
      <c r="BC175" s="204"/>
      <c r="BD175" s="204"/>
      <c r="BE175" s="204"/>
      <c r="BF175" s="204"/>
      <c r="BG175" s="204"/>
      <c r="BH175" s="204"/>
    </row>
    <row r="176" spans="1:60" outlineLevel="1" x14ac:dyDescent="0.2">
      <c r="A176" s="211"/>
      <c r="B176" s="212"/>
      <c r="C176" s="258" t="s">
        <v>168</v>
      </c>
      <c r="D176" s="219"/>
      <c r="E176" s="220">
        <v>1.1100000000000001</v>
      </c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 t="s">
        <v>164</v>
      </c>
      <c r="AH176" s="204">
        <v>0</v>
      </c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4"/>
      <c r="AT176" s="204"/>
      <c r="AU176" s="204"/>
      <c r="AV176" s="204"/>
      <c r="AW176" s="204"/>
      <c r="AX176" s="204"/>
      <c r="AY176" s="204"/>
      <c r="AZ176" s="204"/>
      <c r="BA176" s="204"/>
      <c r="BB176" s="204"/>
      <c r="BC176" s="204"/>
      <c r="BD176" s="204"/>
      <c r="BE176" s="204"/>
      <c r="BF176" s="204"/>
      <c r="BG176" s="204"/>
      <c r="BH176" s="204"/>
    </row>
    <row r="177" spans="1:60" outlineLevel="1" x14ac:dyDescent="0.2">
      <c r="A177" s="211"/>
      <c r="B177" s="212"/>
      <c r="C177" s="258" t="s">
        <v>169</v>
      </c>
      <c r="D177" s="219"/>
      <c r="E177" s="220">
        <v>0.11</v>
      </c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 t="s">
        <v>164</v>
      </c>
      <c r="AH177" s="204">
        <v>0</v>
      </c>
      <c r="AI177" s="204"/>
      <c r="AJ177" s="204"/>
      <c r="AK177" s="204"/>
      <c r="AL177" s="204"/>
      <c r="AM177" s="204"/>
      <c r="AN177" s="204"/>
      <c r="AO177" s="204"/>
      <c r="AP177" s="204"/>
      <c r="AQ177" s="204"/>
      <c r="AR177" s="204"/>
      <c r="AS177" s="204"/>
      <c r="AT177" s="204"/>
      <c r="AU177" s="204"/>
      <c r="AV177" s="204"/>
      <c r="AW177" s="204"/>
      <c r="AX177" s="204"/>
      <c r="AY177" s="204"/>
      <c r="AZ177" s="204"/>
      <c r="BA177" s="204"/>
      <c r="BB177" s="204"/>
      <c r="BC177" s="204"/>
      <c r="BD177" s="204"/>
      <c r="BE177" s="204"/>
      <c r="BF177" s="204"/>
      <c r="BG177" s="204"/>
      <c r="BH177" s="204"/>
    </row>
    <row r="178" spans="1:60" outlineLevel="1" x14ac:dyDescent="0.2">
      <c r="A178" s="211"/>
      <c r="B178" s="212"/>
      <c r="C178" s="258" t="s">
        <v>170</v>
      </c>
      <c r="D178" s="219"/>
      <c r="E178" s="220">
        <v>0.32</v>
      </c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 t="s">
        <v>164</v>
      </c>
      <c r="AH178" s="204">
        <v>0</v>
      </c>
      <c r="AI178" s="204"/>
      <c r="AJ178" s="204"/>
      <c r="AK178" s="204"/>
      <c r="AL178" s="204"/>
      <c r="AM178" s="204"/>
      <c r="AN178" s="204"/>
      <c r="AO178" s="204"/>
      <c r="AP178" s="204"/>
      <c r="AQ178" s="204"/>
      <c r="AR178" s="204"/>
      <c r="AS178" s="204"/>
      <c r="AT178" s="204"/>
      <c r="AU178" s="204"/>
      <c r="AV178" s="204"/>
      <c r="AW178" s="204"/>
      <c r="AX178" s="204"/>
      <c r="AY178" s="204"/>
      <c r="AZ178" s="204"/>
      <c r="BA178" s="204"/>
      <c r="BB178" s="204"/>
      <c r="BC178" s="204"/>
      <c r="BD178" s="204"/>
      <c r="BE178" s="204"/>
      <c r="BF178" s="204"/>
      <c r="BG178" s="204"/>
      <c r="BH178" s="204"/>
    </row>
    <row r="179" spans="1:60" outlineLevel="1" x14ac:dyDescent="0.2">
      <c r="A179" s="211"/>
      <c r="B179" s="212"/>
      <c r="C179" s="258" t="s">
        <v>171</v>
      </c>
      <c r="D179" s="219"/>
      <c r="E179" s="220">
        <v>2.12</v>
      </c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 t="s">
        <v>164</v>
      </c>
      <c r="AH179" s="204">
        <v>0</v>
      </c>
      <c r="AI179" s="204"/>
      <c r="AJ179" s="204"/>
      <c r="AK179" s="204"/>
      <c r="AL179" s="204"/>
      <c r="AM179" s="204"/>
      <c r="AN179" s="204"/>
      <c r="AO179" s="204"/>
      <c r="AP179" s="204"/>
      <c r="AQ179" s="204"/>
      <c r="AR179" s="204"/>
      <c r="AS179" s="204"/>
      <c r="AT179" s="204"/>
      <c r="AU179" s="204"/>
      <c r="AV179" s="204"/>
      <c r="AW179" s="204"/>
      <c r="AX179" s="204"/>
      <c r="AY179" s="204"/>
      <c r="AZ179" s="204"/>
      <c r="BA179" s="204"/>
      <c r="BB179" s="204"/>
      <c r="BC179" s="204"/>
      <c r="BD179" s="204"/>
      <c r="BE179" s="204"/>
      <c r="BF179" s="204"/>
      <c r="BG179" s="204"/>
      <c r="BH179" s="204"/>
    </row>
    <row r="180" spans="1:60" outlineLevel="1" x14ac:dyDescent="0.2">
      <c r="A180" s="211"/>
      <c r="B180" s="212"/>
      <c r="C180" s="259" t="s">
        <v>165</v>
      </c>
      <c r="D180" s="221"/>
      <c r="E180" s="222">
        <v>24.02</v>
      </c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 t="s">
        <v>164</v>
      </c>
      <c r="AH180" s="204">
        <v>1</v>
      </c>
      <c r="AI180" s="204"/>
      <c r="AJ180" s="204"/>
      <c r="AK180" s="204"/>
      <c r="AL180" s="204"/>
      <c r="AM180" s="204"/>
      <c r="AN180" s="204"/>
      <c r="AO180" s="204"/>
      <c r="AP180" s="204"/>
      <c r="AQ180" s="204"/>
      <c r="AR180" s="204"/>
      <c r="AS180" s="204"/>
      <c r="AT180" s="204"/>
      <c r="AU180" s="204"/>
      <c r="AV180" s="204"/>
      <c r="AW180" s="204"/>
      <c r="AX180" s="204"/>
      <c r="AY180" s="204"/>
      <c r="AZ180" s="204"/>
      <c r="BA180" s="204"/>
      <c r="BB180" s="204"/>
      <c r="BC180" s="204"/>
      <c r="BD180" s="204"/>
      <c r="BE180" s="204"/>
      <c r="BF180" s="204"/>
      <c r="BG180" s="204"/>
      <c r="BH180" s="204"/>
    </row>
    <row r="181" spans="1:60" outlineLevel="1" x14ac:dyDescent="0.2">
      <c r="A181" s="211"/>
      <c r="B181" s="212"/>
      <c r="C181" s="258" t="s">
        <v>172</v>
      </c>
      <c r="D181" s="219"/>
      <c r="E181" s="220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 t="s">
        <v>164</v>
      </c>
      <c r="AH181" s="204">
        <v>0</v>
      </c>
      <c r="AI181" s="204"/>
      <c r="AJ181" s="204"/>
      <c r="AK181" s="204"/>
      <c r="AL181" s="204"/>
      <c r="AM181" s="204"/>
      <c r="AN181" s="204"/>
      <c r="AO181" s="204"/>
      <c r="AP181" s="204"/>
      <c r="AQ181" s="204"/>
      <c r="AR181" s="204"/>
      <c r="AS181" s="204"/>
      <c r="AT181" s="204"/>
      <c r="AU181" s="204"/>
      <c r="AV181" s="204"/>
      <c r="AW181" s="204"/>
      <c r="AX181" s="204"/>
      <c r="AY181" s="204"/>
      <c r="AZ181" s="204"/>
      <c r="BA181" s="204"/>
      <c r="BB181" s="204"/>
      <c r="BC181" s="204"/>
      <c r="BD181" s="204"/>
      <c r="BE181" s="204"/>
      <c r="BF181" s="204"/>
      <c r="BG181" s="204"/>
      <c r="BH181" s="204"/>
    </row>
    <row r="182" spans="1:60" outlineLevel="1" x14ac:dyDescent="0.2">
      <c r="A182" s="211"/>
      <c r="B182" s="212"/>
      <c r="C182" s="258" t="s">
        <v>173</v>
      </c>
      <c r="D182" s="219"/>
      <c r="E182" s="220">
        <v>8.07</v>
      </c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04"/>
      <c r="Y182" s="204"/>
      <c r="Z182" s="204"/>
      <c r="AA182" s="204"/>
      <c r="AB182" s="204"/>
      <c r="AC182" s="204"/>
      <c r="AD182" s="204"/>
      <c r="AE182" s="204"/>
      <c r="AF182" s="204"/>
      <c r="AG182" s="204" t="s">
        <v>164</v>
      </c>
      <c r="AH182" s="204">
        <v>0</v>
      </c>
      <c r="AI182" s="204"/>
      <c r="AJ182" s="204"/>
      <c r="AK182" s="204"/>
      <c r="AL182" s="204"/>
      <c r="AM182" s="204"/>
      <c r="AN182" s="204"/>
      <c r="AO182" s="204"/>
      <c r="AP182" s="204"/>
      <c r="AQ182" s="204"/>
      <c r="AR182" s="204"/>
      <c r="AS182" s="204"/>
      <c r="AT182" s="204"/>
      <c r="AU182" s="204"/>
      <c r="AV182" s="204"/>
      <c r="AW182" s="204"/>
      <c r="AX182" s="204"/>
      <c r="AY182" s="204"/>
      <c r="AZ182" s="204"/>
      <c r="BA182" s="204"/>
      <c r="BB182" s="204"/>
      <c r="BC182" s="204"/>
      <c r="BD182" s="204"/>
      <c r="BE182" s="204"/>
      <c r="BF182" s="204"/>
      <c r="BG182" s="204"/>
      <c r="BH182" s="204"/>
    </row>
    <row r="183" spans="1:60" outlineLevel="1" x14ac:dyDescent="0.2">
      <c r="A183" s="211"/>
      <c r="B183" s="212"/>
      <c r="C183" s="259" t="s">
        <v>165</v>
      </c>
      <c r="D183" s="221"/>
      <c r="E183" s="222">
        <v>8.07</v>
      </c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04"/>
      <c r="Y183" s="204"/>
      <c r="Z183" s="204"/>
      <c r="AA183" s="204"/>
      <c r="AB183" s="204"/>
      <c r="AC183" s="204"/>
      <c r="AD183" s="204"/>
      <c r="AE183" s="204"/>
      <c r="AF183" s="204"/>
      <c r="AG183" s="204" t="s">
        <v>164</v>
      </c>
      <c r="AH183" s="204">
        <v>1</v>
      </c>
      <c r="AI183" s="204"/>
      <c r="AJ183" s="204"/>
      <c r="AK183" s="204"/>
      <c r="AL183" s="204"/>
      <c r="AM183" s="204"/>
      <c r="AN183" s="204"/>
      <c r="AO183" s="204"/>
      <c r="AP183" s="204"/>
      <c r="AQ183" s="204"/>
      <c r="AR183" s="204"/>
      <c r="AS183" s="204"/>
      <c r="AT183" s="204"/>
      <c r="AU183" s="204"/>
      <c r="AV183" s="204"/>
      <c r="AW183" s="204"/>
      <c r="AX183" s="204"/>
      <c r="AY183" s="204"/>
      <c r="AZ183" s="204"/>
      <c r="BA183" s="204"/>
      <c r="BB183" s="204"/>
      <c r="BC183" s="204"/>
      <c r="BD183" s="204"/>
      <c r="BE183" s="204"/>
      <c r="BF183" s="204"/>
      <c r="BG183" s="204"/>
      <c r="BH183" s="204"/>
    </row>
    <row r="184" spans="1:60" outlineLevel="1" x14ac:dyDescent="0.2">
      <c r="A184" s="211"/>
      <c r="B184" s="212"/>
      <c r="C184" s="258" t="s">
        <v>174</v>
      </c>
      <c r="D184" s="219"/>
      <c r="E184" s="220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 t="s">
        <v>164</v>
      </c>
      <c r="AH184" s="204">
        <v>0</v>
      </c>
      <c r="AI184" s="204"/>
      <c r="AJ184" s="204"/>
      <c r="AK184" s="204"/>
      <c r="AL184" s="204"/>
      <c r="AM184" s="204"/>
      <c r="AN184" s="204"/>
      <c r="AO184" s="204"/>
      <c r="AP184" s="204"/>
      <c r="AQ184" s="204"/>
      <c r="AR184" s="204"/>
      <c r="AS184" s="204"/>
      <c r="AT184" s="204"/>
      <c r="AU184" s="204"/>
      <c r="AV184" s="204"/>
      <c r="AW184" s="204"/>
      <c r="AX184" s="204"/>
      <c r="AY184" s="204"/>
      <c r="AZ184" s="204"/>
      <c r="BA184" s="204"/>
      <c r="BB184" s="204"/>
      <c r="BC184" s="204"/>
      <c r="BD184" s="204"/>
      <c r="BE184" s="204"/>
      <c r="BF184" s="204"/>
      <c r="BG184" s="204"/>
      <c r="BH184" s="204"/>
    </row>
    <row r="185" spans="1:60" outlineLevel="1" x14ac:dyDescent="0.2">
      <c r="A185" s="211"/>
      <c r="B185" s="212"/>
      <c r="C185" s="258" t="s">
        <v>175</v>
      </c>
      <c r="D185" s="219"/>
      <c r="E185" s="220">
        <v>18.600000000000001</v>
      </c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 t="s">
        <v>164</v>
      </c>
      <c r="AH185" s="204">
        <v>0</v>
      </c>
      <c r="AI185" s="204"/>
      <c r="AJ185" s="204"/>
      <c r="AK185" s="204"/>
      <c r="AL185" s="204"/>
      <c r="AM185" s="204"/>
      <c r="AN185" s="204"/>
      <c r="AO185" s="204"/>
      <c r="AP185" s="204"/>
      <c r="AQ185" s="204"/>
      <c r="AR185" s="204"/>
      <c r="AS185" s="204"/>
      <c r="AT185" s="204"/>
      <c r="AU185" s="204"/>
      <c r="AV185" s="204"/>
      <c r="AW185" s="204"/>
      <c r="AX185" s="204"/>
      <c r="AY185" s="204"/>
      <c r="AZ185" s="204"/>
      <c r="BA185" s="204"/>
      <c r="BB185" s="204"/>
      <c r="BC185" s="204"/>
      <c r="BD185" s="204"/>
      <c r="BE185" s="204"/>
      <c r="BF185" s="204"/>
      <c r="BG185" s="204"/>
      <c r="BH185" s="204"/>
    </row>
    <row r="186" spans="1:60" outlineLevel="1" x14ac:dyDescent="0.2">
      <c r="A186" s="211"/>
      <c r="B186" s="212"/>
      <c r="C186" s="258" t="s">
        <v>170</v>
      </c>
      <c r="D186" s="219"/>
      <c r="E186" s="220">
        <v>0.32</v>
      </c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 t="s">
        <v>164</v>
      </c>
      <c r="AH186" s="204">
        <v>0</v>
      </c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4"/>
      <c r="AT186" s="204"/>
      <c r="AU186" s="204"/>
      <c r="AV186" s="204"/>
      <c r="AW186" s="204"/>
      <c r="AX186" s="204"/>
      <c r="AY186" s="204"/>
      <c r="AZ186" s="204"/>
      <c r="BA186" s="204"/>
      <c r="BB186" s="204"/>
      <c r="BC186" s="204"/>
      <c r="BD186" s="204"/>
      <c r="BE186" s="204"/>
      <c r="BF186" s="204"/>
      <c r="BG186" s="204"/>
      <c r="BH186" s="204"/>
    </row>
    <row r="187" spans="1:60" outlineLevel="1" x14ac:dyDescent="0.2">
      <c r="A187" s="211"/>
      <c r="B187" s="212"/>
      <c r="C187" s="258" t="s">
        <v>176</v>
      </c>
      <c r="D187" s="219"/>
      <c r="E187" s="220">
        <v>3.86</v>
      </c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 t="s">
        <v>164</v>
      </c>
      <c r="AH187" s="204">
        <v>0</v>
      </c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</row>
    <row r="188" spans="1:60" outlineLevel="1" x14ac:dyDescent="0.2">
      <c r="A188" s="211"/>
      <c r="B188" s="212"/>
      <c r="C188" s="259" t="s">
        <v>165</v>
      </c>
      <c r="D188" s="221"/>
      <c r="E188" s="222">
        <v>22.78</v>
      </c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 t="s">
        <v>164</v>
      </c>
      <c r="AH188" s="204">
        <v>1</v>
      </c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4"/>
      <c r="AT188" s="204"/>
      <c r="AU188" s="204"/>
      <c r="AV188" s="204"/>
      <c r="AW188" s="204"/>
      <c r="AX188" s="204"/>
      <c r="AY188" s="204"/>
      <c r="AZ188" s="204"/>
      <c r="BA188" s="204"/>
      <c r="BB188" s="204"/>
      <c r="BC188" s="204"/>
      <c r="BD188" s="204"/>
      <c r="BE188" s="204"/>
      <c r="BF188" s="204"/>
      <c r="BG188" s="204"/>
      <c r="BH188" s="204"/>
    </row>
    <row r="189" spans="1:60" outlineLevel="1" x14ac:dyDescent="0.2">
      <c r="A189" s="234">
        <v>15</v>
      </c>
      <c r="B189" s="235" t="s">
        <v>249</v>
      </c>
      <c r="C189" s="254" t="s">
        <v>250</v>
      </c>
      <c r="D189" s="236" t="s">
        <v>162</v>
      </c>
      <c r="E189" s="237">
        <v>62.56</v>
      </c>
      <c r="F189" s="238"/>
      <c r="G189" s="239">
        <f>ROUND(E189*F189,2)</f>
        <v>0</v>
      </c>
      <c r="H189" s="238"/>
      <c r="I189" s="239">
        <f>ROUND(E189*H189,2)</f>
        <v>0</v>
      </c>
      <c r="J189" s="238"/>
      <c r="K189" s="239">
        <f>ROUND(E189*J189,2)</f>
        <v>0</v>
      </c>
      <c r="L189" s="239">
        <v>15</v>
      </c>
      <c r="M189" s="239">
        <f>G189*(1+L189/100)</f>
        <v>0</v>
      </c>
      <c r="N189" s="239">
        <v>6.8000000000000005E-4</v>
      </c>
      <c r="O189" s="239">
        <f>ROUND(E189*N189,2)</f>
        <v>0.04</v>
      </c>
      <c r="P189" s="239">
        <v>0</v>
      </c>
      <c r="Q189" s="239">
        <f>ROUND(E189*P189,2)</f>
        <v>0</v>
      </c>
      <c r="R189" s="239"/>
      <c r="S189" s="239" t="s">
        <v>153</v>
      </c>
      <c r="T189" s="240" t="s">
        <v>154</v>
      </c>
      <c r="U189" s="214">
        <v>0</v>
      </c>
      <c r="V189" s="214">
        <f>ROUND(E189*U189,2)</f>
        <v>0</v>
      </c>
      <c r="W189" s="21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 t="s">
        <v>244</v>
      </c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204"/>
      <c r="AV189" s="204"/>
      <c r="AW189" s="204"/>
      <c r="AX189" s="204"/>
      <c r="AY189" s="204"/>
      <c r="AZ189" s="204"/>
      <c r="BA189" s="204"/>
      <c r="BB189" s="204"/>
      <c r="BC189" s="204"/>
      <c r="BD189" s="204"/>
      <c r="BE189" s="204"/>
      <c r="BF189" s="204"/>
      <c r="BG189" s="204"/>
      <c r="BH189" s="204"/>
    </row>
    <row r="190" spans="1:60" outlineLevel="1" x14ac:dyDescent="0.2">
      <c r="A190" s="211"/>
      <c r="B190" s="212"/>
      <c r="C190" s="258" t="s">
        <v>245</v>
      </c>
      <c r="D190" s="219"/>
      <c r="E190" s="220">
        <v>62.56</v>
      </c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 t="s">
        <v>164</v>
      </c>
      <c r="AH190" s="204">
        <v>0</v>
      </c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</row>
    <row r="191" spans="1:60" outlineLevel="1" x14ac:dyDescent="0.2">
      <c r="A191" s="234">
        <v>16</v>
      </c>
      <c r="B191" s="235" t="s">
        <v>251</v>
      </c>
      <c r="C191" s="254" t="s">
        <v>252</v>
      </c>
      <c r="D191" s="236" t="s">
        <v>162</v>
      </c>
      <c r="E191" s="237">
        <v>62.56</v>
      </c>
      <c r="F191" s="238"/>
      <c r="G191" s="239">
        <f>ROUND(E191*F191,2)</f>
        <v>0</v>
      </c>
      <c r="H191" s="238"/>
      <c r="I191" s="239">
        <f>ROUND(E191*H191,2)</f>
        <v>0</v>
      </c>
      <c r="J191" s="238"/>
      <c r="K191" s="239">
        <f>ROUND(E191*J191,2)</f>
        <v>0</v>
      </c>
      <c r="L191" s="239">
        <v>15</v>
      </c>
      <c r="M191" s="239">
        <f>G191*(1+L191/100)</f>
        <v>0</v>
      </c>
      <c r="N191" s="239">
        <v>4.8999999999999998E-4</v>
      </c>
      <c r="O191" s="239">
        <f>ROUND(E191*N191,2)</f>
        <v>0.03</v>
      </c>
      <c r="P191" s="239">
        <v>0</v>
      </c>
      <c r="Q191" s="239">
        <f>ROUND(E191*P191,2)</f>
        <v>0</v>
      </c>
      <c r="R191" s="239"/>
      <c r="S191" s="239" t="s">
        <v>153</v>
      </c>
      <c r="T191" s="240" t="s">
        <v>154</v>
      </c>
      <c r="U191" s="214">
        <v>0</v>
      </c>
      <c r="V191" s="214">
        <f>ROUND(E191*U191,2)</f>
        <v>0</v>
      </c>
      <c r="W191" s="21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 t="s">
        <v>244</v>
      </c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</row>
    <row r="192" spans="1:60" outlineLevel="1" x14ac:dyDescent="0.2">
      <c r="A192" s="211"/>
      <c r="B192" s="212"/>
      <c r="C192" s="258" t="s">
        <v>245</v>
      </c>
      <c r="D192" s="219"/>
      <c r="E192" s="220">
        <v>62.56</v>
      </c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 t="s">
        <v>164</v>
      </c>
      <c r="AH192" s="204">
        <v>0</v>
      </c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</row>
    <row r="193" spans="1:60" outlineLevel="1" x14ac:dyDescent="0.2">
      <c r="A193" s="211">
        <v>17</v>
      </c>
      <c r="B193" s="212" t="s">
        <v>253</v>
      </c>
      <c r="C193" s="264" t="s">
        <v>254</v>
      </c>
      <c r="D193" s="213" t="s">
        <v>0</v>
      </c>
      <c r="E193" s="251"/>
      <c r="F193" s="215"/>
      <c r="G193" s="214">
        <f>ROUND(E193*F193,2)</f>
        <v>0</v>
      </c>
      <c r="H193" s="215"/>
      <c r="I193" s="214">
        <f>ROUND(E193*H193,2)</f>
        <v>0</v>
      </c>
      <c r="J193" s="215"/>
      <c r="K193" s="214">
        <f>ROUND(E193*J193,2)</f>
        <v>0</v>
      </c>
      <c r="L193" s="214">
        <v>15</v>
      </c>
      <c r="M193" s="214">
        <f>G193*(1+L193/100)</f>
        <v>0</v>
      </c>
      <c r="N193" s="214">
        <v>0</v>
      </c>
      <c r="O193" s="214">
        <f>ROUND(E193*N193,2)</f>
        <v>0</v>
      </c>
      <c r="P193" s="214">
        <v>0</v>
      </c>
      <c r="Q193" s="214">
        <f>ROUND(E193*P193,2)</f>
        <v>0</v>
      </c>
      <c r="R193" s="214"/>
      <c r="S193" s="214" t="s">
        <v>240</v>
      </c>
      <c r="T193" s="214" t="s">
        <v>240</v>
      </c>
      <c r="U193" s="214">
        <v>0</v>
      </c>
      <c r="V193" s="214">
        <f>ROUND(E193*U193,2)</f>
        <v>0</v>
      </c>
      <c r="W193" s="21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 t="s">
        <v>241</v>
      </c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</row>
    <row r="194" spans="1:60" x14ac:dyDescent="0.2">
      <c r="A194" s="228" t="s">
        <v>149</v>
      </c>
      <c r="B194" s="229" t="s">
        <v>119</v>
      </c>
      <c r="C194" s="253" t="s">
        <v>120</v>
      </c>
      <c r="D194" s="230"/>
      <c r="E194" s="231"/>
      <c r="F194" s="232"/>
      <c r="G194" s="232">
        <f>SUMIF(AG195:AG203,"&lt;&gt;NOR",G195:G203)</f>
        <v>0</v>
      </c>
      <c r="H194" s="232"/>
      <c r="I194" s="232">
        <f>SUM(I195:I203)</f>
        <v>0</v>
      </c>
      <c r="J194" s="232"/>
      <c r="K194" s="232">
        <f>SUM(K195:K203)</f>
        <v>0</v>
      </c>
      <c r="L194" s="232"/>
      <c r="M194" s="232">
        <f>SUM(M195:M203)</f>
        <v>0</v>
      </c>
      <c r="N194" s="232"/>
      <c r="O194" s="232">
        <f>SUM(O195:O203)</f>
        <v>0</v>
      </c>
      <c r="P194" s="232"/>
      <c r="Q194" s="232">
        <f>SUM(Q195:Q203)</f>
        <v>0</v>
      </c>
      <c r="R194" s="232"/>
      <c r="S194" s="232"/>
      <c r="T194" s="233"/>
      <c r="U194" s="227"/>
      <c r="V194" s="227">
        <f>SUM(V195:V203)</f>
        <v>0</v>
      </c>
      <c r="W194" s="227"/>
      <c r="AG194" t="s">
        <v>150</v>
      </c>
    </row>
    <row r="195" spans="1:60" outlineLevel="1" x14ac:dyDescent="0.2">
      <c r="A195" s="244">
        <v>18</v>
      </c>
      <c r="B195" s="245" t="s">
        <v>255</v>
      </c>
      <c r="C195" s="263" t="s">
        <v>256</v>
      </c>
      <c r="D195" s="246" t="s">
        <v>239</v>
      </c>
      <c r="E195" s="247">
        <v>8.8397299999999994</v>
      </c>
      <c r="F195" s="248"/>
      <c r="G195" s="249">
        <f>ROUND(E195*F195,2)</f>
        <v>0</v>
      </c>
      <c r="H195" s="248"/>
      <c r="I195" s="249">
        <f>ROUND(E195*H195,2)</f>
        <v>0</v>
      </c>
      <c r="J195" s="248"/>
      <c r="K195" s="249">
        <f>ROUND(E195*J195,2)</f>
        <v>0</v>
      </c>
      <c r="L195" s="249">
        <v>15</v>
      </c>
      <c r="M195" s="249">
        <f>G195*(1+L195/100)</f>
        <v>0</v>
      </c>
      <c r="N195" s="249">
        <v>0</v>
      </c>
      <c r="O195" s="249">
        <f>ROUND(E195*N195,2)</f>
        <v>0</v>
      </c>
      <c r="P195" s="249">
        <v>0</v>
      </c>
      <c r="Q195" s="249">
        <f>ROUND(E195*P195,2)</f>
        <v>0</v>
      </c>
      <c r="R195" s="249"/>
      <c r="S195" s="249" t="s">
        <v>153</v>
      </c>
      <c r="T195" s="250" t="s">
        <v>154</v>
      </c>
      <c r="U195" s="214">
        <v>0</v>
      </c>
      <c r="V195" s="214">
        <f>ROUND(E195*U195,2)</f>
        <v>0</v>
      </c>
      <c r="W195" s="21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 t="s">
        <v>257</v>
      </c>
      <c r="AH195" s="204"/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4"/>
      <c r="AT195" s="204"/>
      <c r="AU195" s="204"/>
      <c r="AV195" s="204"/>
      <c r="AW195" s="204"/>
      <c r="AX195" s="204"/>
      <c r="AY195" s="204"/>
      <c r="AZ195" s="204"/>
      <c r="BA195" s="204"/>
      <c r="BB195" s="204"/>
      <c r="BC195" s="204"/>
      <c r="BD195" s="204"/>
      <c r="BE195" s="204"/>
      <c r="BF195" s="204"/>
      <c r="BG195" s="204"/>
      <c r="BH195" s="204"/>
    </row>
    <row r="196" spans="1:60" outlineLevel="1" x14ac:dyDescent="0.2">
      <c r="A196" s="244">
        <v>19</v>
      </c>
      <c r="B196" s="245" t="s">
        <v>258</v>
      </c>
      <c r="C196" s="263" t="s">
        <v>259</v>
      </c>
      <c r="D196" s="246" t="s">
        <v>239</v>
      </c>
      <c r="E196" s="247">
        <v>53.03837</v>
      </c>
      <c r="F196" s="248"/>
      <c r="G196" s="249">
        <f>ROUND(E196*F196,2)</f>
        <v>0</v>
      </c>
      <c r="H196" s="248"/>
      <c r="I196" s="249">
        <f>ROUND(E196*H196,2)</f>
        <v>0</v>
      </c>
      <c r="J196" s="248"/>
      <c r="K196" s="249">
        <f>ROUND(E196*J196,2)</f>
        <v>0</v>
      </c>
      <c r="L196" s="249">
        <v>15</v>
      </c>
      <c r="M196" s="249">
        <f>G196*(1+L196/100)</f>
        <v>0</v>
      </c>
      <c r="N196" s="249">
        <v>0</v>
      </c>
      <c r="O196" s="249">
        <f>ROUND(E196*N196,2)</f>
        <v>0</v>
      </c>
      <c r="P196" s="249">
        <v>0</v>
      </c>
      <c r="Q196" s="249">
        <f>ROUND(E196*P196,2)</f>
        <v>0</v>
      </c>
      <c r="R196" s="249"/>
      <c r="S196" s="249" t="s">
        <v>153</v>
      </c>
      <c r="T196" s="250" t="s">
        <v>154</v>
      </c>
      <c r="U196" s="214">
        <v>0</v>
      </c>
      <c r="V196" s="214">
        <f>ROUND(E196*U196,2)</f>
        <v>0</v>
      </c>
      <c r="W196" s="21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 t="s">
        <v>179</v>
      </c>
      <c r="AH196" s="204"/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4"/>
      <c r="AT196" s="204"/>
      <c r="AU196" s="204"/>
      <c r="AV196" s="204"/>
      <c r="AW196" s="204"/>
      <c r="AX196" s="204"/>
      <c r="AY196" s="204"/>
      <c r="AZ196" s="204"/>
      <c r="BA196" s="204"/>
      <c r="BB196" s="204"/>
      <c r="BC196" s="204"/>
      <c r="BD196" s="204"/>
      <c r="BE196" s="204"/>
      <c r="BF196" s="204"/>
      <c r="BG196" s="204"/>
      <c r="BH196" s="204"/>
    </row>
    <row r="197" spans="1:60" outlineLevel="1" x14ac:dyDescent="0.2">
      <c r="A197" s="234">
        <v>20</v>
      </c>
      <c r="B197" s="235" t="s">
        <v>260</v>
      </c>
      <c r="C197" s="254" t="s">
        <v>261</v>
      </c>
      <c r="D197" s="236" t="s">
        <v>239</v>
      </c>
      <c r="E197" s="237">
        <v>8.8397299999999994</v>
      </c>
      <c r="F197" s="238"/>
      <c r="G197" s="239">
        <f>ROUND(E197*F197,2)</f>
        <v>0</v>
      </c>
      <c r="H197" s="238"/>
      <c r="I197" s="239">
        <f>ROUND(E197*H197,2)</f>
        <v>0</v>
      </c>
      <c r="J197" s="238"/>
      <c r="K197" s="239">
        <f>ROUND(E197*J197,2)</f>
        <v>0</v>
      </c>
      <c r="L197" s="239">
        <v>15</v>
      </c>
      <c r="M197" s="239">
        <f>G197*(1+L197/100)</f>
        <v>0</v>
      </c>
      <c r="N197" s="239">
        <v>0</v>
      </c>
      <c r="O197" s="239">
        <f>ROUND(E197*N197,2)</f>
        <v>0</v>
      </c>
      <c r="P197" s="239">
        <v>0</v>
      </c>
      <c r="Q197" s="239">
        <f>ROUND(E197*P197,2)</f>
        <v>0</v>
      </c>
      <c r="R197" s="239"/>
      <c r="S197" s="239" t="s">
        <v>153</v>
      </c>
      <c r="T197" s="240" t="s">
        <v>154</v>
      </c>
      <c r="U197" s="214">
        <v>0</v>
      </c>
      <c r="V197" s="214">
        <f>ROUND(E197*U197,2)</f>
        <v>0</v>
      </c>
      <c r="W197" s="21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 t="s">
        <v>257</v>
      </c>
      <c r="AH197" s="204"/>
      <c r="AI197" s="204"/>
      <c r="AJ197" s="204"/>
      <c r="AK197" s="204"/>
      <c r="AL197" s="204"/>
      <c r="AM197" s="204"/>
      <c r="AN197" s="204"/>
      <c r="AO197" s="204"/>
      <c r="AP197" s="204"/>
      <c r="AQ197" s="204"/>
      <c r="AR197" s="204"/>
      <c r="AS197" s="204"/>
      <c r="AT197" s="204"/>
      <c r="AU197" s="204"/>
      <c r="AV197" s="204"/>
      <c r="AW197" s="204"/>
      <c r="AX197" s="204"/>
      <c r="AY197" s="204"/>
      <c r="AZ197" s="204"/>
      <c r="BA197" s="204"/>
      <c r="BB197" s="204"/>
      <c r="BC197" s="204"/>
      <c r="BD197" s="204"/>
      <c r="BE197" s="204"/>
      <c r="BF197" s="204"/>
      <c r="BG197" s="204"/>
      <c r="BH197" s="204"/>
    </row>
    <row r="198" spans="1:60" outlineLevel="1" x14ac:dyDescent="0.2">
      <c r="A198" s="211"/>
      <c r="B198" s="212"/>
      <c r="C198" s="255" t="s">
        <v>262</v>
      </c>
      <c r="D198" s="242"/>
      <c r="E198" s="242"/>
      <c r="F198" s="242"/>
      <c r="G198" s="242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 t="s">
        <v>157</v>
      </c>
      <c r="AH198" s="204"/>
      <c r="AI198" s="204"/>
      <c r="AJ198" s="204"/>
      <c r="AK198" s="204"/>
      <c r="AL198" s="204"/>
      <c r="AM198" s="204"/>
      <c r="AN198" s="204"/>
      <c r="AO198" s="204"/>
      <c r="AP198" s="204"/>
      <c r="AQ198" s="204"/>
      <c r="AR198" s="204"/>
      <c r="AS198" s="204"/>
      <c r="AT198" s="204"/>
      <c r="AU198" s="204"/>
      <c r="AV198" s="204"/>
      <c r="AW198" s="204"/>
      <c r="AX198" s="204"/>
      <c r="AY198" s="204"/>
      <c r="AZ198" s="204"/>
      <c r="BA198" s="204"/>
      <c r="BB198" s="204"/>
      <c r="BC198" s="204"/>
      <c r="BD198" s="204"/>
      <c r="BE198" s="204"/>
      <c r="BF198" s="204"/>
      <c r="BG198" s="204"/>
      <c r="BH198" s="204"/>
    </row>
    <row r="199" spans="1:60" outlineLevel="1" x14ac:dyDescent="0.2">
      <c r="A199" s="244">
        <v>21</v>
      </c>
      <c r="B199" s="245" t="s">
        <v>263</v>
      </c>
      <c r="C199" s="263" t="s">
        <v>264</v>
      </c>
      <c r="D199" s="246" t="s">
        <v>239</v>
      </c>
      <c r="E199" s="247">
        <v>79.557550000000006</v>
      </c>
      <c r="F199" s="248"/>
      <c r="G199" s="249">
        <f>ROUND(E199*F199,2)</f>
        <v>0</v>
      </c>
      <c r="H199" s="248"/>
      <c r="I199" s="249">
        <f>ROUND(E199*H199,2)</f>
        <v>0</v>
      </c>
      <c r="J199" s="248"/>
      <c r="K199" s="249">
        <f>ROUND(E199*J199,2)</f>
        <v>0</v>
      </c>
      <c r="L199" s="249">
        <v>15</v>
      </c>
      <c r="M199" s="249">
        <f>G199*(1+L199/100)</f>
        <v>0</v>
      </c>
      <c r="N199" s="249">
        <v>0</v>
      </c>
      <c r="O199" s="249">
        <f>ROUND(E199*N199,2)</f>
        <v>0</v>
      </c>
      <c r="P199" s="249">
        <v>0</v>
      </c>
      <c r="Q199" s="249">
        <f>ROUND(E199*P199,2)</f>
        <v>0</v>
      </c>
      <c r="R199" s="249"/>
      <c r="S199" s="249" t="s">
        <v>153</v>
      </c>
      <c r="T199" s="250" t="s">
        <v>154</v>
      </c>
      <c r="U199" s="214">
        <v>0</v>
      </c>
      <c r="V199" s="214">
        <f>ROUND(E199*U199,2)</f>
        <v>0</v>
      </c>
      <c r="W199" s="21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 t="s">
        <v>257</v>
      </c>
      <c r="AH199" s="204"/>
      <c r="AI199" s="204"/>
      <c r="AJ199" s="204"/>
      <c r="AK199" s="204"/>
      <c r="AL199" s="204"/>
      <c r="AM199" s="204"/>
      <c r="AN199" s="204"/>
      <c r="AO199" s="204"/>
      <c r="AP199" s="204"/>
      <c r="AQ199" s="204"/>
      <c r="AR199" s="204"/>
      <c r="AS199" s="204"/>
      <c r="AT199" s="204"/>
      <c r="AU199" s="204"/>
      <c r="AV199" s="204"/>
      <c r="AW199" s="204"/>
      <c r="AX199" s="204"/>
      <c r="AY199" s="204"/>
      <c r="AZ199" s="204"/>
      <c r="BA199" s="204"/>
      <c r="BB199" s="204"/>
      <c r="BC199" s="204"/>
      <c r="BD199" s="204"/>
      <c r="BE199" s="204"/>
      <c r="BF199" s="204"/>
      <c r="BG199" s="204"/>
      <c r="BH199" s="204"/>
    </row>
    <row r="200" spans="1:60" outlineLevel="1" x14ac:dyDescent="0.2">
      <c r="A200" s="234">
        <v>22</v>
      </c>
      <c r="B200" s="235" t="s">
        <v>265</v>
      </c>
      <c r="C200" s="254" t="s">
        <v>266</v>
      </c>
      <c r="D200" s="236" t="s">
        <v>239</v>
      </c>
      <c r="E200" s="237">
        <v>8.8397299999999994</v>
      </c>
      <c r="F200" s="238"/>
      <c r="G200" s="239">
        <f>ROUND(E200*F200,2)</f>
        <v>0</v>
      </c>
      <c r="H200" s="238"/>
      <c r="I200" s="239">
        <f>ROUND(E200*H200,2)</f>
        <v>0</v>
      </c>
      <c r="J200" s="238"/>
      <c r="K200" s="239">
        <f>ROUND(E200*J200,2)</f>
        <v>0</v>
      </c>
      <c r="L200" s="239">
        <v>15</v>
      </c>
      <c r="M200" s="239">
        <f>G200*(1+L200/100)</f>
        <v>0</v>
      </c>
      <c r="N200" s="239">
        <v>0</v>
      </c>
      <c r="O200" s="239">
        <f>ROUND(E200*N200,2)</f>
        <v>0</v>
      </c>
      <c r="P200" s="239">
        <v>0</v>
      </c>
      <c r="Q200" s="239">
        <f>ROUND(E200*P200,2)</f>
        <v>0</v>
      </c>
      <c r="R200" s="239"/>
      <c r="S200" s="239" t="s">
        <v>153</v>
      </c>
      <c r="T200" s="240" t="s">
        <v>154</v>
      </c>
      <c r="U200" s="214">
        <v>0</v>
      </c>
      <c r="V200" s="214">
        <f>ROUND(E200*U200,2)</f>
        <v>0</v>
      </c>
      <c r="W200" s="214"/>
      <c r="X200" s="204"/>
      <c r="Y200" s="204"/>
      <c r="Z200" s="204"/>
      <c r="AA200" s="204"/>
      <c r="AB200" s="204"/>
      <c r="AC200" s="204"/>
      <c r="AD200" s="204"/>
      <c r="AE200" s="204"/>
      <c r="AF200" s="204"/>
      <c r="AG200" s="204" t="s">
        <v>257</v>
      </c>
      <c r="AH200" s="204"/>
      <c r="AI200" s="204"/>
      <c r="AJ200" s="204"/>
      <c r="AK200" s="204"/>
      <c r="AL200" s="204"/>
      <c r="AM200" s="204"/>
      <c r="AN200" s="204"/>
      <c r="AO200" s="204"/>
      <c r="AP200" s="204"/>
      <c r="AQ200" s="204"/>
      <c r="AR200" s="204"/>
      <c r="AS200" s="204"/>
      <c r="AT200" s="204"/>
      <c r="AU200" s="204"/>
      <c r="AV200" s="204"/>
      <c r="AW200" s="204"/>
      <c r="AX200" s="204"/>
      <c r="AY200" s="204"/>
      <c r="AZ200" s="204"/>
      <c r="BA200" s="204"/>
      <c r="BB200" s="204"/>
      <c r="BC200" s="204"/>
      <c r="BD200" s="204"/>
      <c r="BE200" s="204"/>
      <c r="BF200" s="204"/>
      <c r="BG200" s="204"/>
      <c r="BH200" s="204"/>
    </row>
    <row r="201" spans="1:60" outlineLevel="1" x14ac:dyDescent="0.2">
      <c r="A201" s="211"/>
      <c r="B201" s="212"/>
      <c r="C201" s="255" t="s">
        <v>267</v>
      </c>
      <c r="D201" s="242"/>
      <c r="E201" s="242"/>
      <c r="F201" s="242"/>
      <c r="G201" s="242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04"/>
      <c r="Y201" s="204"/>
      <c r="Z201" s="204"/>
      <c r="AA201" s="204"/>
      <c r="AB201" s="204"/>
      <c r="AC201" s="204"/>
      <c r="AD201" s="204"/>
      <c r="AE201" s="204"/>
      <c r="AF201" s="204"/>
      <c r="AG201" s="204" t="s">
        <v>157</v>
      </c>
      <c r="AH201" s="204"/>
      <c r="AI201" s="204"/>
      <c r="AJ201" s="204"/>
      <c r="AK201" s="204"/>
      <c r="AL201" s="204"/>
      <c r="AM201" s="204"/>
      <c r="AN201" s="204"/>
      <c r="AO201" s="204"/>
      <c r="AP201" s="204"/>
      <c r="AQ201" s="204"/>
      <c r="AR201" s="204"/>
      <c r="AS201" s="204"/>
      <c r="AT201" s="204"/>
      <c r="AU201" s="204"/>
      <c r="AV201" s="204"/>
      <c r="AW201" s="204"/>
      <c r="AX201" s="204"/>
      <c r="AY201" s="204"/>
      <c r="AZ201" s="204"/>
      <c r="BA201" s="204"/>
      <c r="BB201" s="204"/>
      <c r="BC201" s="204"/>
      <c r="BD201" s="204"/>
      <c r="BE201" s="204"/>
      <c r="BF201" s="204"/>
      <c r="BG201" s="204"/>
      <c r="BH201" s="204"/>
    </row>
    <row r="202" spans="1:60" outlineLevel="1" x14ac:dyDescent="0.2">
      <c r="A202" s="244">
        <v>23</v>
      </c>
      <c r="B202" s="245" t="s">
        <v>268</v>
      </c>
      <c r="C202" s="263" t="s">
        <v>269</v>
      </c>
      <c r="D202" s="246" t="s">
        <v>239</v>
      </c>
      <c r="E202" s="247">
        <v>70.717820000000003</v>
      </c>
      <c r="F202" s="248"/>
      <c r="G202" s="249">
        <f>ROUND(E202*F202,2)</f>
        <v>0</v>
      </c>
      <c r="H202" s="248"/>
      <c r="I202" s="249">
        <f>ROUND(E202*H202,2)</f>
        <v>0</v>
      </c>
      <c r="J202" s="248"/>
      <c r="K202" s="249">
        <f>ROUND(E202*J202,2)</f>
        <v>0</v>
      </c>
      <c r="L202" s="249">
        <v>15</v>
      </c>
      <c r="M202" s="249">
        <f>G202*(1+L202/100)</f>
        <v>0</v>
      </c>
      <c r="N202" s="249">
        <v>0</v>
      </c>
      <c r="O202" s="249">
        <f>ROUND(E202*N202,2)</f>
        <v>0</v>
      </c>
      <c r="P202" s="249">
        <v>0</v>
      </c>
      <c r="Q202" s="249">
        <f>ROUND(E202*P202,2)</f>
        <v>0</v>
      </c>
      <c r="R202" s="249"/>
      <c r="S202" s="249" t="s">
        <v>153</v>
      </c>
      <c r="T202" s="250" t="s">
        <v>154</v>
      </c>
      <c r="U202" s="214">
        <v>0</v>
      </c>
      <c r="V202" s="214">
        <f>ROUND(E202*U202,2)</f>
        <v>0</v>
      </c>
      <c r="W202" s="214"/>
      <c r="X202" s="204"/>
      <c r="Y202" s="204"/>
      <c r="Z202" s="204"/>
      <c r="AA202" s="204"/>
      <c r="AB202" s="204"/>
      <c r="AC202" s="204"/>
      <c r="AD202" s="204"/>
      <c r="AE202" s="204"/>
      <c r="AF202" s="204"/>
      <c r="AG202" s="204" t="s">
        <v>257</v>
      </c>
      <c r="AH202" s="204"/>
      <c r="AI202" s="204"/>
      <c r="AJ202" s="204"/>
      <c r="AK202" s="204"/>
      <c r="AL202" s="204"/>
      <c r="AM202" s="204"/>
      <c r="AN202" s="204"/>
      <c r="AO202" s="204"/>
      <c r="AP202" s="204"/>
      <c r="AQ202" s="204"/>
      <c r="AR202" s="204"/>
      <c r="AS202" s="204"/>
      <c r="AT202" s="204"/>
      <c r="AU202" s="204"/>
      <c r="AV202" s="204"/>
      <c r="AW202" s="204"/>
      <c r="AX202" s="204"/>
      <c r="AY202" s="204"/>
      <c r="AZ202" s="204"/>
      <c r="BA202" s="204"/>
      <c r="BB202" s="204"/>
      <c r="BC202" s="204"/>
      <c r="BD202" s="204"/>
      <c r="BE202" s="204"/>
      <c r="BF202" s="204"/>
      <c r="BG202" s="204"/>
      <c r="BH202" s="204"/>
    </row>
    <row r="203" spans="1:60" outlineLevel="1" x14ac:dyDescent="0.2">
      <c r="A203" s="234">
        <v>24</v>
      </c>
      <c r="B203" s="235" t="s">
        <v>270</v>
      </c>
      <c r="C203" s="254" t="s">
        <v>271</v>
      </c>
      <c r="D203" s="236" t="s">
        <v>239</v>
      </c>
      <c r="E203" s="237">
        <v>8.8397299999999994</v>
      </c>
      <c r="F203" s="238"/>
      <c r="G203" s="239">
        <f>ROUND(E203*F203,2)</f>
        <v>0</v>
      </c>
      <c r="H203" s="238"/>
      <c r="I203" s="239">
        <f>ROUND(E203*H203,2)</f>
        <v>0</v>
      </c>
      <c r="J203" s="238"/>
      <c r="K203" s="239">
        <f>ROUND(E203*J203,2)</f>
        <v>0</v>
      </c>
      <c r="L203" s="239">
        <v>15</v>
      </c>
      <c r="M203" s="239">
        <f>G203*(1+L203/100)</f>
        <v>0</v>
      </c>
      <c r="N203" s="239">
        <v>0</v>
      </c>
      <c r="O203" s="239">
        <f>ROUND(E203*N203,2)</f>
        <v>0</v>
      </c>
      <c r="P203" s="239">
        <v>0</v>
      </c>
      <c r="Q203" s="239">
        <f>ROUND(E203*P203,2)</f>
        <v>0</v>
      </c>
      <c r="R203" s="239"/>
      <c r="S203" s="239" t="s">
        <v>153</v>
      </c>
      <c r="T203" s="240" t="s">
        <v>154</v>
      </c>
      <c r="U203" s="214">
        <v>0</v>
      </c>
      <c r="V203" s="214">
        <f>ROUND(E203*U203,2)</f>
        <v>0</v>
      </c>
      <c r="W203" s="214"/>
      <c r="X203" s="204"/>
      <c r="Y203" s="204"/>
      <c r="Z203" s="204"/>
      <c r="AA203" s="204"/>
      <c r="AB203" s="204"/>
      <c r="AC203" s="204"/>
      <c r="AD203" s="204"/>
      <c r="AE203" s="204"/>
      <c r="AF203" s="204"/>
      <c r="AG203" s="204" t="s">
        <v>257</v>
      </c>
      <c r="AH203" s="204"/>
      <c r="AI203" s="204"/>
      <c r="AJ203" s="204"/>
      <c r="AK203" s="204"/>
      <c r="AL203" s="204"/>
      <c r="AM203" s="204"/>
      <c r="AN203" s="204"/>
      <c r="AO203" s="204"/>
      <c r="AP203" s="204"/>
      <c r="AQ203" s="204"/>
      <c r="AR203" s="204"/>
      <c r="AS203" s="204"/>
      <c r="AT203" s="204"/>
      <c r="AU203" s="204"/>
      <c r="AV203" s="204"/>
      <c r="AW203" s="204"/>
      <c r="AX203" s="204"/>
      <c r="AY203" s="204"/>
      <c r="AZ203" s="204"/>
      <c r="BA203" s="204"/>
      <c r="BB203" s="204"/>
      <c r="BC203" s="204"/>
      <c r="BD203" s="204"/>
      <c r="BE203" s="204"/>
      <c r="BF203" s="204"/>
      <c r="BG203" s="204"/>
      <c r="BH203" s="204"/>
    </row>
    <row r="204" spans="1:60" x14ac:dyDescent="0.2">
      <c r="A204" s="5"/>
      <c r="B204" s="6"/>
      <c r="C204" s="265"/>
      <c r="D204" s="8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AE204">
        <v>15</v>
      </c>
      <c r="AF204">
        <v>21</v>
      </c>
    </row>
    <row r="205" spans="1:60" x14ac:dyDescent="0.2">
      <c r="A205" s="207"/>
      <c r="B205" s="208" t="s">
        <v>29</v>
      </c>
      <c r="C205" s="266"/>
      <c r="D205" s="209"/>
      <c r="E205" s="210"/>
      <c r="F205" s="210"/>
      <c r="G205" s="252">
        <f>G8+G13+G32+G141+G162+G164+G194</f>
        <v>0</v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AE205">
        <f>SUMIF(L7:L203,AE204,G7:G203)</f>
        <v>0</v>
      </c>
      <c r="AF205">
        <f>SUMIF(L7:L203,AF204,G7:G203)</f>
        <v>0</v>
      </c>
      <c r="AG205" t="s">
        <v>272</v>
      </c>
    </row>
    <row r="206" spans="1:60" x14ac:dyDescent="0.2">
      <c r="C206" s="267"/>
      <c r="D206" s="188"/>
      <c r="AG206" t="s">
        <v>273</v>
      </c>
    </row>
    <row r="207" spans="1:60" x14ac:dyDescent="0.2">
      <c r="D207" s="188"/>
    </row>
    <row r="208" spans="1:60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QDn7OIHuwYmTHLqrPTEg8OnD2nS7emn9lGwpiUe1HZLP4ClRko6WjLxXnGRGlmemiERxC7ps0J6pTokViruc3A==" saltValue="X97r1vg4h2SlZQM1MDa0pg==" spinCount="100000" sheet="1"/>
  <mergeCells count="49">
    <mergeCell ref="C201:G201"/>
    <mergeCell ref="C143:G143"/>
    <mergeCell ref="C144:G144"/>
    <mergeCell ref="C168:G168"/>
    <mergeCell ref="C170:G170"/>
    <mergeCell ref="C171:G171"/>
    <mergeCell ref="C198:G198"/>
    <mergeCell ref="C132:G132"/>
    <mergeCell ref="C135:G135"/>
    <mergeCell ref="C136:G136"/>
    <mergeCell ref="C137:G137"/>
    <mergeCell ref="C139:G139"/>
    <mergeCell ref="C140:G140"/>
    <mergeCell ref="C111:G111"/>
    <mergeCell ref="C113:G113"/>
    <mergeCell ref="C114:G114"/>
    <mergeCell ref="C127:G127"/>
    <mergeCell ref="C128:G128"/>
    <mergeCell ref="C131:G131"/>
    <mergeCell ref="C92:G92"/>
    <mergeCell ref="C94:G94"/>
    <mergeCell ref="C95:G95"/>
    <mergeCell ref="C108:G108"/>
    <mergeCell ref="C109:G109"/>
    <mergeCell ref="C110:G110"/>
    <mergeCell ref="C78:G78"/>
    <mergeCell ref="C87:G87"/>
    <mergeCell ref="C88:G88"/>
    <mergeCell ref="C89:G89"/>
    <mergeCell ref="C90:G90"/>
    <mergeCell ref="C91:G91"/>
    <mergeCell ref="C59:G59"/>
    <mergeCell ref="C60:G60"/>
    <mergeCell ref="C61:G61"/>
    <mergeCell ref="C63:G63"/>
    <mergeCell ref="C64:G64"/>
    <mergeCell ref="C77:G77"/>
    <mergeCell ref="C34:G34"/>
    <mergeCell ref="C35:G35"/>
    <mergeCell ref="C44:G44"/>
    <mergeCell ref="C45:G45"/>
    <mergeCell ref="C57:G57"/>
    <mergeCell ref="C58:G5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C231" sqref="C23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49</v>
      </c>
      <c r="C4" s="196" t="s">
        <v>50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77</v>
      </c>
      <c r="C13" s="253" t="s">
        <v>78</v>
      </c>
      <c r="D13" s="230"/>
      <c r="E13" s="231"/>
      <c r="F13" s="232"/>
      <c r="G13" s="232">
        <f>SUMIF(AG14:AG330,"&lt;&gt;NOR",G14:G330)</f>
        <v>0</v>
      </c>
      <c r="H13" s="232"/>
      <c r="I13" s="232">
        <f>SUM(I14:I330)</f>
        <v>0</v>
      </c>
      <c r="J13" s="232"/>
      <c r="K13" s="232">
        <f>SUM(K14:K330)</f>
        <v>0</v>
      </c>
      <c r="L13" s="232"/>
      <c r="M13" s="232">
        <f>SUM(M14:M330)</f>
        <v>0</v>
      </c>
      <c r="N13" s="232"/>
      <c r="O13" s="232">
        <f>SUM(O14:O330)</f>
        <v>42.790000000000006</v>
      </c>
      <c r="P13" s="232"/>
      <c r="Q13" s="232">
        <f>SUM(Q14:Q330)</f>
        <v>0</v>
      </c>
      <c r="R13" s="232"/>
      <c r="S13" s="232"/>
      <c r="T13" s="233"/>
      <c r="U13" s="227"/>
      <c r="V13" s="227">
        <f>SUM(V14:V330)</f>
        <v>0</v>
      </c>
      <c r="W13" s="227"/>
      <c r="AG13" t="s">
        <v>150</v>
      </c>
    </row>
    <row r="14" spans="1:60" outlineLevel="1" x14ac:dyDescent="0.2">
      <c r="A14" s="234">
        <v>2</v>
      </c>
      <c r="B14" s="235" t="s">
        <v>274</v>
      </c>
      <c r="C14" s="268" t="s">
        <v>275</v>
      </c>
      <c r="D14" s="236" t="s">
        <v>162</v>
      </c>
      <c r="E14" s="237">
        <v>134.24979999999999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4.7299999999999998E-3</v>
      </c>
      <c r="O14" s="239">
        <f>ROUND(E14*N14,2)</f>
        <v>0.64</v>
      </c>
      <c r="P14" s="239">
        <v>0</v>
      </c>
      <c r="Q14" s="239">
        <f>ROUND(E14*P14,2)</f>
        <v>0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155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5" t="s">
        <v>180</v>
      </c>
      <c r="D15" s="242"/>
      <c r="E15" s="242"/>
      <c r="F15" s="242"/>
      <c r="G15" s="242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157</v>
      </c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7" t="s">
        <v>50</v>
      </c>
      <c r="D16" s="243"/>
      <c r="E16" s="243"/>
      <c r="F16" s="243"/>
      <c r="G16" s="243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276</v>
      </c>
      <c r="D17" s="219"/>
      <c r="E17" s="220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11"/>
      <c r="B18" s="212"/>
      <c r="C18" s="258" t="s">
        <v>277</v>
      </c>
      <c r="D18" s="219"/>
      <c r="E18" s="220">
        <v>3.44</v>
      </c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164</v>
      </c>
      <c r="AH18" s="204">
        <v>0</v>
      </c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278</v>
      </c>
      <c r="D19" s="219"/>
      <c r="E19" s="220">
        <v>16.149999999999999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11"/>
      <c r="B20" s="212"/>
      <c r="C20" s="258" t="s">
        <v>279</v>
      </c>
      <c r="D20" s="219"/>
      <c r="E20" s="220">
        <v>-2.29</v>
      </c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164</v>
      </c>
      <c r="AH20" s="204">
        <v>0</v>
      </c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9" t="s">
        <v>165</v>
      </c>
      <c r="D21" s="221"/>
      <c r="E21" s="222">
        <v>17.29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164</v>
      </c>
      <c r="AH21" s="204">
        <v>1</v>
      </c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outlineLevel="1" x14ac:dyDescent="0.2">
      <c r="A22" s="211"/>
      <c r="B22" s="212"/>
      <c r="C22" s="258" t="s">
        <v>166</v>
      </c>
      <c r="D22" s="219"/>
      <c r="E22" s="220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164</v>
      </c>
      <c r="AH22" s="204">
        <v>0</v>
      </c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11"/>
      <c r="B23" s="212"/>
      <c r="C23" s="258" t="s">
        <v>280</v>
      </c>
      <c r="D23" s="219"/>
      <c r="E23" s="220">
        <v>17.510000000000002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164</v>
      </c>
      <c r="AH23" s="204">
        <v>0</v>
      </c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8" t="s">
        <v>281</v>
      </c>
      <c r="D24" s="219"/>
      <c r="E24" s="220">
        <v>8.6300000000000008</v>
      </c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164</v>
      </c>
      <c r="AH24" s="204">
        <v>0</v>
      </c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11"/>
      <c r="B25" s="212"/>
      <c r="C25" s="258" t="s">
        <v>282</v>
      </c>
      <c r="D25" s="219"/>
      <c r="E25" s="220">
        <v>0.3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164</v>
      </c>
      <c r="AH25" s="204">
        <v>0</v>
      </c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11"/>
      <c r="B26" s="212"/>
      <c r="C26" s="258" t="s">
        <v>283</v>
      </c>
      <c r="D26" s="219"/>
      <c r="E26" s="220">
        <v>-2.9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164</v>
      </c>
      <c r="AH26" s="204">
        <v>0</v>
      </c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8" t="s">
        <v>284</v>
      </c>
      <c r="D27" s="219"/>
      <c r="E27" s="220">
        <v>4.2</v>
      </c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164</v>
      </c>
      <c r="AH27" s="204">
        <v>0</v>
      </c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11"/>
      <c r="B28" s="212"/>
      <c r="C28" s="258" t="s">
        <v>285</v>
      </c>
      <c r="D28" s="219"/>
      <c r="E28" s="220">
        <v>4.7699999999999996</v>
      </c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164</v>
      </c>
      <c r="AH28" s="204">
        <v>0</v>
      </c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9" t="s">
        <v>165</v>
      </c>
      <c r="D29" s="221"/>
      <c r="E29" s="222">
        <v>32.520000000000003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164</v>
      </c>
      <c r="AH29" s="204">
        <v>1</v>
      </c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outlineLevel="1" x14ac:dyDescent="0.2">
      <c r="A30" s="211"/>
      <c r="B30" s="212"/>
      <c r="C30" s="258" t="s">
        <v>172</v>
      </c>
      <c r="D30" s="219"/>
      <c r="E30" s="220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164</v>
      </c>
      <c r="AH30" s="204">
        <v>0</v>
      </c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outlineLevel="1" x14ac:dyDescent="0.2">
      <c r="A31" s="211"/>
      <c r="B31" s="212"/>
      <c r="C31" s="258" t="s">
        <v>286</v>
      </c>
      <c r="D31" s="219"/>
      <c r="E31" s="220">
        <v>3.24</v>
      </c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04"/>
      <c r="Y31" s="204"/>
      <c r="Z31" s="204"/>
      <c r="AA31" s="204"/>
      <c r="AB31" s="204"/>
      <c r="AC31" s="204"/>
      <c r="AD31" s="204"/>
      <c r="AE31" s="204"/>
      <c r="AF31" s="204"/>
      <c r="AG31" s="204" t="s">
        <v>164</v>
      </c>
      <c r="AH31" s="204">
        <v>0</v>
      </c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</row>
    <row r="32" spans="1:60" outlineLevel="1" x14ac:dyDescent="0.2">
      <c r="A32" s="211"/>
      <c r="B32" s="212"/>
      <c r="C32" s="258" t="s">
        <v>287</v>
      </c>
      <c r="D32" s="219"/>
      <c r="E32" s="220">
        <v>6.91</v>
      </c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04"/>
      <c r="Y32" s="204"/>
      <c r="Z32" s="204"/>
      <c r="AA32" s="204"/>
      <c r="AB32" s="204"/>
      <c r="AC32" s="204"/>
      <c r="AD32" s="204"/>
      <c r="AE32" s="204"/>
      <c r="AF32" s="204"/>
      <c r="AG32" s="204" t="s">
        <v>164</v>
      </c>
      <c r="AH32" s="204">
        <v>0</v>
      </c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</row>
    <row r="33" spans="1:60" outlineLevel="1" x14ac:dyDescent="0.2">
      <c r="A33" s="211"/>
      <c r="B33" s="212"/>
      <c r="C33" s="258" t="s">
        <v>288</v>
      </c>
      <c r="D33" s="219"/>
      <c r="E33" s="220">
        <v>7.28</v>
      </c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164</v>
      </c>
      <c r="AH33" s="204">
        <v>0</v>
      </c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59" t="s">
        <v>165</v>
      </c>
      <c r="D34" s="221"/>
      <c r="E34" s="222">
        <v>17.43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164</v>
      </c>
      <c r="AH34" s="204">
        <v>1</v>
      </c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11"/>
      <c r="B35" s="212"/>
      <c r="C35" s="258" t="s">
        <v>174</v>
      </c>
      <c r="D35" s="219"/>
      <c r="E35" s="220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164</v>
      </c>
      <c r="AH35" s="204">
        <v>0</v>
      </c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11"/>
      <c r="B36" s="212"/>
      <c r="C36" s="258" t="s">
        <v>289</v>
      </c>
      <c r="D36" s="219"/>
      <c r="E36" s="220">
        <v>60.35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164</v>
      </c>
      <c r="AH36" s="204">
        <v>0</v>
      </c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outlineLevel="1" x14ac:dyDescent="0.2">
      <c r="A37" s="211"/>
      <c r="B37" s="212"/>
      <c r="C37" s="258" t="s">
        <v>290</v>
      </c>
      <c r="D37" s="219"/>
      <c r="E37" s="220">
        <v>8.69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04"/>
      <c r="Y37" s="204"/>
      <c r="Z37" s="204"/>
      <c r="AA37" s="204"/>
      <c r="AB37" s="204"/>
      <c r="AC37" s="204"/>
      <c r="AD37" s="204"/>
      <c r="AE37" s="204"/>
      <c r="AF37" s="204"/>
      <c r="AG37" s="204" t="s">
        <v>164</v>
      </c>
      <c r="AH37" s="204">
        <v>0</v>
      </c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</row>
    <row r="38" spans="1:60" outlineLevel="1" x14ac:dyDescent="0.2">
      <c r="A38" s="211"/>
      <c r="B38" s="212"/>
      <c r="C38" s="258" t="s">
        <v>291</v>
      </c>
      <c r="D38" s="219"/>
      <c r="E38" s="220">
        <v>-3.72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164</v>
      </c>
      <c r="AH38" s="204">
        <v>0</v>
      </c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outlineLevel="1" x14ac:dyDescent="0.2">
      <c r="A39" s="211"/>
      <c r="B39" s="212"/>
      <c r="C39" s="258" t="s">
        <v>292</v>
      </c>
      <c r="D39" s="219"/>
      <c r="E39" s="220">
        <v>-1.85</v>
      </c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04"/>
      <c r="Y39" s="204"/>
      <c r="Z39" s="204"/>
      <c r="AA39" s="204"/>
      <c r="AB39" s="204"/>
      <c r="AC39" s="204"/>
      <c r="AD39" s="204"/>
      <c r="AE39" s="204"/>
      <c r="AF39" s="204"/>
      <c r="AG39" s="204" t="s">
        <v>164</v>
      </c>
      <c r="AH39" s="204">
        <v>0</v>
      </c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</row>
    <row r="40" spans="1:60" outlineLevel="1" x14ac:dyDescent="0.2">
      <c r="A40" s="211"/>
      <c r="B40" s="212"/>
      <c r="C40" s="258" t="s">
        <v>293</v>
      </c>
      <c r="D40" s="219"/>
      <c r="E40" s="220">
        <v>-3.48</v>
      </c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04"/>
      <c r="Y40" s="204"/>
      <c r="Z40" s="204"/>
      <c r="AA40" s="204"/>
      <c r="AB40" s="204"/>
      <c r="AC40" s="204"/>
      <c r="AD40" s="204"/>
      <c r="AE40" s="204"/>
      <c r="AF40" s="204"/>
      <c r="AG40" s="204" t="s">
        <v>164</v>
      </c>
      <c r="AH40" s="204">
        <v>0</v>
      </c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</row>
    <row r="41" spans="1:60" outlineLevel="1" x14ac:dyDescent="0.2">
      <c r="A41" s="211"/>
      <c r="B41" s="212"/>
      <c r="C41" s="258" t="s">
        <v>294</v>
      </c>
      <c r="D41" s="219"/>
      <c r="E41" s="220">
        <v>5.4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04"/>
      <c r="Y41" s="204"/>
      <c r="Z41" s="204"/>
      <c r="AA41" s="204"/>
      <c r="AB41" s="204"/>
      <c r="AC41" s="204"/>
      <c r="AD41" s="204"/>
      <c r="AE41" s="204"/>
      <c r="AF41" s="204"/>
      <c r="AG41" s="204" t="s">
        <v>164</v>
      </c>
      <c r="AH41" s="204">
        <v>0</v>
      </c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</row>
    <row r="42" spans="1:60" outlineLevel="1" x14ac:dyDescent="0.2">
      <c r="A42" s="211"/>
      <c r="B42" s="212"/>
      <c r="C42" s="258" t="s">
        <v>295</v>
      </c>
      <c r="D42" s="219"/>
      <c r="E42" s="220">
        <v>0.75</v>
      </c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04"/>
      <c r="Y42" s="204"/>
      <c r="Z42" s="204"/>
      <c r="AA42" s="204"/>
      <c r="AB42" s="204"/>
      <c r="AC42" s="204"/>
      <c r="AD42" s="204"/>
      <c r="AE42" s="204"/>
      <c r="AF42" s="204"/>
      <c r="AG42" s="204" t="s">
        <v>164</v>
      </c>
      <c r="AH42" s="204">
        <v>0</v>
      </c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</row>
    <row r="43" spans="1:60" outlineLevel="1" x14ac:dyDescent="0.2">
      <c r="A43" s="211"/>
      <c r="B43" s="212"/>
      <c r="C43" s="258" t="s">
        <v>296</v>
      </c>
      <c r="D43" s="219"/>
      <c r="E43" s="220">
        <v>0.87</v>
      </c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04"/>
      <c r="Y43" s="204"/>
      <c r="Z43" s="204"/>
      <c r="AA43" s="204"/>
      <c r="AB43" s="204"/>
      <c r="AC43" s="204"/>
      <c r="AD43" s="204"/>
      <c r="AE43" s="204"/>
      <c r="AF43" s="204"/>
      <c r="AG43" s="204" t="s">
        <v>164</v>
      </c>
      <c r="AH43" s="204">
        <v>0</v>
      </c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</row>
    <row r="44" spans="1:60" outlineLevel="1" x14ac:dyDescent="0.2">
      <c r="A44" s="211"/>
      <c r="B44" s="212"/>
      <c r="C44" s="259" t="s">
        <v>165</v>
      </c>
      <c r="D44" s="221"/>
      <c r="E44" s="222">
        <v>67.010000000000005</v>
      </c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04"/>
      <c r="Y44" s="204"/>
      <c r="Z44" s="204"/>
      <c r="AA44" s="204"/>
      <c r="AB44" s="204"/>
      <c r="AC44" s="204"/>
      <c r="AD44" s="204"/>
      <c r="AE44" s="204"/>
      <c r="AF44" s="204"/>
      <c r="AG44" s="204" t="s">
        <v>164</v>
      </c>
      <c r="AH44" s="204">
        <v>1</v>
      </c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</row>
    <row r="45" spans="1:60" outlineLevel="1" x14ac:dyDescent="0.2">
      <c r="A45" s="234">
        <v>3</v>
      </c>
      <c r="B45" s="235" t="s">
        <v>297</v>
      </c>
      <c r="C45" s="268" t="s">
        <v>298</v>
      </c>
      <c r="D45" s="236" t="s">
        <v>162</v>
      </c>
      <c r="E45" s="237">
        <v>134.24979999999999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15</v>
      </c>
      <c r="M45" s="239">
        <f>G45*(1+L45/100)</f>
        <v>0</v>
      </c>
      <c r="N45" s="239">
        <v>3.3E-4</v>
      </c>
      <c r="O45" s="239">
        <f>ROUND(E45*N45,2)</f>
        <v>0.04</v>
      </c>
      <c r="P45" s="239">
        <v>0</v>
      </c>
      <c r="Q45" s="239">
        <f>ROUND(E45*P45,2)</f>
        <v>0</v>
      </c>
      <c r="R45" s="239"/>
      <c r="S45" s="239" t="s">
        <v>153</v>
      </c>
      <c r="T45" s="240" t="s">
        <v>154</v>
      </c>
      <c r="U45" s="214">
        <v>0</v>
      </c>
      <c r="V45" s="214">
        <f>ROUND(E45*U45,2)</f>
        <v>0</v>
      </c>
      <c r="W45" s="214"/>
      <c r="X45" s="204"/>
      <c r="Y45" s="204"/>
      <c r="Z45" s="204"/>
      <c r="AA45" s="204"/>
      <c r="AB45" s="204"/>
      <c r="AC45" s="204"/>
      <c r="AD45" s="204"/>
      <c r="AE45" s="204"/>
      <c r="AF45" s="204"/>
      <c r="AG45" s="204" t="s">
        <v>155</v>
      </c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</row>
    <row r="46" spans="1:60" outlineLevel="1" x14ac:dyDescent="0.2">
      <c r="A46" s="211"/>
      <c r="B46" s="212"/>
      <c r="C46" s="255" t="s">
        <v>180</v>
      </c>
      <c r="D46" s="242"/>
      <c r="E46" s="242"/>
      <c r="F46" s="242"/>
      <c r="G46" s="242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04"/>
      <c r="Y46" s="204"/>
      <c r="Z46" s="204"/>
      <c r="AA46" s="204"/>
      <c r="AB46" s="204"/>
      <c r="AC46" s="204"/>
      <c r="AD46" s="204"/>
      <c r="AE46" s="204"/>
      <c r="AF46" s="204"/>
      <c r="AG46" s="204" t="s">
        <v>157</v>
      </c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</row>
    <row r="47" spans="1:60" outlineLevel="1" x14ac:dyDescent="0.2">
      <c r="A47" s="211"/>
      <c r="B47" s="212"/>
      <c r="C47" s="257" t="s">
        <v>50</v>
      </c>
      <c r="D47" s="243"/>
      <c r="E47" s="243"/>
      <c r="F47" s="243"/>
      <c r="G47" s="243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04"/>
      <c r="Y47" s="204"/>
      <c r="Z47" s="204"/>
      <c r="AA47" s="204"/>
      <c r="AB47" s="204"/>
      <c r="AC47" s="204"/>
      <c r="AD47" s="204"/>
      <c r="AE47" s="204"/>
      <c r="AF47" s="204"/>
      <c r="AG47" s="204" t="s">
        <v>157</v>
      </c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</row>
    <row r="48" spans="1:60" outlineLevel="1" x14ac:dyDescent="0.2">
      <c r="A48" s="211"/>
      <c r="B48" s="212"/>
      <c r="C48" s="258" t="s">
        <v>276</v>
      </c>
      <c r="D48" s="219"/>
      <c r="E48" s="220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04"/>
      <c r="Y48" s="204"/>
      <c r="Z48" s="204"/>
      <c r="AA48" s="204"/>
      <c r="AB48" s="204"/>
      <c r="AC48" s="204"/>
      <c r="AD48" s="204"/>
      <c r="AE48" s="204"/>
      <c r="AF48" s="204"/>
      <c r="AG48" s="204" t="s">
        <v>164</v>
      </c>
      <c r="AH48" s="204">
        <v>0</v>
      </c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</row>
    <row r="49" spans="1:60" outlineLevel="1" x14ac:dyDescent="0.2">
      <c r="A49" s="211"/>
      <c r="B49" s="212"/>
      <c r="C49" s="258" t="s">
        <v>277</v>
      </c>
      <c r="D49" s="219"/>
      <c r="E49" s="220">
        <v>3.44</v>
      </c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04"/>
      <c r="Y49" s="204"/>
      <c r="Z49" s="204"/>
      <c r="AA49" s="204"/>
      <c r="AB49" s="204"/>
      <c r="AC49" s="204"/>
      <c r="AD49" s="204"/>
      <c r="AE49" s="204"/>
      <c r="AF49" s="204"/>
      <c r="AG49" s="204" t="s">
        <v>164</v>
      </c>
      <c r="AH49" s="204">
        <v>0</v>
      </c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</row>
    <row r="50" spans="1:60" outlineLevel="1" x14ac:dyDescent="0.2">
      <c r="A50" s="211"/>
      <c r="B50" s="212"/>
      <c r="C50" s="258" t="s">
        <v>278</v>
      </c>
      <c r="D50" s="219"/>
      <c r="E50" s="220">
        <v>16.149999999999999</v>
      </c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04"/>
      <c r="Y50" s="204"/>
      <c r="Z50" s="204"/>
      <c r="AA50" s="204"/>
      <c r="AB50" s="204"/>
      <c r="AC50" s="204"/>
      <c r="AD50" s="204"/>
      <c r="AE50" s="204"/>
      <c r="AF50" s="204"/>
      <c r="AG50" s="204" t="s">
        <v>164</v>
      </c>
      <c r="AH50" s="204">
        <v>0</v>
      </c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</row>
    <row r="51" spans="1:60" outlineLevel="1" x14ac:dyDescent="0.2">
      <c r="A51" s="211"/>
      <c r="B51" s="212"/>
      <c r="C51" s="258" t="s">
        <v>279</v>
      </c>
      <c r="D51" s="219"/>
      <c r="E51" s="220">
        <v>-2.29</v>
      </c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04"/>
      <c r="Y51" s="204"/>
      <c r="Z51" s="204"/>
      <c r="AA51" s="204"/>
      <c r="AB51" s="204"/>
      <c r="AC51" s="204"/>
      <c r="AD51" s="204"/>
      <c r="AE51" s="204"/>
      <c r="AF51" s="204"/>
      <c r="AG51" s="204" t="s">
        <v>164</v>
      </c>
      <c r="AH51" s="204">
        <v>0</v>
      </c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</row>
    <row r="52" spans="1:60" outlineLevel="1" x14ac:dyDescent="0.2">
      <c r="A52" s="211"/>
      <c r="B52" s="212"/>
      <c r="C52" s="259" t="s">
        <v>165</v>
      </c>
      <c r="D52" s="221"/>
      <c r="E52" s="222">
        <v>17.29</v>
      </c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04"/>
      <c r="Y52" s="204"/>
      <c r="Z52" s="204"/>
      <c r="AA52" s="204"/>
      <c r="AB52" s="204"/>
      <c r="AC52" s="204"/>
      <c r="AD52" s="204"/>
      <c r="AE52" s="204"/>
      <c r="AF52" s="204"/>
      <c r="AG52" s="204" t="s">
        <v>164</v>
      </c>
      <c r="AH52" s="204">
        <v>1</v>
      </c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</row>
    <row r="53" spans="1:60" outlineLevel="1" x14ac:dyDescent="0.2">
      <c r="A53" s="211"/>
      <c r="B53" s="212"/>
      <c r="C53" s="258" t="s">
        <v>166</v>
      </c>
      <c r="D53" s="219"/>
      <c r="E53" s="220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04"/>
      <c r="Y53" s="204"/>
      <c r="Z53" s="204"/>
      <c r="AA53" s="204"/>
      <c r="AB53" s="204"/>
      <c r="AC53" s="204"/>
      <c r="AD53" s="204"/>
      <c r="AE53" s="204"/>
      <c r="AF53" s="204"/>
      <c r="AG53" s="204" t="s">
        <v>164</v>
      </c>
      <c r="AH53" s="204">
        <v>0</v>
      </c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</row>
    <row r="54" spans="1:60" outlineLevel="1" x14ac:dyDescent="0.2">
      <c r="A54" s="211"/>
      <c r="B54" s="212"/>
      <c r="C54" s="258" t="s">
        <v>280</v>
      </c>
      <c r="D54" s="219"/>
      <c r="E54" s="220">
        <v>17.510000000000002</v>
      </c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04"/>
      <c r="Y54" s="204"/>
      <c r="Z54" s="204"/>
      <c r="AA54" s="204"/>
      <c r="AB54" s="204"/>
      <c r="AC54" s="204"/>
      <c r="AD54" s="204"/>
      <c r="AE54" s="204"/>
      <c r="AF54" s="204"/>
      <c r="AG54" s="204" t="s">
        <v>164</v>
      </c>
      <c r="AH54" s="204">
        <v>0</v>
      </c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</row>
    <row r="55" spans="1:60" outlineLevel="1" x14ac:dyDescent="0.2">
      <c r="A55" s="211"/>
      <c r="B55" s="212"/>
      <c r="C55" s="258" t="s">
        <v>281</v>
      </c>
      <c r="D55" s="219"/>
      <c r="E55" s="220">
        <v>8.6300000000000008</v>
      </c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04"/>
      <c r="Y55" s="204"/>
      <c r="Z55" s="204"/>
      <c r="AA55" s="204"/>
      <c r="AB55" s="204"/>
      <c r="AC55" s="204"/>
      <c r="AD55" s="204"/>
      <c r="AE55" s="204"/>
      <c r="AF55" s="204"/>
      <c r="AG55" s="204" t="s">
        <v>164</v>
      </c>
      <c r="AH55" s="204">
        <v>0</v>
      </c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</row>
    <row r="56" spans="1:60" outlineLevel="1" x14ac:dyDescent="0.2">
      <c r="A56" s="211"/>
      <c r="B56" s="212"/>
      <c r="C56" s="258" t="s">
        <v>282</v>
      </c>
      <c r="D56" s="219"/>
      <c r="E56" s="220">
        <v>0.3</v>
      </c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04"/>
      <c r="Y56" s="204"/>
      <c r="Z56" s="204"/>
      <c r="AA56" s="204"/>
      <c r="AB56" s="204"/>
      <c r="AC56" s="204"/>
      <c r="AD56" s="204"/>
      <c r="AE56" s="204"/>
      <c r="AF56" s="204"/>
      <c r="AG56" s="204" t="s">
        <v>164</v>
      </c>
      <c r="AH56" s="204">
        <v>0</v>
      </c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</row>
    <row r="57" spans="1:60" outlineLevel="1" x14ac:dyDescent="0.2">
      <c r="A57" s="211"/>
      <c r="B57" s="212"/>
      <c r="C57" s="258" t="s">
        <v>283</v>
      </c>
      <c r="D57" s="219"/>
      <c r="E57" s="220">
        <v>-2.9</v>
      </c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04"/>
      <c r="Y57" s="204"/>
      <c r="Z57" s="204"/>
      <c r="AA57" s="204"/>
      <c r="AB57" s="204"/>
      <c r="AC57" s="204"/>
      <c r="AD57" s="204"/>
      <c r="AE57" s="204"/>
      <c r="AF57" s="204"/>
      <c r="AG57" s="204" t="s">
        <v>164</v>
      </c>
      <c r="AH57" s="204">
        <v>0</v>
      </c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</row>
    <row r="58" spans="1:60" outlineLevel="1" x14ac:dyDescent="0.2">
      <c r="A58" s="211"/>
      <c r="B58" s="212"/>
      <c r="C58" s="258" t="s">
        <v>284</v>
      </c>
      <c r="D58" s="219"/>
      <c r="E58" s="220">
        <v>4.2</v>
      </c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04"/>
      <c r="Y58" s="204"/>
      <c r="Z58" s="204"/>
      <c r="AA58" s="204"/>
      <c r="AB58" s="204"/>
      <c r="AC58" s="204"/>
      <c r="AD58" s="204"/>
      <c r="AE58" s="204"/>
      <c r="AF58" s="204"/>
      <c r="AG58" s="204" t="s">
        <v>164</v>
      </c>
      <c r="AH58" s="204">
        <v>0</v>
      </c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204"/>
      <c r="AU58" s="204"/>
      <c r="AV58" s="204"/>
      <c r="AW58" s="204"/>
      <c r="AX58" s="204"/>
      <c r="AY58" s="204"/>
      <c r="AZ58" s="204"/>
      <c r="BA58" s="204"/>
      <c r="BB58" s="204"/>
      <c r="BC58" s="204"/>
      <c r="BD58" s="204"/>
      <c r="BE58" s="204"/>
      <c r="BF58" s="204"/>
      <c r="BG58" s="204"/>
      <c r="BH58" s="204"/>
    </row>
    <row r="59" spans="1:60" outlineLevel="1" x14ac:dyDescent="0.2">
      <c r="A59" s="211"/>
      <c r="B59" s="212"/>
      <c r="C59" s="258" t="s">
        <v>285</v>
      </c>
      <c r="D59" s="219"/>
      <c r="E59" s="220">
        <v>4.7699999999999996</v>
      </c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04"/>
      <c r="Y59" s="204"/>
      <c r="Z59" s="204"/>
      <c r="AA59" s="204"/>
      <c r="AB59" s="204"/>
      <c r="AC59" s="204"/>
      <c r="AD59" s="204"/>
      <c r="AE59" s="204"/>
      <c r="AF59" s="204"/>
      <c r="AG59" s="204" t="s">
        <v>164</v>
      </c>
      <c r="AH59" s="204">
        <v>0</v>
      </c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04"/>
      <c r="BB59" s="204"/>
      <c r="BC59" s="204"/>
      <c r="BD59" s="204"/>
      <c r="BE59" s="204"/>
      <c r="BF59" s="204"/>
      <c r="BG59" s="204"/>
      <c r="BH59" s="204"/>
    </row>
    <row r="60" spans="1:60" outlineLevel="1" x14ac:dyDescent="0.2">
      <c r="A60" s="211"/>
      <c r="B60" s="212"/>
      <c r="C60" s="259" t="s">
        <v>165</v>
      </c>
      <c r="D60" s="221"/>
      <c r="E60" s="222">
        <v>32.520000000000003</v>
      </c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04"/>
      <c r="Y60" s="204"/>
      <c r="Z60" s="204"/>
      <c r="AA60" s="204"/>
      <c r="AB60" s="204"/>
      <c r="AC60" s="204"/>
      <c r="AD60" s="204"/>
      <c r="AE60" s="204"/>
      <c r="AF60" s="204"/>
      <c r="AG60" s="204" t="s">
        <v>164</v>
      </c>
      <c r="AH60" s="204">
        <v>1</v>
      </c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4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4"/>
    </row>
    <row r="61" spans="1:60" outlineLevel="1" x14ac:dyDescent="0.2">
      <c r="A61" s="211"/>
      <c r="B61" s="212"/>
      <c r="C61" s="258" t="s">
        <v>172</v>
      </c>
      <c r="D61" s="219"/>
      <c r="E61" s="220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04"/>
      <c r="Y61" s="204"/>
      <c r="Z61" s="204"/>
      <c r="AA61" s="204"/>
      <c r="AB61" s="204"/>
      <c r="AC61" s="204"/>
      <c r="AD61" s="204"/>
      <c r="AE61" s="204"/>
      <c r="AF61" s="204"/>
      <c r="AG61" s="204" t="s">
        <v>164</v>
      </c>
      <c r="AH61" s="204">
        <v>0</v>
      </c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4"/>
      <c r="AT61" s="204"/>
      <c r="AU61" s="204"/>
      <c r="AV61" s="204"/>
      <c r="AW61" s="204"/>
      <c r="AX61" s="204"/>
      <c r="AY61" s="204"/>
      <c r="AZ61" s="204"/>
      <c r="BA61" s="204"/>
      <c r="BB61" s="204"/>
      <c r="BC61" s="204"/>
      <c r="BD61" s="204"/>
      <c r="BE61" s="204"/>
      <c r="BF61" s="204"/>
      <c r="BG61" s="204"/>
      <c r="BH61" s="204"/>
    </row>
    <row r="62" spans="1:60" outlineLevel="1" x14ac:dyDescent="0.2">
      <c r="A62" s="211"/>
      <c r="B62" s="212"/>
      <c r="C62" s="258" t="s">
        <v>286</v>
      </c>
      <c r="D62" s="219"/>
      <c r="E62" s="220">
        <v>3.24</v>
      </c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04"/>
      <c r="Y62" s="204"/>
      <c r="Z62" s="204"/>
      <c r="AA62" s="204"/>
      <c r="AB62" s="204"/>
      <c r="AC62" s="204"/>
      <c r="AD62" s="204"/>
      <c r="AE62" s="204"/>
      <c r="AF62" s="204"/>
      <c r="AG62" s="204" t="s">
        <v>164</v>
      </c>
      <c r="AH62" s="204">
        <v>0</v>
      </c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</row>
    <row r="63" spans="1:60" outlineLevel="1" x14ac:dyDescent="0.2">
      <c r="A63" s="211"/>
      <c r="B63" s="212"/>
      <c r="C63" s="258" t="s">
        <v>287</v>
      </c>
      <c r="D63" s="219"/>
      <c r="E63" s="220">
        <v>6.91</v>
      </c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04"/>
      <c r="Y63" s="204"/>
      <c r="Z63" s="204"/>
      <c r="AA63" s="204"/>
      <c r="AB63" s="204"/>
      <c r="AC63" s="204"/>
      <c r="AD63" s="204"/>
      <c r="AE63" s="204"/>
      <c r="AF63" s="204"/>
      <c r="AG63" s="204" t="s">
        <v>164</v>
      </c>
      <c r="AH63" s="204">
        <v>0</v>
      </c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</row>
    <row r="64" spans="1:60" outlineLevel="1" x14ac:dyDescent="0.2">
      <c r="A64" s="211"/>
      <c r="B64" s="212"/>
      <c r="C64" s="258" t="s">
        <v>288</v>
      </c>
      <c r="D64" s="219"/>
      <c r="E64" s="220">
        <v>7.28</v>
      </c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04"/>
      <c r="Y64" s="204"/>
      <c r="Z64" s="204"/>
      <c r="AA64" s="204"/>
      <c r="AB64" s="204"/>
      <c r="AC64" s="204"/>
      <c r="AD64" s="204"/>
      <c r="AE64" s="204"/>
      <c r="AF64" s="204"/>
      <c r="AG64" s="204" t="s">
        <v>164</v>
      </c>
      <c r="AH64" s="204">
        <v>0</v>
      </c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</row>
    <row r="65" spans="1:60" outlineLevel="1" x14ac:dyDescent="0.2">
      <c r="A65" s="211"/>
      <c r="B65" s="212"/>
      <c r="C65" s="259" t="s">
        <v>165</v>
      </c>
      <c r="D65" s="221"/>
      <c r="E65" s="222">
        <v>17.43</v>
      </c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04"/>
      <c r="Y65" s="204"/>
      <c r="Z65" s="204"/>
      <c r="AA65" s="204"/>
      <c r="AB65" s="204"/>
      <c r="AC65" s="204"/>
      <c r="AD65" s="204"/>
      <c r="AE65" s="204"/>
      <c r="AF65" s="204"/>
      <c r="AG65" s="204" t="s">
        <v>164</v>
      </c>
      <c r="AH65" s="204">
        <v>1</v>
      </c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</row>
    <row r="66" spans="1:60" outlineLevel="1" x14ac:dyDescent="0.2">
      <c r="A66" s="211"/>
      <c r="B66" s="212"/>
      <c r="C66" s="258" t="s">
        <v>174</v>
      </c>
      <c r="D66" s="219"/>
      <c r="E66" s="220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04"/>
      <c r="Y66" s="204"/>
      <c r="Z66" s="204"/>
      <c r="AA66" s="204"/>
      <c r="AB66" s="204"/>
      <c r="AC66" s="204"/>
      <c r="AD66" s="204"/>
      <c r="AE66" s="204"/>
      <c r="AF66" s="204"/>
      <c r="AG66" s="204" t="s">
        <v>164</v>
      </c>
      <c r="AH66" s="204">
        <v>0</v>
      </c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</row>
    <row r="67" spans="1:60" outlineLevel="1" x14ac:dyDescent="0.2">
      <c r="A67" s="211"/>
      <c r="B67" s="212"/>
      <c r="C67" s="258" t="s">
        <v>289</v>
      </c>
      <c r="D67" s="219"/>
      <c r="E67" s="220">
        <v>60.35</v>
      </c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04"/>
      <c r="Y67" s="204"/>
      <c r="Z67" s="204"/>
      <c r="AA67" s="204"/>
      <c r="AB67" s="204"/>
      <c r="AC67" s="204"/>
      <c r="AD67" s="204"/>
      <c r="AE67" s="204"/>
      <c r="AF67" s="204"/>
      <c r="AG67" s="204" t="s">
        <v>164</v>
      </c>
      <c r="AH67" s="204">
        <v>0</v>
      </c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</row>
    <row r="68" spans="1:60" outlineLevel="1" x14ac:dyDescent="0.2">
      <c r="A68" s="211"/>
      <c r="B68" s="212"/>
      <c r="C68" s="258" t="s">
        <v>290</v>
      </c>
      <c r="D68" s="219"/>
      <c r="E68" s="220">
        <v>8.69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04"/>
      <c r="Y68" s="204"/>
      <c r="Z68" s="204"/>
      <c r="AA68" s="204"/>
      <c r="AB68" s="204"/>
      <c r="AC68" s="204"/>
      <c r="AD68" s="204"/>
      <c r="AE68" s="204"/>
      <c r="AF68" s="204"/>
      <c r="AG68" s="204" t="s">
        <v>164</v>
      </c>
      <c r="AH68" s="204">
        <v>0</v>
      </c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</row>
    <row r="69" spans="1:60" outlineLevel="1" x14ac:dyDescent="0.2">
      <c r="A69" s="211"/>
      <c r="B69" s="212"/>
      <c r="C69" s="258" t="s">
        <v>291</v>
      </c>
      <c r="D69" s="219"/>
      <c r="E69" s="220">
        <v>-3.72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04"/>
      <c r="Y69" s="204"/>
      <c r="Z69" s="204"/>
      <c r="AA69" s="204"/>
      <c r="AB69" s="204"/>
      <c r="AC69" s="204"/>
      <c r="AD69" s="204"/>
      <c r="AE69" s="204"/>
      <c r="AF69" s="204"/>
      <c r="AG69" s="204" t="s">
        <v>164</v>
      </c>
      <c r="AH69" s="204">
        <v>0</v>
      </c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</row>
    <row r="70" spans="1:60" outlineLevel="1" x14ac:dyDescent="0.2">
      <c r="A70" s="211"/>
      <c r="B70" s="212"/>
      <c r="C70" s="258" t="s">
        <v>292</v>
      </c>
      <c r="D70" s="219"/>
      <c r="E70" s="220">
        <v>-1.85</v>
      </c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04"/>
      <c r="Y70" s="204"/>
      <c r="Z70" s="204"/>
      <c r="AA70" s="204"/>
      <c r="AB70" s="204"/>
      <c r="AC70" s="204"/>
      <c r="AD70" s="204"/>
      <c r="AE70" s="204"/>
      <c r="AF70" s="204"/>
      <c r="AG70" s="204" t="s">
        <v>164</v>
      </c>
      <c r="AH70" s="204">
        <v>0</v>
      </c>
      <c r="AI70" s="204"/>
      <c r="AJ70" s="204"/>
      <c r="AK70" s="204"/>
      <c r="AL70" s="204"/>
      <c r="AM70" s="204"/>
      <c r="AN70" s="204"/>
      <c r="AO70" s="204"/>
      <c r="AP70" s="204"/>
      <c r="AQ70" s="204"/>
      <c r="AR70" s="204"/>
      <c r="AS70" s="204"/>
      <c r="AT70" s="204"/>
      <c r="AU70" s="204"/>
      <c r="AV70" s="204"/>
      <c r="AW70" s="204"/>
      <c r="AX70" s="204"/>
      <c r="AY70" s="204"/>
      <c r="AZ70" s="204"/>
      <c r="BA70" s="204"/>
      <c r="BB70" s="204"/>
      <c r="BC70" s="204"/>
      <c r="BD70" s="204"/>
      <c r="BE70" s="204"/>
      <c r="BF70" s="204"/>
      <c r="BG70" s="204"/>
      <c r="BH70" s="204"/>
    </row>
    <row r="71" spans="1:60" outlineLevel="1" x14ac:dyDescent="0.2">
      <c r="A71" s="211"/>
      <c r="B71" s="212"/>
      <c r="C71" s="258" t="s">
        <v>293</v>
      </c>
      <c r="D71" s="219"/>
      <c r="E71" s="220">
        <v>-3.48</v>
      </c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04"/>
      <c r="Y71" s="204"/>
      <c r="Z71" s="204"/>
      <c r="AA71" s="204"/>
      <c r="AB71" s="204"/>
      <c r="AC71" s="204"/>
      <c r="AD71" s="204"/>
      <c r="AE71" s="204"/>
      <c r="AF71" s="204"/>
      <c r="AG71" s="204" t="s">
        <v>164</v>
      </c>
      <c r="AH71" s="204">
        <v>0</v>
      </c>
      <c r="AI71" s="204"/>
      <c r="AJ71" s="204"/>
      <c r="AK71" s="204"/>
      <c r="AL71" s="204"/>
      <c r="AM71" s="204"/>
      <c r="AN71" s="204"/>
      <c r="AO71" s="204"/>
      <c r="AP71" s="204"/>
      <c r="AQ71" s="204"/>
      <c r="AR71" s="204"/>
      <c r="AS71" s="204"/>
      <c r="AT71" s="204"/>
      <c r="AU71" s="204"/>
      <c r="AV71" s="204"/>
      <c r="AW71" s="204"/>
      <c r="AX71" s="204"/>
      <c r="AY71" s="204"/>
      <c r="AZ71" s="204"/>
      <c r="BA71" s="204"/>
      <c r="BB71" s="204"/>
      <c r="BC71" s="204"/>
      <c r="BD71" s="204"/>
      <c r="BE71" s="204"/>
      <c r="BF71" s="204"/>
      <c r="BG71" s="204"/>
      <c r="BH71" s="204"/>
    </row>
    <row r="72" spans="1:60" outlineLevel="1" x14ac:dyDescent="0.2">
      <c r="A72" s="211"/>
      <c r="B72" s="212"/>
      <c r="C72" s="258" t="s">
        <v>294</v>
      </c>
      <c r="D72" s="219"/>
      <c r="E72" s="220">
        <v>5.4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04"/>
      <c r="Y72" s="204"/>
      <c r="Z72" s="204"/>
      <c r="AA72" s="204"/>
      <c r="AB72" s="204"/>
      <c r="AC72" s="204"/>
      <c r="AD72" s="204"/>
      <c r="AE72" s="204"/>
      <c r="AF72" s="204"/>
      <c r="AG72" s="204" t="s">
        <v>164</v>
      </c>
      <c r="AH72" s="204">
        <v>0</v>
      </c>
      <c r="AI72" s="204"/>
      <c r="AJ72" s="204"/>
      <c r="AK72" s="204"/>
      <c r="AL72" s="204"/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</row>
    <row r="73" spans="1:60" outlineLevel="1" x14ac:dyDescent="0.2">
      <c r="A73" s="211"/>
      <c r="B73" s="212"/>
      <c r="C73" s="258" t="s">
        <v>295</v>
      </c>
      <c r="D73" s="219"/>
      <c r="E73" s="220">
        <v>0.75</v>
      </c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04"/>
      <c r="Y73" s="204"/>
      <c r="Z73" s="204"/>
      <c r="AA73" s="204"/>
      <c r="AB73" s="204"/>
      <c r="AC73" s="204"/>
      <c r="AD73" s="204"/>
      <c r="AE73" s="204"/>
      <c r="AF73" s="204"/>
      <c r="AG73" s="204" t="s">
        <v>164</v>
      </c>
      <c r="AH73" s="204">
        <v>0</v>
      </c>
      <c r="AI73" s="204"/>
      <c r="AJ73" s="204"/>
      <c r="AK73" s="204"/>
      <c r="AL73" s="204"/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204"/>
      <c r="AY73" s="204"/>
      <c r="AZ73" s="204"/>
      <c r="BA73" s="204"/>
      <c r="BB73" s="204"/>
      <c r="BC73" s="204"/>
      <c r="BD73" s="204"/>
      <c r="BE73" s="204"/>
      <c r="BF73" s="204"/>
      <c r="BG73" s="204"/>
      <c r="BH73" s="204"/>
    </row>
    <row r="74" spans="1:60" outlineLevel="1" x14ac:dyDescent="0.2">
      <c r="A74" s="211"/>
      <c r="B74" s="212"/>
      <c r="C74" s="258" t="s">
        <v>296</v>
      </c>
      <c r="D74" s="219"/>
      <c r="E74" s="220">
        <v>0.87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04"/>
      <c r="Y74" s="204"/>
      <c r="Z74" s="204"/>
      <c r="AA74" s="204"/>
      <c r="AB74" s="204"/>
      <c r="AC74" s="204"/>
      <c r="AD74" s="204"/>
      <c r="AE74" s="204"/>
      <c r="AF74" s="204"/>
      <c r="AG74" s="204" t="s">
        <v>164</v>
      </c>
      <c r="AH74" s="204">
        <v>0</v>
      </c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4"/>
      <c r="BD74" s="204"/>
      <c r="BE74" s="204"/>
      <c r="BF74" s="204"/>
      <c r="BG74" s="204"/>
      <c r="BH74" s="204"/>
    </row>
    <row r="75" spans="1:60" outlineLevel="1" x14ac:dyDescent="0.2">
      <c r="A75" s="211"/>
      <c r="B75" s="212"/>
      <c r="C75" s="259" t="s">
        <v>165</v>
      </c>
      <c r="D75" s="221"/>
      <c r="E75" s="222">
        <v>67.010000000000005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04"/>
      <c r="Y75" s="204"/>
      <c r="Z75" s="204"/>
      <c r="AA75" s="204"/>
      <c r="AB75" s="204"/>
      <c r="AC75" s="204"/>
      <c r="AD75" s="204"/>
      <c r="AE75" s="204"/>
      <c r="AF75" s="204"/>
      <c r="AG75" s="204" t="s">
        <v>164</v>
      </c>
      <c r="AH75" s="204">
        <v>1</v>
      </c>
      <c r="AI75" s="204"/>
      <c r="AJ75" s="204"/>
      <c r="AK75" s="204"/>
      <c r="AL75" s="204"/>
      <c r="AM75" s="204"/>
      <c r="AN75" s="204"/>
      <c r="AO75" s="204"/>
      <c r="AP75" s="204"/>
      <c r="AQ75" s="204"/>
      <c r="AR75" s="204"/>
      <c r="AS75" s="204"/>
      <c r="AT75" s="204"/>
      <c r="AU75" s="204"/>
      <c r="AV75" s="204"/>
      <c r="AW75" s="204"/>
      <c r="AX75" s="204"/>
      <c r="AY75" s="204"/>
      <c r="AZ75" s="204"/>
      <c r="BA75" s="204"/>
      <c r="BB75" s="204"/>
      <c r="BC75" s="204"/>
      <c r="BD75" s="204"/>
      <c r="BE75" s="204"/>
      <c r="BF75" s="204"/>
      <c r="BG75" s="204"/>
      <c r="BH75" s="204"/>
    </row>
    <row r="76" spans="1:60" outlineLevel="1" x14ac:dyDescent="0.2">
      <c r="A76" s="234">
        <v>4</v>
      </c>
      <c r="B76" s="235" t="s">
        <v>299</v>
      </c>
      <c r="C76" s="268" t="s">
        <v>300</v>
      </c>
      <c r="D76" s="236" t="s">
        <v>162</v>
      </c>
      <c r="E76" s="237">
        <v>1845.5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15</v>
      </c>
      <c r="M76" s="239">
        <f>G76*(1+L76/100)</f>
        <v>0</v>
      </c>
      <c r="N76" s="239">
        <v>3.47E-3</v>
      </c>
      <c r="O76" s="239">
        <f>ROUND(E76*N76,2)</f>
        <v>6.4</v>
      </c>
      <c r="P76" s="239">
        <v>0</v>
      </c>
      <c r="Q76" s="239">
        <f>ROUND(E76*P76,2)</f>
        <v>0</v>
      </c>
      <c r="R76" s="239"/>
      <c r="S76" s="239" t="s">
        <v>153</v>
      </c>
      <c r="T76" s="240" t="s">
        <v>154</v>
      </c>
      <c r="U76" s="214">
        <v>0</v>
      </c>
      <c r="V76" s="214">
        <f>ROUND(E76*U76,2)</f>
        <v>0</v>
      </c>
      <c r="W76" s="214"/>
      <c r="X76" s="204"/>
      <c r="Y76" s="204"/>
      <c r="Z76" s="204"/>
      <c r="AA76" s="204"/>
      <c r="AB76" s="204"/>
      <c r="AC76" s="204"/>
      <c r="AD76" s="204"/>
      <c r="AE76" s="204"/>
      <c r="AF76" s="204"/>
      <c r="AG76" s="204" t="s">
        <v>155</v>
      </c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</row>
    <row r="77" spans="1:60" outlineLevel="1" x14ac:dyDescent="0.2">
      <c r="A77" s="211"/>
      <c r="B77" s="212"/>
      <c r="C77" s="258" t="s">
        <v>181</v>
      </c>
      <c r="D77" s="219"/>
      <c r="E77" s="220">
        <v>248.82</v>
      </c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04"/>
      <c r="Y77" s="204"/>
      <c r="Z77" s="204"/>
      <c r="AA77" s="204"/>
      <c r="AB77" s="204"/>
      <c r="AC77" s="204"/>
      <c r="AD77" s="204"/>
      <c r="AE77" s="204"/>
      <c r="AF77" s="204"/>
      <c r="AG77" s="204" t="s">
        <v>164</v>
      </c>
      <c r="AH77" s="204">
        <v>0</v>
      </c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</row>
    <row r="78" spans="1:60" outlineLevel="1" x14ac:dyDescent="0.2">
      <c r="A78" s="211"/>
      <c r="B78" s="212"/>
      <c r="C78" s="258" t="s">
        <v>182</v>
      </c>
      <c r="D78" s="219"/>
      <c r="E78" s="220">
        <v>1095.4000000000001</v>
      </c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04"/>
      <c r="Y78" s="204"/>
      <c r="Z78" s="204"/>
      <c r="AA78" s="204"/>
      <c r="AB78" s="204"/>
      <c r="AC78" s="204"/>
      <c r="AD78" s="204"/>
      <c r="AE78" s="204"/>
      <c r="AF78" s="204"/>
      <c r="AG78" s="204" t="s">
        <v>164</v>
      </c>
      <c r="AH78" s="204">
        <v>0</v>
      </c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</row>
    <row r="79" spans="1:60" outlineLevel="1" x14ac:dyDescent="0.2">
      <c r="A79" s="211"/>
      <c r="B79" s="212"/>
      <c r="C79" s="258" t="s">
        <v>301</v>
      </c>
      <c r="D79" s="219"/>
      <c r="E79" s="220">
        <v>239.54</v>
      </c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04"/>
      <c r="Y79" s="204"/>
      <c r="Z79" s="204"/>
      <c r="AA79" s="204"/>
      <c r="AB79" s="204"/>
      <c r="AC79" s="204"/>
      <c r="AD79" s="204"/>
      <c r="AE79" s="204"/>
      <c r="AF79" s="204"/>
      <c r="AG79" s="204" t="s">
        <v>164</v>
      </c>
      <c r="AH79" s="204">
        <v>0</v>
      </c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</row>
    <row r="80" spans="1:60" outlineLevel="1" x14ac:dyDescent="0.2">
      <c r="A80" s="211"/>
      <c r="B80" s="212"/>
      <c r="C80" s="258" t="s">
        <v>187</v>
      </c>
      <c r="D80" s="219"/>
      <c r="E80" s="220">
        <v>261.74</v>
      </c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04"/>
      <c r="Y80" s="204"/>
      <c r="Z80" s="204"/>
      <c r="AA80" s="204"/>
      <c r="AB80" s="204"/>
      <c r="AC80" s="204"/>
      <c r="AD80" s="204"/>
      <c r="AE80" s="204"/>
      <c r="AF80" s="204"/>
      <c r="AG80" s="204" t="s">
        <v>164</v>
      </c>
      <c r="AH80" s="204">
        <v>0</v>
      </c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</row>
    <row r="81" spans="1:60" outlineLevel="1" x14ac:dyDescent="0.2">
      <c r="A81" s="234">
        <v>5</v>
      </c>
      <c r="B81" s="235" t="s">
        <v>302</v>
      </c>
      <c r="C81" s="268" t="s">
        <v>303</v>
      </c>
      <c r="D81" s="236" t="s">
        <v>162</v>
      </c>
      <c r="E81" s="237">
        <v>1845.5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15</v>
      </c>
      <c r="M81" s="239">
        <f>G81*(1+L81/100)</f>
        <v>0</v>
      </c>
      <c r="N81" s="239">
        <v>1.9000000000000001E-4</v>
      </c>
      <c r="O81" s="239">
        <f>ROUND(E81*N81,2)</f>
        <v>0.35</v>
      </c>
      <c r="P81" s="239">
        <v>0</v>
      </c>
      <c r="Q81" s="239">
        <f>ROUND(E81*P81,2)</f>
        <v>0</v>
      </c>
      <c r="R81" s="239"/>
      <c r="S81" s="239" t="s">
        <v>153</v>
      </c>
      <c r="T81" s="240" t="s">
        <v>154</v>
      </c>
      <c r="U81" s="214">
        <v>0</v>
      </c>
      <c r="V81" s="214">
        <f>ROUND(E81*U81,2)</f>
        <v>0</v>
      </c>
      <c r="W81" s="214"/>
      <c r="X81" s="204"/>
      <c r="Y81" s="204"/>
      <c r="Z81" s="204"/>
      <c r="AA81" s="204"/>
      <c r="AB81" s="204"/>
      <c r="AC81" s="204"/>
      <c r="AD81" s="204"/>
      <c r="AE81" s="204"/>
      <c r="AF81" s="204"/>
      <c r="AG81" s="204" t="s">
        <v>155</v>
      </c>
      <c r="AH81" s="204"/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4"/>
      <c r="AT81" s="204"/>
      <c r="AU81" s="204"/>
      <c r="AV81" s="204"/>
      <c r="AW81" s="204"/>
      <c r="AX81" s="204"/>
      <c r="AY81" s="204"/>
      <c r="AZ81" s="204"/>
      <c r="BA81" s="204"/>
      <c r="BB81" s="204"/>
      <c r="BC81" s="204"/>
      <c r="BD81" s="204"/>
      <c r="BE81" s="204"/>
      <c r="BF81" s="204"/>
      <c r="BG81" s="204"/>
      <c r="BH81" s="204"/>
    </row>
    <row r="82" spans="1:60" outlineLevel="1" x14ac:dyDescent="0.2">
      <c r="A82" s="211"/>
      <c r="B82" s="212"/>
      <c r="C82" s="255" t="s">
        <v>180</v>
      </c>
      <c r="D82" s="242"/>
      <c r="E82" s="242"/>
      <c r="F82" s="242"/>
      <c r="G82" s="242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04"/>
      <c r="Y82" s="204"/>
      <c r="Z82" s="204"/>
      <c r="AA82" s="204"/>
      <c r="AB82" s="204"/>
      <c r="AC82" s="204"/>
      <c r="AD82" s="204"/>
      <c r="AE82" s="204"/>
      <c r="AF82" s="204"/>
      <c r="AG82" s="204" t="s">
        <v>157</v>
      </c>
      <c r="AH82" s="204"/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4"/>
      <c r="AT82" s="204"/>
      <c r="AU82" s="204"/>
      <c r="AV82" s="204"/>
      <c r="AW82" s="204"/>
      <c r="AX82" s="204"/>
      <c r="AY82" s="204"/>
      <c r="AZ82" s="204"/>
      <c r="BA82" s="204"/>
      <c r="BB82" s="204"/>
      <c r="BC82" s="204"/>
      <c r="BD82" s="204"/>
      <c r="BE82" s="204"/>
      <c r="BF82" s="204"/>
      <c r="BG82" s="204"/>
      <c r="BH82" s="204"/>
    </row>
    <row r="83" spans="1:60" outlineLevel="1" x14ac:dyDescent="0.2">
      <c r="A83" s="211"/>
      <c r="B83" s="212"/>
      <c r="C83" s="257" t="s">
        <v>50</v>
      </c>
      <c r="D83" s="243"/>
      <c r="E83" s="243"/>
      <c r="F83" s="243"/>
      <c r="G83" s="243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04"/>
      <c r="Y83" s="204"/>
      <c r="Z83" s="204"/>
      <c r="AA83" s="204"/>
      <c r="AB83" s="204"/>
      <c r="AC83" s="204"/>
      <c r="AD83" s="204"/>
      <c r="AE83" s="204"/>
      <c r="AF83" s="204"/>
      <c r="AG83" s="204" t="s">
        <v>157</v>
      </c>
      <c r="AH83" s="204"/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4"/>
      <c r="AT83" s="204"/>
      <c r="AU83" s="204"/>
      <c r="AV83" s="204"/>
      <c r="AW83" s="204"/>
      <c r="AX83" s="204"/>
      <c r="AY83" s="204"/>
      <c r="AZ83" s="204"/>
      <c r="BA83" s="204"/>
      <c r="BB83" s="204"/>
      <c r="BC83" s="204"/>
      <c r="BD83" s="204"/>
      <c r="BE83" s="204"/>
      <c r="BF83" s="204"/>
      <c r="BG83" s="204"/>
      <c r="BH83" s="204"/>
    </row>
    <row r="84" spans="1:60" outlineLevel="1" x14ac:dyDescent="0.2">
      <c r="A84" s="211"/>
      <c r="B84" s="212"/>
      <c r="C84" s="258" t="s">
        <v>181</v>
      </c>
      <c r="D84" s="219"/>
      <c r="E84" s="220">
        <v>248.82</v>
      </c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04"/>
      <c r="Y84" s="204"/>
      <c r="Z84" s="204"/>
      <c r="AA84" s="204"/>
      <c r="AB84" s="204"/>
      <c r="AC84" s="204"/>
      <c r="AD84" s="204"/>
      <c r="AE84" s="204"/>
      <c r="AF84" s="204"/>
      <c r="AG84" s="204" t="s">
        <v>164</v>
      </c>
      <c r="AH84" s="204">
        <v>0</v>
      </c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4"/>
      <c r="AT84" s="204"/>
      <c r="AU84" s="204"/>
      <c r="AV84" s="204"/>
      <c r="AW84" s="204"/>
      <c r="AX84" s="204"/>
      <c r="AY84" s="204"/>
      <c r="AZ84" s="204"/>
      <c r="BA84" s="204"/>
      <c r="BB84" s="204"/>
      <c r="BC84" s="204"/>
      <c r="BD84" s="204"/>
      <c r="BE84" s="204"/>
      <c r="BF84" s="204"/>
      <c r="BG84" s="204"/>
      <c r="BH84" s="204"/>
    </row>
    <row r="85" spans="1:60" outlineLevel="1" x14ac:dyDescent="0.2">
      <c r="A85" s="211"/>
      <c r="B85" s="212"/>
      <c r="C85" s="258" t="s">
        <v>182</v>
      </c>
      <c r="D85" s="219"/>
      <c r="E85" s="220">
        <v>1095.4000000000001</v>
      </c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04"/>
      <c r="Y85" s="204"/>
      <c r="Z85" s="204"/>
      <c r="AA85" s="204"/>
      <c r="AB85" s="204"/>
      <c r="AC85" s="204"/>
      <c r="AD85" s="204"/>
      <c r="AE85" s="204"/>
      <c r="AF85" s="204"/>
      <c r="AG85" s="204" t="s">
        <v>164</v>
      </c>
      <c r="AH85" s="204">
        <v>0</v>
      </c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</row>
    <row r="86" spans="1:60" outlineLevel="1" x14ac:dyDescent="0.2">
      <c r="A86" s="211"/>
      <c r="B86" s="212"/>
      <c r="C86" s="258" t="s">
        <v>301</v>
      </c>
      <c r="D86" s="219"/>
      <c r="E86" s="220">
        <v>239.54</v>
      </c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04"/>
      <c r="Y86" s="204"/>
      <c r="Z86" s="204"/>
      <c r="AA86" s="204"/>
      <c r="AB86" s="204"/>
      <c r="AC86" s="204"/>
      <c r="AD86" s="204"/>
      <c r="AE86" s="204"/>
      <c r="AF86" s="204"/>
      <c r="AG86" s="204" t="s">
        <v>164</v>
      </c>
      <c r="AH86" s="204">
        <v>0</v>
      </c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</row>
    <row r="87" spans="1:60" outlineLevel="1" x14ac:dyDescent="0.2">
      <c r="A87" s="211"/>
      <c r="B87" s="212"/>
      <c r="C87" s="258" t="s">
        <v>187</v>
      </c>
      <c r="D87" s="219"/>
      <c r="E87" s="220">
        <v>261.74</v>
      </c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04"/>
      <c r="Y87" s="204"/>
      <c r="Z87" s="204"/>
      <c r="AA87" s="204"/>
      <c r="AB87" s="204"/>
      <c r="AC87" s="204"/>
      <c r="AD87" s="204"/>
      <c r="AE87" s="204"/>
      <c r="AF87" s="204"/>
      <c r="AG87" s="204" t="s">
        <v>164</v>
      </c>
      <c r="AH87" s="204">
        <v>0</v>
      </c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</row>
    <row r="88" spans="1:60" outlineLevel="1" x14ac:dyDescent="0.2">
      <c r="A88" s="234">
        <v>6</v>
      </c>
      <c r="B88" s="235" t="s">
        <v>304</v>
      </c>
      <c r="C88" s="254" t="s">
        <v>305</v>
      </c>
      <c r="D88" s="236" t="s">
        <v>162</v>
      </c>
      <c r="E88" s="237">
        <v>492.04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15</v>
      </c>
      <c r="M88" s="239">
        <f>G88*(1+L88/100)</f>
        <v>0</v>
      </c>
      <c r="N88" s="239">
        <v>4.0000000000000003E-5</v>
      </c>
      <c r="O88" s="239">
        <f>ROUND(E88*N88,2)</f>
        <v>0.02</v>
      </c>
      <c r="P88" s="239">
        <v>0</v>
      </c>
      <c r="Q88" s="239">
        <f>ROUND(E88*P88,2)</f>
        <v>0</v>
      </c>
      <c r="R88" s="239"/>
      <c r="S88" s="239" t="s">
        <v>153</v>
      </c>
      <c r="T88" s="240" t="s">
        <v>154</v>
      </c>
      <c r="U88" s="214">
        <v>0</v>
      </c>
      <c r="V88" s="214">
        <f>ROUND(E88*U88,2)</f>
        <v>0</v>
      </c>
      <c r="W88" s="214"/>
      <c r="X88" s="204"/>
      <c r="Y88" s="204"/>
      <c r="Z88" s="204"/>
      <c r="AA88" s="204"/>
      <c r="AB88" s="204"/>
      <c r="AC88" s="204"/>
      <c r="AD88" s="204"/>
      <c r="AE88" s="204"/>
      <c r="AF88" s="204"/>
      <c r="AG88" s="204" t="s">
        <v>155</v>
      </c>
      <c r="AH88" s="204"/>
      <c r="AI88" s="204"/>
      <c r="AJ88" s="204"/>
      <c r="AK88" s="204"/>
      <c r="AL88" s="204"/>
      <c r="AM88" s="204"/>
      <c r="AN88" s="204"/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  <c r="AY88" s="204"/>
      <c r="AZ88" s="204"/>
      <c r="BA88" s="204"/>
      <c r="BB88" s="204"/>
      <c r="BC88" s="204"/>
      <c r="BD88" s="204"/>
      <c r="BE88" s="204"/>
      <c r="BF88" s="204"/>
      <c r="BG88" s="204"/>
      <c r="BH88" s="204"/>
    </row>
    <row r="89" spans="1:60" outlineLevel="1" x14ac:dyDescent="0.2">
      <c r="A89" s="211"/>
      <c r="B89" s="212"/>
      <c r="C89" s="258" t="s">
        <v>276</v>
      </c>
      <c r="D89" s="219"/>
      <c r="E89" s="220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04"/>
      <c r="Y89" s="204"/>
      <c r="Z89" s="204"/>
      <c r="AA89" s="204"/>
      <c r="AB89" s="204"/>
      <c r="AC89" s="204"/>
      <c r="AD89" s="204"/>
      <c r="AE89" s="204"/>
      <c r="AF89" s="204"/>
      <c r="AG89" s="204" t="s">
        <v>164</v>
      </c>
      <c r="AH89" s="204">
        <v>0</v>
      </c>
      <c r="AI89" s="204"/>
      <c r="AJ89" s="204"/>
      <c r="AK89" s="204"/>
      <c r="AL89" s="204"/>
      <c r="AM89" s="204"/>
      <c r="AN89" s="204"/>
      <c r="AO89" s="204"/>
      <c r="AP89" s="204"/>
      <c r="AQ89" s="204"/>
      <c r="AR89" s="204"/>
      <c r="AS89" s="204"/>
      <c r="AT89" s="204"/>
      <c r="AU89" s="204"/>
      <c r="AV89" s="204"/>
      <c r="AW89" s="204"/>
      <c r="AX89" s="204"/>
      <c r="AY89" s="204"/>
      <c r="AZ89" s="204"/>
      <c r="BA89" s="204"/>
      <c r="BB89" s="204"/>
      <c r="BC89" s="204"/>
      <c r="BD89" s="204"/>
      <c r="BE89" s="204"/>
      <c r="BF89" s="204"/>
      <c r="BG89" s="204"/>
      <c r="BH89" s="204"/>
    </row>
    <row r="90" spans="1:60" outlineLevel="1" x14ac:dyDescent="0.2">
      <c r="A90" s="211"/>
      <c r="B90" s="212"/>
      <c r="C90" s="258" t="s">
        <v>306</v>
      </c>
      <c r="D90" s="219"/>
      <c r="E90" s="220">
        <v>23.04</v>
      </c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04"/>
      <c r="Y90" s="204"/>
      <c r="Z90" s="204"/>
      <c r="AA90" s="204"/>
      <c r="AB90" s="204"/>
      <c r="AC90" s="204"/>
      <c r="AD90" s="204"/>
      <c r="AE90" s="204"/>
      <c r="AF90" s="204"/>
      <c r="AG90" s="204" t="s">
        <v>164</v>
      </c>
      <c r="AH90" s="204">
        <v>0</v>
      </c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</row>
    <row r="91" spans="1:60" outlineLevel="1" x14ac:dyDescent="0.2">
      <c r="A91" s="211"/>
      <c r="B91" s="212"/>
      <c r="C91" s="258" t="s">
        <v>307</v>
      </c>
      <c r="D91" s="219"/>
      <c r="E91" s="220">
        <v>46.44</v>
      </c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04"/>
      <c r="Y91" s="204"/>
      <c r="Z91" s="204"/>
      <c r="AA91" s="204"/>
      <c r="AB91" s="204"/>
      <c r="AC91" s="204"/>
      <c r="AD91" s="204"/>
      <c r="AE91" s="204"/>
      <c r="AF91" s="204"/>
      <c r="AG91" s="204" t="s">
        <v>164</v>
      </c>
      <c r="AH91" s="204">
        <v>0</v>
      </c>
      <c r="AI91" s="204"/>
      <c r="AJ91" s="204"/>
      <c r="AK91" s="204"/>
      <c r="AL91" s="204"/>
      <c r="AM91" s="204"/>
      <c r="AN91" s="204"/>
      <c r="AO91" s="204"/>
      <c r="AP91" s="204"/>
      <c r="AQ91" s="204"/>
      <c r="AR91" s="204"/>
      <c r="AS91" s="204"/>
      <c r="AT91" s="204"/>
      <c r="AU91" s="204"/>
      <c r="AV91" s="204"/>
      <c r="AW91" s="204"/>
      <c r="AX91" s="204"/>
      <c r="AY91" s="204"/>
      <c r="AZ91" s="204"/>
      <c r="BA91" s="204"/>
      <c r="BB91" s="204"/>
      <c r="BC91" s="204"/>
      <c r="BD91" s="204"/>
      <c r="BE91" s="204"/>
      <c r="BF91" s="204"/>
      <c r="BG91" s="204"/>
      <c r="BH91" s="204"/>
    </row>
    <row r="92" spans="1:60" outlineLevel="1" x14ac:dyDescent="0.2">
      <c r="A92" s="211"/>
      <c r="B92" s="212"/>
      <c r="C92" s="259" t="s">
        <v>165</v>
      </c>
      <c r="D92" s="221"/>
      <c r="E92" s="222">
        <v>69.48</v>
      </c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04"/>
      <c r="Y92" s="204"/>
      <c r="Z92" s="204"/>
      <c r="AA92" s="204"/>
      <c r="AB92" s="204"/>
      <c r="AC92" s="204"/>
      <c r="AD92" s="204"/>
      <c r="AE92" s="204"/>
      <c r="AF92" s="204"/>
      <c r="AG92" s="204" t="s">
        <v>164</v>
      </c>
      <c r="AH92" s="204">
        <v>1</v>
      </c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</row>
    <row r="93" spans="1:60" outlineLevel="1" x14ac:dyDescent="0.2">
      <c r="A93" s="211"/>
      <c r="B93" s="212"/>
      <c r="C93" s="258" t="s">
        <v>166</v>
      </c>
      <c r="D93" s="219"/>
      <c r="E93" s="220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04"/>
      <c r="Y93" s="204"/>
      <c r="Z93" s="204"/>
      <c r="AA93" s="204"/>
      <c r="AB93" s="204"/>
      <c r="AC93" s="204"/>
      <c r="AD93" s="204"/>
      <c r="AE93" s="204"/>
      <c r="AF93" s="204"/>
      <c r="AG93" s="204" t="s">
        <v>164</v>
      </c>
      <c r="AH93" s="204">
        <v>0</v>
      </c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</row>
    <row r="94" spans="1:60" outlineLevel="1" x14ac:dyDescent="0.2">
      <c r="A94" s="211"/>
      <c r="B94" s="212"/>
      <c r="C94" s="258" t="s">
        <v>308</v>
      </c>
      <c r="D94" s="219"/>
      <c r="E94" s="220">
        <v>99.84</v>
      </c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04"/>
      <c r="Y94" s="204"/>
      <c r="Z94" s="204"/>
      <c r="AA94" s="204"/>
      <c r="AB94" s="204"/>
      <c r="AC94" s="204"/>
      <c r="AD94" s="204"/>
      <c r="AE94" s="204"/>
      <c r="AF94" s="204"/>
      <c r="AG94" s="204" t="s">
        <v>164</v>
      </c>
      <c r="AH94" s="204">
        <v>0</v>
      </c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</row>
    <row r="95" spans="1:60" outlineLevel="1" x14ac:dyDescent="0.2">
      <c r="A95" s="211"/>
      <c r="B95" s="212"/>
      <c r="C95" s="258" t="s">
        <v>309</v>
      </c>
      <c r="D95" s="219"/>
      <c r="E95" s="220">
        <v>93.12</v>
      </c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04"/>
      <c r="Y95" s="204"/>
      <c r="Z95" s="204"/>
      <c r="AA95" s="204"/>
      <c r="AB95" s="204"/>
      <c r="AC95" s="204"/>
      <c r="AD95" s="204"/>
      <c r="AE95" s="204"/>
      <c r="AF95" s="204"/>
      <c r="AG95" s="204" t="s">
        <v>164</v>
      </c>
      <c r="AH95" s="204">
        <v>0</v>
      </c>
      <c r="AI95" s="204"/>
      <c r="AJ95" s="204"/>
      <c r="AK95" s="204"/>
      <c r="AL95" s="204"/>
      <c r="AM95" s="204"/>
      <c r="AN95" s="204"/>
      <c r="AO95" s="204"/>
      <c r="AP95" s="204"/>
      <c r="AQ95" s="204"/>
      <c r="AR95" s="204"/>
      <c r="AS95" s="204"/>
      <c r="AT95" s="204"/>
      <c r="AU95" s="204"/>
      <c r="AV95" s="204"/>
      <c r="AW95" s="204"/>
      <c r="AX95" s="204"/>
      <c r="AY95" s="204"/>
      <c r="AZ95" s="204"/>
      <c r="BA95" s="204"/>
      <c r="BB95" s="204"/>
      <c r="BC95" s="204"/>
      <c r="BD95" s="204"/>
      <c r="BE95" s="204"/>
      <c r="BF95" s="204"/>
      <c r="BG95" s="204"/>
      <c r="BH95" s="204"/>
    </row>
    <row r="96" spans="1:60" outlineLevel="1" x14ac:dyDescent="0.2">
      <c r="A96" s="211"/>
      <c r="B96" s="212"/>
      <c r="C96" s="258" t="s">
        <v>310</v>
      </c>
      <c r="D96" s="219"/>
      <c r="E96" s="220">
        <v>3.5</v>
      </c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04"/>
      <c r="Y96" s="204"/>
      <c r="Z96" s="204"/>
      <c r="AA96" s="204"/>
      <c r="AB96" s="204"/>
      <c r="AC96" s="204"/>
      <c r="AD96" s="204"/>
      <c r="AE96" s="204"/>
      <c r="AF96" s="204"/>
      <c r="AG96" s="204" t="s">
        <v>164</v>
      </c>
      <c r="AH96" s="204">
        <v>0</v>
      </c>
      <c r="AI96" s="204"/>
      <c r="AJ96" s="204"/>
      <c r="AK96" s="204"/>
      <c r="AL96" s="204"/>
      <c r="AM96" s="204"/>
      <c r="AN96" s="204"/>
      <c r="AO96" s="204"/>
      <c r="AP96" s="204"/>
      <c r="AQ96" s="204"/>
      <c r="AR96" s="204"/>
      <c r="AS96" s="204"/>
      <c r="AT96" s="204"/>
      <c r="AU96" s="204"/>
      <c r="AV96" s="204"/>
      <c r="AW96" s="204"/>
      <c r="AX96" s="204"/>
      <c r="AY96" s="204"/>
      <c r="AZ96" s="204"/>
      <c r="BA96" s="204"/>
      <c r="BB96" s="204"/>
      <c r="BC96" s="204"/>
      <c r="BD96" s="204"/>
      <c r="BE96" s="204"/>
      <c r="BF96" s="204"/>
      <c r="BG96" s="204"/>
      <c r="BH96" s="204"/>
    </row>
    <row r="97" spans="1:60" outlineLevel="1" x14ac:dyDescent="0.2">
      <c r="A97" s="211"/>
      <c r="B97" s="212"/>
      <c r="C97" s="259" t="s">
        <v>165</v>
      </c>
      <c r="D97" s="221"/>
      <c r="E97" s="222">
        <v>196.46</v>
      </c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04"/>
      <c r="Y97" s="204"/>
      <c r="Z97" s="204"/>
      <c r="AA97" s="204"/>
      <c r="AB97" s="204"/>
      <c r="AC97" s="204"/>
      <c r="AD97" s="204"/>
      <c r="AE97" s="204"/>
      <c r="AF97" s="204"/>
      <c r="AG97" s="204" t="s">
        <v>164</v>
      </c>
      <c r="AH97" s="204">
        <v>1</v>
      </c>
      <c r="AI97" s="204"/>
      <c r="AJ97" s="204"/>
      <c r="AK97" s="204"/>
      <c r="AL97" s="204"/>
      <c r="AM97" s="204"/>
      <c r="AN97" s="204"/>
      <c r="AO97" s="204"/>
      <c r="AP97" s="204"/>
      <c r="AQ97" s="204"/>
      <c r="AR97" s="204"/>
      <c r="AS97" s="204"/>
      <c r="AT97" s="204"/>
      <c r="AU97" s="204"/>
      <c r="AV97" s="204"/>
      <c r="AW97" s="204"/>
      <c r="AX97" s="204"/>
      <c r="AY97" s="204"/>
      <c r="AZ97" s="204"/>
      <c r="BA97" s="204"/>
      <c r="BB97" s="204"/>
      <c r="BC97" s="204"/>
      <c r="BD97" s="204"/>
      <c r="BE97" s="204"/>
      <c r="BF97" s="204"/>
      <c r="BG97" s="204"/>
      <c r="BH97" s="204"/>
    </row>
    <row r="98" spans="1:60" outlineLevel="1" x14ac:dyDescent="0.2">
      <c r="A98" s="211"/>
      <c r="B98" s="212"/>
      <c r="C98" s="258" t="s">
        <v>311</v>
      </c>
      <c r="D98" s="219"/>
      <c r="E98" s="220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04"/>
      <c r="Y98" s="204"/>
      <c r="Z98" s="204"/>
      <c r="AA98" s="204"/>
      <c r="AB98" s="204"/>
      <c r="AC98" s="204"/>
      <c r="AD98" s="204"/>
      <c r="AE98" s="204"/>
      <c r="AF98" s="204"/>
      <c r="AG98" s="204" t="s">
        <v>164</v>
      </c>
      <c r="AH98" s="204">
        <v>0</v>
      </c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4"/>
      <c r="AT98" s="204"/>
      <c r="AU98" s="204"/>
      <c r="AV98" s="204"/>
      <c r="AW98" s="204"/>
      <c r="AX98" s="204"/>
      <c r="AY98" s="204"/>
      <c r="AZ98" s="204"/>
      <c r="BA98" s="204"/>
      <c r="BB98" s="204"/>
      <c r="BC98" s="204"/>
      <c r="BD98" s="204"/>
      <c r="BE98" s="204"/>
      <c r="BF98" s="204"/>
      <c r="BG98" s="204"/>
      <c r="BH98" s="204"/>
    </row>
    <row r="99" spans="1:60" outlineLevel="1" x14ac:dyDescent="0.2">
      <c r="A99" s="211"/>
      <c r="B99" s="212"/>
      <c r="C99" s="258" t="s">
        <v>312</v>
      </c>
      <c r="D99" s="219"/>
      <c r="E99" s="220">
        <v>81.92</v>
      </c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04"/>
      <c r="Y99" s="204"/>
      <c r="Z99" s="204"/>
      <c r="AA99" s="204"/>
      <c r="AB99" s="204"/>
      <c r="AC99" s="204"/>
      <c r="AD99" s="204"/>
      <c r="AE99" s="204"/>
      <c r="AF99" s="204"/>
      <c r="AG99" s="204" t="s">
        <v>164</v>
      </c>
      <c r="AH99" s="204">
        <v>0</v>
      </c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4"/>
      <c r="AT99" s="204"/>
      <c r="AU99" s="204"/>
      <c r="AV99" s="204"/>
      <c r="AW99" s="204"/>
      <c r="AX99" s="204"/>
      <c r="AY99" s="204"/>
      <c r="AZ99" s="204"/>
      <c r="BA99" s="204"/>
      <c r="BB99" s="204"/>
      <c r="BC99" s="204"/>
      <c r="BD99" s="204"/>
      <c r="BE99" s="204"/>
      <c r="BF99" s="204"/>
      <c r="BG99" s="204"/>
      <c r="BH99" s="204"/>
    </row>
    <row r="100" spans="1:60" outlineLevel="1" x14ac:dyDescent="0.2">
      <c r="A100" s="211"/>
      <c r="B100" s="212"/>
      <c r="C100" s="258" t="s">
        <v>313</v>
      </c>
      <c r="D100" s="219"/>
      <c r="E100" s="220">
        <v>139.68</v>
      </c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 t="s">
        <v>164</v>
      </c>
      <c r="AH100" s="204">
        <v>0</v>
      </c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4"/>
      <c r="AT100" s="204"/>
      <c r="AU100" s="204"/>
      <c r="AV100" s="204"/>
      <c r="AW100" s="204"/>
      <c r="AX100" s="204"/>
      <c r="AY100" s="204"/>
      <c r="AZ100" s="204"/>
      <c r="BA100" s="204"/>
      <c r="BB100" s="204"/>
      <c r="BC100" s="204"/>
      <c r="BD100" s="204"/>
      <c r="BE100" s="204"/>
      <c r="BF100" s="204"/>
      <c r="BG100" s="204"/>
      <c r="BH100" s="204"/>
    </row>
    <row r="101" spans="1:60" outlineLevel="1" x14ac:dyDescent="0.2">
      <c r="A101" s="211"/>
      <c r="B101" s="212"/>
      <c r="C101" s="258" t="s">
        <v>314</v>
      </c>
      <c r="D101" s="219"/>
      <c r="E101" s="220">
        <v>4.5</v>
      </c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 t="s">
        <v>164</v>
      </c>
      <c r="AH101" s="204">
        <v>0</v>
      </c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4"/>
      <c r="AT101" s="204"/>
      <c r="AU101" s="204"/>
      <c r="AV101" s="204"/>
      <c r="AW101" s="204"/>
      <c r="AX101" s="204"/>
      <c r="AY101" s="204"/>
      <c r="AZ101" s="204"/>
      <c r="BA101" s="204"/>
      <c r="BB101" s="204"/>
      <c r="BC101" s="204"/>
      <c r="BD101" s="204"/>
      <c r="BE101" s="204"/>
      <c r="BF101" s="204"/>
      <c r="BG101" s="204"/>
      <c r="BH101" s="204"/>
    </row>
    <row r="102" spans="1:60" outlineLevel="1" x14ac:dyDescent="0.2">
      <c r="A102" s="211"/>
      <c r="B102" s="212"/>
      <c r="C102" s="259" t="s">
        <v>165</v>
      </c>
      <c r="D102" s="221"/>
      <c r="E102" s="222">
        <v>226.1</v>
      </c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 t="s">
        <v>164</v>
      </c>
      <c r="AH102" s="204">
        <v>1</v>
      </c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4"/>
      <c r="AT102" s="204"/>
      <c r="AU102" s="204"/>
      <c r="AV102" s="204"/>
      <c r="AW102" s="204"/>
      <c r="AX102" s="204"/>
      <c r="AY102" s="204"/>
      <c r="AZ102" s="204"/>
      <c r="BA102" s="204"/>
      <c r="BB102" s="204"/>
      <c r="BC102" s="204"/>
      <c r="BD102" s="204"/>
      <c r="BE102" s="204"/>
      <c r="BF102" s="204"/>
      <c r="BG102" s="204"/>
      <c r="BH102" s="204"/>
    </row>
    <row r="103" spans="1:60" outlineLevel="1" x14ac:dyDescent="0.2">
      <c r="A103" s="234">
        <v>7</v>
      </c>
      <c r="B103" s="235" t="s">
        <v>315</v>
      </c>
      <c r="C103" s="254" t="s">
        <v>316</v>
      </c>
      <c r="D103" s="236" t="s">
        <v>317</v>
      </c>
      <c r="E103" s="237">
        <v>77.405000000000001</v>
      </c>
      <c r="F103" s="238"/>
      <c r="G103" s="239">
        <f>ROUND(E103*F103,2)</f>
        <v>0</v>
      </c>
      <c r="H103" s="238"/>
      <c r="I103" s="239">
        <f>ROUND(E103*H103,2)</f>
        <v>0</v>
      </c>
      <c r="J103" s="238"/>
      <c r="K103" s="239">
        <f>ROUND(E103*J103,2)</f>
        <v>0</v>
      </c>
      <c r="L103" s="239">
        <v>15</v>
      </c>
      <c r="M103" s="239">
        <f>G103*(1+L103/100)</f>
        <v>0</v>
      </c>
      <c r="N103" s="239">
        <v>2.7999999999999998E-4</v>
      </c>
      <c r="O103" s="239">
        <f>ROUND(E103*N103,2)</f>
        <v>0.02</v>
      </c>
      <c r="P103" s="239">
        <v>0</v>
      </c>
      <c r="Q103" s="239">
        <f>ROUND(E103*P103,2)</f>
        <v>0</v>
      </c>
      <c r="R103" s="239"/>
      <c r="S103" s="239" t="s">
        <v>153</v>
      </c>
      <c r="T103" s="240" t="s">
        <v>154</v>
      </c>
      <c r="U103" s="214">
        <v>0</v>
      </c>
      <c r="V103" s="214">
        <f>ROUND(E103*U103,2)</f>
        <v>0</v>
      </c>
      <c r="W103" s="21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 t="s">
        <v>155</v>
      </c>
      <c r="AH103" s="204"/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4"/>
      <c r="AT103" s="204"/>
      <c r="AU103" s="204"/>
      <c r="AV103" s="204"/>
      <c r="AW103" s="204"/>
      <c r="AX103" s="204"/>
      <c r="AY103" s="204"/>
      <c r="AZ103" s="204"/>
      <c r="BA103" s="204"/>
      <c r="BB103" s="204"/>
      <c r="BC103" s="204"/>
      <c r="BD103" s="204"/>
      <c r="BE103" s="204"/>
      <c r="BF103" s="204"/>
      <c r="BG103" s="204"/>
      <c r="BH103" s="204"/>
    </row>
    <row r="104" spans="1:60" ht="22.5" outlineLevel="1" x14ac:dyDescent="0.2">
      <c r="A104" s="211"/>
      <c r="B104" s="212"/>
      <c r="C104" s="258" t="s">
        <v>318</v>
      </c>
      <c r="D104" s="219"/>
      <c r="E104" s="220">
        <v>77.41</v>
      </c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 t="s">
        <v>164</v>
      </c>
      <c r="AH104" s="204">
        <v>0</v>
      </c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</row>
    <row r="105" spans="1:60" ht="22.5" outlineLevel="1" x14ac:dyDescent="0.2">
      <c r="A105" s="234">
        <v>8</v>
      </c>
      <c r="B105" s="235" t="s">
        <v>319</v>
      </c>
      <c r="C105" s="268" t="s">
        <v>320</v>
      </c>
      <c r="D105" s="236" t="s">
        <v>162</v>
      </c>
      <c r="E105" s="237">
        <v>1095.39615</v>
      </c>
      <c r="F105" s="238"/>
      <c r="G105" s="239">
        <f>ROUND(E105*F105,2)</f>
        <v>0</v>
      </c>
      <c r="H105" s="238"/>
      <c r="I105" s="239">
        <f>ROUND(E105*H105,2)</f>
        <v>0</v>
      </c>
      <c r="J105" s="238"/>
      <c r="K105" s="239">
        <f>ROUND(E105*J105,2)</f>
        <v>0</v>
      </c>
      <c r="L105" s="239">
        <v>15</v>
      </c>
      <c r="M105" s="239">
        <f>G105*(1+L105/100)</f>
        <v>0</v>
      </c>
      <c r="N105" s="239">
        <v>1.018E-2</v>
      </c>
      <c r="O105" s="239">
        <f>ROUND(E105*N105,2)</f>
        <v>11.15</v>
      </c>
      <c r="P105" s="239">
        <v>0</v>
      </c>
      <c r="Q105" s="239">
        <f>ROUND(E105*P105,2)</f>
        <v>0</v>
      </c>
      <c r="R105" s="239"/>
      <c r="S105" s="239" t="s">
        <v>153</v>
      </c>
      <c r="T105" s="240" t="s">
        <v>154</v>
      </c>
      <c r="U105" s="214">
        <v>0</v>
      </c>
      <c r="V105" s="214">
        <f>ROUND(E105*U105,2)</f>
        <v>0</v>
      </c>
      <c r="W105" s="21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 t="s">
        <v>257</v>
      </c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</row>
    <row r="106" spans="1:60" outlineLevel="1" x14ac:dyDescent="0.2">
      <c r="A106" s="211"/>
      <c r="B106" s="212"/>
      <c r="C106" s="255" t="s">
        <v>321</v>
      </c>
      <c r="D106" s="242"/>
      <c r="E106" s="242"/>
      <c r="F106" s="242"/>
      <c r="G106" s="242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 t="s">
        <v>157</v>
      </c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</row>
    <row r="107" spans="1:60" outlineLevel="1" x14ac:dyDescent="0.2">
      <c r="A107" s="211"/>
      <c r="B107" s="212"/>
      <c r="C107" s="258" t="s">
        <v>276</v>
      </c>
      <c r="D107" s="219"/>
      <c r="E107" s="220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 t="s">
        <v>164</v>
      </c>
      <c r="AH107" s="204">
        <v>0</v>
      </c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</row>
    <row r="108" spans="1:60" outlineLevel="1" x14ac:dyDescent="0.2">
      <c r="A108" s="211"/>
      <c r="B108" s="212"/>
      <c r="C108" s="258" t="s">
        <v>322</v>
      </c>
      <c r="D108" s="219"/>
      <c r="E108" s="220">
        <v>221.09</v>
      </c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 t="s">
        <v>164</v>
      </c>
      <c r="AH108" s="204">
        <v>0</v>
      </c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</row>
    <row r="109" spans="1:60" outlineLevel="1" x14ac:dyDescent="0.2">
      <c r="A109" s="211"/>
      <c r="B109" s="212"/>
      <c r="C109" s="258" t="s">
        <v>323</v>
      </c>
      <c r="D109" s="219"/>
      <c r="E109" s="220">
        <v>-36.950000000000003</v>
      </c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 t="s">
        <v>164</v>
      </c>
      <c r="AH109" s="204">
        <v>0</v>
      </c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</row>
    <row r="110" spans="1:60" outlineLevel="1" x14ac:dyDescent="0.2">
      <c r="A110" s="211"/>
      <c r="B110" s="212"/>
      <c r="C110" s="258" t="s">
        <v>324</v>
      </c>
      <c r="D110" s="219"/>
      <c r="E110" s="220">
        <v>-17.28</v>
      </c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 t="s">
        <v>164</v>
      </c>
      <c r="AH110" s="204">
        <v>0</v>
      </c>
      <c r="AI110" s="204"/>
      <c r="AJ110" s="204"/>
      <c r="AK110" s="204"/>
      <c r="AL110" s="204"/>
      <c r="AM110" s="204"/>
      <c r="AN110" s="204"/>
      <c r="AO110" s="204"/>
      <c r="AP110" s="204"/>
      <c r="AQ110" s="204"/>
      <c r="AR110" s="204"/>
      <c r="AS110" s="204"/>
      <c r="AT110" s="204"/>
      <c r="AU110" s="204"/>
      <c r="AV110" s="204"/>
      <c r="AW110" s="204"/>
      <c r="AX110" s="204"/>
      <c r="AY110" s="204"/>
      <c r="AZ110" s="204"/>
      <c r="BA110" s="204"/>
      <c r="BB110" s="204"/>
      <c r="BC110" s="204"/>
      <c r="BD110" s="204"/>
      <c r="BE110" s="204"/>
      <c r="BF110" s="204"/>
      <c r="BG110" s="204"/>
      <c r="BH110" s="204"/>
    </row>
    <row r="111" spans="1:60" outlineLevel="1" x14ac:dyDescent="0.2">
      <c r="A111" s="211"/>
      <c r="B111" s="212"/>
      <c r="C111" s="258" t="s">
        <v>325</v>
      </c>
      <c r="D111" s="219"/>
      <c r="E111" s="220">
        <v>-7.08</v>
      </c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 t="s">
        <v>164</v>
      </c>
      <c r="AH111" s="204">
        <v>0</v>
      </c>
      <c r="AI111" s="204"/>
      <c r="AJ111" s="204"/>
      <c r="AK111" s="204"/>
      <c r="AL111" s="204"/>
      <c r="AM111" s="204"/>
      <c r="AN111" s="204"/>
      <c r="AO111" s="204"/>
      <c r="AP111" s="204"/>
      <c r="AQ111" s="204"/>
      <c r="AR111" s="204"/>
      <c r="AS111" s="204"/>
      <c r="AT111" s="204"/>
      <c r="AU111" s="204"/>
      <c r="AV111" s="204"/>
      <c r="AW111" s="204"/>
      <c r="AX111" s="204"/>
      <c r="AY111" s="204"/>
      <c r="AZ111" s="204"/>
      <c r="BA111" s="204"/>
      <c r="BB111" s="204"/>
      <c r="BC111" s="204"/>
      <c r="BD111" s="204"/>
      <c r="BE111" s="204"/>
      <c r="BF111" s="204"/>
      <c r="BG111" s="204"/>
      <c r="BH111" s="204"/>
    </row>
    <row r="112" spans="1:60" outlineLevel="1" x14ac:dyDescent="0.2">
      <c r="A112" s="211"/>
      <c r="B112" s="212"/>
      <c r="C112" s="259" t="s">
        <v>165</v>
      </c>
      <c r="D112" s="221"/>
      <c r="E112" s="222">
        <v>159.78</v>
      </c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 t="s">
        <v>164</v>
      </c>
      <c r="AH112" s="204">
        <v>1</v>
      </c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4"/>
      <c r="AU112" s="204"/>
      <c r="AV112" s="204"/>
      <c r="AW112" s="204"/>
      <c r="AX112" s="204"/>
      <c r="AY112" s="204"/>
      <c r="AZ112" s="204"/>
      <c r="BA112" s="204"/>
      <c r="BB112" s="204"/>
      <c r="BC112" s="204"/>
      <c r="BD112" s="204"/>
      <c r="BE112" s="204"/>
      <c r="BF112" s="204"/>
      <c r="BG112" s="204"/>
      <c r="BH112" s="204"/>
    </row>
    <row r="113" spans="1:60" outlineLevel="1" x14ac:dyDescent="0.2">
      <c r="A113" s="211"/>
      <c r="B113" s="212"/>
      <c r="C113" s="258" t="s">
        <v>166</v>
      </c>
      <c r="D113" s="219"/>
      <c r="E113" s="220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 t="s">
        <v>164</v>
      </c>
      <c r="AH113" s="204">
        <v>0</v>
      </c>
      <c r="AI113" s="204"/>
      <c r="AJ113" s="204"/>
      <c r="AK113" s="204"/>
      <c r="AL113" s="204"/>
      <c r="AM113" s="204"/>
      <c r="AN113" s="204"/>
      <c r="AO113" s="204"/>
      <c r="AP113" s="204"/>
      <c r="AQ113" s="204"/>
      <c r="AR113" s="204"/>
      <c r="AS113" s="204"/>
      <c r="AT113" s="204"/>
      <c r="AU113" s="204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4"/>
      <c r="BF113" s="204"/>
      <c r="BG113" s="204"/>
      <c r="BH113" s="204"/>
    </row>
    <row r="114" spans="1:60" outlineLevel="1" x14ac:dyDescent="0.2">
      <c r="A114" s="211"/>
      <c r="B114" s="212"/>
      <c r="C114" s="258" t="s">
        <v>326</v>
      </c>
      <c r="D114" s="219"/>
      <c r="E114" s="220">
        <v>585.19000000000005</v>
      </c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 t="s">
        <v>164</v>
      </c>
      <c r="AH114" s="204">
        <v>0</v>
      </c>
      <c r="AI114" s="204"/>
      <c r="AJ114" s="204"/>
      <c r="AK114" s="204"/>
      <c r="AL114" s="204"/>
      <c r="AM114" s="204"/>
      <c r="AN114" s="204"/>
      <c r="AO114" s="204"/>
      <c r="AP114" s="204"/>
      <c r="AQ114" s="204"/>
      <c r="AR114" s="204"/>
      <c r="AS114" s="204"/>
      <c r="AT114" s="204"/>
      <c r="AU114" s="204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4"/>
      <c r="BF114" s="204"/>
      <c r="BG114" s="204"/>
      <c r="BH114" s="204"/>
    </row>
    <row r="115" spans="1:60" outlineLevel="1" x14ac:dyDescent="0.2">
      <c r="A115" s="211"/>
      <c r="B115" s="212"/>
      <c r="C115" s="258" t="s">
        <v>327</v>
      </c>
      <c r="D115" s="219"/>
      <c r="E115" s="220">
        <v>32.01</v>
      </c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 t="s">
        <v>164</v>
      </c>
      <c r="AH115" s="204">
        <v>0</v>
      </c>
      <c r="AI115" s="204"/>
      <c r="AJ115" s="204"/>
      <c r="AK115" s="204"/>
      <c r="AL115" s="204"/>
      <c r="AM115" s="204"/>
      <c r="AN115" s="204"/>
      <c r="AO115" s="204"/>
      <c r="AP115" s="204"/>
      <c r="AQ115" s="204"/>
      <c r="AR115" s="204"/>
      <c r="AS115" s="204"/>
      <c r="AT115" s="204"/>
      <c r="AU115" s="204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4"/>
      <c r="BF115" s="204"/>
      <c r="BG115" s="204"/>
      <c r="BH115" s="204"/>
    </row>
    <row r="116" spans="1:60" outlineLevel="1" x14ac:dyDescent="0.2">
      <c r="A116" s="211"/>
      <c r="B116" s="212"/>
      <c r="C116" s="258" t="s">
        <v>328</v>
      </c>
      <c r="D116" s="219"/>
      <c r="E116" s="220">
        <v>-84.26</v>
      </c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 t="s">
        <v>164</v>
      </c>
      <c r="AH116" s="204">
        <v>0</v>
      </c>
      <c r="AI116" s="204"/>
      <c r="AJ116" s="204"/>
      <c r="AK116" s="204"/>
      <c r="AL116" s="204"/>
      <c r="AM116" s="204"/>
      <c r="AN116" s="204"/>
      <c r="AO116" s="204"/>
      <c r="AP116" s="204"/>
      <c r="AQ116" s="204"/>
      <c r="AR116" s="204"/>
      <c r="AS116" s="204"/>
      <c r="AT116" s="204"/>
      <c r="AU116" s="204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4"/>
      <c r="BF116" s="204"/>
      <c r="BG116" s="204"/>
      <c r="BH116" s="204"/>
    </row>
    <row r="117" spans="1:60" outlineLevel="1" x14ac:dyDescent="0.2">
      <c r="A117" s="211"/>
      <c r="B117" s="212"/>
      <c r="C117" s="258" t="s">
        <v>329</v>
      </c>
      <c r="D117" s="219"/>
      <c r="E117" s="220">
        <v>-83.35</v>
      </c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 t="s">
        <v>164</v>
      </c>
      <c r="AH117" s="204">
        <v>0</v>
      </c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4"/>
      <c r="AT117" s="204"/>
      <c r="AU117" s="204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</row>
    <row r="118" spans="1:60" outlineLevel="1" x14ac:dyDescent="0.2">
      <c r="A118" s="211"/>
      <c r="B118" s="212"/>
      <c r="C118" s="258" t="s">
        <v>330</v>
      </c>
      <c r="D118" s="219"/>
      <c r="E118" s="220">
        <v>-77.91</v>
      </c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 t="s">
        <v>164</v>
      </c>
      <c r="AH118" s="204">
        <v>0</v>
      </c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4"/>
      <c r="BF118" s="204"/>
      <c r="BG118" s="204"/>
      <c r="BH118" s="204"/>
    </row>
    <row r="119" spans="1:60" outlineLevel="1" x14ac:dyDescent="0.2">
      <c r="A119" s="211"/>
      <c r="B119" s="212"/>
      <c r="C119" s="258" t="s">
        <v>331</v>
      </c>
      <c r="D119" s="219"/>
      <c r="E119" s="220">
        <v>1.61</v>
      </c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 t="s">
        <v>164</v>
      </c>
      <c r="AH119" s="204">
        <v>0</v>
      </c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4"/>
      <c r="AT119" s="204"/>
      <c r="AU119" s="204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4"/>
      <c r="BF119" s="204"/>
      <c r="BG119" s="204"/>
      <c r="BH119" s="204"/>
    </row>
    <row r="120" spans="1:60" outlineLevel="1" x14ac:dyDescent="0.2">
      <c r="A120" s="211"/>
      <c r="B120" s="212"/>
      <c r="C120" s="258" t="s">
        <v>332</v>
      </c>
      <c r="D120" s="219"/>
      <c r="E120" s="220">
        <v>60.68</v>
      </c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 t="s">
        <v>164</v>
      </c>
      <c r="AH120" s="204">
        <v>0</v>
      </c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4"/>
      <c r="AT120" s="204"/>
      <c r="AU120" s="204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4"/>
      <c r="BF120" s="204"/>
      <c r="BG120" s="204"/>
      <c r="BH120" s="204"/>
    </row>
    <row r="121" spans="1:60" outlineLevel="1" x14ac:dyDescent="0.2">
      <c r="A121" s="211"/>
      <c r="B121" s="212"/>
      <c r="C121" s="259" t="s">
        <v>165</v>
      </c>
      <c r="D121" s="221"/>
      <c r="E121" s="222">
        <v>433.98</v>
      </c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 t="s">
        <v>164</v>
      </c>
      <c r="AH121" s="204">
        <v>1</v>
      </c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4"/>
      <c r="AT121" s="204"/>
      <c r="AU121" s="204"/>
      <c r="AV121" s="204"/>
      <c r="AW121" s="204"/>
      <c r="AX121" s="204"/>
      <c r="AY121" s="204"/>
      <c r="AZ121" s="204"/>
      <c r="BA121" s="204"/>
      <c r="BB121" s="204"/>
      <c r="BC121" s="204"/>
      <c r="BD121" s="204"/>
      <c r="BE121" s="204"/>
      <c r="BF121" s="204"/>
      <c r="BG121" s="204"/>
      <c r="BH121" s="204"/>
    </row>
    <row r="122" spans="1:60" outlineLevel="1" x14ac:dyDescent="0.2">
      <c r="A122" s="211"/>
      <c r="B122" s="212"/>
      <c r="C122" s="258" t="s">
        <v>172</v>
      </c>
      <c r="D122" s="219"/>
      <c r="E122" s="220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 t="s">
        <v>164</v>
      </c>
      <c r="AH122" s="204">
        <v>0</v>
      </c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</row>
    <row r="123" spans="1:60" outlineLevel="1" x14ac:dyDescent="0.2">
      <c r="A123" s="211"/>
      <c r="B123" s="212"/>
      <c r="C123" s="258" t="s">
        <v>333</v>
      </c>
      <c r="D123" s="219"/>
      <c r="E123" s="220">
        <v>199.67</v>
      </c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 t="s">
        <v>164</v>
      </c>
      <c r="AH123" s="204">
        <v>0</v>
      </c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</row>
    <row r="124" spans="1:60" outlineLevel="1" x14ac:dyDescent="0.2">
      <c r="A124" s="211"/>
      <c r="B124" s="212"/>
      <c r="C124" s="258" t="s">
        <v>334</v>
      </c>
      <c r="D124" s="219"/>
      <c r="E124" s="220">
        <v>7.92</v>
      </c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 t="s">
        <v>164</v>
      </c>
      <c r="AH124" s="204">
        <v>0</v>
      </c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</row>
    <row r="125" spans="1:60" outlineLevel="1" x14ac:dyDescent="0.2">
      <c r="A125" s="211"/>
      <c r="B125" s="212"/>
      <c r="C125" s="258" t="s">
        <v>335</v>
      </c>
      <c r="D125" s="219"/>
      <c r="E125" s="220">
        <v>-75.459999999999994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 t="s">
        <v>164</v>
      </c>
      <c r="AH125" s="204">
        <v>0</v>
      </c>
      <c r="AI125" s="204"/>
      <c r="AJ125" s="204"/>
      <c r="AK125" s="204"/>
      <c r="AL125" s="204"/>
      <c r="AM125" s="204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204"/>
      <c r="AY125" s="204"/>
      <c r="AZ125" s="204"/>
      <c r="BA125" s="204"/>
      <c r="BB125" s="204"/>
      <c r="BC125" s="204"/>
      <c r="BD125" s="204"/>
      <c r="BE125" s="204"/>
      <c r="BF125" s="204"/>
      <c r="BG125" s="204"/>
      <c r="BH125" s="204"/>
    </row>
    <row r="126" spans="1:60" outlineLevel="1" x14ac:dyDescent="0.2">
      <c r="A126" s="211"/>
      <c r="B126" s="212"/>
      <c r="C126" s="259" t="s">
        <v>165</v>
      </c>
      <c r="D126" s="221"/>
      <c r="E126" s="222">
        <v>132.13</v>
      </c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 t="s">
        <v>164</v>
      </c>
      <c r="AH126" s="204">
        <v>1</v>
      </c>
      <c r="AI126" s="204"/>
      <c r="AJ126" s="204"/>
      <c r="AK126" s="204"/>
      <c r="AL126" s="204"/>
      <c r="AM126" s="204"/>
      <c r="AN126" s="204"/>
      <c r="AO126" s="204"/>
      <c r="AP126" s="204"/>
      <c r="AQ126" s="204"/>
      <c r="AR126" s="204"/>
      <c r="AS126" s="204"/>
      <c r="AT126" s="204"/>
      <c r="AU126" s="204"/>
      <c r="AV126" s="204"/>
      <c r="AW126" s="204"/>
      <c r="AX126" s="204"/>
      <c r="AY126" s="204"/>
      <c r="AZ126" s="204"/>
      <c r="BA126" s="204"/>
      <c r="BB126" s="204"/>
      <c r="BC126" s="204"/>
      <c r="BD126" s="204"/>
      <c r="BE126" s="204"/>
      <c r="BF126" s="204"/>
      <c r="BG126" s="204"/>
      <c r="BH126" s="204"/>
    </row>
    <row r="127" spans="1:60" outlineLevel="1" x14ac:dyDescent="0.2">
      <c r="A127" s="211"/>
      <c r="B127" s="212"/>
      <c r="C127" s="258" t="s">
        <v>174</v>
      </c>
      <c r="D127" s="219"/>
      <c r="E127" s="220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04"/>
      <c r="Y127" s="204"/>
      <c r="Z127" s="204"/>
      <c r="AA127" s="204"/>
      <c r="AB127" s="204"/>
      <c r="AC127" s="204"/>
      <c r="AD127" s="204"/>
      <c r="AE127" s="204"/>
      <c r="AF127" s="204"/>
      <c r="AG127" s="204" t="s">
        <v>164</v>
      </c>
      <c r="AH127" s="204">
        <v>0</v>
      </c>
      <c r="AI127" s="204"/>
      <c r="AJ127" s="204"/>
      <c r="AK127" s="204"/>
      <c r="AL127" s="204"/>
      <c r="AM127" s="204"/>
      <c r="AN127" s="204"/>
      <c r="AO127" s="204"/>
      <c r="AP127" s="204"/>
      <c r="AQ127" s="204"/>
      <c r="AR127" s="204"/>
      <c r="AS127" s="204"/>
      <c r="AT127" s="204"/>
      <c r="AU127" s="204"/>
      <c r="AV127" s="204"/>
      <c r="AW127" s="204"/>
      <c r="AX127" s="204"/>
      <c r="AY127" s="204"/>
      <c r="AZ127" s="204"/>
      <c r="BA127" s="204"/>
      <c r="BB127" s="204"/>
      <c r="BC127" s="204"/>
      <c r="BD127" s="204"/>
      <c r="BE127" s="204"/>
      <c r="BF127" s="204"/>
      <c r="BG127" s="204"/>
      <c r="BH127" s="204"/>
    </row>
    <row r="128" spans="1:60" outlineLevel="1" x14ac:dyDescent="0.2">
      <c r="A128" s="211"/>
      <c r="B128" s="212"/>
      <c r="C128" s="258" t="s">
        <v>336</v>
      </c>
      <c r="D128" s="219"/>
      <c r="E128" s="220">
        <v>535.22</v>
      </c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04"/>
      <c r="Y128" s="204"/>
      <c r="Z128" s="204"/>
      <c r="AA128" s="204"/>
      <c r="AB128" s="204"/>
      <c r="AC128" s="204"/>
      <c r="AD128" s="204"/>
      <c r="AE128" s="204"/>
      <c r="AF128" s="204"/>
      <c r="AG128" s="204" t="s">
        <v>164</v>
      </c>
      <c r="AH128" s="204">
        <v>0</v>
      </c>
      <c r="AI128" s="204"/>
      <c r="AJ128" s="204"/>
      <c r="AK128" s="204"/>
      <c r="AL128" s="204"/>
      <c r="AM128" s="204"/>
      <c r="AN128" s="204"/>
      <c r="AO128" s="204"/>
      <c r="AP128" s="204"/>
      <c r="AQ128" s="204"/>
      <c r="AR128" s="204"/>
      <c r="AS128" s="204"/>
      <c r="AT128" s="204"/>
      <c r="AU128" s="204"/>
      <c r="AV128" s="204"/>
      <c r="AW128" s="204"/>
      <c r="AX128" s="204"/>
      <c r="AY128" s="204"/>
      <c r="AZ128" s="204"/>
      <c r="BA128" s="204"/>
      <c r="BB128" s="204"/>
      <c r="BC128" s="204"/>
      <c r="BD128" s="204"/>
      <c r="BE128" s="204"/>
      <c r="BF128" s="204"/>
      <c r="BG128" s="204"/>
      <c r="BH128" s="204"/>
    </row>
    <row r="129" spans="1:60" outlineLevel="1" x14ac:dyDescent="0.2">
      <c r="A129" s="211"/>
      <c r="B129" s="212"/>
      <c r="C129" s="258" t="s">
        <v>337</v>
      </c>
      <c r="D129" s="219"/>
      <c r="E129" s="220">
        <v>110.08</v>
      </c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04"/>
      <c r="Y129" s="204"/>
      <c r="Z129" s="204"/>
      <c r="AA129" s="204"/>
      <c r="AB129" s="204"/>
      <c r="AC129" s="204"/>
      <c r="AD129" s="204"/>
      <c r="AE129" s="204"/>
      <c r="AF129" s="204"/>
      <c r="AG129" s="204" t="s">
        <v>164</v>
      </c>
      <c r="AH129" s="204">
        <v>0</v>
      </c>
      <c r="AI129" s="204"/>
      <c r="AJ129" s="204"/>
      <c r="AK129" s="204"/>
      <c r="AL129" s="204"/>
      <c r="AM129" s="204"/>
      <c r="AN129" s="204"/>
      <c r="AO129" s="204"/>
      <c r="AP129" s="204"/>
      <c r="AQ129" s="204"/>
      <c r="AR129" s="204"/>
      <c r="AS129" s="204"/>
      <c r="AT129" s="204"/>
      <c r="AU129" s="204"/>
      <c r="AV129" s="204"/>
      <c r="AW129" s="204"/>
      <c r="AX129" s="204"/>
      <c r="AY129" s="204"/>
      <c r="AZ129" s="204"/>
      <c r="BA129" s="204"/>
      <c r="BB129" s="204"/>
      <c r="BC129" s="204"/>
      <c r="BD129" s="204"/>
      <c r="BE129" s="204"/>
      <c r="BF129" s="204"/>
      <c r="BG129" s="204"/>
      <c r="BH129" s="204"/>
    </row>
    <row r="130" spans="1:60" outlineLevel="1" x14ac:dyDescent="0.2">
      <c r="A130" s="211"/>
      <c r="B130" s="212"/>
      <c r="C130" s="258" t="s">
        <v>338</v>
      </c>
      <c r="D130" s="219"/>
      <c r="E130" s="220">
        <v>6.45</v>
      </c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04"/>
      <c r="Y130" s="204"/>
      <c r="Z130" s="204"/>
      <c r="AA130" s="204"/>
      <c r="AB130" s="204"/>
      <c r="AC130" s="204"/>
      <c r="AD130" s="204"/>
      <c r="AE130" s="204"/>
      <c r="AF130" s="204"/>
      <c r="AG130" s="204" t="s">
        <v>164</v>
      </c>
      <c r="AH130" s="204">
        <v>0</v>
      </c>
      <c r="AI130" s="204"/>
      <c r="AJ130" s="204"/>
      <c r="AK130" s="204"/>
      <c r="AL130" s="204"/>
      <c r="AM130" s="204"/>
      <c r="AN130" s="204"/>
      <c r="AO130" s="204"/>
      <c r="AP130" s="204"/>
      <c r="AQ130" s="204"/>
      <c r="AR130" s="204"/>
      <c r="AS130" s="204"/>
      <c r="AT130" s="204"/>
      <c r="AU130" s="204"/>
      <c r="AV130" s="204"/>
      <c r="AW130" s="204"/>
      <c r="AX130" s="204"/>
      <c r="AY130" s="204"/>
      <c r="AZ130" s="204"/>
      <c r="BA130" s="204"/>
      <c r="BB130" s="204"/>
      <c r="BC130" s="204"/>
      <c r="BD130" s="204"/>
      <c r="BE130" s="204"/>
      <c r="BF130" s="204"/>
      <c r="BG130" s="204"/>
      <c r="BH130" s="204"/>
    </row>
    <row r="131" spans="1:60" outlineLevel="1" x14ac:dyDescent="0.2">
      <c r="A131" s="211"/>
      <c r="B131" s="212"/>
      <c r="C131" s="258" t="s">
        <v>339</v>
      </c>
      <c r="D131" s="219"/>
      <c r="E131" s="220">
        <v>-69.14</v>
      </c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04"/>
      <c r="Y131" s="204"/>
      <c r="Z131" s="204"/>
      <c r="AA131" s="204"/>
      <c r="AB131" s="204"/>
      <c r="AC131" s="204"/>
      <c r="AD131" s="204"/>
      <c r="AE131" s="204"/>
      <c r="AF131" s="204"/>
      <c r="AG131" s="204" t="s">
        <v>164</v>
      </c>
      <c r="AH131" s="204">
        <v>0</v>
      </c>
      <c r="AI131" s="204"/>
      <c r="AJ131" s="204"/>
      <c r="AK131" s="204"/>
      <c r="AL131" s="204"/>
      <c r="AM131" s="204"/>
      <c r="AN131" s="204"/>
      <c r="AO131" s="204"/>
      <c r="AP131" s="204"/>
      <c r="AQ131" s="204"/>
      <c r="AR131" s="204"/>
      <c r="AS131" s="204"/>
      <c r="AT131" s="204"/>
      <c r="AU131" s="204"/>
      <c r="AV131" s="204"/>
      <c r="AW131" s="204"/>
      <c r="AX131" s="204"/>
      <c r="AY131" s="204"/>
      <c r="AZ131" s="204"/>
      <c r="BA131" s="204"/>
      <c r="BB131" s="204"/>
      <c r="BC131" s="204"/>
      <c r="BD131" s="204"/>
      <c r="BE131" s="204"/>
      <c r="BF131" s="204"/>
      <c r="BG131" s="204"/>
      <c r="BH131" s="204"/>
    </row>
    <row r="132" spans="1:60" outlineLevel="1" x14ac:dyDescent="0.2">
      <c r="A132" s="211"/>
      <c r="B132" s="212"/>
      <c r="C132" s="258" t="s">
        <v>340</v>
      </c>
      <c r="D132" s="219"/>
      <c r="E132" s="220">
        <v>-125.03</v>
      </c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 t="s">
        <v>164</v>
      </c>
      <c r="AH132" s="204">
        <v>0</v>
      </c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204"/>
      <c r="AV132" s="204"/>
      <c r="AW132" s="204"/>
      <c r="AX132" s="204"/>
      <c r="AY132" s="204"/>
      <c r="AZ132" s="204"/>
      <c r="BA132" s="204"/>
      <c r="BB132" s="204"/>
      <c r="BC132" s="204"/>
      <c r="BD132" s="204"/>
      <c r="BE132" s="204"/>
      <c r="BF132" s="204"/>
      <c r="BG132" s="204"/>
      <c r="BH132" s="204"/>
    </row>
    <row r="133" spans="1:60" outlineLevel="1" x14ac:dyDescent="0.2">
      <c r="A133" s="211"/>
      <c r="B133" s="212"/>
      <c r="C133" s="258" t="s">
        <v>341</v>
      </c>
      <c r="D133" s="219"/>
      <c r="E133" s="220">
        <v>-88.08</v>
      </c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 t="s">
        <v>164</v>
      </c>
      <c r="AH133" s="204">
        <v>0</v>
      </c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</row>
    <row r="134" spans="1:60" outlineLevel="1" x14ac:dyDescent="0.2">
      <c r="A134" s="211"/>
      <c r="B134" s="212"/>
      <c r="C134" s="259" t="s">
        <v>165</v>
      </c>
      <c r="D134" s="221"/>
      <c r="E134" s="222">
        <v>369.51</v>
      </c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 t="s">
        <v>164</v>
      </c>
      <c r="AH134" s="204">
        <v>1</v>
      </c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</row>
    <row r="135" spans="1:60" ht="22.5" outlineLevel="1" x14ac:dyDescent="0.2">
      <c r="A135" s="234">
        <v>9</v>
      </c>
      <c r="B135" s="235" t="s">
        <v>342</v>
      </c>
      <c r="C135" s="268" t="s">
        <v>343</v>
      </c>
      <c r="D135" s="236" t="s">
        <v>162</v>
      </c>
      <c r="E135" s="237">
        <v>46.92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15</v>
      </c>
      <c r="M135" s="239">
        <f>G135*(1+L135/100)</f>
        <v>0</v>
      </c>
      <c r="N135" s="239">
        <v>9.6799999999999994E-3</v>
      </c>
      <c r="O135" s="239">
        <f>ROUND(E135*N135,2)</f>
        <v>0.45</v>
      </c>
      <c r="P135" s="239">
        <v>0</v>
      </c>
      <c r="Q135" s="239">
        <f>ROUND(E135*P135,2)</f>
        <v>0</v>
      </c>
      <c r="R135" s="239"/>
      <c r="S135" s="239" t="s">
        <v>153</v>
      </c>
      <c r="T135" s="240" t="s">
        <v>154</v>
      </c>
      <c r="U135" s="214">
        <v>0</v>
      </c>
      <c r="V135" s="214">
        <f>ROUND(E135*U135,2)</f>
        <v>0</v>
      </c>
      <c r="W135" s="21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 t="s">
        <v>155</v>
      </c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</row>
    <row r="136" spans="1:60" outlineLevel="1" x14ac:dyDescent="0.2">
      <c r="A136" s="211"/>
      <c r="B136" s="212"/>
      <c r="C136" s="255" t="s">
        <v>344</v>
      </c>
      <c r="D136" s="242"/>
      <c r="E136" s="242"/>
      <c r="F136" s="242"/>
      <c r="G136" s="242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 t="s">
        <v>157</v>
      </c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</row>
    <row r="137" spans="1:60" outlineLevel="1" x14ac:dyDescent="0.2">
      <c r="A137" s="211"/>
      <c r="B137" s="212"/>
      <c r="C137" s="258" t="s">
        <v>345</v>
      </c>
      <c r="D137" s="219"/>
      <c r="E137" s="220">
        <v>5.76</v>
      </c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 t="s">
        <v>164</v>
      </c>
      <c r="AH137" s="204">
        <v>0</v>
      </c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</row>
    <row r="138" spans="1:60" outlineLevel="1" x14ac:dyDescent="0.2">
      <c r="A138" s="211"/>
      <c r="B138" s="212"/>
      <c r="C138" s="259" t="s">
        <v>165</v>
      </c>
      <c r="D138" s="221"/>
      <c r="E138" s="222">
        <v>5.76</v>
      </c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 t="s">
        <v>164</v>
      </c>
      <c r="AH138" s="204">
        <v>1</v>
      </c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</row>
    <row r="139" spans="1:60" outlineLevel="1" x14ac:dyDescent="0.2">
      <c r="A139" s="211"/>
      <c r="B139" s="212"/>
      <c r="C139" s="258" t="s">
        <v>166</v>
      </c>
      <c r="D139" s="219"/>
      <c r="E139" s="220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 t="s">
        <v>164</v>
      </c>
      <c r="AH139" s="204">
        <v>0</v>
      </c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</row>
    <row r="140" spans="1:60" outlineLevel="1" x14ac:dyDescent="0.2">
      <c r="A140" s="211"/>
      <c r="B140" s="212"/>
      <c r="C140" s="258" t="s">
        <v>346</v>
      </c>
      <c r="D140" s="219"/>
      <c r="E140" s="220">
        <v>15.27</v>
      </c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 t="s">
        <v>164</v>
      </c>
      <c r="AH140" s="204">
        <v>0</v>
      </c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</row>
    <row r="141" spans="1:60" outlineLevel="1" x14ac:dyDescent="0.2">
      <c r="A141" s="211"/>
      <c r="B141" s="212"/>
      <c r="C141" s="258" t="s">
        <v>347</v>
      </c>
      <c r="D141" s="219"/>
      <c r="E141" s="220">
        <v>0.83</v>
      </c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 t="s">
        <v>164</v>
      </c>
      <c r="AH141" s="204">
        <v>0</v>
      </c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</row>
    <row r="142" spans="1:60" outlineLevel="1" x14ac:dyDescent="0.2">
      <c r="A142" s="211"/>
      <c r="B142" s="212"/>
      <c r="C142" s="258" t="s">
        <v>348</v>
      </c>
      <c r="D142" s="219"/>
      <c r="E142" s="220">
        <v>0.08</v>
      </c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 t="s">
        <v>164</v>
      </c>
      <c r="AH142" s="204">
        <v>0</v>
      </c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</row>
    <row r="143" spans="1:60" outlineLevel="1" x14ac:dyDescent="0.2">
      <c r="A143" s="211"/>
      <c r="B143" s="212"/>
      <c r="C143" s="258" t="s">
        <v>349</v>
      </c>
      <c r="D143" s="219"/>
      <c r="E143" s="220">
        <v>0.24</v>
      </c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 t="s">
        <v>164</v>
      </c>
      <c r="AH143" s="204">
        <v>0</v>
      </c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</row>
    <row r="144" spans="1:60" outlineLevel="1" x14ac:dyDescent="0.2">
      <c r="A144" s="211"/>
      <c r="B144" s="212"/>
      <c r="C144" s="258" t="s">
        <v>350</v>
      </c>
      <c r="D144" s="219"/>
      <c r="E144" s="220">
        <v>1.59</v>
      </c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 t="s">
        <v>164</v>
      </c>
      <c r="AH144" s="204">
        <v>0</v>
      </c>
      <c r="AI144" s="204"/>
      <c r="AJ144" s="204"/>
      <c r="AK144" s="204"/>
      <c r="AL144" s="204"/>
      <c r="AM144" s="204"/>
      <c r="AN144" s="204"/>
      <c r="AO144" s="204"/>
      <c r="AP144" s="204"/>
      <c r="AQ144" s="204"/>
      <c r="AR144" s="204"/>
      <c r="AS144" s="204"/>
      <c r="AT144" s="204"/>
      <c r="AU144" s="204"/>
      <c r="AV144" s="204"/>
      <c r="AW144" s="204"/>
      <c r="AX144" s="204"/>
      <c r="AY144" s="204"/>
      <c r="AZ144" s="204"/>
      <c r="BA144" s="204"/>
      <c r="BB144" s="204"/>
      <c r="BC144" s="204"/>
      <c r="BD144" s="204"/>
      <c r="BE144" s="204"/>
      <c r="BF144" s="204"/>
      <c r="BG144" s="204"/>
      <c r="BH144" s="204"/>
    </row>
    <row r="145" spans="1:60" outlineLevel="1" x14ac:dyDescent="0.2">
      <c r="A145" s="211"/>
      <c r="B145" s="212"/>
      <c r="C145" s="259" t="s">
        <v>165</v>
      </c>
      <c r="D145" s="221"/>
      <c r="E145" s="222">
        <v>18.02</v>
      </c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 t="s">
        <v>164</v>
      </c>
      <c r="AH145" s="204">
        <v>1</v>
      </c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</row>
    <row r="146" spans="1:60" outlineLevel="1" x14ac:dyDescent="0.2">
      <c r="A146" s="211"/>
      <c r="B146" s="212"/>
      <c r="C146" s="258" t="s">
        <v>172</v>
      </c>
      <c r="D146" s="219"/>
      <c r="E146" s="220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 t="s">
        <v>164</v>
      </c>
      <c r="AH146" s="204">
        <v>0</v>
      </c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</row>
    <row r="147" spans="1:60" outlineLevel="1" x14ac:dyDescent="0.2">
      <c r="A147" s="211"/>
      <c r="B147" s="212"/>
      <c r="C147" s="258" t="s">
        <v>351</v>
      </c>
      <c r="D147" s="219"/>
      <c r="E147" s="220">
        <v>6.05</v>
      </c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 t="s">
        <v>164</v>
      </c>
      <c r="AH147" s="204">
        <v>0</v>
      </c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</row>
    <row r="148" spans="1:60" outlineLevel="1" x14ac:dyDescent="0.2">
      <c r="A148" s="211"/>
      <c r="B148" s="212"/>
      <c r="C148" s="259" t="s">
        <v>165</v>
      </c>
      <c r="D148" s="221"/>
      <c r="E148" s="222">
        <v>6.05</v>
      </c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 t="s">
        <v>164</v>
      </c>
      <c r="AH148" s="204">
        <v>1</v>
      </c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4"/>
      <c r="AU148" s="204"/>
      <c r="AV148" s="204"/>
      <c r="AW148" s="204"/>
      <c r="AX148" s="204"/>
      <c r="AY148" s="204"/>
      <c r="AZ148" s="204"/>
      <c r="BA148" s="204"/>
      <c r="BB148" s="204"/>
      <c r="BC148" s="204"/>
      <c r="BD148" s="204"/>
      <c r="BE148" s="204"/>
      <c r="BF148" s="204"/>
      <c r="BG148" s="204"/>
      <c r="BH148" s="204"/>
    </row>
    <row r="149" spans="1:60" outlineLevel="1" x14ac:dyDescent="0.2">
      <c r="A149" s="211"/>
      <c r="B149" s="212"/>
      <c r="C149" s="258" t="s">
        <v>174</v>
      </c>
      <c r="D149" s="219"/>
      <c r="E149" s="220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 t="s">
        <v>164</v>
      </c>
      <c r="AH149" s="204">
        <v>0</v>
      </c>
      <c r="AI149" s="204"/>
      <c r="AJ149" s="204"/>
      <c r="AK149" s="204"/>
      <c r="AL149" s="204"/>
      <c r="AM149" s="204"/>
      <c r="AN149" s="204"/>
      <c r="AO149" s="204"/>
      <c r="AP149" s="204"/>
      <c r="AQ149" s="204"/>
      <c r="AR149" s="204"/>
      <c r="AS149" s="204"/>
      <c r="AT149" s="204"/>
      <c r="AU149" s="204"/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4"/>
      <c r="BF149" s="204"/>
      <c r="BG149" s="204"/>
      <c r="BH149" s="204"/>
    </row>
    <row r="150" spans="1:60" outlineLevel="1" x14ac:dyDescent="0.2">
      <c r="A150" s="211"/>
      <c r="B150" s="212"/>
      <c r="C150" s="258" t="s">
        <v>352</v>
      </c>
      <c r="D150" s="219"/>
      <c r="E150" s="220">
        <v>13.95</v>
      </c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 t="s">
        <v>164</v>
      </c>
      <c r="AH150" s="204">
        <v>0</v>
      </c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</row>
    <row r="151" spans="1:60" outlineLevel="1" x14ac:dyDescent="0.2">
      <c r="A151" s="211"/>
      <c r="B151" s="212"/>
      <c r="C151" s="258" t="s">
        <v>349</v>
      </c>
      <c r="D151" s="219"/>
      <c r="E151" s="220">
        <v>0.24</v>
      </c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 t="s">
        <v>164</v>
      </c>
      <c r="AH151" s="204">
        <v>0</v>
      </c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</row>
    <row r="152" spans="1:60" outlineLevel="1" x14ac:dyDescent="0.2">
      <c r="A152" s="211"/>
      <c r="B152" s="212"/>
      <c r="C152" s="258" t="s">
        <v>353</v>
      </c>
      <c r="D152" s="219"/>
      <c r="E152" s="220">
        <v>2.9</v>
      </c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 t="s">
        <v>164</v>
      </c>
      <c r="AH152" s="204">
        <v>0</v>
      </c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</row>
    <row r="153" spans="1:60" outlineLevel="1" x14ac:dyDescent="0.2">
      <c r="A153" s="211"/>
      <c r="B153" s="212"/>
      <c r="C153" s="259" t="s">
        <v>165</v>
      </c>
      <c r="D153" s="221"/>
      <c r="E153" s="222">
        <v>17.09</v>
      </c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 t="s">
        <v>164</v>
      </c>
      <c r="AH153" s="204">
        <v>1</v>
      </c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</row>
    <row r="154" spans="1:60" ht="22.5" outlineLevel="1" x14ac:dyDescent="0.2">
      <c r="A154" s="234">
        <v>10</v>
      </c>
      <c r="B154" s="235" t="s">
        <v>354</v>
      </c>
      <c r="C154" s="268" t="s">
        <v>355</v>
      </c>
      <c r="D154" s="236" t="s">
        <v>162</v>
      </c>
      <c r="E154" s="237">
        <v>31.432500000000001</v>
      </c>
      <c r="F154" s="238"/>
      <c r="G154" s="239">
        <f>ROUND(E154*F154,2)</f>
        <v>0</v>
      </c>
      <c r="H154" s="238"/>
      <c r="I154" s="239">
        <f>ROUND(E154*H154,2)</f>
        <v>0</v>
      </c>
      <c r="J154" s="238"/>
      <c r="K154" s="239">
        <f>ROUND(E154*J154,2)</f>
        <v>0</v>
      </c>
      <c r="L154" s="239">
        <v>15</v>
      </c>
      <c r="M154" s="239">
        <f>G154*(1+L154/100)</f>
        <v>0</v>
      </c>
      <c r="N154" s="239">
        <v>1.1820000000000001E-2</v>
      </c>
      <c r="O154" s="239">
        <f>ROUND(E154*N154,2)</f>
        <v>0.37</v>
      </c>
      <c r="P154" s="239">
        <v>0</v>
      </c>
      <c r="Q154" s="239">
        <f>ROUND(E154*P154,2)</f>
        <v>0</v>
      </c>
      <c r="R154" s="239"/>
      <c r="S154" s="239" t="s">
        <v>153</v>
      </c>
      <c r="T154" s="240" t="s">
        <v>154</v>
      </c>
      <c r="U154" s="214">
        <v>0</v>
      </c>
      <c r="V154" s="214">
        <f>ROUND(E154*U154,2)</f>
        <v>0</v>
      </c>
      <c r="W154" s="21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 t="s">
        <v>155</v>
      </c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</row>
    <row r="155" spans="1:60" outlineLevel="1" x14ac:dyDescent="0.2">
      <c r="A155" s="211"/>
      <c r="B155" s="212"/>
      <c r="C155" s="255" t="s">
        <v>356</v>
      </c>
      <c r="D155" s="242"/>
      <c r="E155" s="242"/>
      <c r="F155" s="242"/>
      <c r="G155" s="242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 t="s">
        <v>157</v>
      </c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</row>
    <row r="156" spans="1:60" outlineLevel="1" x14ac:dyDescent="0.2">
      <c r="A156" s="211"/>
      <c r="B156" s="212"/>
      <c r="C156" s="258" t="s">
        <v>357</v>
      </c>
      <c r="D156" s="219"/>
      <c r="E156" s="220">
        <v>21.36</v>
      </c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 t="s">
        <v>164</v>
      </c>
      <c r="AH156" s="204">
        <v>0</v>
      </c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</row>
    <row r="157" spans="1:60" outlineLevel="1" x14ac:dyDescent="0.2">
      <c r="A157" s="211"/>
      <c r="B157" s="212"/>
      <c r="C157" s="258" t="s">
        <v>358</v>
      </c>
      <c r="D157" s="219"/>
      <c r="E157" s="220">
        <v>6.84</v>
      </c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 t="s">
        <v>164</v>
      </c>
      <c r="AH157" s="204">
        <v>0</v>
      </c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</row>
    <row r="158" spans="1:60" outlineLevel="1" x14ac:dyDescent="0.2">
      <c r="A158" s="211"/>
      <c r="B158" s="212"/>
      <c r="C158" s="258" t="s">
        <v>359</v>
      </c>
      <c r="D158" s="219"/>
      <c r="E158" s="220">
        <v>3.23</v>
      </c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 t="s">
        <v>164</v>
      </c>
      <c r="AH158" s="204">
        <v>0</v>
      </c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</row>
    <row r="159" spans="1:60" ht="22.5" outlineLevel="1" x14ac:dyDescent="0.2">
      <c r="A159" s="234">
        <v>11</v>
      </c>
      <c r="B159" s="235" t="s">
        <v>360</v>
      </c>
      <c r="C159" s="268" t="s">
        <v>361</v>
      </c>
      <c r="D159" s="236" t="s">
        <v>162</v>
      </c>
      <c r="E159" s="237">
        <v>99.875649999999993</v>
      </c>
      <c r="F159" s="238"/>
      <c r="G159" s="239">
        <f>ROUND(E159*F159,2)</f>
        <v>0</v>
      </c>
      <c r="H159" s="238"/>
      <c r="I159" s="239">
        <f>ROUND(E159*H159,2)</f>
        <v>0</v>
      </c>
      <c r="J159" s="238"/>
      <c r="K159" s="239">
        <f>ROUND(E159*J159,2)</f>
        <v>0</v>
      </c>
      <c r="L159" s="239">
        <v>15</v>
      </c>
      <c r="M159" s="239">
        <f>G159*(1+L159/100)</f>
        <v>0</v>
      </c>
      <c r="N159" s="239">
        <v>2.3029999999999998E-2</v>
      </c>
      <c r="O159" s="239">
        <f>ROUND(E159*N159,2)</f>
        <v>2.2999999999999998</v>
      </c>
      <c r="P159" s="239">
        <v>0</v>
      </c>
      <c r="Q159" s="239">
        <f>ROUND(E159*P159,2)</f>
        <v>0</v>
      </c>
      <c r="R159" s="239"/>
      <c r="S159" s="239" t="s">
        <v>153</v>
      </c>
      <c r="T159" s="240" t="s">
        <v>154</v>
      </c>
      <c r="U159" s="214">
        <v>0</v>
      </c>
      <c r="V159" s="214">
        <f>ROUND(E159*U159,2)</f>
        <v>0</v>
      </c>
      <c r="W159" s="21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 t="s">
        <v>155</v>
      </c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</row>
    <row r="160" spans="1:60" outlineLevel="1" x14ac:dyDescent="0.2">
      <c r="A160" s="211"/>
      <c r="B160" s="212"/>
      <c r="C160" s="255" t="s">
        <v>362</v>
      </c>
      <c r="D160" s="242"/>
      <c r="E160" s="242"/>
      <c r="F160" s="242"/>
      <c r="G160" s="242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 t="s">
        <v>157</v>
      </c>
      <c r="AH160" s="204"/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204"/>
      <c r="AV160" s="204"/>
      <c r="AW160" s="204"/>
      <c r="AX160" s="204"/>
      <c r="AY160" s="204"/>
      <c r="AZ160" s="204"/>
      <c r="BA160" s="204"/>
      <c r="BB160" s="204"/>
      <c r="BC160" s="204"/>
      <c r="BD160" s="204"/>
      <c r="BE160" s="204"/>
      <c r="BF160" s="204"/>
      <c r="BG160" s="204"/>
      <c r="BH160" s="204"/>
    </row>
    <row r="161" spans="1:60" outlineLevel="1" x14ac:dyDescent="0.2">
      <c r="A161" s="211"/>
      <c r="B161" s="212"/>
      <c r="C161" s="258" t="s">
        <v>276</v>
      </c>
      <c r="D161" s="219"/>
      <c r="E161" s="220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 t="s">
        <v>164</v>
      </c>
      <c r="AH161" s="204">
        <v>0</v>
      </c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</row>
    <row r="162" spans="1:60" outlineLevel="1" x14ac:dyDescent="0.2">
      <c r="A162" s="211"/>
      <c r="B162" s="212"/>
      <c r="C162" s="258" t="s">
        <v>363</v>
      </c>
      <c r="D162" s="219"/>
      <c r="E162" s="220">
        <v>2.87</v>
      </c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04"/>
      <c r="Y162" s="204"/>
      <c r="Z162" s="204"/>
      <c r="AA162" s="204"/>
      <c r="AB162" s="204"/>
      <c r="AC162" s="204"/>
      <c r="AD162" s="204"/>
      <c r="AE162" s="204"/>
      <c r="AF162" s="204"/>
      <c r="AG162" s="204" t="s">
        <v>164</v>
      </c>
      <c r="AH162" s="204">
        <v>0</v>
      </c>
      <c r="AI162" s="204"/>
      <c r="AJ162" s="204"/>
      <c r="AK162" s="204"/>
      <c r="AL162" s="204"/>
      <c r="AM162" s="204"/>
      <c r="AN162" s="204"/>
      <c r="AO162" s="204"/>
      <c r="AP162" s="204"/>
      <c r="AQ162" s="204"/>
      <c r="AR162" s="204"/>
      <c r="AS162" s="204"/>
      <c r="AT162" s="204"/>
      <c r="AU162" s="204"/>
      <c r="AV162" s="204"/>
      <c r="AW162" s="204"/>
      <c r="AX162" s="204"/>
      <c r="AY162" s="204"/>
      <c r="AZ162" s="204"/>
      <c r="BA162" s="204"/>
      <c r="BB162" s="204"/>
      <c r="BC162" s="204"/>
      <c r="BD162" s="204"/>
      <c r="BE162" s="204"/>
      <c r="BF162" s="204"/>
      <c r="BG162" s="204"/>
      <c r="BH162" s="204"/>
    </row>
    <row r="163" spans="1:60" outlineLevel="1" x14ac:dyDescent="0.2">
      <c r="A163" s="211"/>
      <c r="B163" s="212"/>
      <c r="C163" s="258" t="s">
        <v>364</v>
      </c>
      <c r="D163" s="219"/>
      <c r="E163" s="220">
        <v>13.84</v>
      </c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 t="s">
        <v>164</v>
      </c>
      <c r="AH163" s="204">
        <v>0</v>
      </c>
      <c r="AI163" s="204"/>
      <c r="AJ163" s="204"/>
      <c r="AK163" s="204"/>
      <c r="AL163" s="204"/>
      <c r="AM163" s="204"/>
      <c r="AN163" s="204"/>
      <c r="AO163" s="204"/>
      <c r="AP163" s="204"/>
      <c r="AQ163" s="204"/>
      <c r="AR163" s="204"/>
      <c r="AS163" s="204"/>
      <c r="AT163" s="204"/>
      <c r="AU163" s="204"/>
      <c r="AV163" s="204"/>
      <c r="AW163" s="204"/>
      <c r="AX163" s="204"/>
      <c r="AY163" s="204"/>
      <c r="AZ163" s="204"/>
      <c r="BA163" s="204"/>
      <c r="BB163" s="204"/>
      <c r="BC163" s="204"/>
      <c r="BD163" s="204"/>
      <c r="BE163" s="204"/>
      <c r="BF163" s="204"/>
      <c r="BG163" s="204"/>
      <c r="BH163" s="204"/>
    </row>
    <row r="164" spans="1:60" outlineLevel="1" x14ac:dyDescent="0.2">
      <c r="A164" s="211"/>
      <c r="B164" s="212"/>
      <c r="C164" s="258" t="s">
        <v>279</v>
      </c>
      <c r="D164" s="219"/>
      <c r="E164" s="220">
        <v>-2.29</v>
      </c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04"/>
      <c r="Y164" s="204"/>
      <c r="Z164" s="204"/>
      <c r="AA164" s="204"/>
      <c r="AB164" s="204"/>
      <c r="AC164" s="204"/>
      <c r="AD164" s="204"/>
      <c r="AE164" s="204"/>
      <c r="AF164" s="204"/>
      <c r="AG164" s="204" t="s">
        <v>164</v>
      </c>
      <c r="AH164" s="204">
        <v>0</v>
      </c>
      <c r="AI164" s="204"/>
      <c r="AJ164" s="204"/>
      <c r="AK164" s="204"/>
      <c r="AL164" s="204"/>
      <c r="AM164" s="204"/>
      <c r="AN164" s="204"/>
      <c r="AO164" s="204"/>
      <c r="AP164" s="204"/>
      <c r="AQ164" s="204"/>
      <c r="AR164" s="204"/>
      <c r="AS164" s="204"/>
      <c r="AT164" s="204"/>
      <c r="AU164" s="204"/>
      <c r="AV164" s="204"/>
      <c r="AW164" s="204"/>
      <c r="AX164" s="204"/>
      <c r="AY164" s="204"/>
      <c r="AZ164" s="204"/>
      <c r="BA164" s="204"/>
      <c r="BB164" s="204"/>
      <c r="BC164" s="204"/>
      <c r="BD164" s="204"/>
      <c r="BE164" s="204"/>
      <c r="BF164" s="204"/>
      <c r="BG164" s="204"/>
      <c r="BH164" s="204"/>
    </row>
    <row r="165" spans="1:60" outlineLevel="1" x14ac:dyDescent="0.2">
      <c r="A165" s="211"/>
      <c r="B165" s="212"/>
      <c r="C165" s="259" t="s">
        <v>165</v>
      </c>
      <c r="D165" s="221"/>
      <c r="E165" s="222">
        <v>14.41</v>
      </c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04"/>
      <c r="Y165" s="204"/>
      <c r="Z165" s="204"/>
      <c r="AA165" s="204"/>
      <c r="AB165" s="204"/>
      <c r="AC165" s="204"/>
      <c r="AD165" s="204"/>
      <c r="AE165" s="204"/>
      <c r="AF165" s="204"/>
      <c r="AG165" s="204" t="s">
        <v>164</v>
      </c>
      <c r="AH165" s="204">
        <v>1</v>
      </c>
      <c r="AI165" s="204"/>
      <c r="AJ165" s="204"/>
      <c r="AK165" s="204"/>
      <c r="AL165" s="204"/>
      <c r="AM165" s="204"/>
      <c r="AN165" s="204"/>
      <c r="AO165" s="204"/>
      <c r="AP165" s="204"/>
      <c r="AQ165" s="204"/>
      <c r="AR165" s="204"/>
      <c r="AS165" s="204"/>
      <c r="AT165" s="204"/>
      <c r="AU165" s="204"/>
      <c r="AV165" s="204"/>
      <c r="AW165" s="204"/>
      <c r="AX165" s="204"/>
      <c r="AY165" s="204"/>
      <c r="AZ165" s="204"/>
      <c r="BA165" s="204"/>
      <c r="BB165" s="204"/>
      <c r="BC165" s="204"/>
      <c r="BD165" s="204"/>
      <c r="BE165" s="204"/>
      <c r="BF165" s="204"/>
      <c r="BG165" s="204"/>
      <c r="BH165" s="204"/>
    </row>
    <row r="166" spans="1:60" outlineLevel="1" x14ac:dyDescent="0.2">
      <c r="A166" s="211"/>
      <c r="B166" s="212"/>
      <c r="C166" s="258" t="s">
        <v>166</v>
      </c>
      <c r="D166" s="219"/>
      <c r="E166" s="220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04"/>
      <c r="Y166" s="204"/>
      <c r="Z166" s="204"/>
      <c r="AA166" s="204"/>
      <c r="AB166" s="204"/>
      <c r="AC166" s="204"/>
      <c r="AD166" s="204"/>
      <c r="AE166" s="204"/>
      <c r="AF166" s="204"/>
      <c r="AG166" s="204" t="s">
        <v>164</v>
      </c>
      <c r="AH166" s="204">
        <v>0</v>
      </c>
      <c r="AI166" s="204"/>
      <c r="AJ166" s="204"/>
      <c r="AK166" s="204"/>
      <c r="AL166" s="204"/>
      <c r="AM166" s="204"/>
      <c r="AN166" s="204"/>
      <c r="AO166" s="204"/>
      <c r="AP166" s="204"/>
      <c r="AQ166" s="204"/>
      <c r="AR166" s="204"/>
      <c r="AS166" s="204"/>
      <c r="AT166" s="204"/>
      <c r="AU166" s="204"/>
      <c r="AV166" s="204"/>
      <c r="AW166" s="204"/>
      <c r="AX166" s="204"/>
      <c r="AY166" s="204"/>
      <c r="AZ166" s="204"/>
      <c r="BA166" s="204"/>
      <c r="BB166" s="204"/>
      <c r="BC166" s="204"/>
      <c r="BD166" s="204"/>
      <c r="BE166" s="204"/>
      <c r="BF166" s="204"/>
      <c r="BG166" s="204"/>
      <c r="BH166" s="204"/>
    </row>
    <row r="167" spans="1:60" outlineLevel="1" x14ac:dyDescent="0.2">
      <c r="A167" s="211"/>
      <c r="B167" s="212"/>
      <c r="C167" s="258" t="s">
        <v>365</v>
      </c>
      <c r="D167" s="219"/>
      <c r="E167" s="220">
        <v>11.67</v>
      </c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04"/>
      <c r="Y167" s="204"/>
      <c r="Z167" s="204"/>
      <c r="AA167" s="204"/>
      <c r="AB167" s="204"/>
      <c r="AC167" s="204"/>
      <c r="AD167" s="204"/>
      <c r="AE167" s="204"/>
      <c r="AF167" s="204"/>
      <c r="AG167" s="204" t="s">
        <v>164</v>
      </c>
      <c r="AH167" s="204">
        <v>0</v>
      </c>
      <c r="AI167" s="204"/>
      <c r="AJ167" s="204"/>
      <c r="AK167" s="204"/>
      <c r="AL167" s="204"/>
      <c r="AM167" s="204"/>
      <c r="AN167" s="204"/>
      <c r="AO167" s="204"/>
      <c r="AP167" s="204"/>
      <c r="AQ167" s="204"/>
      <c r="AR167" s="204"/>
      <c r="AS167" s="204"/>
      <c r="AT167" s="204"/>
      <c r="AU167" s="204"/>
      <c r="AV167" s="204"/>
      <c r="AW167" s="204"/>
      <c r="AX167" s="204"/>
      <c r="AY167" s="204"/>
      <c r="AZ167" s="204"/>
      <c r="BA167" s="204"/>
      <c r="BB167" s="204"/>
      <c r="BC167" s="204"/>
      <c r="BD167" s="204"/>
      <c r="BE167" s="204"/>
      <c r="BF167" s="204"/>
      <c r="BG167" s="204"/>
      <c r="BH167" s="204"/>
    </row>
    <row r="168" spans="1:60" outlineLevel="1" x14ac:dyDescent="0.2">
      <c r="A168" s="211"/>
      <c r="B168" s="212"/>
      <c r="C168" s="258" t="s">
        <v>366</v>
      </c>
      <c r="D168" s="219"/>
      <c r="E168" s="220">
        <v>6.48</v>
      </c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 t="s">
        <v>164</v>
      </c>
      <c r="AH168" s="204">
        <v>0</v>
      </c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4"/>
      <c r="AT168" s="204"/>
      <c r="AU168" s="204"/>
      <c r="AV168" s="204"/>
      <c r="AW168" s="204"/>
      <c r="AX168" s="204"/>
      <c r="AY168" s="204"/>
      <c r="AZ168" s="204"/>
      <c r="BA168" s="204"/>
      <c r="BB168" s="204"/>
      <c r="BC168" s="204"/>
      <c r="BD168" s="204"/>
      <c r="BE168" s="204"/>
      <c r="BF168" s="204"/>
      <c r="BG168" s="204"/>
      <c r="BH168" s="204"/>
    </row>
    <row r="169" spans="1:60" outlineLevel="1" x14ac:dyDescent="0.2">
      <c r="A169" s="211"/>
      <c r="B169" s="212"/>
      <c r="C169" s="258" t="s">
        <v>367</v>
      </c>
      <c r="D169" s="219"/>
      <c r="E169" s="220">
        <v>0.24</v>
      </c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 t="s">
        <v>164</v>
      </c>
      <c r="AH169" s="204">
        <v>0</v>
      </c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4"/>
      <c r="AT169" s="204"/>
      <c r="AU169" s="204"/>
      <c r="AV169" s="204"/>
      <c r="AW169" s="204"/>
      <c r="AX169" s="204"/>
      <c r="AY169" s="204"/>
      <c r="AZ169" s="204"/>
      <c r="BA169" s="204"/>
      <c r="BB169" s="204"/>
      <c r="BC169" s="204"/>
      <c r="BD169" s="204"/>
      <c r="BE169" s="204"/>
      <c r="BF169" s="204"/>
      <c r="BG169" s="204"/>
      <c r="BH169" s="204"/>
    </row>
    <row r="170" spans="1:60" outlineLevel="1" x14ac:dyDescent="0.2">
      <c r="A170" s="211"/>
      <c r="B170" s="212"/>
      <c r="C170" s="258" t="s">
        <v>283</v>
      </c>
      <c r="D170" s="219"/>
      <c r="E170" s="220">
        <v>-2.9</v>
      </c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 t="s">
        <v>164</v>
      </c>
      <c r="AH170" s="204">
        <v>0</v>
      </c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4"/>
      <c r="AT170" s="204"/>
      <c r="AU170" s="204"/>
      <c r="AV170" s="204"/>
      <c r="AW170" s="204"/>
      <c r="AX170" s="204"/>
      <c r="AY170" s="204"/>
      <c r="AZ170" s="204"/>
      <c r="BA170" s="204"/>
      <c r="BB170" s="204"/>
      <c r="BC170" s="204"/>
      <c r="BD170" s="204"/>
      <c r="BE170" s="204"/>
      <c r="BF170" s="204"/>
      <c r="BG170" s="204"/>
      <c r="BH170" s="204"/>
    </row>
    <row r="171" spans="1:60" outlineLevel="1" x14ac:dyDescent="0.2">
      <c r="A171" s="211"/>
      <c r="B171" s="212"/>
      <c r="C171" s="258" t="s">
        <v>368</v>
      </c>
      <c r="D171" s="219"/>
      <c r="E171" s="220">
        <v>3.98</v>
      </c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 t="s">
        <v>164</v>
      </c>
      <c r="AH171" s="204">
        <v>0</v>
      </c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4"/>
      <c r="AT171" s="204"/>
      <c r="AU171" s="204"/>
      <c r="AV171" s="204"/>
      <c r="AW171" s="204"/>
      <c r="AX171" s="204"/>
      <c r="AY171" s="204"/>
      <c r="AZ171" s="204"/>
      <c r="BA171" s="204"/>
      <c r="BB171" s="204"/>
      <c r="BC171" s="204"/>
      <c r="BD171" s="204"/>
      <c r="BE171" s="204"/>
      <c r="BF171" s="204"/>
      <c r="BG171" s="204"/>
      <c r="BH171" s="204"/>
    </row>
    <row r="172" spans="1:60" outlineLevel="1" x14ac:dyDescent="0.2">
      <c r="A172" s="211"/>
      <c r="B172" s="212"/>
      <c r="C172" s="259" t="s">
        <v>165</v>
      </c>
      <c r="D172" s="221"/>
      <c r="E172" s="222">
        <v>19.47</v>
      </c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 t="s">
        <v>164</v>
      </c>
      <c r="AH172" s="204">
        <v>1</v>
      </c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4"/>
      <c r="BF172" s="204"/>
      <c r="BG172" s="204"/>
      <c r="BH172" s="204"/>
    </row>
    <row r="173" spans="1:60" outlineLevel="1" x14ac:dyDescent="0.2">
      <c r="A173" s="211"/>
      <c r="B173" s="212"/>
      <c r="C173" s="258" t="s">
        <v>172</v>
      </c>
      <c r="D173" s="219"/>
      <c r="E173" s="220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 t="s">
        <v>164</v>
      </c>
      <c r="AH173" s="204">
        <v>0</v>
      </c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4"/>
      <c r="AT173" s="204"/>
      <c r="AU173" s="204"/>
      <c r="AV173" s="204"/>
      <c r="AW173" s="204"/>
      <c r="AX173" s="204"/>
      <c r="AY173" s="204"/>
      <c r="AZ173" s="204"/>
      <c r="BA173" s="204"/>
      <c r="BB173" s="204"/>
      <c r="BC173" s="204"/>
      <c r="BD173" s="204"/>
      <c r="BE173" s="204"/>
      <c r="BF173" s="204"/>
      <c r="BG173" s="204"/>
      <c r="BH173" s="204"/>
    </row>
    <row r="174" spans="1:60" outlineLevel="1" x14ac:dyDescent="0.2">
      <c r="A174" s="211"/>
      <c r="B174" s="212"/>
      <c r="C174" s="258" t="s">
        <v>369</v>
      </c>
      <c r="D174" s="219"/>
      <c r="E174" s="220">
        <v>2.16</v>
      </c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 t="s">
        <v>164</v>
      </c>
      <c r="AH174" s="204">
        <v>0</v>
      </c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4"/>
      <c r="AT174" s="204"/>
      <c r="AU174" s="204"/>
      <c r="AV174" s="204"/>
      <c r="AW174" s="204"/>
      <c r="AX174" s="204"/>
      <c r="AY174" s="204"/>
      <c r="AZ174" s="204"/>
      <c r="BA174" s="204"/>
      <c r="BB174" s="204"/>
      <c r="BC174" s="204"/>
      <c r="BD174" s="204"/>
      <c r="BE174" s="204"/>
      <c r="BF174" s="204"/>
      <c r="BG174" s="204"/>
      <c r="BH174" s="204"/>
    </row>
    <row r="175" spans="1:60" outlineLevel="1" x14ac:dyDescent="0.2">
      <c r="A175" s="211"/>
      <c r="B175" s="212"/>
      <c r="C175" s="258" t="s">
        <v>370</v>
      </c>
      <c r="D175" s="219"/>
      <c r="E175" s="220">
        <v>5.76</v>
      </c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 t="s">
        <v>164</v>
      </c>
      <c r="AH175" s="204">
        <v>0</v>
      </c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4"/>
      <c r="AT175" s="204"/>
      <c r="AU175" s="204"/>
      <c r="AV175" s="204"/>
      <c r="AW175" s="204"/>
      <c r="AX175" s="204"/>
      <c r="AY175" s="204"/>
      <c r="AZ175" s="204"/>
      <c r="BA175" s="204"/>
      <c r="BB175" s="204"/>
      <c r="BC175" s="204"/>
      <c r="BD175" s="204"/>
      <c r="BE175" s="204"/>
      <c r="BF175" s="204"/>
      <c r="BG175" s="204"/>
      <c r="BH175" s="204"/>
    </row>
    <row r="176" spans="1:60" outlineLevel="1" x14ac:dyDescent="0.2">
      <c r="A176" s="211"/>
      <c r="B176" s="212"/>
      <c r="C176" s="258" t="s">
        <v>371</v>
      </c>
      <c r="D176" s="219"/>
      <c r="E176" s="220">
        <v>6.5</v>
      </c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 t="s">
        <v>164</v>
      </c>
      <c r="AH176" s="204">
        <v>0</v>
      </c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4"/>
      <c r="AT176" s="204"/>
      <c r="AU176" s="204"/>
      <c r="AV176" s="204"/>
      <c r="AW176" s="204"/>
      <c r="AX176" s="204"/>
      <c r="AY176" s="204"/>
      <c r="AZ176" s="204"/>
      <c r="BA176" s="204"/>
      <c r="BB176" s="204"/>
      <c r="BC176" s="204"/>
      <c r="BD176" s="204"/>
      <c r="BE176" s="204"/>
      <c r="BF176" s="204"/>
      <c r="BG176" s="204"/>
      <c r="BH176" s="204"/>
    </row>
    <row r="177" spans="1:60" outlineLevel="1" x14ac:dyDescent="0.2">
      <c r="A177" s="211"/>
      <c r="B177" s="212"/>
      <c r="C177" s="259" t="s">
        <v>165</v>
      </c>
      <c r="D177" s="221"/>
      <c r="E177" s="222">
        <v>14.42</v>
      </c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 t="s">
        <v>164</v>
      </c>
      <c r="AH177" s="204">
        <v>1</v>
      </c>
      <c r="AI177" s="204"/>
      <c r="AJ177" s="204"/>
      <c r="AK177" s="204"/>
      <c r="AL177" s="204"/>
      <c r="AM177" s="204"/>
      <c r="AN177" s="204"/>
      <c r="AO177" s="204"/>
      <c r="AP177" s="204"/>
      <c r="AQ177" s="204"/>
      <c r="AR177" s="204"/>
      <c r="AS177" s="204"/>
      <c r="AT177" s="204"/>
      <c r="AU177" s="204"/>
      <c r="AV177" s="204"/>
      <c r="AW177" s="204"/>
      <c r="AX177" s="204"/>
      <c r="AY177" s="204"/>
      <c r="AZ177" s="204"/>
      <c r="BA177" s="204"/>
      <c r="BB177" s="204"/>
      <c r="BC177" s="204"/>
      <c r="BD177" s="204"/>
      <c r="BE177" s="204"/>
      <c r="BF177" s="204"/>
      <c r="BG177" s="204"/>
      <c r="BH177" s="204"/>
    </row>
    <row r="178" spans="1:60" outlineLevel="1" x14ac:dyDescent="0.2">
      <c r="A178" s="211"/>
      <c r="B178" s="212"/>
      <c r="C178" s="258" t="s">
        <v>174</v>
      </c>
      <c r="D178" s="219"/>
      <c r="E178" s="220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 t="s">
        <v>164</v>
      </c>
      <c r="AH178" s="204">
        <v>0</v>
      </c>
      <c r="AI178" s="204"/>
      <c r="AJ178" s="204"/>
      <c r="AK178" s="204"/>
      <c r="AL178" s="204"/>
      <c r="AM178" s="204"/>
      <c r="AN178" s="204"/>
      <c r="AO178" s="204"/>
      <c r="AP178" s="204"/>
      <c r="AQ178" s="204"/>
      <c r="AR178" s="204"/>
      <c r="AS178" s="204"/>
      <c r="AT178" s="204"/>
      <c r="AU178" s="204"/>
      <c r="AV178" s="204"/>
      <c r="AW178" s="204"/>
      <c r="AX178" s="204"/>
      <c r="AY178" s="204"/>
      <c r="AZ178" s="204"/>
      <c r="BA178" s="204"/>
      <c r="BB178" s="204"/>
      <c r="BC178" s="204"/>
      <c r="BD178" s="204"/>
      <c r="BE178" s="204"/>
      <c r="BF178" s="204"/>
      <c r="BG178" s="204"/>
      <c r="BH178" s="204"/>
    </row>
    <row r="179" spans="1:60" outlineLevel="1" x14ac:dyDescent="0.2">
      <c r="A179" s="211"/>
      <c r="B179" s="212"/>
      <c r="C179" s="258" t="s">
        <v>372</v>
      </c>
      <c r="D179" s="219"/>
      <c r="E179" s="220">
        <v>53.38</v>
      </c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 t="s">
        <v>164</v>
      </c>
      <c r="AH179" s="204">
        <v>0</v>
      </c>
      <c r="AI179" s="204"/>
      <c r="AJ179" s="204"/>
      <c r="AK179" s="204"/>
      <c r="AL179" s="204"/>
      <c r="AM179" s="204"/>
      <c r="AN179" s="204"/>
      <c r="AO179" s="204"/>
      <c r="AP179" s="204"/>
      <c r="AQ179" s="204"/>
      <c r="AR179" s="204"/>
      <c r="AS179" s="204"/>
      <c r="AT179" s="204"/>
      <c r="AU179" s="204"/>
      <c r="AV179" s="204"/>
      <c r="AW179" s="204"/>
      <c r="AX179" s="204"/>
      <c r="AY179" s="204"/>
      <c r="AZ179" s="204"/>
      <c r="BA179" s="204"/>
      <c r="BB179" s="204"/>
      <c r="BC179" s="204"/>
      <c r="BD179" s="204"/>
      <c r="BE179" s="204"/>
      <c r="BF179" s="204"/>
      <c r="BG179" s="204"/>
      <c r="BH179" s="204"/>
    </row>
    <row r="180" spans="1:60" outlineLevel="1" x14ac:dyDescent="0.2">
      <c r="A180" s="211"/>
      <c r="B180" s="212"/>
      <c r="C180" s="258" t="s">
        <v>373</v>
      </c>
      <c r="D180" s="219"/>
      <c r="E180" s="220">
        <v>7.25</v>
      </c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 t="s">
        <v>164</v>
      </c>
      <c r="AH180" s="204">
        <v>0</v>
      </c>
      <c r="AI180" s="204"/>
      <c r="AJ180" s="204"/>
      <c r="AK180" s="204"/>
      <c r="AL180" s="204"/>
      <c r="AM180" s="204"/>
      <c r="AN180" s="204"/>
      <c r="AO180" s="204"/>
      <c r="AP180" s="204"/>
      <c r="AQ180" s="204"/>
      <c r="AR180" s="204"/>
      <c r="AS180" s="204"/>
      <c r="AT180" s="204"/>
      <c r="AU180" s="204"/>
      <c r="AV180" s="204"/>
      <c r="AW180" s="204"/>
      <c r="AX180" s="204"/>
      <c r="AY180" s="204"/>
      <c r="AZ180" s="204"/>
      <c r="BA180" s="204"/>
      <c r="BB180" s="204"/>
      <c r="BC180" s="204"/>
      <c r="BD180" s="204"/>
      <c r="BE180" s="204"/>
      <c r="BF180" s="204"/>
      <c r="BG180" s="204"/>
      <c r="BH180" s="204"/>
    </row>
    <row r="181" spans="1:60" outlineLevel="1" x14ac:dyDescent="0.2">
      <c r="A181" s="211"/>
      <c r="B181" s="212"/>
      <c r="C181" s="258" t="s">
        <v>291</v>
      </c>
      <c r="D181" s="219"/>
      <c r="E181" s="220">
        <v>-3.72</v>
      </c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 t="s">
        <v>164</v>
      </c>
      <c r="AH181" s="204">
        <v>0</v>
      </c>
      <c r="AI181" s="204"/>
      <c r="AJ181" s="204"/>
      <c r="AK181" s="204"/>
      <c r="AL181" s="204"/>
      <c r="AM181" s="204"/>
      <c r="AN181" s="204"/>
      <c r="AO181" s="204"/>
      <c r="AP181" s="204"/>
      <c r="AQ181" s="204"/>
      <c r="AR181" s="204"/>
      <c r="AS181" s="204"/>
      <c r="AT181" s="204"/>
      <c r="AU181" s="204"/>
      <c r="AV181" s="204"/>
      <c r="AW181" s="204"/>
      <c r="AX181" s="204"/>
      <c r="AY181" s="204"/>
      <c r="AZ181" s="204"/>
      <c r="BA181" s="204"/>
      <c r="BB181" s="204"/>
      <c r="BC181" s="204"/>
      <c r="BD181" s="204"/>
      <c r="BE181" s="204"/>
      <c r="BF181" s="204"/>
      <c r="BG181" s="204"/>
      <c r="BH181" s="204"/>
    </row>
    <row r="182" spans="1:60" outlineLevel="1" x14ac:dyDescent="0.2">
      <c r="A182" s="211"/>
      <c r="B182" s="212"/>
      <c r="C182" s="258" t="s">
        <v>292</v>
      </c>
      <c r="D182" s="219"/>
      <c r="E182" s="220">
        <v>-1.85</v>
      </c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04"/>
      <c r="Y182" s="204"/>
      <c r="Z182" s="204"/>
      <c r="AA182" s="204"/>
      <c r="AB182" s="204"/>
      <c r="AC182" s="204"/>
      <c r="AD182" s="204"/>
      <c r="AE182" s="204"/>
      <c r="AF182" s="204"/>
      <c r="AG182" s="204" t="s">
        <v>164</v>
      </c>
      <c r="AH182" s="204">
        <v>0</v>
      </c>
      <c r="AI182" s="204"/>
      <c r="AJ182" s="204"/>
      <c r="AK182" s="204"/>
      <c r="AL182" s="204"/>
      <c r="AM182" s="204"/>
      <c r="AN182" s="204"/>
      <c r="AO182" s="204"/>
      <c r="AP182" s="204"/>
      <c r="AQ182" s="204"/>
      <c r="AR182" s="204"/>
      <c r="AS182" s="204"/>
      <c r="AT182" s="204"/>
      <c r="AU182" s="204"/>
      <c r="AV182" s="204"/>
      <c r="AW182" s="204"/>
      <c r="AX182" s="204"/>
      <c r="AY182" s="204"/>
      <c r="AZ182" s="204"/>
      <c r="BA182" s="204"/>
      <c r="BB182" s="204"/>
      <c r="BC182" s="204"/>
      <c r="BD182" s="204"/>
      <c r="BE182" s="204"/>
      <c r="BF182" s="204"/>
      <c r="BG182" s="204"/>
      <c r="BH182" s="204"/>
    </row>
    <row r="183" spans="1:60" outlineLevel="1" x14ac:dyDescent="0.2">
      <c r="A183" s="211"/>
      <c r="B183" s="212"/>
      <c r="C183" s="258" t="s">
        <v>293</v>
      </c>
      <c r="D183" s="219"/>
      <c r="E183" s="220">
        <v>-3.48</v>
      </c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04"/>
      <c r="Y183" s="204"/>
      <c r="Z183" s="204"/>
      <c r="AA183" s="204"/>
      <c r="AB183" s="204"/>
      <c r="AC183" s="204"/>
      <c r="AD183" s="204"/>
      <c r="AE183" s="204"/>
      <c r="AF183" s="204"/>
      <c r="AG183" s="204" t="s">
        <v>164</v>
      </c>
      <c r="AH183" s="204">
        <v>0</v>
      </c>
      <c r="AI183" s="204"/>
      <c r="AJ183" s="204"/>
      <c r="AK183" s="204"/>
      <c r="AL183" s="204"/>
      <c r="AM183" s="204"/>
      <c r="AN183" s="204"/>
      <c r="AO183" s="204"/>
      <c r="AP183" s="204"/>
      <c r="AQ183" s="204"/>
      <c r="AR183" s="204"/>
      <c r="AS183" s="204"/>
      <c r="AT183" s="204"/>
      <c r="AU183" s="204"/>
      <c r="AV183" s="204"/>
      <c r="AW183" s="204"/>
      <c r="AX183" s="204"/>
      <c r="AY183" s="204"/>
      <c r="AZ183" s="204"/>
      <c r="BA183" s="204"/>
      <c r="BB183" s="204"/>
      <c r="BC183" s="204"/>
      <c r="BD183" s="204"/>
      <c r="BE183" s="204"/>
      <c r="BF183" s="204"/>
      <c r="BG183" s="204"/>
      <c r="BH183" s="204"/>
    </row>
    <row r="184" spans="1:60" outlineLevel="1" x14ac:dyDescent="0.2">
      <c r="A184" s="211"/>
      <c r="B184" s="212"/>
      <c r="C184" s="259" t="s">
        <v>165</v>
      </c>
      <c r="D184" s="221"/>
      <c r="E184" s="222">
        <v>51.57</v>
      </c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 t="s">
        <v>164</v>
      </c>
      <c r="AH184" s="204">
        <v>1</v>
      </c>
      <c r="AI184" s="204"/>
      <c r="AJ184" s="204"/>
      <c r="AK184" s="204"/>
      <c r="AL184" s="204"/>
      <c r="AM184" s="204"/>
      <c r="AN184" s="204"/>
      <c r="AO184" s="204"/>
      <c r="AP184" s="204"/>
      <c r="AQ184" s="204"/>
      <c r="AR184" s="204"/>
      <c r="AS184" s="204"/>
      <c r="AT184" s="204"/>
      <c r="AU184" s="204"/>
      <c r="AV184" s="204"/>
      <c r="AW184" s="204"/>
      <c r="AX184" s="204"/>
      <c r="AY184" s="204"/>
      <c r="AZ184" s="204"/>
      <c r="BA184" s="204"/>
      <c r="BB184" s="204"/>
      <c r="BC184" s="204"/>
      <c r="BD184" s="204"/>
      <c r="BE184" s="204"/>
      <c r="BF184" s="204"/>
      <c r="BG184" s="204"/>
      <c r="BH184" s="204"/>
    </row>
    <row r="185" spans="1:60" ht="22.5" outlineLevel="1" x14ac:dyDescent="0.2">
      <c r="A185" s="234">
        <v>12</v>
      </c>
      <c r="B185" s="235" t="s">
        <v>374</v>
      </c>
      <c r="C185" s="268" t="s">
        <v>375</v>
      </c>
      <c r="D185" s="236" t="s">
        <v>162</v>
      </c>
      <c r="E185" s="237">
        <v>248.81699</v>
      </c>
      <c r="F185" s="238"/>
      <c r="G185" s="239">
        <f>ROUND(E185*F185,2)</f>
        <v>0</v>
      </c>
      <c r="H185" s="238"/>
      <c r="I185" s="239">
        <f>ROUND(E185*H185,2)</f>
        <v>0</v>
      </c>
      <c r="J185" s="238"/>
      <c r="K185" s="239">
        <f>ROUND(E185*J185,2)</f>
        <v>0</v>
      </c>
      <c r="L185" s="239">
        <v>15</v>
      </c>
      <c r="M185" s="239">
        <f>G185*(1+L185/100)</f>
        <v>0</v>
      </c>
      <c r="N185" s="239">
        <v>3.6040000000000003E-2</v>
      </c>
      <c r="O185" s="239">
        <f>ROUND(E185*N185,2)</f>
        <v>8.9700000000000006</v>
      </c>
      <c r="P185" s="239">
        <v>0</v>
      </c>
      <c r="Q185" s="239">
        <f>ROUND(E185*P185,2)</f>
        <v>0</v>
      </c>
      <c r="R185" s="239"/>
      <c r="S185" s="239" t="s">
        <v>153</v>
      </c>
      <c r="T185" s="240" t="s">
        <v>154</v>
      </c>
      <c r="U185" s="214">
        <v>0</v>
      </c>
      <c r="V185" s="214">
        <f>ROUND(E185*U185,2)</f>
        <v>0</v>
      </c>
      <c r="W185" s="21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 t="s">
        <v>155</v>
      </c>
      <c r="AH185" s="204"/>
      <c r="AI185" s="204"/>
      <c r="AJ185" s="204"/>
      <c r="AK185" s="204"/>
      <c r="AL185" s="204"/>
      <c r="AM185" s="204"/>
      <c r="AN185" s="204"/>
      <c r="AO185" s="204"/>
      <c r="AP185" s="204"/>
      <c r="AQ185" s="204"/>
      <c r="AR185" s="204"/>
      <c r="AS185" s="204"/>
      <c r="AT185" s="204"/>
      <c r="AU185" s="204"/>
      <c r="AV185" s="204"/>
      <c r="AW185" s="204"/>
      <c r="AX185" s="204"/>
      <c r="AY185" s="204"/>
      <c r="AZ185" s="204"/>
      <c r="BA185" s="204"/>
      <c r="BB185" s="204"/>
      <c r="BC185" s="204"/>
      <c r="BD185" s="204"/>
      <c r="BE185" s="204"/>
      <c r="BF185" s="204"/>
      <c r="BG185" s="204"/>
      <c r="BH185" s="204"/>
    </row>
    <row r="186" spans="1:60" outlineLevel="1" x14ac:dyDescent="0.2">
      <c r="A186" s="211"/>
      <c r="B186" s="212"/>
      <c r="C186" s="255" t="s">
        <v>376</v>
      </c>
      <c r="D186" s="242"/>
      <c r="E186" s="242"/>
      <c r="F186" s="242"/>
      <c r="G186" s="242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 t="s">
        <v>157</v>
      </c>
      <c r="AH186" s="204"/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4"/>
      <c r="AT186" s="204"/>
      <c r="AU186" s="204"/>
      <c r="AV186" s="204"/>
      <c r="AW186" s="204"/>
      <c r="AX186" s="204"/>
      <c r="AY186" s="204"/>
      <c r="AZ186" s="204"/>
      <c r="BA186" s="204"/>
      <c r="BB186" s="204"/>
      <c r="BC186" s="204"/>
      <c r="BD186" s="204"/>
      <c r="BE186" s="204"/>
      <c r="BF186" s="204"/>
      <c r="BG186" s="204"/>
      <c r="BH186" s="204"/>
    </row>
    <row r="187" spans="1:60" outlineLevel="1" x14ac:dyDescent="0.2">
      <c r="A187" s="211"/>
      <c r="B187" s="212"/>
      <c r="C187" s="258" t="s">
        <v>377</v>
      </c>
      <c r="D187" s="219"/>
      <c r="E187" s="220">
        <v>7.08</v>
      </c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 t="s">
        <v>164</v>
      </c>
      <c r="AH187" s="204">
        <v>0</v>
      </c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</row>
    <row r="188" spans="1:60" outlineLevel="1" x14ac:dyDescent="0.2">
      <c r="A188" s="211"/>
      <c r="B188" s="212"/>
      <c r="C188" s="259" t="s">
        <v>165</v>
      </c>
      <c r="D188" s="221"/>
      <c r="E188" s="222">
        <v>7.08</v>
      </c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 t="s">
        <v>164</v>
      </c>
      <c r="AH188" s="204">
        <v>1</v>
      </c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4"/>
      <c r="AT188" s="204"/>
      <c r="AU188" s="204"/>
      <c r="AV188" s="204"/>
      <c r="AW188" s="204"/>
      <c r="AX188" s="204"/>
      <c r="AY188" s="204"/>
      <c r="AZ188" s="204"/>
      <c r="BA188" s="204"/>
      <c r="BB188" s="204"/>
      <c r="BC188" s="204"/>
      <c r="BD188" s="204"/>
      <c r="BE188" s="204"/>
      <c r="BF188" s="204"/>
      <c r="BG188" s="204"/>
      <c r="BH188" s="204"/>
    </row>
    <row r="189" spans="1:60" outlineLevel="1" x14ac:dyDescent="0.2">
      <c r="A189" s="211"/>
      <c r="B189" s="212"/>
      <c r="C189" s="258" t="s">
        <v>166</v>
      </c>
      <c r="D189" s="219"/>
      <c r="E189" s="220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 t="s">
        <v>164</v>
      </c>
      <c r="AH189" s="204">
        <v>0</v>
      </c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204"/>
      <c r="AV189" s="204"/>
      <c r="AW189" s="204"/>
      <c r="AX189" s="204"/>
      <c r="AY189" s="204"/>
      <c r="AZ189" s="204"/>
      <c r="BA189" s="204"/>
      <c r="BB189" s="204"/>
      <c r="BC189" s="204"/>
      <c r="BD189" s="204"/>
      <c r="BE189" s="204"/>
      <c r="BF189" s="204"/>
      <c r="BG189" s="204"/>
      <c r="BH189" s="204"/>
    </row>
    <row r="190" spans="1:60" outlineLevel="1" x14ac:dyDescent="0.2">
      <c r="A190" s="211"/>
      <c r="B190" s="212"/>
      <c r="C190" s="258" t="s">
        <v>378</v>
      </c>
      <c r="D190" s="219"/>
      <c r="E190" s="220">
        <v>19.850000000000001</v>
      </c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 t="s">
        <v>164</v>
      </c>
      <c r="AH190" s="204">
        <v>0</v>
      </c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</row>
    <row r="191" spans="1:60" outlineLevel="1" x14ac:dyDescent="0.2">
      <c r="A191" s="211"/>
      <c r="B191" s="212"/>
      <c r="C191" s="258" t="s">
        <v>379</v>
      </c>
      <c r="D191" s="219"/>
      <c r="E191" s="220">
        <v>10.24</v>
      </c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 t="s">
        <v>164</v>
      </c>
      <c r="AH191" s="204">
        <v>0</v>
      </c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</row>
    <row r="192" spans="1:60" outlineLevel="1" x14ac:dyDescent="0.2">
      <c r="A192" s="211"/>
      <c r="B192" s="212"/>
      <c r="C192" s="258" t="s">
        <v>380</v>
      </c>
      <c r="D192" s="219"/>
      <c r="E192" s="220">
        <v>-3.42</v>
      </c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 t="s">
        <v>164</v>
      </c>
      <c r="AH192" s="204">
        <v>0</v>
      </c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</row>
    <row r="193" spans="1:60" outlineLevel="1" x14ac:dyDescent="0.2">
      <c r="A193" s="211"/>
      <c r="B193" s="212"/>
      <c r="C193" s="258" t="s">
        <v>381</v>
      </c>
      <c r="D193" s="219"/>
      <c r="E193" s="220">
        <v>2.85</v>
      </c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 t="s">
        <v>164</v>
      </c>
      <c r="AH193" s="204">
        <v>0</v>
      </c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</row>
    <row r="194" spans="1:60" outlineLevel="1" x14ac:dyDescent="0.2">
      <c r="A194" s="211"/>
      <c r="B194" s="212"/>
      <c r="C194" s="258" t="s">
        <v>382</v>
      </c>
      <c r="D194" s="219"/>
      <c r="E194" s="220">
        <v>19.91</v>
      </c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 t="s">
        <v>164</v>
      </c>
      <c r="AH194" s="204">
        <v>0</v>
      </c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04"/>
      <c r="BH194" s="204"/>
    </row>
    <row r="195" spans="1:60" outlineLevel="1" x14ac:dyDescent="0.2">
      <c r="A195" s="211"/>
      <c r="B195" s="212"/>
      <c r="C195" s="258" t="s">
        <v>383</v>
      </c>
      <c r="D195" s="219"/>
      <c r="E195" s="220">
        <v>-6.78</v>
      </c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 t="s">
        <v>164</v>
      </c>
      <c r="AH195" s="204">
        <v>0</v>
      </c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4"/>
      <c r="AT195" s="204"/>
      <c r="AU195" s="204"/>
      <c r="AV195" s="204"/>
      <c r="AW195" s="204"/>
      <c r="AX195" s="204"/>
      <c r="AY195" s="204"/>
      <c r="AZ195" s="204"/>
      <c r="BA195" s="204"/>
      <c r="BB195" s="204"/>
      <c r="BC195" s="204"/>
      <c r="BD195" s="204"/>
      <c r="BE195" s="204"/>
      <c r="BF195" s="204"/>
      <c r="BG195" s="204"/>
      <c r="BH195" s="204"/>
    </row>
    <row r="196" spans="1:60" outlineLevel="1" x14ac:dyDescent="0.2">
      <c r="A196" s="211"/>
      <c r="B196" s="212"/>
      <c r="C196" s="258" t="s">
        <v>384</v>
      </c>
      <c r="D196" s="219"/>
      <c r="E196" s="220">
        <v>33.19</v>
      </c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 t="s">
        <v>164</v>
      </c>
      <c r="AH196" s="204">
        <v>0</v>
      </c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4"/>
      <c r="AT196" s="204"/>
      <c r="AU196" s="204"/>
      <c r="AV196" s="204"/>
      <c r="AW196" s="204"/>
      <c r="AX196" s="204"/>
      <c r="AY196" s="204"/>
      <c r="AZ196" s="204"/>
      <c r="BA196" s="204"/>
      <c r="BB196" s="204"/>
      <c r="BC196" s="204"/>
      <c r="BD196" s="204"/>
      <c r="BE196" s="204"/>
      <c r="BF196" s="204"/>
      <c r="BG196" s="204"/>
      <c r="BH196" s="204"/>
    </row>
    <row r="197" spans="1:60" outlineLevel="1" x14ac:dyDescent="0.2">
      <c r="A197" s="211"/>
      <c r="B197" s="212"/>
      <c r="C197" s="258" t="s">
        <v>385</v>
      </c>
      <c r="D197" s="219"/>
      <c r="E197" s="220">
        <v>2.37</v>
      </c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 t="s">
        <v>164</v>
      </c>
      <c r="AH197" s="204">
        <v>0</v>
      </c>
      <c r="AI197" s="204"/>
      <c r="AJ197" s="204"/>
      <c r="AK197" s="204"/>
      <c r="AL197" s="204"/>
      <c r="AM197" s="204"/>
      <c r="AN197" s="204"/>
      <c r="AO197" s="204"/>
      <c r="AP197" s="204"/>
      <c r="AQ197" s="204"/>
      <c r="AR197" s="204"/>
      <c r="AS197" s="204"/>
      <c r="AT197" s="204"/>
      <c r="AU197" s="204"/>
      <c r="AV197" s="204"/>
      <c r="AW197" s="204"/>
      <c r="AX197" s="204"/>
      <c r="AY197" s="204"/>
      <c r="AZ197" s="204"/>
      <c r="BA197" s="204"/>
      <c r="BB197" s="204"/>
      <c r="BC197" s="204"/>
      <c r="BD197" s="204"/>
      <c r="BE197" s="204"/>
      <c r="BF197" s="204"/>
      <c r="BG197" s="204"/>
      <c r="BH197" s="204"/>
    </row>
    <row r="198" spans="1:60" outlineLevel="1" x14ac:dyDescent="0.2">
      <c r="A198" s="211"/>
      <c r="B198" s="212"/>
      <c r="C198" s="259" t="s">
        <v>165</v>
      </c>
      <c r="D198" s="221"/>
      <c r="E198" s="222">
        <v>78.2</v>
      </c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 t="s">
        <v>164</v>
      </c>
      <c r="AH198" s="204">
        <v>1</v>
      </c>
      <c r="AI198" s="204"/>
      <c r="AJ198" s="204"/>
      <c r="AK198" s="204"/>
      <c r="AL198" s="204"/>
      <c r="AM198" s="204"/>
      <c r="AN198" s="204"/>
      <c r="AO198" s="204"/>
      <c r="AP198" s="204"/>
      <c r="AQ198" s="204"/>
      <c r="AR198" s="204"/>
      <c r="AS198" s="204"/>
      <c r="AT198" s="204"/>
      <c r="AU198" s="204"/>
      <c r="AV198" s="204"/>
      <c r="AW198" s="204"/>
      <c r="AX198" s="204"/>
      <c r="AY198" s="204"/>
      <c r="AZ198" s="204"/>
      <c r="BA198" s="204"/>
      <c r="BB198" s="204"/>
      <c r="BC198" s="204"/>
      <c r="BD198" s="204"/>
      <c r="BE198" s="204"/>
      <c r="BF198" s="204"/>
      <c r="BG198" s="204"/>
      <c r="BH198" s="204"/>
    </row>
    <row r="199" spans="1:60" outlineLevel="1" x14ac:dyDescent="0.2">
      <c r="A199" s="211"/>
      <c r="B199" s="212"/>
      <c r="C199" s="258" t="s">
        <v>172</v>
      </c>
      <c r="D199" s="219"/>
      <c r="E199" s="220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 t="s">
        <v>164</v>
      </c>
      <c r="AH199" s="204">
        <v>0</v>
      </c>
      <c r="AI199" s="204"/>
      <c r="AJ199" s="204"/>
      <c r="AK199" s="204"/>
      <c r="AL199" s="204"/>
      <c r="AM199" s="204"/>
      <c r="AN199" s="204"/>
      <c r="AO199" s="204"/>
      <c r="AP199" s="204"/>
      <c r="AQ199" s="204"/>
      <c r="AR199" s="204"/>
      <c r="AS199" s="204"/>
      <c r="AT199" s="204"/>
      <c r="AU199" s="204"/>
      <c r="AV199" s="204"/>
      <c r="AW199" s="204"/>
      <c r="AX199" s="204"/>
      <c r="AY199" s="204"/>
      <c r="AZ199" s="204"/>
      <c r="BA199" s="204"/>
      <c r="BB199" s="204"/>
      <c r="BC199" s="204"/>
      <c r="BD199" s="204"/>
      <c r="BE199" s="204"/>
      <c r="BF199" s="204"/>
      <c r="BG199" s="204"/>
      <c r="BH199" s="204"/>
    </row>
    <row r="200" spans="1:60" outlineLevel="1" x14ac:dyDescent="0.2">
      <c r="A200" s="211"/>
      <c r="B200" s="212"/>
      <c r="C200" s="258" t="s">
        <v>386</v>
      </c>
      <c r="D200" s="219"/>
      <c r="E200" s="220">
        <v>7.8</v>
      </c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04"/>
      <c r="Y200" s="204"/>
      <c r="Z200" s="204"/>
      <c r="AA200" s="204"/>
      <c r="AB200" s="204"/>
      <c r="AC200" s="204"/>
      <c r="AD200" s="204"/>
      <c r="AE200" s="204"/>
      <c r="AF200" s="204"/>
      <c r="AG200" s="204" t="s">
        <v>164</v>
      </c>
      <c r="AH200" s="204">
        <v>0</v>
      </c>
      <c r="AI200" s="204"/>
      <c r="AJ200" s="204"/>
      <c r="AK200" s="204"/>
      <c r="AL200" s="204"/>
      <c r="AM200" s="204"/>
      <c r="AN200" s="204"/>
      <c r="AO200" s="204"/>
      <c r="AP200" s="204"/>
      <c r="AQ200" s="204"/>
      <c r="AR200" s="204"/>
      <c r="AS200" s="204"/>
      <c r="AT200" s="204"/>
      <c r="AU200" s="204"/>
      <c r="AV200" s="204"/>
      <c r="AW200" s="204"/>
      <c r="AX200" s="204"/>
      <c r="AY200" s="204"/>
      <c r="AZ200" s="204"/>
      <c r="BA200" s="204"/>
      <c r="BB200" s="204"/>
      <c r="BC200" s="204"/>
      <c r="BD200" s="204"/>
      <c r="BE200" s="204"/>
      <c r="BF200" s="204"/>
      <c r="BG200" s="204"/>
      <c r="BH200" s="204"/>
    </row>
    <row r="201" spans="1:60" outlineLevel="1" x14ac:dyDescent="0.2">
      <c r="A201" s="211"/>
      <c r="B201" s="212"/>
      <c r="C201" s="258" t="s">
        <v>387</v>
      </c>
      <c r="D201" s="219"/>
      <c r="E201" s="220">
        <v>59.74</v>
      </c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04"/>
      <c r="Y201" s="204"/>
      <c r="Z201" s="204"/>
      <c r="AA201" s="204"/>
      <c r="AB201" s="204"/>
      <c r="AC201" s="204"/>
      <c r="AD201" s="204"/>
      <c r="AE201" s="204"/>
      <c r="AF201" s="204"/>
      <c r="AG201" s="204" t="s">
        <v>164</v>
      </c>
      <c r="AH201" s="204">
        <v>0</v>
      </c>
      <c r="AI201" s="204"/>
      <c r="AJ201" s="204"/>
      <c r="AK201" s="204"/>
      <c r="AL201" s="204"/>
      <c r="AM201" s="204"/>
      <c r="AN201" s="204"/>
      <c r="AO201" s="204"/>
      <c r="AP201" s="204"/>
      <c r="AQ201" s="204"/>
      <c r="AR201" s="204"/>
      <c r="AS201" s="204"/>
      <c r="AT201" s="204"/>
      <c r="AU201" s="204"/>
      <c r="AV201" s="204"/>
      <c r="AW201" s="204"/>
      <c r="AX201" s="204"/>
      <c r="AY201" s="204"/>
      <c r="AZ201" s="204"/>
      <c r="BA201" s="204"/>
      <c r="BB201" s="204"/>
      <c r="BC201" s="204"/>
      <c r="BD201" s="204"/>
      <c r="BE201" s="204"/>
      <c r="BF201" s="204"/>
      <c r="BG201" s="204"/>
      <c r="BH201" s="204"/>
    </row>
    <row r="202" spans="1:60" outlineLevel="1" x14ac:dyDescent="0.2">
      <c r="A202" s="211"/>
      <c r="B202" s="212"/>
      <c r="C202" s="258" t="s">
        <v>334</v>
      </c>
      <c r="D202" s="219"/>
      <c r="E202" s="220">
        <v>7.92</v>
      </c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04"/>
      <c r="Y202" s="204"/>
      <c r="Z202" s="204"/>
      <c r="AA202" s="204"/>
      <c r="AB202" s="204"/>
      <c r="AC202" s="204"/>
      <c r="AD202" s="204"/>
      <c r="AE202" s="204"/>
      <c r="AF202" s="204"/>
      <c r="AG202" s="204" t="s">
        <v>164</v>
      </c>
      <c r="AH202" s="204">
        <v>0</v>
      </c>
      <c r="AI202" s="204"/>
      <c r="AJ202" s="204"/>
      <c r="AK202" s="204"/>
      <c r="AL202" s="204"/>
      <c r="AM202" s="204"/>
      <c r="AN202" s="204"/>
      <c r="AO202" s="204"/>
      <c r="AP202" s="204"/>
      <c r="AQ202" s="204"/>
      <c r="AR202" s="204"/>
      <c r="AS202" s="204"/>
      <c r="AT202" s="204"/>
      <c r="AU202" s="204"/>
      <c r="AV202" s="204"/>
      <c r="AW202" s="204"/>
      <c r="AX202" s="204"/>
      <c r="AY202" s="204"/>
      <c r="AZ202" s="204"/>
      <c r="BA202" s="204"/>
      <c r="BB202" s="204"/>
      <c r="BC202" s="204"/>
      <c r="BD202" s="204"/>
      <c r="BE202" s="204"/>
      <c r="BF202" s="204"/>
      <c r="BG202" s="204"/>
      <c r="BH202" s="204"/>
    </row>
    <row r="203" spans="1:60" outlineLevel="1" x14ac:dyDescent="0.2">
      <c r="A203" s="211"/>
      <c r="B203" s="212"/>
      <c r="C203" s="259" t="s">
        <v>165</v>
      </c>
      <c r="D203" s="221"/>
      <c r="E203" s="222">
        <v>75.459999999999994</v>
      </c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04"/>
      <c r="Y203" s="204"/>
      <c r="Z203" s="204"/>
      <c r="AA203" s="204"/>
      <c r="AB203" s="204"/>
      <c r="AC203" s="204"/>
      <c r="AD203" s="204"/>
      <c r="AE203" s="204"/>
      <c r="AF203" s="204"/>
      <c r="AG203" s="204" t="s">
        <v>164</v>
      </c>
      <c r="AH203" s="204">
        <v>1</v>
      </c>
      <c r="AI203" s="204"/>
      <c r="AJ203" s="204"/>
      <c r="AK203" s="204"/>
      <c r="AL203" s="204"/>
      <c r="AM203" s="204"/>
      <c r="AN203" s="204"/>
      <c r="AO203" s="204"/>
      <c r="AP203" s="204"/>
      <c r="AQ203" s="204"/>
      <c r="AR203" s="204"/>
      <c r="AS203" s="204"/>
      <c r="AT203" s="204"/>
      <c r="AU203" s="204"/>
      <c r="AV203" s="204"/>
      <c r="AW203" s="204"/>
      <c r="AX203" s="204"/>
      <c r="AY203" s="204"/>
      <c r="AZ203" s="204"/>
      <c r="BA203" s="204"/>
      <c r="BB203" s="204"/>
      <c r="BC203" s="204"/>
      <c r="BD203" s="204"/>
      <c r="BE203" s="204"/>
      <c r="BF203" s="204"/>
      <c r="BG203" s="204"/>
      <c r="BH203" s="204"/>
    </row>
    <row r="204" spans="1:60" outlineLevel="1" x14ac:dyDescent="0.2">
      <c r="A204" s="211"/>
      <c r="B204" s="212"/>
      <c r="C204" s="258" t="s">
        <v>174</v>
      </c>
      <c r="D204" s="219"/>
      <c r="E204" s="220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 t="s">
        <v>164</v>
      </c>
      <c r="AH204" s="204">
        <v>0</v>
      </c>
      <c r="AI204" s="204"/>
      <c r="AJ204" s="204"/>
      <c r="AK204" s="204"/>
      <c r="AL204" s="204"/>
      <c r="AM204" s="204"/>
      <c r="AN204" s="204"/>
      <c r="AO204" s="204"/>
      <c r="AP204" s="204"/>
      <c r="AQ204" s="204"/>
      <c r="AR204" s="204"/>
      <c r="AS204" s="204"/>
      <c r="AT204" s="204"/>
      <c r="AU204" s="204"/>
      <c r="AV204" s="204"/>
      <c r="AW204" s="204"/>
      <c r="AX204" s="204"/>
      <c r="AY204" s="204"/>
      <c r="AZ204" s="204"/>
      <c r="BA204" s="204"/>
      <c r="BB204" s="204"/>
      <c r="BC204" s="204"/>
      <c r="BD204" s="204"/>
      <c r="BE204" s="204"/>
      <c r="BF204" s="204"/>
      <c r="BG204" s="204"/>
      <c r="BH204" s="204"/>
    </row>
    <row r="205" spans="1:60" outlineLevel="1" x14ac:dyDescent="0.2">
      <c r="A205" s="211"/>
      <c r="B205" s="212"/>
      <c r="C205" s="258" t="s">
        <v>388</v>
      </c>
      <c r="D205" s="219"/>
      <c r="E205" s="220">
        <v>18.66</v>
      </c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 t="s">
        <v>164</v>
      </c>
      <c r="AH205" s="204">
        <v>0</v>
      </c>
      <c r="AI205" s="204"/>
      <c r="AJ205" s="204"/>
      <c r="AK205" s="204"/>
      <c r="AL205" s="204"/>
      <c r="AM205" s="204"/>
      <c r="AN205" s="204"/>
      <c r="AO205" s="204"/>
      <c r="AP205" s="204"/>
      <c r="AQ205" s="204"/>
      <c r="AR205" s="204"/>
      <c r="AS205" s="204"/>
      <c r="AT205" s="204"/>
      <c r="AU205" s="204"/>
      <c r="AV205" s="204"/>
      <c r="AW205" s="204"/>
      <c r="AX205" s="204"/>
      <c r="AY205" s="204"/>
      <c r="AZ205" s="204"/>
      <c r="BA205" s="204"/>
      <c r="BB205" s="204"/>
      <c r="BC205" s="204"/>
      <c r="BD205" s="204"/>
      <c r="BE205" s="204"/>
      <c r="BF205" s="204"/>
      <c r="BG205" s="204"/>
      <c r="BH205" s="204"/>
    </row>
    <row r="206" spans="1:60" outlineLevel="1" x14ac:dyDescent="0.2">
      <c r="A206" s="211"/>
      <c r="B206" s="212"/>
      <c r="C206" s="258" t="s">
        <v>389</v>
      </c>
      <c r="D206" s="219"/>
      <c r="E206" s="220">
        <v>39.83</v>
      </c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04"/>
      <c r="Y206" s="204"/>
      <c r="Z206" s="204"/>
      <c r="AA206" s="204"/>
      <c r="AB206" s="204"/>
      <c r="AC206" s="204"/>
      <c r="AD206" s="204"/>
      <c r="AE206" s="204"/>
      <c r="AF206" s="204"/>
      <c r="AG206" s="204" t="s">
        <v>164</v>
      </c>
      <c r="AH206" s="204">
        <v>0</v>
      </c>
      <c r="AI206" s="204"/>
      <c r="AJ206" s="204"/>
      <c r="AK206" s="204"/>
      <c r="AL206" s="204"/>
      <c r="AM206" s="204"/>
      <c r="AN206" s="204"/>
      <c r="AO206" s="204"/>
      <c r="AP206" s="204"/>
      <c r="AQ206" s="204"/>
      <c r="AR206" s="204"/>
      <c r="AS206" s="204"/>
      <c r="AT206" s="204"/>
      <c r="AU206" s="204"/>
      <c r="AV206" s="204"/>
      <c r="AW206" s="204"/>
      <c r="AX206" s="204"/>
      <c r="AY206" s="204"/>
      <c r="AZ206" s="204"/>
      <c r="BA206" s="204"/>
      <c r="BB206" s="204"/>
      <c r="BC206" s="204"/>
      <c r="BD206" s="204"/>
      <c r="BE206" s="204"/>
      <c r="BF206" s="204"/>
      <c r="BG206" s="204"/>
      <c r="BH206" s="204"/>
    </row>
    <row r="207" spans="1:60" outlineLevel="1" x14ac:dyDescent="0.2">
      <c r="A207" s="211"/>
      <c r="B207" s="212"/>
      <c r="C207" s="258" t="s">
        <v>390</v>
      </c>
      <c r="D207" s="219"/>
      <c r="E207" s="220">
        <v>-3.84</v>
      </c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04"/>
      <c r="Y207" s="204"/>
      <c r="Z207" s="204"/>
      <c r="AA207" s="204"/>
      <c r="AB207" s="204"/>
      <c r="AC207" s="204"/>
      <c r="AD207" s="204"/>
      <c r="AE207" s="204"/>
      <c r="AF207" s="204"/>
      <c r="AG207" s="204" t="s">
        <v>164</v>
      </c>
      <c r="AH207" s="204">
        <v>0</v>
      </c>
      <c r="AI207" s="204"/>
      <c r="AJ207" s="204"/>
      <c r="AK207" s="204"/>
      <c r="AL207" s="204"/>
      <c r="AM207" s="204"/>
      <c r="AN207" s="204"/>
      <c r="AO207" s="204"/>
      <c r="AP207" s="204"/>
      <c r="AQ207" s="204"/>
      <c r="AR207" s="204"/>
      <c r="AS207" s="204"/>
      <c r="AT207" s="204"/>
      <c r="AU207" s="204"/>
      <c r="AV207" s="204"/>
      <c r="AW207" s="204"/>
      <c r="AX207" s="204"/>
      <c r="AY207" s="204"/>
      <c r="AZ207" s="204"/>
      <c r="BA207" s="204"/>
      <c r="BB207" s="204"/>
      <c r="BC207" s="204"/>
      <c r="BD207" s="204"/>
      <c r="BE207" s="204"/>
      <c r="BF207" s="204"/>
      <c r="BG207" s="204"/>
      <c r="BH207" s="204"/>
    </row>
    <row r="208" spans="1:60" outlineLevel="1" x14ac:dyDescent="0.2">
      <c r="A208" s="211"/>
      <c r="B208" s="212"/>
      <c r="C208" s="258" t="s">
        <v>391</v>
      </c>
      <c r="D208" s="219"/>
      <c r="E208" s="220">
        <v>-4.3499999999999996</v>
      </c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04"/>
      <c r="Y208" s="204"/>
      <c r="Z208" s="204"/>
      <c r="AA208" s="204"/>
      <c r="AB208" s="204"/>
      <c r="AC208" s="204"/>
      <c r="AD208" s="204"/>
      <c r="AE208" s="204"/>
      <c r="AF208" s="204"/>
      <c r="AG208" s="204" t="s">
        <v>164</v>
      </c>
      <c r="AH208" s="204">
        <v>0</v>
      </c>
      <c r="AI208" s="204"/>
      <c r="AJ208" s="204"/>
      <c r="AK208" s="204"/>
      <c r="AL208" s="204"/>
      <c r="AM208" s="204"/>
      <c r="AN208" s="204"/>
      <c r="AO208" s="204"/>
      <c r="AP208" s="204"/>
      <c r="AQ208" s="204"/>
      <c r="AR208" s="204"/>
      <c r="AS208" s="204"/>
      <c r="AT208" s="204"/>
      <c r="AU208" s="204"/>
      <c r="AV208" s="204"/>
      <c r="AW208" s="204"/>
      <c r="AX208" s="204"/>
      <c r="AY208" s="204"/>
      <c r="AZ208" s="204"/>
      <c r="BA208" s="204"/>
      <c r="BB208" s="204"/>
      <c r="BC208" s="204"/>
      <c r="BD208" s="204"/>
      <c r="BE208" s="204"/>
      <c r="BF208" s="204"/>
      <c r="BG208" s="204"/>
      <c r="BH208" s="204"/>
    </row>
    <row r="209" spans="1:60" outlineLevel="1" x14ac:dyDescent="0.2">
      <c r="A209" s="211"/>
      <c r="B209" s="212"/>
      <c r="C209" s="258" t="s">
        <v>392</v>
      </c>
      <c r="D209" s="219"/>
      <c r="E209" s="220">
        <v>4.3</v>
      </c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 t="s">
        <v>164</v>
      </c>
      <c r="AH209" s="204">
        <v>0</v>
      </c>
      <c r="AI209" s="204"/>
      <c r="AJ209" s="204"/>
      <c r="AK209" s="204"/>
      <c r="AL209" s="204"/>
      <c r="AM209" s="204"/>
      <c r="AN209" s="204"/>
      <c r="AO209" s="204"/>
      <c r="AP209" s="204"/>
      <c r="AQ209" s="204"/>
      <c r="AR209" s="204"/>
      <c r="AS209" s="204"/>
      <c r="AT209" s="204"/>
      <c r="AU209" s="204"/>
      <c r="AV209" s="204"/>
      <c r="AW209" s="204"/>
      <c r="AX209" s="204"/>
      <c r="AY209" s="204"/>
      <c r="AZ209" s="204"/>
      <c r="BA209" s="204"/>
      <c r="BB209" s="204"/>
      <c r="BC209" s="204"/>
      <c r="BD209" s="204"/>
      <c r="BE209" s="204"/>
      <c r="BF209" s="204"/>
      <c r="BG209" s="204"/>
      <c r="BH209" s="204"/>
    </row>
    <row r="210" spans="1:60" outlineLevel="1" x14ac:dyDescent="0.2">
      <c r="A210" s="211"/>
      <c r="B210" s="212"/>
      <c r="C210" s="258" t="s">
        <v>384</v>
      </c>
      <c r="D210" s="219"/>
      <c r="E210" s="220">
        <v>33.19</v>
      </c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 t="s">
        <v>164</v>
      </c>
      <c r="AH210" s="204">
        <v>0</v>
      </c>
      <c r="AI210" s="204"/>
      <c r="AJ210" s="204"/>
      <c r="AK210" s="204"/>
      <c r="AL210" s="204"/>
      <c r="AM210" s="204"/>
      <c r="AN210" s="204"/>
      <c r="AO210" s="204"/>
      <c r="AP210" s="204"/>
      <c r="AQ210" s="204"/>
      <c r="AR210" s="204"/>
      <c r="AS210" s="204"/>
      <c r="AT210" s="204"/>
      <c r="AU210" s="204"/>
      <c r="AV210" s="204"/>
      <c r="AW210" s="204"/>
      <c r="AX210" s="204"/>
      <c r="AY210" s="204"/>
      <c r="AZ210" s="204"/>
      <c r="BA210" s="204"/>
      <c r="BB210" s="204"/>
      <c r="BC210" s="204"/>
      <c r="BD210" s="204"/>
      <c r="BE210" s="204"/>
      <c r="BF210" s="204"/>
      <c r="BG210" s="204"/>
      <c r="BH210" s="204"/>
    </row>
    <row r="211" spans="1:60" outlineLevel="1" x14ac:dyDescent="0.2">
      <c r="A211" s="211"/>
      <c r="B211" s="212"/>
      <c r="C211" s="258" t="s">
        <v>393</v>
      </c>
      <c r="D211" s="219"/>
      <c r="E211" s="220">
        <v>0.28000000000000003</v>
      </c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 t="s">
        <v>164</v>
      </c>
      <c r="AH211" s="204">
        <v>0</v>
      </c>
      <c r="AI211" s="204"/>
      <c r="AJ211" s="204"/>
      <c r="AK211" s="204"/>
      <c r="AL211" s="204"/>
      <c r="AM211" s="204"/>
      <c r="AN211" s="204"/>
      <c r="AO211" s="204"/>
      <c r="AP211" s="204"/>
      <c r="AQ211" s="204"/>
      <c r="AR211" s="204"/>
      <c r="AS211" s="204"/>
      <c r="AT211" s="204"/>
      <c r="AU211" s="204"/>
      <c r="AV211" s="204"/>
      <c r="AW211" s="204"/>
      <c r="AX211" s="204"/>
      <c r="AY211" s="204"/>
      <c r="AZ211" s="204"/>
      <c r="BA211" s="204"/>
      <c r="BB211" s="204"/>
      <c r="BC211" s="204"/>
      <c r="BD211" s="204"/>
      <c r="BE211" s="204"/>
      <c r="BF211" s="204"/>
      <c r="BG211" s="204"/>
      <c r="BH211" s="204"/>
    </row>
    <row r="212" spans="1:60" outlineLevel="1" x14ac:dyDescent="0.2">
      <c r="A212" s="211"/>
      <c r="B212" s="212"/>
      <c r="C212" s="259" t="s">
        <v>165</v>
      </c>
      <c r="D212" s="221"/>
      <c r="E212" s="222">
        <v>88.07</v>
      </c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 t="s">
        <v>164</v>
      </c>
      <c r="AH212" s="204">
        <v>1</v>
      </c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4"/>
      <c r="AT212" s="204"/>
      <c r="AU212" s="204"/>
      <c r="AV212" s="204"/>
      <c r="AW212" s="204"/>
      <c r="AX212" s="204"/>
      <c r="AY212" s="204"/>
      <c r="AZ212" s="204"/>
      <c r="BA212" s="204"/>
      <c r="BB212" s="204"/>
      <c r="BC212" s="204"/>
      <c r="BD212" s="204"/>
      <c r="BE212" s="204"/>
      <c r="BF212" s="204"/>
      <c r="BG212" s="204"/>
      <c r="BH212" s="204"/>
    </row>
    <row r="213" spans="1:60" ht="22.5" outlineLevel="1" x14ac:dyDescent="0.2">
      <c r="A213" s="234">
        <v>13</v>
      </c>
      <c r="B213" s="235" t="s">
        <v>394</v>
      </c>
      <c r="C213" s="268" t="s">
        <v>395</v>
      </c>
      <c r="D213" s="236" t="s">
        <v>162</v>
      </c>
      <c r="E213" s="237">
        <v>239.53745000000001</v>
      </c>
      <c r="F213" s="238"/>
      <c r="G213" s="239">
        <f>ROUND(E213*F213,2)</f>
        <v>0</v>
      </c>
      <c r="H213" s="238"/>
      <c r="I213" s="239">
        <f>ROUND(E213*H213,2)</f>
        <v>0</v>
      </c>
      <c r="J213" s="238"/>
      <c r="K213" s="239">
        <f>ROUND(E213*J213,2)</f>
        <v>0</v>
      </c>
      <c r="L213" s="239">
        <v>15</v>
      </c>
      <c r="M213" s="239">
        <f>G213*(1+L213/100)</f>
        <v>0</v>
      </c>
      <c r="N213" s="239">
        <v>1.6330000000000001E-2</v>
      </c>
      <c r="O213" s="239">
        <f>ROUND(E213*N213,2)</f>
        <v>3.91</v>
      </c>
      <c r="P213" s="239">
        <v>0</v>
      </c>
      <c r="Q213" s="239">
        <f>ROUND(E213*P213,2)</f>
        <v>0</v>
      </c>
      <c r="R213" s="239"/>
      <c r="S213" s="239" t="s">
        <v>153</v>
      </c>
      <c r="T213" s="240" t="s">
        <v>154</v>
      </c>
      <c r="U213" s="214">
        <v>0</v>
      </c>
      <c r="V213" s="214">
        <f>ROUND(E213*U213,2)</f>
        <v>0</v>
      </c>
      <c r="W213" s="214"/>
      <c r="X213" s="204"/>
      <c r="Y213" s="204"/>
      <c r="Z213" s="204"/>
      <c r="AA213" s="204"/>
      <c r="AB213" s="204"/>
      <c r="AC213" s="204"/>
      <c r="AD213" s="204"/>
      <c r="AE213" s="204"/>
      <c r="AF213" s="204"/>
      <c r="AG213" s="204" t="s">
        <v>155</v>
      </c>
      <c r="AH213" s="204"/>
      <c r="AI213" s="204"/>
      <c r="AJ213" s="204"/>
      <c r="AK213" s="204"/>
      <c r="AL213" s="204"/>
      <c r="AM213" s="204"/>
      <c r="AN213" s="204"/>
      <c r="AO213" s="204"/>
      <c r="AP213" s="204"/>
      <c r="AQ213" s="204"/>
      <c r="AR213" s="204"/>
      <c r="AS213" s="204"/>
      <c r="AT213" s="204"/>
      <c r="AU213" s="204"/>
      <c r="AV213" s="204"/>
      <c r="AW213" s="204"/>
      <c r="AX213" s="204"/>
      <c r="AY213" s="204"/>
      <c r="AZ213" s="204"/>
      <c r="BA213" s="204"/>
      <c r="BB213" s="204"/>
      <c r="BC213" s="204"/>
      <c r="BD213" s="204"/>
      <c r="BE213" s="204"/>
      <c r="BF213" s="204"/>
      <c r="BG213" s="204"/>
      <c r="BH213" s="204"/>
    </row>
    <row r="214" spans="1:60" outlineLevel="1" x14ac:dyDescent="0.2">
      <c r="A214" s="211"/>
      <c r="B214" s="212"/>
      <c r="C214" s="255" t="s">
        <v>396</v>
      </c>
      <c r="D214" s="242"/>
      <c r="E214" s="242"/>
      <c r="F214" s="242"/>
      <c r="G214" s="242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 t="s">
        <v>157</v>
      </c>
      <c r="AH214" s="204"/>
      <c r="AI214" s="204"/>
      <c r="AJ214" s="204"/>
      <c r="AK214" s="204"/>
      <c r="AL214" s="204"/>
      <c r="AM214" s="204"/>
      <c r="AN214" s="204"/>
      <c r="AO214" s="204"/>
      <c r="AP214" s="204"/>
      <c r="AQ214" s="204"/>
      <c r="AR214" s="204"/>
      <c r="AS214" s="204"/>
      <c r="AT214" s="204"/>
      <c r="AU214" s="204"/>
      <c r="AV214" s="204"/>
      <c r="AW214" s="204"/>
      <c r="AX214" s="204"/>
      <c r="AY214" s="204"/>
      <c r="AZ214" s="204"/>
      <c r="BA214" s="204"/>
      <c r="BB214" s="204"/>
      <c r="BC214" s="204"/>
      <c r="BD214" s="204"/>
      <c r="BE214" s="204"/>
      <c r="BF214" s="204"/>
      <c r="BG214" s="204"/>
      <c r="BH214" s="204"/>
    </row>
    <row r="215" spans="1:60" outlineLevel="1" x14ac:dyDescent="0.2">
      <c r="A215" s="211"/>
      <c r="B215" s="212"/>
      <c r="C215" s="258" t="s">
        <v>276</v>
      </c>
      <c r="D215" s="219"/>
      <c r="E215" s="220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04"/>
      <c r="Y215" s="204"/>
      <c r="Z215" s="204"/>
      <c r="AA215" s="204"/>
      <c r="AB215" s="204"/>
      <c r="AC215" s="204"/>
      <c r="AD215" s="204"/>
      <c r="AE215" s="204"/>
      <c r="AF215" s="204"/>
      <c r="AG215" s="204" t="s">
        <v>164</v>
      </c>
      <c r="AH215" s="204">
        <v>0</v>
      </c>
      <c r="AI215" s="204"/>
      <c r="AJ215" s="204"/>
      <c r="AK215" s="204"/>
      <c r="AL215" s="204"/>
      <c r="AM215" s="204"/>
      <c r="AN215" s="204"/>
      <c r="AO215" s="204"/>
      <c r="AP215" s="204"/>
      <c r="AQ215" s="204"/>
      <c r="AR215" s="204"/>
      <c r="AS215" s="204"/>
      <c r="AT215" s="204"/>
      <c r="AU215" s="204"/>
      <c r="AV215" s="204"/>
      <c r="AW215" s="204"/>
      <c r="AX215" s="204"/>
      <c r="AY215" s="204"/>
      <c r="AZ215" s="204"/>
      <c r="BA215" s="204"/>
      <c r="BB215" s="204"/>
      <c r="BC215" s="204"/>
      <c r="BD215" s="204"/>
      <c r="BE215" s="204"/>
      <c r="BF215" s="204"/>
      <c r="BG215" s="204"/>
      <c r="BH215" s="204"/>
    </row>
    <row r="216" spans="1:60" outlineLevel="1" x14ac:dyDescent="0.2">
      <c r="A216" s="211"/>
      <c r="B216" s="212"/>
      <c r="C216" s="258" t="s">
        <v>397</v>
      </c>
      <c r="D216" s="219"/>
      <c r="E216" s="220">
        <v>12.96</v>
      </c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04"/>
      <c r="Y216" s="204"/>
      <c r="Z216" s="204"/>
      <c r="AA216" s="204"/>
      <c r="AB216" s="204"/>
      <c r="AC216" s="204"/>
      <c r="AD216" s="204"/>
      <c r="AE216" s="204"/>
      <c r="AF216" s="204"/>
      <c r="AG216" s="204" t="s">
        <v>164</v>
      </c>
      <c r="AH216" s="204">
        <v>0</v>
      </c>
      <c r="AI216" s="204"/>
      <c r="AJ216" s="204"/>
      <c r="AK216" s="204"/>
      <c r="AL216" s="204"/>
      <c r="AM216" s="204"/>
      <c r="AN216" s="204"/>
      <c r="AO216" s="204"/>
      <c r="AP216" s="204"/>
      <c r="AQ216" s="204"/>
      <c r="AR216" s="204"/>
      <c r="AS216" s="204"/>
      <c r="AT216" s="204"/>
      <c r="AU216" s="204"/>
      <c r="AV216" s="204"/>
      <c r="AW216" s="204"/>
      <c r="AX216" s="204"/>
      <c r="AY216" s="204"/>
      <c r="AZ216" s="204"/>
      <c r="BA216" s="204"/>
      <c r="BB216" s="204"/>
      <c r="BC216" s="204"/>
      <c r="BD216" s="204"/>
      <c r="BE216" s="204"/>
      <c r="BF216" s="204"/>
      <c r="BG216" s="204"/>
      <c r="BH216" s="204"/>
    </row>
    <row r="217" spans="1:60" outlineLevel="1" x14ac:dyDescent="0.2">
      <c r="A217" s="211"/>
      <c r="B217" s="212"/>
      <c r="C217" s="258" t="s">
        <v>398</v>
      </c>
      <c r="D217" s="219"/>
      <c r="E217" s="220">
        <v>17.78</v>
      </c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04"/>
      <c r="Y217" s="204"/>
      <c r="Z217" s="204"/>
      <c r="AA217" s="204"/>
      <c r="AB217" s="204"/>
      <c r="AC217" s="204"/>
      <c r="AD217" s="204"/>
      <c r="AE217" s="204"/>
      <c r="AF217" s="204"/>
      <c r="AG217" s="204" t="s">
        <v>164</v>
      </c>
      <c r="AH217" s="204">
        <v>0</v>
      </c>
      <c r="AI217" s="204"/>
      <c r="AJ217" s="204"/>
      <c r="AK217" s="204"/>
      <c r="AL217" s="204"/>
      <c r="AM217" s="204"/>
      <c r="AN217" s="204"/>
      <c r="AO217" s="204"/>
      <c r="AP217" s="204"/>
      <c r="AQ217" s="204"/>
      <c r="AR217" s="204"/>
      <c r="AS217" s="204"/>
      <c r="AT217" s="204"/>
      <c r="AU217" s="204"/>
      <c r="AV217" s="204"/>
      <c r="AW217" s="204"/>
      <c r="AX217" s="204"/>
      <c r="AY217" s="204"/>
      <c r="AZ217" s="204"/>
      <c r="BA217" s="204"/>
      <c r="BB217" s="204"/>
      <c r="BC217" s="204"/>
      <c r="BD217" s="204"/>
      <c r="BE217" s="204"/>
      <c r="BF217" s="204"/>
      <c r="BG217" s="204"/>
      <c r="BH217" s="204"/>
    </row>
    <row r="218" spans="1:60" outlineLevel="1" x14ac:dyDescent="0.2">
      <c r="A218" s="211"/>
      <c r="B218" s="212"/>
      <c r="C218" s="259" t="s">
        <v>165</v>
      </c>
      <c r="D218" s="221"/>
      <c r="E218" s="222">
        <v>30.74</v>
      </c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04"/>
      <c r="Y218" s="204"/>
      <c r="Z218" s="204"/>
      <c r="AA218" s="204"/>
      <c r="AB218" s="204"/>
      <c r="AC218" s="204"/>
      <c r="AD218" s="204"/>
      <c r="AE218" s="204"/>
      <c r="AF218" s="204"/>
      <c r="AG218" s="204" t="s">
        <v>164</v>
      </c>
      <c r="AH218" s="204">
        <v>1</v>
      </c>
      <c r="AI218" s="204"/>
      <c r="AJ218" s="204"/>
      <c r="AK218" s="204"/>
      <c r="AL218" s="204"/>
      <c r="AM218" s="204"/>
      <c r="AN218" s="204"/>
      <c r="AO218" s="204"/>
      <c r="AP218" s="204"/>
      <c r="AQ218" s="204"/>
      <c r="AR218" s="204"/>
      <c r="AS218" s="204"/>
      <c r="AT218" s="204"/>
      <c r="AU218" s="204"/>
      <c r="AV218" s="204"/>
      <c r="AW218" s="204"/>
      <c r="AX218" s="204"/>
      <c r="AY218" s="204"/>
      <c r="AZ218" s="204"/>
      <c r="BA218" s="204"/>
      <c r="BB218" s="204"/>
      <c r="BC218" s="204"/>
      <c r="BD218" s="204"/>
      <c r="BE218" s="204"/>
      <c r="BF218" s="204"/>
      <c r="BG218" s="204"/>
      <c r="BH218" s="204"/>
    </row>
    <row r="219" spans="1:60" outlineLevel="1" x14ac:dyDescent="0.2">
      <c r="A219" s="211"/>
      <c r="B219" s="212"/>
      <c r="C219" s="258" t="s">
        <v>166</v>
      </c>
      <c r="D219" s="219"/>
      <c r="E219" s="220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04"/>
      <c r="Y219" s="204"/>
      <c r="Z219" s="204"/>
      <c r="AA219" s="204"/>
      <c r="AB219" s="204"/>
      <c r="AC219" s="204"/>
      <c r="AD219" s="204"/>
      <c r="AE219" s="204"/>
      <c r="AF219" s="204"/>
      <c r="AG219" s="204" t="s">
        <v>164</v>
      </c>
      <c r="AH219" s="204">
        <v>0</v>
      </c>
      <c r="AI219" s="204"/>
      <c r="AJ219" s="204"/>
      <c r="AK219" s="204"/>
      <c r="AL219" s="204"/>
      <c r="AM219" s="204"/>
      <c r="AN219" s="204"/>
      <c r="AO219" s="204"/>
      <c r="AP219" s="204"/>
      <c r="AQ219" s="204"/>
      <c r="AR219" s="204"/>
      <c r="AS219" s="204"/>
      <c r="AT219" s="204"/>
      <c r="AU219" s="204"/>
      <c r="AV219" s="204"/>
      <c r="AW219" s="204"/>
      <c r="AX219" s="204"/>
      <c r="AY219" s="204"/>
      <c r="AZ219" s="204"/>
      <c r="BA219" s="204"/>
      <c r="BB219" s="204"/>
      <c r="BC219" s="204"/>
      <c r="BD219" s="204"/>
      <c r="BE219" s="204"/>
      <c r="BF219" s="204"/>
      <c r="BG219" s="204"/>
      <c r="BH219" s="204"/>
    </row>
    <row r="220" spans="1:60" outlineLevel="1" x14ac:dyDescent="0.2">
      <c r="A220" s="211"/>
      <c r="B220" s="212"/>
      <c r="C220" s="258" t="s">
        <v>399</v>
      </c>
      <c r="D220" s="219"/>
      <c r="E220" s="220">
        <v>56.16</v>
      </c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04"/>
      <c r="Y220" s="204"/>
      <c r="Z220" s="204"/>
      <c r="AA220" s="204"/>
      <c r="AB220" s="204"/>
      <c r="AC220" s="204"/>
      <c r="AD220" s="204"/>
      <c r="AE220" s="204"/>
      <c r="AF220" s="204"/>
      <c r="AG220" s="204" t="s">
        <v>164</v>
      </c>
      <c r="AH220" s="204">
        <v>0</v>
      </c>
      <c r="AI220" s="204"/>
      <c r="AJ220" s="204"/>
      <c r="AK220" s="204"/>
      <c r="AL220" s="204"/>
      <c r="AM220" s="204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204"/>
      <c r="AY220" s="204"/>
      <c r="AZ220" s="204"/>
      <c r="BA220" s="204"/>
      <c r="BB220" s="204"/>
      <c r="BC220" s="204"/>
      <c r="BD220" s="204"/>
      <c r="BE220" s="204"/>
      <c r="BF220" s="204"/>
      <c r="BG220" s="204"/>
      <c r="BH220" s="204"/>
    </row>
    <row r="221" spans="1:60" outlineLevel="1" x14ac:dyDescent="0.2">
      <c r="A221" s="211"/>
      <c r="B221" s="212"/>
      <c r="C221" s="258" t="s">
        <v>400</v>
      </c>
      <c r="D221" s="219"/>
      <c r="E221" s="220">
        <v>36.96</v>
      </c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04"/>
      <c r="Y221" s="204"/>
      <c r="Z221" s="204"/>
      <c r="AA221" s="204"/>
      <c r="AB221" s="204"/>
      <c r="AC221" s="204"/>
      <c r="AD221" s="204"/>
      <c r="AE221" s="204"/>
      <c r="AF221" s="204"/>
      <c r="AG221" s="204" t="s">
        <v>164</v>
      </c>
      <c r="AH221" s="204">
        <v>0</v>
      </c>
      <c r="AI221" s="204"/>
      <c r="AJ221" s="204"/>
      <c r="AK221" s="204"/>
      <c r="AL221" s="204"/>
      <c r="AM221" s="204"/>
      <c r="AN221" s="204"/>
      <c r="AO221" s="204"/>
      <c r="AP221" s="204"/>
      <c r="AQ221" s="204"/>
      <c r="AR221" s="204"/>
      <c r="AS221" s="204"/>
      <c r="AT221" s="204"/>
      <c r="AU221" s="204"/>
      <c r="AV221" s="204"/>
      <c r="AW221" s="204"/>
      <c r="AX221" s="204"/>
      <c r="AY221" s="204"/>
      <c r="AZ221" s="204"/>
      <c r="BA221" s="204"/>
      <c r="BB221" s="204"/>
      <c r="BC221" s="204"/>
      <c r="BD221" s="204"/>
      <c r="BE221" s="204"/>
      <c r="BF221" s="204"/>
      <c r="BG221" s="204"/>
      <c r="BH221" s="204"/>
    </row>
    <row r="222" spans="1:60" outlineLevel="1" x14ac:dyDescent="0.2">
      <c r="A222" s="211"/>
      <c r="B222" s="212"/>
      <c r="C222" s="258" t="s">
        <v>284</v>
      </c>
      <c r="D222" s="219"/>
      <c r="E222" s="220">
        <v>4.2</v>
      </c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04"/>
      <c r="Y222" s="204"/>
      <c r="Z222" s="204"/>
      <c r="AA222" s="204"/>
      <c r="AB222" s="204"/>
      <c r="AC222" s="204"/>
      <c r="AD222" s="204"/>
      <c r="AE222" s="204"/>
      <c r="AF222" s="204"/>
      <c r="AG222" s="204" t="s">
        <v>164</v>
      </c>
      <c r="AH222" s="204">
        <v>0</v>
      </c>
      <c r="AI222" s="204"/>
      <c r="AJ222" s="204"/>
      <c r="AK222" s="204"/>
      <c r="AL222" s="204"/>
      <c r="AM222" s="204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204"/>
      <c r="AY222" s="204"/>
      <c r="AZ222" s="204"/>
      <c r="BA222" s="204"/>
      <c r="BB222" s="204"/>
      <c r="BC222" s="204"/>
      <c r="BD222" s="204"/>
      <c r="BE222" s="204"/>
      <c r="BF222" s="204"/>
      <c r="BG222" s="204"/>
      <c r="BH222" s="204"/>
    </row>
    <row r="223" spans="1:60" outlineLevel="1" x14ac:dyDescent="0.2">
      <c r="A223" s="211"/>
      <c r="B223" s="212"/>
      <c r="C223" s="258" t="s">
        <v>401</v>
      </c>
      <c r="D223" s="219"/>
      <c r="E223" s="220">
        <v>4.55</v>
      </c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04"/>
      <c r="Y223" s="204"/>
      <c r="Z223" s="204"/>
      <c r="AA223" s="204"/>
      <c r="AB223" s="204"/>
      <c r="AC223" s="204"/>
      <c r="AD223" s="204"/>
      <c r="AE223" s="204"/>
      <c r="AF223" s="204"/>
      <c r="AG223" s="204" t="s">
        <v>164</v>
      </c>
      <c r="AH223" s="204">
        <v>0</v>
      </c>
      <c r="AI223" s="204"/>
      <c r="AJ223" s="204"/>
      <c r="AK223" s="204"/>
      <c r="AL223" s="204"/>
      <c r="AM223" s="204"/>
      <c r="AN223" s="204"/>
      <c r="AO223" s="204"/>
      <c r="AP223" s="204"/>
      <c r="AQ223" s="204"/>
      <c r="AR223" s="204"/>
      <c r="AS223" s="204"/>
      <c r="AT223" s="204"/>
      <c r="AU223" s="204"/>
      <c r="AV223" s="204"/>
      <c r="AW223" s="204"/>
      <c r="AX223" s="204"/>
      <c r="AY223" s="204"/>
      <c r="AZ223" s="204"/>
      <c r="BA223" s="204"/>
      <c r="BB223" s="204"/>
      <c r="BC223" s="204"/>
      <c r="BD223" s="204"/>
      <c r="BE223" s="204"/>
      <c r="BF223" s="204"/>
      <c r="BG223" s="204"/>
      <c r="BH223" s="204"/>
    </row>
    <row r="224" spans="1:60" outlineLevel="1" x14ac:dyDescent="0.2">
      <c r="A224" s="211"/>
      <c r="B224" s="212"/>
      <c r="C224" s="259" t="s">
        <v>165</v>
      </c>
      <c r="D224" s="221"/>
      <c r="E224" s="222">
        <v>101.87</v>
      </c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04"/>
      <c r="Y224" s="204"/>
      <c r="Z224" s="204"/>
      <c r="AA224" s="204"/>
      <c r="AB224" s="204"/>
      <c r="AC224" s="204"/>
      <c r="AD224" s="204"/>
      <c r="AE224" s="204"/>
      <c r="AF224" s="204"/>
      <c r="AG224" s="204" t="s">
        <v>164</v>
      </c>
      <c r="AH224" s="204">
        <v>1</v>
      </c>
      <c r="AI224" s="204"/>
      <c r="AJ224" s="204"/>
      <c r="AK224" s="204"/>
      <c r="AL224" s="204"/>
      <c r="AM224" s="204"/>
      <c r="AN224" s="204"/>
      <c r="AO224" s="204"/>
      <c r="AP224" s="204"/>
      <c r="AQ224" s="204"/>
      <c r="AR224" s="204"/>
      <c r="AS224" s="204"/>
      <c r="AT224" s="204"/>
      <c r="AU224" s="204"/>
      <c r="AV224" s="204"/>
      <c r="AW224" s="204"/>
      <c r="AX224" s="204"/>
      <c r="AY224" s="204"/>
      <c r="AZ224" s="204"/>
      <c r="BA224" s="204"/>
      <c r="BB224" s="204"/>
      <c r="BC224" s="204"/>
      <c r="BD224" s="204"/>
      <c r="BE224" s="204"/>
      <c r="BF224" s="204"/>
      <c r="BG224" s="204"/>
      <c r="BH224" s="204"/>
    </row>
    <row r="225" spans="1:60" outlineLevel="1" x14ac:dyDescent="0.2">
      <c r="A225" s="211"/>
      <c r="B225" s="212"/>
      <c r="C225" s="258" t="s">
        <v>311</v>
      </c>
      <c r="D225" s="219"/>
      <c r="E225" s="220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04"/>
      <c r="Y225" s="204"/>
      <c r="Z225" s="204"/>
      <c r="AA225" s="204"/>
      <c r="AB225" s="204"/>
      <c r="AC225" s="204"/>
      <c r="AD225" s="204"/>
      <c r="AE225" s="204"/>
      <c r="AF225" s="204"/>
      <c r="AG225" s="204" t="s">
        <v>164</v>
      </c>
      <c r="AH225" s="204">
        <v>0</v>
      </c>
      <c r="AI225" s="204"/>
      <c r="AJ225" s="204"/>
      <c r="AK225" s="204"/>
      <c r="AL225" s="204"/>
      <c r="AM225" s="204"/>
      <c r="AN225" s="204"/>
      <c r="AO225" s="204"/>
      <c r="AP225" s="204"/>
      <c r="AQ225" s="204"/>
      <c r="AR225" s="204"/>
      <c r="AS225" s="204"/>
      <c r="AT225" s="204"/>
      <c r="AU225" s="204"/>
      <c r="AV225" s="204"/>
      <c r="AW225" s="204"/>
      <c r="AX225" s="204"/>
      <c r="AY225" s="204"/>
      <c r="AZ225" s="204"/>
      <c r="BA225" s="204"/>
      <c r="BB225" s="204"/>
      <c r="BC225" s="204"/>
      <c r="BD225" s="204"/>
      <c r="BE225" s="204"/>
      <c r="BF225" s="204"/>
      <c r="BG225" s="204"/>
      <c r="BH225" s="204"/>
    </row>
    <row r="226" spans="1:60" outlineLevel="1" x14ac:dyDescent="0.2">
      <c r="A226" s="211"/>
      <c r="B226" s="212"/>
      <c r="C226" s="258" t="s">
        <v>402</v>
      </c>
      <c r="D226" s="219"/>
      <c r="E226" s="220">
        <v>46.08</v>
      </c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04"/>
      <c r="Y226" s="204"/>
      <c r="Z226" s="204"/>
      <c r="AA226" s="204"/>
      <c r="AB226" s="204"/>
      <c r="AC226" s="204"/>
      <c r="AD226" s="204"/>
      <c r="AE226" s="204"/>
      <c r="AF226" s="204"/>
      <c r="AG226" s="204" t="s">
        <v>164</v>
      </c>
      <c r="AH226" s="204">
        <v>0</v>
      </c>
      <c r="AI226" s="204"/>
      <c r="AJ226" s="204"/>
      <c r="AK226" s="204"/>
      <c r="AL226" s="204"/>
      <c r="AM226" s="204"/>
      <c r="AN226" s="204"/>
      <c r="AO226" s="204"/>
      <c r="AP226" s="204"/>
      <c r="AQ226" s="204"/>
      <c r="AR226" s="204"/>
      <c r="AS226" s="204"/>
      <c r="AT226" s="204"/>
      <c r="AU226" s="204"/>
      <c r="AV226" s="204"/>
      <c r="AW226" s="204"/>
      <c r="AX226" s="204"/>
      <c r="AY226" s="204"/>
      <c r="AZ226" s="204"/>
      <c r="BA226" s="204"/>
      <c r="BB226" s="204"/>
      <c r="BC226" s="204"/>
      <c r="BD226" s="204"/>
      <c r="BE226" s="204"/>
      <c r="BF226" s="204"/>
      <c r="BG226" s="204"/>
      <c r="BH226" s="204"/>
    </row>
    <row r="227" spans="1:60" outlineLevel="1" x14ac:dyDescent="0.2">
      <c r="A227" s="211"/>
      <c r="B227" s="212"/>
      <c r="C227" s="258" t="s">
        <v>403</v>
      </c>
      <c r="D227" s="219"/>
      <c r="E227" s="220">
        <v>55.44</v>
      </c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04"/>
      <c r="Y227" s="204"/>
      <c r="Z227" s="204"/>
      <c r="AA227" s="204"/>
      <c r="AB227" s="204"/>
      <c r="AC227" s="204"/>
      <c r="AD227" s="204"/>
      <c r="AE227" s="204"/>
      <c r="AF227" s="204"/>
      <c r="AG227" s="204" t="s">
        <v>164</v>
      </c>
      <c r="AH227" s="204">
        <v>0</v>
      </c>
      <c r="AI227" s="204"/>
      <c r="AJ227" s="204"/>
      <c r="AK227" s="204"/>
      <c r="AL227" s="204"/>
      <c r="AM227" s="204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204"/>
      <c r="AY227" s="204"/>
      <c r="AZ227" s="204"/>
      <c r="BA227" s="204"/>
      <c r="BB227" s="204"/>
      <c r="BC227" s="204"/>
      <c r="BD227" s="204"/>
      <c r="BE227" s="204"/>
      <c r="BF227" s="204"/>
      <c r="BG227" s="204"/>
      <c r="BH227" s="204"/>
    </row>
    <row r="228" spans="1:60" outlineLevel="1" x14ac:dyDescent="0.2">
      <c r="A228" s="211"/>
      <c r="B228" s="212"/>
      <c r="C228" s="258" t="s">
        <v>294</v>
      </c>
      <c r="D228" s="219"/>
      <c r="E228" s="220">
        <v>5.4</v>
      </c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04"/>
      <c r="Y228" s="204"/>
      <c r="Z228" s="204"/>
      <c r="AA228" s="204"/>
      <c r="AB228" s="204"/>
      <c r="AC228" s="204"/>
      <c r="AD228" s="204"/>
      <c r="AE228" s="204"/>
      <c r="AF228" s="204"/>
      <c r="AG228" s="204" t="s">
        <v>164</v>
      </c>
      <c r="AH228" s="204">
        <v>0</v>
      </c>
      <c r="AI228" s="204"/>
      <c r="AJ228" s="204"/>
      <c r="AK228" s="204"/>
      <c r="AL228" s="204"/>
      <c r="AM228" s="204"/>
      <c r="AN228" s="204"/>
      <c r="AO228" s="204"/>
      <c r="AP228" s="204"/>
      <c r="AQ228" s="204"/>
      <c r="AR228" s="204"/>
      <c r="AS228" s="204"/>
      <c r="AT228" s="204"/>
      <c r="AU228" s="204"/>
      <c r="AV228" s="204"/>
      <c r="AW228" s="204"/>
      <c r="AX228" s="204"/>
      <c r="AY228" s="204"/>
      <c r="AZ228" s="204"/>
      <c r="BA228" s="204"/>
      <c r="BB228" s="204"/>
      <c r="BC228" s="204"/>
      <c r="BD228" s="204"/>
      <c r="BE228" s="204"/>
      <c r="BF228" s="204"/>
      <c r="BG228" s="204"/>
      <c r="BH228" s="204"/>
    </row>
    <row r="229" spans="1:60" outlineLevel="1" x14ac:dyDescent="0.2">
      <c r="A229" s="234">
        <v>14</v>
      </c>
      <c r="B229" s="235" t="s">
        <v>404</v>
      </c>
      <c r="C229" s="254" t="s">
        <v>405</v>
      </c>
      <c r="D229" s="236" t="s">
        <v>317</v>
      </c>
      <c r="E229" s="237">
        <v>99.14</v>
      </c>
      <c r="F229" s="238"/>
      <c r="G229" s="239">
        <f>ROUND(E229*F229,2)</f>
        <v>0</v>
      </c>
      <c r="H229" s="238"/>
      <c r="I229" s="239">
        <f>ROUND(E229*H229,2)</f>
        <v>0</v>
      </c>
      <c r="J229" s="238"/>
      <c r="K229" s="239">
        <f>ROUND(E229*J229,2)</f>
        <v>0</v>
      </c>
      <c r="L229" s="239">
        <v>15</v>
      </c>
      <c r="M229" s="239">
        <f>G229*(1+L229/100)</f>
        <v>0</v>
      </c>
      <c r="N229" s="239">
        <v>5.1000000000000004E-4</v>
      </c>
      <c r="O229" s="239">
        <f>ROUND(E229*N229,2)</f>
        <v>0.05</v>
      </c>
      <c r="P229" s="239">
        <v>0</v>
      </c>
      <c r="Q229" s="239">
        <f>ROUND(E229*P229,2)</f>
        <v>0</v>
      </c>
      <c r="R229" s="239"/>
      <c r="S229" s="239" t="s">
        <v>153</v>
      </c>
      <c r="T229" s="240" t="s">
        <v>154</v>
      </c>
      <c r="U229" s="214">
        <v>0</v>
      </c>
      <c r="V229" s="214">
        <f>ROUND(E229*U229,2)</f>
        <v>0</v>
      </c>
      <c r="W229" s="21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 t="s">
        <v>257</v>
      </c>
      <c r="AH229" s="204"/>
      <c r="AI229" s="204"/>
      <c r="AJ229" s="204"/>
      <c r="AK229" s="204"/>
      <c r="AL229" s="204"/>
      <c r="AM229" s="204"/>
      <c r="AN229" s="204"/>
      <c r="AO229" s="204"/>
      <c r="AP229" s="204"/>
      <c r="AQ229" s="204"/>
      <c r="AR229" s="204"/>
      <c r="AS229" s="204"/>
      <c r="AT229" s="204"/>
      <c r="AU229" s="204"/>
      <c r="AV229" s="204"/>
      <c r="AW229" s="204"/>
      <c r="AX229" s="204"/>
      <c r="AY229" s="204"/>
      <c r="AZ229" s="204"/>
      <c r="BA229" s="204"/>
      <c r="BB229" s="204"/>
      <c r="BC229" s="204"/>
      <c r="BD229" s="204"/>
      <c r="BE229" s="204"/>
      <c r="BF229" s="204"/>
      <c r="BG229" s="204"/>
      <c r="BH229" s="204"/>
    </row>
    <row r="230" spans="1:60" outlineLevel="1" x14ac:dyDescent="0.2">
      <c r="A230" s="211"/>
      <c r="B230" s="212"/>
      <c r="C230" s="258" t="s">
        <v>229</v>
      </c>
      <c r="D230" s="219"/>
      <c r="E230" s="220">
        <v>99.14</v>
      </c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04"/>
      <c r="Y230" s="204"/>
      <c r="Z230" s="204"/>
      <c r="AA230" s="204"/>
      <c r="AB230" s="204"/>
      <c r="AC230" s="204"/>
      <c r="AD230" s="204"/>
      <c r="AE230" s="204"/>
      <c r="AF230" s="204"/>
      <c r="AG230" s="204" t="s">
        <v>164</v>
      </c>
      <c r="AH230" s="204">
        <v>0</v>
      </c>
      <c r="AI230" s="204"/>
      <c r="AJ230" s="204"/>
      <c r="AK230" s="204"/>
      <c r="AL230" s="204"/>
      <c r="AM230" s="204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204"/>
      <c r="AY230" s="204"/>
      <c r="AZ230" s="204"/>
      <c r="BA230" s="204"/>
      <c r="BB230" s="204"/>
      <c r="BC230" s="204"/>
      <c r="BD230" s="204"/>
      <c r="BE230" s="204"/>
      <c r="BF230" s="204"/>
      <c r="BG230" s="204"/>
      <c r="BH230" s="204"/>
    </row>
    <row r="231" spans="1:60" outlineLevel="1" x14ac:dyDescent="0.2">
      <c r="A231" s="234">
        <v>15</v>
      </c>
      <c r="B231" s="235" t="s">
        <v>406</v>
      </c>
      <c r="C231" s="268" t="s">
        <v>407</v>
      </c>
      <c r="D231" s="236" t="s">
        <v>162</v>
      </c>
      <c r="E231" s="237">
        <v>88.2</v>
      </c>
      <c r="F231" s="238"/>
      <c r="G231" s="239">
        <f>ROUND(E231*F231,2)</f>
        <v>0</v>
      </c>
      <c r="H231" s="238"/>
      <c r="I231" s="239">
        <f>ROUND(E231*H231,2)</f>
        <v>0</v>
      </c>
      <c r="J231" s="238"/>
      <c r="K231" s="239">
        <f>ROUND(E231*J231,2)</f>
        <v>0</v>
      </c>
      <c r="L231" s="239">
        <v>15</v>
      </c>
      <c r="M231" s="239">
        <f>G231*(1+L231/100)</f>
        <v>0</v>
      </c>
      <c r="N231" s="239">
        <v>1.0529999999999999E-2</v>
      </c>
      <c r="O231" s="239">
        <f>ROUND(E231*N231,2)</f>
        <v>0.93</v>
      </c>
      <c r="P231" s="239">
        <v>0</v>
      </c>
      <c r="Q231" s="239">
        <f>ROUND(E231*P231,2)</f>
        <v>0</v>
      </c>
      <c r="R231" s="239"/>
      <c r="S231" s="239" t="s">
        <v>153</v>
      </c>
      <c r="T231" s="240" t="s">
        <v>154</v>
      </c>
      <c r="U231" s="214">
        <v>0</v>
      </c>
      <c r="V231" s="214">
        <f>ROUND(E231*U231,2)</f>
        <v>0</v>
      </c>
      <c r="W231" s="214"/>
      <c r="X231" s="204"/>
      <c r="Y231" s="204"/>
      <c r="Z231" s="204"/>
      <c r="AA231" s="204"/>
      <c r="AB231" s="204"/>
      <c r="AC231" s="204"/>
      <c r="AD231" s="204"/>
      <c r="AE231" s="204"/>
      <c r="AF231" s="204"/>
      <c r="AG231" s="204" t="s">
        <v>155</v>
      </c>
      <c r="AH231" s="204"/>
      <c r="AI231" s="204"/>
      <c r="AJ231" s="204"/>
      <c r="AK231" s="204"/>
      <c r="AL231" s="204"/>
      <c r="AM231" s="204"/>
      <c r="AN231" s="204"/>
      <c r="AO231" s="204"/>
      <c r="AP231" s="204"/>
      <c r="AQ231" s="204"/>
      <c r="AR231" s="204"/>
      <c r="AS231" s="204"/>
      <c r="AT231" s="204"/>
      <c r="AU231" s="204"/>
      <c r="AV231" s="204"/>
      <c r="AW231" s="204"/>
      <c r="AX231" s="204"/>
      <c r="AY231" s="204"/>
      <c r="AZ231" s="204"/>
      <c r="BA231" s="204"/>
      <c r="BB231" s="204"/>
      <c r="BC231" s="204"/>
      <c r="BD231" s="204"/>
      <c r="BE231" s="204"/>
      <c r="BF231" s="204"/>
      <c r="BG231" s="204"/>
      <c r="BH231" s="204"/>
    </row>
    <row r="232" spans="1:60" outlineLevel="1" x14ac:dyDescent="0.2">
      <c r="A232" s="211"/>
      <c r="B232" s="212"/>
      <c r="C232" s="258" t="s">
        <v>276</v>
      </c>
      <c r="D232" s="219"/>
      <c r="E232" s="220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 t="s">
        <v>164</v>
      </c>
      <c r="AH232" s="204">
        <v>0</v>
      </c>
      <c r="AI232" s="204"/>
      <c r="AJ232" s="204"/>
      <c r="AK232" s="204"/>
      <c r="AL232" s="204"/>
      <c r="AM232" s="204"/>
      <c r="AN232" s="204"/>
      <c r="AO232" s="204"/>
      <c r="AP232" s="204"/>
      <c r="AQ232" s="204"/>
      <c r="AR232" s="204"/>
      <c r="AS232" s="204"/>
      <c r="AT232" s="204"/>
      <c r="AU232" s="204"/>
      <c r="AV232" s="204"/>
      <c r="AW232" s="204"/>
      <c r="AX232" s="204"/>
      <c r="AY232" s="204"/>
      <c r="AZ232" s="204"/>
      <c r="BA232" s="204"/>
      <c r="BB232" s="204"/>
      <c r="BC232" s="204"/>
      <c r="BD232" s="204"/>
      <c r="BE232" s="204"/>
      <c r="BF232" s="204"/>
      <c r="BG232" s="204"/>
      <c r="BH232" s="204"/>
    </row>
    <row r="233" spans="1:60" outlineLevel="1" x14ac:dyDescent="0.2">
      <c r="A233" s="211"/>
      <c r="B233" s="212"/>
      <c r="C233" s="258" t="s">
        <v>408</v>
      </c>
      <c r="D233" s="219"/>
      <c r="E233" s="220">
        <v>4.32</v>
      </c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 t="s">
        <v>164</v>
      </c>
      <c r="AH233" s="204">
        <v>0</v>
      </c>
      <c r="AI233" s="204"/>
      <c r="AJ233" s="204"/>
      <c r="AK233" s="204"/>
      <c r="AL233" s="204"/>
      <c r="AM233" s="204"/>
      <c r="AN233" s="204"/>
      <c r="AO233" s="204"/>
      <c r="AP233" s="204"/>
      <c r="AQ233" s="204"/>
      <c r="AR233" s="204"/>
      <c r="AS233" s="204"/>
      <c r="AT233" s="204"/>
      <c r="AU233" s="204"/>
      <c r="AV233" s="204"/>
      <c r="AW233" s="204"/>
      <c r="AX233" s="204"/>
      <c r="AY233" s="204"/>
      <c r="AZ233" s="204"/>
      <c r="BA233" s="204"/>
      <c r="BB233" s="204"/>
      <c r="BC233" s="204"/>
      <c r="BD233" s="204"/>
      <c r="BE233" s="204"/>
      <c r="BF233" s="204"/>
      <c r="BG233" s="204"/>
      <c r="BH233" s="204"/>
    </row>
    <row r="234" spans="1:60" outlineLevel="1" x14ac:dyDescent="0.2">
      <c r="A234" s="211"/>
      <c r="B234" s="212"/>
      <c r="C234" s="258" t="s">
        <v>409</v>
      </c>
      <c r="D234" s="219"/>
      <c r="E234" s="220">
        <v>5.4</v>
      </c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 t="s">
        <v>164</v>
      </c>
      <c r="AH234" s="204">
        <v>0</v>
      </c>
      <c r="AI234" s="204"/>
      <c r="AJ234" s="204"/>
      <c r="AK234" s="204"/>
      <c r="AL234" s="204"/>
      <c r="AM234" s="204"/>
      <c r="AN234" s="204"/>
      <c r="AO234" s="204"/>
      <c r="AP234" s="204"/>
      <c r="AQ234" s="204"/>
      <c r="AR234" s="204"/>
      <c r="AS234" s="204"/>
      <c r="AT234" s="204"/>
      <c r="AU234" s="204"/>
      <c r="AV234" s="204"/>
      <c r="AW234" s="204"/>
      <c r="AX234" s="204"/>
      <c r="AY234" s="204"/>
      <c r="AZ234" s="204"/>
      <c r="BA234" s="204"/>
      <c r="BB234" s="204"/>
      <c r="BC234" s="204"/>
      <c r="BD234" s="204"/>
      <c r="BE234" s="204"/>
      <c r="BF234" s="204"/>
      <c r="BG234" s="204"/>
      <c r="BH234" s="204"/>
    </row>
    <row r="235" spans="1:60" outlineLevel="1" x14ac:dyDescent="0.2">
      <c r="A235" s="211"/>
      <c r="B235" s="212"/>
      <c r="C235" s="259" t="s">
        <v>165</v>
      </c>
      <c r="D235" s="221"/>
      <c r="E235" s="222">
        <v>9.7200000000000006</v>
      </c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04"/>
      <c r="Y235" s="204"/>
      <c r="Z235" s="204"/>
      <c r="AA235" s="204"/>
      <c r="AB235" s="204"/>
      <c r="AC235" s="204"/>
      <c r="AD235" s="204"/>
      <c r="AE235" s="204"/>
      <c r="AF235" s="204"/>
      <c r="AG235" s="204" t="s">
        <v>164</v>
      </c>
      <c r="AH235" s="204">
        <v>1</v>
      </c>
      <c r="AI235" s="204"/>
      <c r="AJ235" s="204"/>
      <c r="AK235" s="204"/>
      <c r="AL235" s="204"/>
      <c r="AM235" s="204"/>
      <c r="AN235" s="204"/>
      <c r="AO235" s="204"/>
      <c r="AP235" s="204"/>
      <c r="AQ235" s="204"/>
      <c r="AR235" s="204"/>
      <c r="AS235" s="204"/>
      <c r="AT235" s="204"/>
      <c r="AU235" s="204"/>
      <c r="AV235" s="204"/>
      <c r="AW235" s="204"/>
      <c r="AX235" s="204"/>
      <c r="AY235" s="204"/>
      <c r="AZ235" s="204"/>
      <c r="BA235" s="204"/>
      <c r="BB235" s="204"/>
      <c r="BC235" s="204"/>
      <c r="BD235" s="204"/>
      <c r="BE235" s="204"/>
      <c r="BF235" s="204"/>
      <c r="BG235" s="204"/>
      <c r="BH235" s="204"/>
    </row>
    <row r="236" spans="1:60" outlineLevel="1" x14ac:dyDescent="0.2">
      <c r="A236" s="211"/>
      <c r="B236" s="212"/>
      <c r="C236" s="258" t="s">
        <v>166</v>
      </c>
      <c r="D236" s="219"/>
      <c r="E236" s="220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04"/>
      <c r="Y236" s="204"/>
      <c r="Z236" s="204"/>
      <c r="AA236" s="204"/>
      <c r="AB236" s="204"/>
      <c r="AC236" s="204"/>
      <c r="AD236" s="204"/>
      <c r="AE236" s="204"/>
      <c r="AF236" s="204"/>
      <c r="AG236" s="204" t="s">
        <v>164</v>
      </c>
      <c r="AH236" s="204">
        <v>0</v>
      </c>
      <c r="AI236" s="204"/>
      <c r="AJ236" s="204"/>
      <c r="AK236" s="204"/>
      <c r="AL236" s="204"/>
      <c r="AM236" s="204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204"/>
      <c r="AY236" s="204"/>
      <c r="AZ236" s="204"/>
      <c r="BA236" s="204"/>
      <c r="BB236" s="204"/>
      <c r="BC236" s="204"/>
      <c r="BD236" s="204"/>
      <c r="BE236" s="204"/>
      <c r="BF236" s="204"/>
      <c r="BG236" s="204"/>
      <c r="BH236" s="204"/>
    </row>
    <row r="237" spans="1:60" outlineLevel="1" x14ac:dyDescent="0.2">
      <c r="A237" s="211"/>
      <c r="B237" s="212"/>
      <c r="C237" s="258" t="s">
        <v>410</v>
      </c>
      <c r="D237" s="219"/>
      <c r="E237" s="220">
        <v>18.72</v>
      </c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04"/>
      <c r="Y237" s="204"/>
      <c r="Z237" s="204"/>
      <c r="AA237" s="204"/>
      <c r="AB237" s="204"/>
      <c r="AC237" s="204"/>
      <c r="AD237" s="204"/>
      <c r="AE237" s="204"/>
      <c r="AF237" s="204"/>
      <c r="AG237" s="204" t="s">
        <v>164</v>
      </c>
      <c r="AH237" s="204">
        <v>0</v>
      </c>
      <c r="AI237" s="204"/>
      <c r="AJ237" s="204"/>
      <c r="AK237" s="204"/>
      <c r="AL237" s="204"/>
      <c r="AM237" s="204"/>
      <c r="AN237" s="204"/>
      <c r="AO237" s="204"/>
      <c r="AP237" s="204"/>
      <c r="AQ237" s="204"/>
      <c r="AR237" s="204"/>
      <c r="AS237" s="204"/>
      <c r="AT237" s="204"/>
      <c r="AU237" s="204"/>
      <c r="AV237" s="204"/>
      <c r="AW237" s="204"/>
      <c r="AX237" s="204"/>
      <c r="AY237" s="204"/>
      <c r="AZ237" s="204"/>
      <c r="BA237" s="204"/>
      <c r="BB237" s="204"/>
      <c r="BC237" s="204"/>
      <c r="BD237" s="204"/>
      <c r="BE237" s="204"/>
      <c r="BF237" s="204"/>
      <c r="BG237" s="204"/>
      <c r="BH237" s="204"/>
    </row>
    <row r="238" spans="1:60" outlineLevel="1" x14ac:dyDescent="0.2">
      <c r="A238" s="211"/>
      <c r="B238" s="212"/>
      <c r="C238" s="258" t="s">
        <v>411</v>
      </c>
      <c r="D238" s="219"/>
      <c r="E238" s="220">
        <v>15.84</v>
      </c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04"/>
      <c r="Y238" s="204"/>
      <c r="Z238" s="204"/>
      <c r="AA238" s="204"/>
      <c r="AB238" s="204"/>
      <c r="AC238" s="204"/>
      <c r="AD238" s="204"/>
      <c r="AE238" s="204"/>
      <c r="AF238" s="204"/>
      <c r="AG238" s="204" t="s">
        <v>164</v>
      </c>
      <c r="AH238" s="204">
        <v>0</v>
      </c>
      <c r="AI238" s="204"/>
      <c r="AJ238" s="204"/>
      <c r="AK238" s="204"/>
      <c r="AL238" s="204"/>
      <c r="AM238" s="204"/>
      <c r="AN238" s="204"/>
      <c r="AO238" s="204"/>
      <c r="AP238" s="204"/>
      <c r="AQ238" s="204"/>
      <c r="AR238" s="204"/>
      <c r="AS238" s="204"/>
      <c r="AT238" s="204"/>
      <c r="AU238" s="204"/>
      <c r="AV238" s="204"/>
      <c r="AW238" s="204"/>
      <c r="AX238" s="204"/>
      <c r="AY238" s="204"/>
      <c r="AZ238" s="204"/>
      <c r="BA238" s="204"/>
      <c r="BB238" s="204"/>
      <c r="BC238" s="204"/>
      <c r="BD238" s="204"/>
      <c r="BE238" s="204"/>
      <c r="BF238" s="204"/>
      <c r="BG238" s="204"/>
      <c r="BH238" s="204"/>
    </row>
    <row r="239" spans="1:60" outlineLevel="1" x14ac:dyDescent="0.2">
      <c r="A239" s="211"/>
      <c r="B239" s="212"/>
      <c r="C239" s="258" t="s">
        <v>412</v>
      </c>
      <c r="D239" s="219"/>
      <c r="E239" s="220">
        <v>2.1</v>
      </c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04"/>
      <c r="Y239" s="204"/>
      <c r="Z239" s="204"/>
      <c r="AA239" s="204"/>
      <c r="AB239" s="204"/>
      <c r="AC239" s="204"/>
      <c r="AD239" s="204"/>
      <c r="AE239" s="204"/>
      <c r="AF239" s="204"/>
      <c r="AG239" s="204" t="s">
        <v>164</v>
      </c>
      <c r="AH239" s="204">
        <v>0</v>
      </c>
      <c r="AI239" s="204"/>
      <c r="AJ239" s="204"/>
      <c r="AK239" s="204"/>
      <c r="AL239" s="204"/>
      <c r="AM239" s="204"/>
      <c r="AN239" s="204"/>
      <c r="AO239" s="204"/>
      <c r="AP239" s="204"/>
      <c r="AQ239" s="204"/>
      <c r="AR239" s="204"/>
      <c r="AS239" s="204"/>
      <c r="AT239" s="204"/>
      <c r="AU239" s="204"/>
      <c r="AV239" s="204"/>
      <c r="AW239" s="204"/>
      <c r="AX239" s="204"/>
      <c r="AY239" s="204"/>
      <c r="AZ239" s="204"/>
      <c r="BA239" s="204"/>
      <c r="BB239" s="204"/>
      <c r="BC239" s="204"/>
      <c r="BD239" s="204"/>
      <c r="BE239" s="204"/>
      <c r="BF239" s="204"/>
      <c r="BG239" s="204"/>
      <c r="BH239" s="204"/>
    </row>
    <row r="240" spans="1:60" outlineLevel="1" x14ac:dyDescent="0.2">
      <c r="A240" s="211"/>
      <c r="B240" s="212"/>
      <c r="C240" s="259" t="s">
        <v>165</v>
      </c>
      <c r="D240" s="221"/>
      <c r="E240" s="222">
        <v>36.659999999999997</v>
      </c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 t="s">
        <v>164</v>
      </c>
      <c r="AH240" s="204">
        <v>1</v>
      </c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204"/>
      <c r="AT240" s="204"/>
      <c r="AU240" s="204"/>
      <c r="AV240" s="204"/>
      <c r="AW240" s="204"/>
      <c r="AX240" s="204"/>
      <c r="AY240" s="204"/>
      <c r="AZ240" s="204"/>
      <c r="BA240" s="204"/>
      <c r="BB240" s="204"/>
      <c r="BC240" s="204"/>
      <c r="BD240" s="204"/>
      <c r="BE240" s="204"/>
      <c r="BF240" s="204"/>
      <c r="BG240" s="204"/>
      <c r="BH240" s="204"/>
    </row>
    <row r="241" spans="1:60" outlineLevel="1" x14ac:dyDescent="0.2">
      <c r="A241" s="211"/>
      <c r="B241" s="212"/>
      <c r="C241" s="258" t="s">
        <v>311</v>
      </c>
      <c r="D241" s="219"/>
      <c r="E241" s="220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 t="s">
        <v>164</v>
      </c>
      <c r="AH241" s="204">
        <v>0</v>
      </c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204"/>
      <c r="AT241" s="204"/>
      <c r="AU241" s="204"/>
      <c r="AV241" s="204"/>
      <c r="AW241" s="204"/>
      <c r="AX241" s="204"/>
      <c r="AY241" s="204"/>
      <c r="AZ241" s="204"/>
      <c r="BA241" s="204"/>
      <c r="BB241" s="204"/>
      <c r="BC241" s="204"/>
      <c r="BD241" s="204"/>
      <c r="BE241" s="204"/>
      <c r="BF241" s="204"/>
      <c r="BG241" s="204"/>
      <c r="BH241" s="204"/>
    </row>
    <row r="242" spans="1:60" outlineLevel="1" x14ac:dyDescent="0.2">
      <c r="A242" s="211"/>
      <c r="B242" s="212"/>
      <c r="C242" s="258" t="s">
        <v>174</v>
      </c>
      <c r="D242" s="219"/>
      <c r="E242" s="220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 t="s">
        <v>164</v>
      </c>
      <c r="AH242" s="204">
        <v>0</v>
      </c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204"/>
      <c r="AT242" s="204"/>
      <c r="AU242" s="204"/>
      <c r="AV242" s="204"/>
      <c r="AW242" s="204"/>
      <c r="AX242" s="204"/>
      <c r="AY242" s="204"/>
      <c r="AZ242" s="204"/>
      <c r="BA242" s="204"/>
      <c r="BB242" s="204"/>
      <c r="BC242" s="204"/>
      <c r="BD242" s="204"/>
      <c r="BE242" s="204"/>
      <c r="BF242" s="204"/>
      <c r="BG242" s="204"/>
      <c r="BH242" s="204"/>
    </row>
    <row r="243" spans="1:60" outlineLevel="1" x14ac:dyDescent="0.2">
      <c r="A243" s="211"/>
      <c r="B243" s="212"/>
      <c r="C243" s="258" t="s">
        <v>413</v>
      </c>
      <c r="D243" s="219"/>
      <c r="E243" s="220">
        <v>15.36</v>
      </c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 t="s">
        <v>164</v>
      </c>
      <c r="AH243" s="204">
        <v>0</v>
      </c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204"/>
      <c r="AT243" s="204"/>
      <c r="AU243" s="204"/>
      <c r="AV243" s="204"/>
      <c r="AW243" s="204"/>
      <c r="AX243" s="204"/>
      <c r="AY243" s="204"/>
      <c r="AZ243" s="204"/>
      <c r="BA243" s="204"/>
      <c r="BB243" s="204"/>
      <c r="BC243" s="204"/>
      <c r="BD243" s="204"/>
      <c r="BE243" s="204"/>
      <c r="BF243" s="204"/>
      <c r="BG243" s="204"/>
      <c r="BH243" s="204"/>
    </row>
    <row r="244" spans="1:60" outlineLevel="1" x14ac:dyDescent="0.2">
      <c r="A244" s="211"/>
      <c r="B244" s="212"/>
      <c r="C244" s="258" t="s">
        <v>414</v>
      </c>
      <c r="D244" s="219"/>
      <c r="E244" s="220">
        <v>23.76</v>
      </c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 t="s">
        <v>164</v>
      </c>
      <c r="AH244" s="204">
        <v>0</v>
      </c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204"/>
      <c r="AT244" s="204"/>
      <c r="AU244" s="204"/>
      <c r="AV244" s="204"/>
      <c r="AW244" s="204"/>
      <c r="AX244" s="204"/>
      <c r="AY244" s="204"/>
      <c r="AZ244" s="204"/>
      <c r="BA244" s="204"/>
      <c r="BB244" s="204"/>
      <c r="BC244" s="204"/>
      <c r="BD244" s="204"/>
      <c r="BE244" s="204"/>
      <c r="BF244" s="204"/>
      <c r="BG244" s="204"/>
      <c r="BH244" s="204"/>
    </row>
    <row r="245" spans="1:60" outlineLevel="1" x14ac:dyDescent="0.2">
      <c r="A245" s="211"/>
      <c r="B245" s="212"/>
      <c r="C245" s="258" t="s">
        <v>415</v>
      </c>
      <c r="D245" s="219"/>
      <c r="E245" s="220">
        <v>2.7</v>
      </c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 t="s">
        <v>164</v>
      </c>
      <c r="AH245" s="204">
        <v>0</v>
      </c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4"/>
      <c r="AT245" s="204"/>
      <c r="AU245" s="204"/>
      <c r="AV245" s="204"/>
      <c r="AW245" s="204"/>
      <c r="AX245" s="204"/>
      <c r="AY245" s="204"/>
      <c r="AZ245" s="204"/>
      <c r="BA245" s="204"/>
      <c r="BB245" s="204"/>
      <c r="BC245" s="204"/>
      <c r="BD245" s="204"/>
      <c r="BE245" s="204"/>
      <c r="BF245" s="204"/>
      <c r="BG245" s="204"/>
      <c r="BH245" s="204"/>
    </row>
    <row r="246" spans="1:60" outlineLevel="1" x14ac:dyDescent="0.2">
      <c r="A246" s="211"/>
      <c r="B246" s="212"/>
      <c r="C246" s="259" t="s">
        <v>165</v>
      </c>
      <c r="D246" s="221"/>
      <c r="E246" s="222">
        <v>41.82</v>
      </c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 t="s">
        <v>164</v>
      </c>
      <c r="AH246" s="204">
        <v>1</v>
      </c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4"/>
      <c r="BA246" s="204"/>
      <c r="BB246" s="204"/>
      <c r="BC246" s="204"/>
      <c r="BD246" s="204"/>
      <c r="BE246" s="204"/>
      <c r="BF246" s="204"/>
      <c r="BG246" s="204"/>
      <c r="BH246" s="204"/>
    </row>
    <row r="247" spans="1:60" outlineLevel="1" x14ac:dyDescent="0.2">
      <c r="A247" s="234">
        <v>16</v>
      </c>
      <c r="B247" s="235" t="s">
        <v>416</v>
      </c>
      <c r="C247" s="254" t="s">
        <v>417</v>
      </c>
      <c r="D247" s="236" t="s">
        <v>162</v>
      </c>
      <c r="E247" s="237">
        <v>1730.56</v>
      </c>
      <c r="F247" s="238"/>
      <c r="G247" s="239">
        <f>ROUND(E247*F247,2)</f>
        <v>0</v>
      </c>
      <c r="H247" s="238"/>
      <c r="I247" s="239">
        <f>ROUND(E247*H247,2)</f>
        <v>0</v>
      </c>
      <c r="J247" s="238"/>
      <c r="K247" s="239">
        <f>ROUND(E247*J247,2)</f>
        <v>0</v>
      </c>
      <c r="L247" s="239">
        <v>15</v>
      </c>
      <c r="M247" s="239">
        <f>G247*(1+L247/100)</f>
        <v>0</v>
      </c>
      <c r="N247" s="239">
        <v>0</v>
      </c>
      <c r="O247" s="239">
        <f>ROUND(E247*N247,2)</f>
        <v>0</v>
      </c>
      <c r="P247" s="239">
        <v>0</v>
      </c>
      <c r="Q247" s="239">
        <f>ROUND(E247*P247,2)</f>
        <v>0</v>
      </c>
      <c r="R247" s="239"/>
      <c r="S247" s="239" t="s">
        <v>153</v>
      </c>
      <c r="T247" s="240" t="s">
        <v>154</v>
      </c>
      <c r="U247" s="214">
        <v>0</v>
      </c>
      <c r="V247" s="214">
        <f>ROUND(E247*U247,2)</f>
        <v>0</v>
      </c>
      <c r="W247" s="21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 t="s">
        <v>155</v>
      </c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4"/>
      <c r="BA247" s="204"/>
      <c r="BB247" s="204"/>
      <c r="BC247" s="204"/>
      <c r="BD247" s="204"/>
      <c r="BE247" s="204"/>
      <c r="BF247" s="204"/>
      <c r="BG247" s="204"/>
      <c r="BH247" s="204"/>
    </row>
    <row r="248" spans="1:60" outlineLevel="1" x14ac:dyDescent="0.2">
      <c r="A248" s="211"/>
      <c r="B248" s="212"/>
      <c r="C248" s="255" t="s">
        <v>180</v>
      </c>
      <c r="D248" s="242"/>
      <c r="E248" s="242"/>
      <c r="F248" s="242"/>
      <c r="G248" s="242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 t="s">
        <v>157</v>
      </c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4"/>
      <c r="BA248" s="204"/>
      <c r="BB248" s="204"/>
      <c r="BC248" s="204"/>
      <c r="BD248" s="204"/>
      <c r="BE248" s="204"/>
      <c r="BF248" s="204"/>
      <c r="BG248" s="204"/>
      <c r="BH248" s="204"/>
    </row>
    <row r="249" spans="1:60" outlineLevel="1" x14ac:dyDescent="0.2">
      <c r="A249" s="211"/>
      <c r="B249" s="212"/>
      <c r="C249" s="257" t="s">
        <v>50</v>
      </c>
      <c r="D249" s="243"/>
      <c r="E249" s="243"/>
      <c r="F249" s="243"/>
      <c r="G249" s="243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04"/>
      <c r="Y249" s="204"/>
      <c r="Z249" s="204"/>
      <c r="AA249" s="204"/>
      <c r="AB249" s="204"/>
      <c r="AC249" s="204"/>
      <c r="AD249" s="204"/>
      <c r="AE249" s="204"/>
      <c r="AF249" s="204"/>
      <c r="AG249" s="204" t="s">
        <v>157</v>
      </c>
      <c r="AH249" s="204"/>
      <c r="AI249" s="204"/>
      <c r="AJ249" s="204"/>
      <c r="AK249" s="204"/>
      <c r="AL249" s="204"/>
      <c r="AM249" s="204"/>
      <c r="AN249" s="204"/>
      <c r="AO249" s="204"/>
      <c r="AP249" s="204"/>
      <c r="AQ249" s="204"/>
      <c r="AR249" s="204"/>
      <c r="AS249" s="204"/>
      <c r="AT249" s="204"/>
      <c r="AU249" s="204"/>
      <c r="AV249" s="204"/>
      <c r="AW249" s="204"/>
      <c r="AX249" s="204"/>
      <c r="AY249" s="204"/>
      <c r="AZ249" s="204"/>
      <c r="BA249" s="204"/>
      <c r="BB249" s="204"/>
      <c r="BC249" s="204"/>
      <c r="BD249" s="204"/>
      <c r="BE249" s="204"/>
      <c r="BF249" s="204"/>
      <c r="BG249" s="204"/>
      <c r="BH249" s="204"/>
    </row>
    <row r="250" spans="1:60" outlineLevel="1" x14ac:dyDescent="0.2">
      <c r="A250" s="211"/>
      <c r="B250" s="212"/>
      <c r="C250" s="258" t="s">
        <v>181</v>
      </c>
      <c r="D250" s="219"/>
      <c r="E250" s="220">
        <v>248.82</v>
      </c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 t="s">
        <v>164</v>
      </c>
      <c r="AH250" s="204">
        <v>0</v>
      </c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4"/>
      <c r="BA250" s="204"/>
      <c r="BB250" s="204"/>
      <c r="BC250" s="204"/>
      <c r="BD250" s="204"/>
      <c r="BE250" s="204"/>
      <c r="BF250" s="204"/>
      <c r="BG250" s="204"/>
      <c r="BH250" s="204"/>
    </row>
    <row r="251" spans="1:60" outlineLevel="1" x14ac:dyDescent="0.2">
      <c r="A251" s="211"/>
      <c r="B251" s="212"/>
      <c r="C251" s="258" t="s">
        <v>182</v>
      </c>
      <c r="D251" s="219"/>
      <c r="E251" s="220">
        <v>1095.4000000000001</v>
      </c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04"/>
      <c r="Y251" s="204"/>
      <c r="Z251" s="204"/>
      <c r="AA251" s="204"/>
      <c r="AB251" s="204"/>
      <c r="AC251" s="204"/>
      <c r="AD251" s="204"/>
      <c r="AE251" s="204"/>
      <c r="AF251" s="204"/>
      <c r="AG251" s="204" t="s">
        <v>164</v>
      </c>
      <c r="AH251" s="204">
        <v>0</v>
      </c>
      <c r="AI251" s="204"/>
      <c r="AJ251" s="204"/>
      <c r="AK251" s="204"/>
      <c r="AL251" s="204"/>
      <c r="AM251" s="204"/>
      <c r="AN251" s="204"/>
      <c r="AO251" s="204"/>
      <c r="AP251" s="204"/>
      <c r="AQ251" s="204"/>
      <c r="AR251" s="204"/>
      <c r="AS251" s="204"/>
      <c r="AT251" s="204"/>
      <c r="AU251" s="204"/>
      <c r="AV251" s="204"/>
      <c r="AW251" s="204"/>
      <c r="AX251" s="204"/>
      <c r="AY251" s="204"/>
      <c r="AZ251" s="204"/>
      <c r="BA251" s="204"/>
      <c r="BB251" s="204"/>
      <c r="BC251" s="204"/>
      <c r="BD251" s="204"/>
      <c r="BE251" s="204"/>
      <c r="BF251" s="204"/>
      <c r="BG251" s="204"/>
      <c r="BH251" s="204"/>
    </row>
    <row r="252" spans="1:60" outlineLevel="1" x14ac:dyDescent="0.2">
      <c r="A252" s="211"/>
      <c r="B252" s="212"/>
      <c r="C252" s="258" t="s">
        <v>301</v>
      </c>
      <c r="D252" s="219"/>
      <c r="E252" s="220">
        <v>239.54</v>
      </c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04"/>
      <c r="Y252" s="204"/>
      <c r="Z252" s="204"/>
      <c r="AA252" s="204"/>
      <c r="AB252" s="204"/>
      <c r="AC252" s="204"/>
      <c r="AD252" s="204"/>
      <c r="AE252" s="204"/>
      <c r="AF252" s="204"/>
      <c r="AG252" s="204" t="s">
        <v>164</v>
      </c>
      <c r="AH252" s="204">
        <v>0</v>
      </c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204"/>
      <c r="AT252" s="204"/>
      <c r="AU252" s="204"/>
      <c r="AV252" s="204"/>
      <c r="AW252" s="204"/>
      <c r="AX252" s="204"/>
      <c r="AY252" s="204"/>
      <c r="AZ252" s="204"/>
      <c r="BA252" s="204"/>
      <c r="BB252" s="204"/>
      <c r="BC252" s="204"/>
      <c r="BD252" s="204"/>
      <c r="BE252" s="204"/>
      <c r="BF252" s="204"/>
      <c r="BG252" s="204"/>
      <c r="BH252" s="204"/>
    </row>
    <row r="253" spans="1:60" outlineLevel="1" x14ac:dyDescent="0.2">
      <c r="A253" s="211"/>
      <c r="B253" s="212"/>
      <c r="C253" s="258" t="s">
        <v>185</v>
      </c>
      <c r="D253" s="219"/>
      <c r="E253" s="220">
        <v>46.92</v>
      </c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04"/>
      <c r="Y253" s="204"/>
      <c r="Z253" s="204"/>
      <c r="AA253" s="204"/>
      <c r="AB253" s="204"/>
      <c r="AC253" s="204"/>
      <c r="AD253" s="204"/>
      <c r="AE253" s="204"/>
      <c r="AF253" s="204"/>
      <c r="AG253" s="204" t="s">
        <v>164</v>
      </c>
      <c r="AH253" s="204">
        <v>0</v>
      </c>
      <c r="AI253" s="204"/>
      <c r="AJ253" s="204"/>
      <c r="AK253" s="204"/>
      <c r="AL253" s="204"/>
      <c r="AM253" s="204"/>
      <c r="AN253" s="204"/>
      <c r="AO253" s="204"/>
      <c r="AP253" s="204"/>
      <c r="AQ253" s="204"/>
      <c r="AR253" s="204"/>
      <c r="AS253" s="204"/>
      <c r="AT253" s="204"/>
      <c r="AU253" s="204"/>
      <c r="AV253" s="204"/>
      <c r="AW253" s="204"/>
      <c r="AX253" s="204"/>
      <c r="AY253" s="204"/>
      <c r="AZ253" s="204"/>
      <c r="BA253" s="204"/>
      <c r="BB253" s="204"/>
      <c r="BC253" s="204"/>
      <c r="BD253" s="204"/>
      <c r="BE253" s="204"/>
      <c r="BF253" s="204"/>
      <c r="BG253" s="204"/>
      <c r="BH253" s="204"/>
    </row>
    <row r="254" spans="1:60" outlineLevel="1" x14ac:dyDescent="0.2">
      <c r="A254" s="211"/>
      <c r="B254" s="212"/>
      <c r="C254" s="258" t="s">
        <v>186</v>
      </c>
      <c r="D254" s="219"/>
      <c r="E254" s="220">
        <v>99.88</v>
      </c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04"/>
      <c r="Y254" s="204"/>
      <c r="Z254" s="204"/>
      <c r="AA254" s="204"/>
      <c r="AB254" s="204"/>
      <c r="AC254" s="204"/>
      <c r="AD254" s="204"/>
      <c r="AE254" s="204"/>
      <c r="AF254" s="204"/>
      <c r="AG254" s="204" t="s">
        <v>164</v>
      </c>
      <c r="AH254" s="204">
        <v>0</v>
      </c>
      <c r="AI254" s="204"/>
      <c r="AJ254" s="204"/>
      <c r="AK254" s="204"/>
      <c r="AL254" s="204"/>
      <c r="AM254" s="204"/>
      <c r="AN254" s="204"/>
      <c r="AO254" s="204"/>
      <c r="AP254" s="204"/>
      <c r="AQ254" s="204"/>
      <c r="AR254" s="204"/>
      <c r="AS254" s="204"/>
      <c r="AT254" s="204"/>
      <c r="AU254" s="204"/>
      <c r="AV254" s="204"/>
      <c r="AW254" s="204"/>
      <c r="AX254" s="204"/>
      <c r="AY254" s="204"/>
      <c r="AZ254" s="204"/>
      <c r="BA254" s="204"/>
      <c r="BB254" s="204"/>
      <c r="BC254" s="204"/>
      <c r="BD254" s="204"/>
      <c r="BE254" s="204"/>
      <c r="BF254" s="204"/>
      <c r="BG254" s="204"/>
      <c r="BH254" s="204"/>
    </row>
    <row r="255" spans="1:60" ht="22.5" outlineLevel="1" x14ac:dyDescent="0.2">
      <c r="A255" s="234">
        <v>17</v>
      </c>
      <c r="B255" s="235" t="s">
        <v>418</v>
      </c>
      <c r="C255" s="268" t="s">
        <v>419</v>
      </c>
      <c r="D255" s="236" t="s">
        <v>162</v>
      </c>
      <c r="E255" s="237">
        <v>261.73899999999998</v>
      </c>
      <c r="F255" s="238"/>
      <c r="G255" s="239">
        <f>ROUND(E255*F255,2)</f>
        <v>0</v>
      </c>
      <c r="H255" s="238"/>
      <c r="I255" s="239">
        <f>ROUND(E255*H255,2)</f>
        <v>0</v>
      </c>
      <c r="J255" s="238"/>
      <c r="K255" s="239">
        <f>ROUND(E255*J255,2)</f>
        <v>0</v>
      </c>
      <c r="L255" s="239">
        <v>15</v>
      </c>
      <c r="M255" s="239">
        <f>G255*(1+L255/100)</f>
        <v>0</v>
      </c>
      <c r="N255" s="239">
        <v>3.6700000000000001E-3</v>
      </c>
      <c r="O255" s="239">
        <f>ROUND(E255*N255,2)</f>
        <v>0.96</v>
      </c>
      <c r="P255" s="239">
        <v>0</v>
      </c>
      <c r="Q255" s="239">
        <f>ROUND(E255*P255,2)</f>
        <v>0</v>
      </c>
      <c r="R255" s="239"/>
      <c r="S255" s="239" t="s">
        <v>153</v>
      </c>
      <c r="T255" s="240" t="s">
        <v>154</v>
      </c>
      <c r="U255" s="214">
        <v>0</v>
      </c>
      <c r="V255" s="214">
        <f>ROUND(E255*U255,2)</f>
        <v>0</v>
      </c>
      <c r="W255" s="214"/>
      <c r="X255" s="204"/>
      <c r="Y255" s="204"/>
      <c r="Z255" s="204"/>
      <c r="AA255" s="204"/>
      <c r="AB255" s="204"/>
      <c r="AC255" s="204"/>
      <c r="AD255" s="204"/>
      <c r="AE255" s="204"/>
      <c r="AF255" s="204"/>
      <c r="AG255" s="204" t="s">
        <v>155</v>
      </c>
      <c r="AH255" s="204"/>
      <c r="AI255" s="204"/>
      <c r="AJ255" s="204"/>
      <c r="AK255" s="204"/>
      <c r="AL255" s="204"/>
      <c r="AM255" s="204"/>
      <c r="AN255" s="204"/>
      <c r="AO255" s="204"/>
      <c r="AP255" s="204"/>
      <c r="AQ255" s="204"/>
      <c r="AR255" s="204"/>
      <c r="AS255" s="204"/>
      <c r="AT255" s="204"/>
      <c r="AU255" s="204"/>
      <c r="AV255" s="204"/>
      <c r="AW255" s="204"/>
      <c r="AX255" s="204"/>
      <c r="AY255" s="204"/>
      <c r="AZ255" s="204"/>
      <c r="BA255" s="204"/>
      <c r="BB255" s="204"/>
      <c r="BC255" s="204"/>
      <c r="BD255" s="204"/>
      <c r="BE255" s="204"/>
      <c r="BF255" s="204"/>
      <c r="BG255" s="204"/>
      <c r="BH255" s="204"/>
    </row>
    <row r="256" spans="1:60" outlineLevel="1" x14ac:dyDescent="0.2">
      <c r="A256" s="211"/>
      <c r="B256" s="212"/>
      <c r="C256" s="255" t="s">
        <v>420</v>
      </c>
      <c r="D256" s="242"/>
      <c r="E256" s="242"/>
      <c r="F256" s="242"/>
      <c r="G256" s="242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04"/>
      <c r="Y256" s="204"/>
      <c r="Z256" s="204"/>
      <c r="AA256" s="204"/>
      <c r="AB256" s="204"/>
      <c r="AC256" s="204"/>
      <c r="AD256" s="204"/>
      <c r="AE256" s="204"/>
      <c r="AF256" s="204"/>
      <c r="AG256" s="204" t="s">
        <v>157</v>
      </c>
      <c r="AH256" s="204"/>
      <c r="AI256" s="204"/>
      <c r="AJ256" s="204"/>
      <c r="AK256" s="204"/>
      <c r="AL256" s="204"/>
      <c r="AM256" s="204"/>
      <c r="AN256" s="204"/>
      <c r="AO256" s="204"/>
      <c r="AP256" s="204"/>
      <c r="AQ256" s="204"/>
      <c r="AR256" s="204"/>
      <c r="AS256" s="204"/>
      <c r="AT256" s="204"/>
      <c r="AU256" s="204"/>
      <c r="AV256" s="204"/>
      <c r="AW256" s="204"/>
      <c r="AX256" s="204"/>
      <c r="AY256" s="204"/>
      <c r="AZ256" s="204"/>
      <c r="BA256" s="204"/>
      <c r="BB256" s="204"/>
      <c r="BC256" s="204"/>
      <c r="BD256" s="204"/>
      <c r="BE256" s="204"/>
      <c r="BF256" s="204"/>
      <c r="BG256" s="204"/>
      <c r="BH256" s="204"/>
    </row>
    <row r="257" spans="1:60" outlineLevel="1" x14ac:dyDescent="0.2">
      <c r="A257" s="211"/>
      <c r="B257" s="212"/>
      <c r="C257" s="256" t="s">
        <v>158</v>
      </c>
      <c r="D257" s="216"/>
      <c r="E257" s="217"/>
      <c r="F257" s="218"/>
      <c r="G257" s="218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04"/>
      <c r="Y257" s="204"/>
      <c r="Z257" s="204"/>
      <c r="AA257" s="204"/>
      <c r="AB257" s="204"/>
      <c r="AC257" s="204"/>
      <c r="AD257" s="204"/>
      <c r="AE257" s="204"/>
      <c r="AF257" s="204"/>
      <c r="AG257" s="204" t="s">
        <v>157</v>
      </c>
      <c r="AH257" s="204"/>
      <c r="AI257" s="204"/>
      <c r="AJ257" s="204"/>
      <c r="AK257" s="204"/>
      <c r="AL257" s="204"/>
      <c r="AM257" s="204"/>
      <c r="AN257" s="204"/>
      <c r="AO257" s="204"/>
      <c r="AP257" s="204"/>
      <c r="AQ257" s="204"/>
      <c r="AR257" s="204"/>
      <c r="AS257" s="204"/>
      <c r="AT257" s="204"/>
      <c r="AU257" s="204"/>
      <c r="AV257" s="204"/>
      <c r="AW257" s="204"/>
      <c r="AX257" s="204"/>
      <c r="AY257" s="204"/>
      <c r="AZ257" s="204"/>
      <c r="BA257" s="204"/>
      <c r="BB257" s="204"/>
      <c r="BC257" s="204"/>
      <c r="BD257" s="204"/>
      <c r="BE257" s="204"/>
      <c r="BF257" s="204"/>
      <c r="BG257" s="204"/>
      <c r="BH257" s="204"/>
    </row>
    <row r="258" spans="1:60" outlineLevel="1" x14ac:dyDescent="0.2">
      <c r="A258" s="211"/>
      <c r="B258" s="212"/>
      <c r="C258" s="257" t="s">
        <v>180</v>
      </c>
      <c r="D258" s="243"/>
      <c r="E258" s="243"/>
      <c r="F258" s="243"/>
      <c r="G258" s="243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04"/>
      <c r="Y258" s="204"/>
      <c r="Z258" s="204"/>
      <c r="AA258" s="204"/>
      <c r="AB258" s="204"/>
      <c r="AC258" s="204"/>
      <c r="AD258" s="204"/>
      <c r="AE258" s="204"/>
      <c r="AF258" s="204"/>
      <c r="AG258" s="204" t="s">
        <v>157</v>
      </c>
      <c r="AH258" s="204"/>
      <c r="AI258" s="204"/>
      <c r="AJ258" s="204"/>
      <c r="AK258" s="204"/>
      <c r="AL258" s="204"/>
      <c r="AM258" s="204"/>
      <c r="AN258" s="204"/>
      <c r="AO258" s="204"/>
      <c r="AP258" s="204"/>
      <c r="AQ258" s="204"/>
      <c r="AR258" s="204"/>
      <c r="AS258" s="204"/>
      <c r="AT258" s="204"/>
      <c r="AU258" s="204"/>
      <c r="AV258" s="204"/>
      <c r="AW258" s="204"/>
      <c r="AX258" s="204"/>
      <c r="AY258" s="204"/>
      <c r="AZ258" s="204"/>
      <c r="BA258" s="204"/>
      <c r="BB258" s="204"/>
      <c r="BC258" s="204"/>
      <c r="BD258" s="204"/>
      <c r="BE258" s="204"/>
      <c r="BF258" s="204"/>
      <c r="BG258" s="204"/>
      <c r="BH258" s="204"/>
    </row>
    <row r="259" spans="1:60" outlineLevel="1" x14ac:dyDescent="0.2">
      <c r="A259" s="211"/>
      <c r="B259" s="212"/>
      <c r="C259" s="257" t="s">
        <v>50</v>
      </c>
      <c r="D259" s="243"/>
      <c r="E259" s="243"/>
      <c r="F259" s="243"/>
      <c r="G259" s="243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04"/>
      <c r="Y259" s="204"/>
      <c r="Z259" s="204"/>
      <c r="AA259" s="204"/>
      <c r="AB259" s="204"/>
      <c r="AC259" s="204"/>
      <c r="AD259" s="204"/>
      <c r="AE259" s="204"/>
      <c r="AF259" s="204"/>
      <c r="AG259" s="204" t="s">
        <v>157</v>
      </c>
      <c r="AH259" s="204"/>
      <c r="AI259" s="204"/>
      <c r="AJ259" s="204"/>
      <c r="AK259" s="204"/>
      <c r="AL259" s="204"/>
      <c r="AM259" s="204"/>
      <c r="AN259" s="204"/>
      <c r="AO259" s="204"/>
      <c r="AP259" s="204"/>
      <c r="AQ259" s="204"/>
      <c r="AR259" s="204"/>
      <c r="AS259" s="204"/>
      <c r="AT259" s="204"/>
      <c r="AU259" s="204"/>
      <c r="AV259" s="204"/>
      <c r="AW259" s="204"/>
      <c r="AX259" s="204"/>
      <c r="AY259" s="204"/>
      <c r="AZ259" s="204"/>
      <c r="BA259" s="204"/>
      <c r="BB259" s="204"/>
      <c r="BC259" s="204"/>
      <c r="BD259" s="204"/>
      <c r="BE259" s="204"/>
      <c r="BF259" s="204"/>
      <c r="BG259" s="204"/>
      <c r="BH259" s="204"/>
    </row>
    <row r="260" spans="1:60" outlineLevel="1" x14ac:dyDescent="0.2">
      <c r="A260" s="211"/>
      <c r="B260" s="212"/>
      <c r="C260" s="258" t="s">
        <v>421</v>
      </c>
      <c r="D260" s="219"/>
      <c r="E260" s="220">
        <v>189.64</v>
      </c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04"/>
      <c r="Y260" s="204"/>
      <c r="Z260" s="204"/>
      <c r="AA260" s="204"/>
      <c r="AB260" s="204"/>
      <c r="AC260" s="204"/>
      <c r="AD260" s="204"/>
      <c r="AE260" s="204"/>
      <c r="AF260" s="204"/>
      <c r="AG260" s="204" t="s">
        <v>164</v>
      </c>
      <c r="AH260" s="204">
        <v>0</v>
      </c>
      <c r="AI260" s="204"/>
      <c r="AJ260" s="204"/>
      <c r="AK260" s="204"/>
      <c r="AL260" s="204"/>
      <c r="AM260" s="204"/>
      <c r="AN260" s="204"/>
      <c r="AO260" s="204"/>
      <c r="AP260" s="204"/>
      <c r="AQ260" s="204"/>
      <c r="AR260" s="204"/>
      <c r="AS260" s="204"/>
      <c r="AT260" s="204"/>
      <c r="AU260" s="204"/>
      <c r="AV260" s="204"/>
      <c r="AW260" s="204"/>
      <c r="AX260" s="204"/>
      <c r="AY260" s="204"/>
      <c r="AZ260" s="204"/>
      <c r="BA260" s="204"/>
      <c r="BB260" s="204"/>
      <c r="BC260" s="204"/>
      <c r="BD260" s="204"/>
      <c r="BE260" s="204"/>
      <c r="BF260" s="204"/>
      <c r="BG260" s="204"/>
      <c r="BH260" s="204"/>
    </row>
    <row r="261" spans="1:60" outlineLevel="1" x14ac:dyDescent="0.2">
      <c r="A261" s="211"/>
      <c r="B261" s="212"/>
      <c r="C261" s="258" t="s">
        <v>422</v>
      </c>
      <c r="D261" s="219"/>
      <c r="E261" s="220">
        <v>39.619999999999997</v>
      </c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04"/>
      <c r="Y261" s="204"/>
      <c r="Z261" s="204"/>
      <c r="AA261" s="204"/>
      <c r="AB261" s="204"/>
      <c r="AC261" s="204"/>
      <c r="AD261" s="204"/>
      <c r="AE261" s="204"/>
      <c r="AF261" s="204"/>
      <c r="AG261" s="204" t="s">
        <v>164</v>
      </c>
      <c r="AH261" s="204">
        <v>0</v>
      </c>
      <c r="AI261" s="204"/>
      <c r="AJ261" s="204"/>
      <c r="AK261" s="204"/>
      <c r="AL261" s="204"/>
      <c r="AM261" s="204"/>
      <c r="AN261" s="204"/>
      <c r="AO261" s="204"/>
      <c r="AP261" s="204"/>
      <c r="AQ261" s="204"/>
      <c r="AR261" s="204"/>
      <c r="AS261" s="204"/>
      <c r="AT261" s="204"/>
      <c r="AU261" s="204"/>
      <c r="AV261" s="204"/>
      <c r="AW261" s="204"/>
      <c r="AX261" s="204"/>
      <c r="AY261" s="204"/>
      <c r="AZ261" s="204"/>
      <c r="BA261" s="204"/>
      <c r="BB261" s="204"/>
      <c r="BC261" s="204"/>
      <c r="BD261" s="204"/>
      <c r="BE261" s="204"/>
      <c r="BF261" s="204"/>
      <c r="BG261" s="204"/>
      <c r="BH261" s="204"/>
    </row>
    <row r="262" spans="1:60" outlineLevel="1" x14ac:dyDescent="0.2">
      <c r="A262" s="211"/>
      <c r="B262" s="212"/>
      <c r="C262" s="258" t="s">
        <v>423</v>
      </c>
      <c r="D262" s="219"/>
      <c r="E262" s="220">
        <v>18.53</v>
      </c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04"/>
      <c r="Y262" s="204"/>
      <c r="Z262" s="204"/>
      <c r="AA262" s="204"/>
      <c r="AB262" s="204"/>
      <c r="AC262" s="204"/>
      <c r="AD262" s="204"/>
      <c r="AE262" s="204"/>
      <c r="AF262" s="204"/>
      <c r="AG262" s="204" t="s">
        <v>164</v>
      </c>
      <c r="AH262" s="204">
        <v>0</v>
      </c>
      <c r="AI262" s="204"/>
      <c r="AJ262" s="204"/>
      <c r="AK262" s="204"/>
      <c r="AL262" s="204"/>
      <c r="AM262" s="204"/>
      <c r="AN262" s="204"/>
      <c r="AO262" s="204"/>
      <c r="AP262" s="204"/>
      <c r="AQ262" s="204"/>
      <c r="AR262" s="204"/>
      <c r="AS262" s="204"/>
      <c r="AT262" s="204"/>
      <c r="AU262" s="204"/>
      <c r="AV262" s="204"/>
      <c r="AW262" s="204"/>
      <c r="AX262" s="204"/>
      <c r="AY262" s="204"/>
      <c r="AZ262" s="204"/>
      <c r="BA262" s="204"/>
      <c r="BB262" s="204"/>
      <c r="BC262" s="204"/>
      <c r="BD262" s="204"/>
      <c r="BE262" s="204"/>
      <c r="BF262" s="204"/>
      <c r="BG262" s="204"/>
      <c r="BH262" s="204"/>
    </row>
    <row r="263" spans="1:60" outlineLevel="1" x14ac:dyDescent="0.2">
      <c r="A263" s="211"/>
      <c r="B263" s="212"/>
      <c r="C263" s="258" t="s">
        <v>424</v>
      </c>
      <c r="D263" s="219"/>
      <c r="E263" s="220">
        <v>6.03</v>
      </c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04"/>
      <c r="Y263" s="204"/>
      <c r="Z263" s="204"/>
      <c r="AA263" s="204"/>
      <c r="AB263" s="204"/>
      <c r="AC263" s="204"/>
      <c r="AD263" s="204"/>
      <c r="AE263" s="204"/>
      <c r="AF263" s="204"/>
      <c r="AG263" s="204" t="s">
        <v>164</v>
      </c>
      <c r="AH263" s="204">
        <v>0</v>
      </c>
      <c r="AI263" s="204"/>
      <c r="AJ263" s="204"/>
      <c r="AK263" s="204"/>
      <c r="AL263" s="204"/>
      <c r="AM263" s="204"/>
      <c r="AN263" s="204"/>
      <c r="AO263" s="204"/>
      <c r="AP263" s="204"/>
      <c r="AQ263" s="204"/>
      <c r="AR263" s="204"/>
      <c r="AS263" s="204"/>
      <c r="AT263" s="204"/>
      <c r="AU263" s="204"/>
      <c r="AV263" s="204"/>
      <c r="AW263" s="204"/>
      <c r="AX263" s="204"/>
      <c r="AY263" s="204"/>
      <c r="AZ263" s="204"/>
      <c r="BA263" s="204"/>
      <c r="BB263" s="204"/>
      <c r="BC263" s="204"/>
      <c r="BD263" s="204"/>
      <c r="BE263" s="204"/>
      <c r="BF263" s="204"/>
      <c r="BG263" s="204"/>
      <c r="BH263" s="204"/>
    </row>
    <row r="264" spans="1:60" outlineLevel="1" x14ac:dyDescent="0.2">
      <c r="A264" s="211"/>
      <c r="B264" s="212"/>
      <c r="C264" s="258" t="s">
        <v>425</v>
      </c>
      <c r="D264" s="219"/>
      <c r="E264" s="220">
        <v>7.92</v>
      </c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04"/>
      <c r="Y264" s="204"/>
      <c r="Z264" s="204"/>
      <c r="AA264" s="204"/>
      <c r="AB264" s="204"/>
      <c r="AC264" s="204"/>
      <c r="AD264" s="204"/>
      <c r="AE264" s="204"/>
      <c r="AF264" s="204"/>
      <c r="AG264" s="204" t="s">
        <v>164</v>
      </c>
      <c r="AH264" s="204">
        <v>0</v>
      </c>
      <c r="AI264" s="204"/>
      <c r="AJ264" s="204"/>
      <c r="AK264" s="204"/>
      <c r="AL264" s="204"/>
      <c r="AM264" s="204"/>
      <c r="AN264" s="204"/>
      <c r="AO264" s="204"/>
      <c r="AP264" s="204"/>
      <c r="AQ264" s="204"/>
      <c r="AR264" s="204"/>
      <c r="AS264" s="204"/>
      <c r="AT264" s="204"/>
      <c r="AU264" s="204"/>
      <c r="AV264" s="204"/>
      <c r="AW264" s="204"/>
      <c r="AX264" s="204"/>
      <c r="AY264" s="204"/>
      <c r="AZ264" s="204"/>
      <c r="BA264" s="204"/>
      <c r="BB264" s="204"/>
      <c r="BC264" s="204"/>
      <c r="BD264" s="204"/>
      <c r="BE264" s="204"/>
      <c r="BF264" s="204"/>
      <c r="BG264" s="204"/>
      <c r="BH264" s="204"/>
    </row>
    <row r="265" spans="1:60" outlineLevel="1" x14ac:dyDescent="0.2">
      <c r="A265" s="234">
        <v>18</v>
      </c>
      <c r="B265" s="235" t="s">
        <v>426</v>
      </c>
      <c r="C265" s="254" t="s">
        <v>427</v>
      </c>
      <c r="D265" s="236" t="s">
        <v>317</v>
      </c>
      <c r="E265" s="237">
        <v>294</v>
      </c>
      <c r="F265" s="238"/>
      <c r="G265" s="239">
        <f>ROUND(E265*F265,2)</f>
        <v>0</v>
      </c>
      <c r="H265" s="238"/>
      <c r="I265" s="239">
        <f>ROUND(E265*H265,2)</f>
        <v>0</v>
      </c>
      <c r="J265" s="238"/>
      <c r="K265" s="239">
        <f>ROUND(E265*J265,2)</f>
        <v>0</v>
      </c>
      <c r="L265" s="239">
        <v>15</v>
      </c>
      <c r="M265" s="239">
        <f>G265*(1+L265/100)</f>
        <v>0</v>
      </c>
      <c r="N265" s="239">
        <v>2.12E-2</v>
      </c>
      <c r="O265" s="239">
        <f>ROUND(E265*N265,2)</f>
        <v>6.23</v>
      </c>
      <c r="P265" s="239">
        <v>0</v>
      </c>
      <c r="Q265" s="239">
        <f>ROUND(E265*P265,2)</f>
        <v>0</v>
      </c>
      <c r="R265" s="239"/>
      <c r="S265" s="239" t="s">
        <v>153</v>
      </c>
      <c r="T265" s="240" t="s">
        <v>154</v>
      </c>
      <c r="U265" s="214">
        <v>0</v>
      </c>
      <c r="V265" s="214">
        <f>ROUND(E265*U265,2)</f>
        <v>0</v>
      </c>
      <c r="W265" s="214"/>
      <c r="X265" s="204"/>
      <c r="Y265" s="204"/>
      <c r="Z265" s="204"/>
      <c r="AA265" s="204"/>
      <c r="AB265" s="204"/>
      <c r="AC265" s="204"/>
      <c r="AD265" s="204"/>
      <c r="AE265" s="204"/>
      <c r="AF265" s="204"/>
      <c r="AG265" s="204" t="s">
        <v>155</v>
      </c>
      <c r="AH265" s="204"/>
      <c r="AI265" s="204"/>
      <c r="AJ265" s="204"/>
      <c r="AK265" s="204"/>
      <c r="AL265" s="204"/>
      <c r="AM265" s="204"/>
      <c r="AN265" s="204"/>
      <c r="AO265" s="204"/>
      <c r="AP265" s="204"/>
      <c r="AQ265" s="204"/>
      <c r="AR265" s="204"/>
      <c r="AS265" s="204"/>
      <c r="AT265" s="204"/>
      <c r="AU265" s="204"/>
      <c r="AV265" s="204"/>
      <c r="AW265" s="204"/>
      <c r="AX265" s="204"/>
      <c r="AY265" s="204"/>
      <c r="AZ265" s="204"/>
      <c r="BA265" s="204"/>
      <c r="BB265" s="204"/>
      <c r="BC265" s="204"/>
      <c r="BD265" s="204"/>
      <c r="BE265" s="204"/>
      <c r="BF265" s="204"/>
      <c r="BG265" s="204"/>
      <c r="BH265" s="204"/>
    </row>
    <row r="266" spans="1:60" outlineLevel="1" x14ac:dyDescent="0.2">
      <c r="A266" s="211"/>
      <c r="B266" s="212"/>
      <c r="C266" s="255" t="s">
        <v>180</v>
      </c>
      <c r="D266" s="242"/>
      <c r="E266" s="242"/>
      <c r="F266" s="242"/>
      <c r="G266" s="242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04"/>
      <c r="Y266" s="204"/>
      <c r="Z266" s="204"/>
      <c r="AA266" s="204"/>
      <c r="AB266" s="204"/>
      <c r="AC266" s="204"/>
      <c r="AD266" s="204"/>
      <c r="AE266" s="204"/>
      <c r="AF266" s="204"/>
      <c r="AG266" s="204" t="s">
        <v>157</v>
      </c>
      <c r="AH266" s="204"/>
      <c r="AI266" s="204"/>
      <c r="AJ266" s="204"/>
      <c r="AK266" s="204"/>
      <c r="AL266" s="204"/>
      <c r="AM266" s="204"/>
      <c r="AN266" s="204"/>
      <c r="AO266" s="204"/>
      <c r="AP266" s="204"/>
      <c r="AQ266" s="204"/>
      <c r="AR266" s="204"/>
      <c r="AS266" s="204"/>
      <c r="AT266" s="204"/>
      <c r="AU266" s="204"/>
      <c r="AV266" s="204"/>
      <c r="AW266" s="204"/>
      <c r="AX266" s="204"/>
      <c r="AY266" s="204"/>
      <c r="AZ266" s="204"/>
      <c r="BA266" s="204"/>
      <c r="BB266" s="204"/>
      <c r="BC266" s="204"/>
      <c r="BD266" s="204"/>
      <c r="BE266" s="204"/>
      <c r="BF266" s="204"/>
      <c r="BG266" s="204"/>
      <c r="BH266" s="204"/>
    </row>
    <row r="267" spans="1:60" outlineLevel="1" x14ac:dyDescent="0.2">
      <c r="A267" s="211"/>
      <c r="B267" s="212"/>
      <c r="C267" s="257" t="s">
        <v>50</v>
      </c>
      <c r="D267" s="243"/>
      <c r="E267" s="243"/>
      <c r="F267" s="243"/>
      <c r="G267" s="243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04"/>
      <c r="Y267" s="204"/>
      <c r="Z267" s="204"/>
      <c r="AA267" s="204"/>
      <c r="AB267" s="204"/>
      <c r="AC267" s="204"/>
      <c r="AD267" s="204"/>
      <c r="AE267" s="204"/>
      <c r="AF267" s="204"/>
      <c r="AG267" s="204" t="s">
        <v>157</v>
      </c>
      <c r="AH267" s="204"/>
      <c r="AI267" s="204"/>
      <c r="AJ267" s="204"/>
      <c r="AK267" s="204"/>
      <c r="AL267" s="204"/>
      <c r="AM267" s="204"/>
      <c r="AN267" s="204"/>
      <c r="AO267" s="204"/>
      <c r="AP267" s="204"/>
      <c r="AQ267" s="204"/>
      <c r="AR267" s="204"/>
      <c r="AS267" s="204"/>
      <c r="AT267" s="204"/>
      <c r="AU267" s="204"/>
      <c r="AV267" s="204"/>
      <c r="AW267" s="204"/>
      <c r="AX267" s="204"/>
      <c r="AY267" s="204"/>
      <c r="AZ267" s="204"/>
      <c r="BA267" s="204"/>
      <c r="BB267" s="204"/>
      <c r="BC267" s="204"/>
      <c r="BD267" s="204"/>
      <c r="BE267" s="204"/>
      <c r="BF267" s="204"/>
      <c r="BG267" s="204"/>
      <c r="BH267" s="204"/>
    </row>
    <row r="268" spans="1:60" outlineLevel="1" x14ac:dyDescent="0.2">
      <c r="A268" s="211"/>
      <c r="B268" s="212"/>
      <c r="C268" s="258" t="s">
        <v>276</v>
      </c>
      <c r="D268" s="219"/>
      <c r="E268" s="220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04"/>
      <c r="Y268" s="204"/>
      <c r="Z268" s="204"/>
      <c r="AA268" s="204"/>
      <c r="AB268" s="204"/>
      <c r="AC268" s="204"/>
      <c r="AD268" s="204"/>
      <c r="AE268" s="204"/>
      <c r="AF268" s="204"/>
      <c r="AG268" s="204" t="s">
        <v>164</v>
      </c>
      <c r="AH268" s="204">
        <v>0</v>
      </c>
      <c r="AI268" s="204"/>
      <c r="AJ268" s="204"/>
      <c r="AK268" s="204"/>
      <c r="AL268" s="204"/>
      <c r="AM268" s="204"/>
      <c r="AN268" s="204"/>
      <c r="AO268" s="204"/>
      <c r="AP268" s="204"/>
      <c r="AQ268" s="204"/>
      <c r="AR268" s="204"/>
      <c r="AS268" s="204"/>
      <c r="AT268" s="204"/>
      <c r="AU268" s="204"/>
      <c r="AV268" s="204"/>
      <c r="AW268" s="204"/>
      <c r="AX268" s="204"/>
      <c r="AY268" s="204"/>
      <c r="AZ268" s="204"/>
      <c r="BA268" s="204"/>
      <c r="BB268" s="204"/>
      <c r="BC268" s="204"/>
      <c r="BD268" s="204"/>
      <c r="BE268" s="204"/>
      <c r="BF268" s="204"/>
      <c r="BG268" s="204"/>
      <c r="BH268" s="204"/>
    </row>
    <row r="269" spans="1:60" outlineLevel="1" x14ac:dyDescent="0.2">
      <c r="A269" s="211"/>
      <c r="B269" s="212"/>
      <c r="C269" s="258" t="s">
        <v>428</v>
      </c>
      <c r="D269" s="219"/>
      <c r="E269" s="220">
        <v>14.4</v>
      </c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04"/>
      <c r="Y269" s="204"/>
      <c r="Z269" s="204"/>
      <c r="AA269" s="204"/>
      <c r="AB269" s="204"/>
      <c r="AC269" s="204"/>
      <c r="AD269" s="204"/>
      <c r="AE269" s="204"/>
      <c r="AF269" s="204"/>
      <c r="AG269" s="204" t="s">
        <v>164</v>
      </c>
      <c r="AH269" s="204">
        <v>0</v>
      </c>
      <c r="AI269" s="204"/>
      <c r="AJ269" s="204"/>
      <c r="AK269" s="204"/>
      <c r="AL269" s="204"/>
      <c r="AM269" s="204"/>
      <c r="AN269" s="204"/>
      <c r="AO269" s="204"/>
      <c r="AP269" s="204"/>
      <c r="AQ269" s="204"/>
      <c r="AR269" s="204"/>
      <c r="AS269" s="204"/>
      <c r="AT269" s="204"/>
      <c r="AU269" s="204"/>
      <c r="AV269" s="204"/>
      <c r="AW269" s="204"/>
      <c r="AX269" s="204"/>
      <c r="AY269" s="204"/>
      <c r="AZ269" s="204"/>
      <c r="BA269" s="204"/>
      <c r="BB269" s="204"/>
      <c r="BC269" s="204"/>
      <c r="BD269" s="204"/>
      <c r="BE269" s="204"/>
      <c r="BF269" s="204"/>
      <c r="BG269" s="204"/>
      <c r="BH269" s="204"/>
    </row>
    <row r="270" spans="1:60" outlineLevel="1" x14ac:dyDescent="0.2">
      <c r="A270" s="211"/>
      <c r="B270" s="212"/>
      <c r="C270" s="258" t="s">
        <v>429</v>
      </c>
      <c r="D270" s="219"/>
      <c r="E270" s="220">
        <v>18</v>
      </c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04"/>
      <c r="Y270" s="204"/>
      <c r="Z270" s="204"/>
      <c r="AA270" s="204"/>
      <c r="AB270" s="204"/>
      <c r="AC270" s="204"/>
      <c r="AD270" s="204"/>
      <c r="AE270" s="204"/>
      <c r="AF270" s="204"/>
      <c r="AG270" s="204" t="s">
        <v>164</v>
      </c>
      <c r="AH270" s="204">
        <v>0</v>
      </c>
      <c r="AI270" s="204"/>
      <c r="AJ270" s="204"/>
      <c r="AK270" s="204"/>
      <c r="AL270" s="204"/>
      <c r="AM270" s="204"/>
      <c r="AN270" s="204"/>
      <c r="AO270" s="204"/>
      <c r="AP270" s="204"/>
      <c r="AQ270" s="204"/>
      <c r="AR270" s="204"/>
      <c r="AS270" s="204"/>
      <c r="AT270" s="204"/>
      <c r="AU270" s="204"/>
      <c r="AV270" s="204"/>
      <c r="AW270" s="204"/>
      <c r="AX270" s="204"/>
      <c r="AY270" s="204"/>
      <c r="AZ270" s="204"/>
      <c r="BA270" s="204"/>
      <c r="BB270" s="204"/>
      <c r="BC270" s="204"/>
      <c r="BD270" s="204"/>
      <c r="BE270" s="204"/>
      <c r="BF270" s="204"/>
      <c r="BG270" s="204"/>
      <c r="BH270" s="204"/>
    </row>
    <row r="271" spans="1:60" outlineLevel="1" x14ac:dyDescent="0.2">
      <c r="A271" s="211"/>
      <c r="B271" s="212"/>
      <c r="C271" s="259" t="s">
        <v>165</v>
      </c>
      <c r="D271" s="221"/>
      <c r="E271" s="222">
        <v>32.4</v>
      </c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04"/>
      <c r="Y271" s="204"/>
      <c r="Z271" s="204"/>
      <c r="AA271" s="204"/>
      <c r="AB271" s="204"/>
      <c r="AC271" s="204"/>
      <c r="AD271" s="204"/>
      <c r="AE271" s="204"/>
      <c r="AF271" s="204"/>
      <c r="AG271" s="204" t="s">
        <v>164</v>
      </c>
      <c r="AH271" s="204">
        <v>1</v>
      </c>
      <c r="AI271" s="204"/>
      <c r="AJ271" s="204"/>
      <c r="AK271" s="204"/>
      <c r="AL271" s="204"/>
      <c r="AM271" s="204"/>
      <c r="AN271" s="204"/>
      <c r="AO271" s="204"/>
      <c r="AP271" s="204"/>
      <c r="AQ271" s="204"/>
      <c r="AR271" s="204"/>
      <c r="AS271" s="204"/>
      <c r="AT271" s="204"/>
      <c r="AU271" s="204"/>
      <c r="AV271" s="204"/>
      <c r="AW271" s="204"/>
      <c r="AX271" s="204"/>
      <c r="AY271" s="204"/>
      <c r="AZ271" s="204"/>
      <c r="BA271" s="204"/>
      <c r="BB271" s="204"/>
      <c r="BC271" s="204"/>
      <c r="BD271" s="204"/>
      <c r="BE271" s="204"/>
      <c r="BF271" s="204"/>
      <c r="BG271" s="204"/>
      <c r="BH271" s="204"/>
    </row>
    <row r="272" spans="1:60" outlineLevel="1" x14ac:dyDescent="0.2">
      <c r="A272" s="211"/>
      <c r="B272" s="212"/>
      <c r="C272" s="258" t="s">
        <v>166</v>
      </c>
      <c r="D272" s="219"/>
      <c r="E272" s="220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 t="s">
        <v>164</v>
      </c>
      <c r="AH272" s="204">
        <v>0</v>
      </c>
      <c r="AI272" s="204"/>
      <c r="AJ272" s="204"/>
      <c r="AK272" s="204"/>
      <c r="AL272" s="204"/>
      <c r="AM272" s="204"/>
      <c r="AN272" s="204"/>
      <c r="AO272" s="204"/>
      <c r="AP272" s="204"/>
      <c r="AQ272" s="204"/>
      <c r="AR272" s="204"/>
      <c r="AS272" s="204"/>
      <c r="AT272" s="204"/>
      <c r="AU272" s="204"/>
      <c r="AV272" s="204"/>
      <c r="AW272" s="204"/>
      <c r="AX272" s="204"/>
      <c r="AY272" s="204"/>
      <c r="AZ272" s="204"/>
      <c r="BA272" s="204"/>
      <c r="BB272" s="204"/>
      <c r="BC272" s="204"/>
      <c r="BD272" s="204"/>
      <c r="BE272" s="204"/>
      <c r="BF272" s="204"/>
      <c r="BG272" s="204"/>
      <c r="BH272" s="204"/>
    </row>
    <row r="273" spans="1:60" outlineLevel="1" x14ac:dyDescent="0.2">
      <c r="A273" s="211"/>
      <c r="B273" s="212"/>
      <c r="C273" s="258" t="s">
        <v>430</v>
      </c>
      <c r="D273" s="219"/>
      <c r="E273" s="220">
        <v>62.4</v>
      </c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 t="s">
        <v>164</v>
      </c>
      <c r="AH273" s="204">
        <v>0</v>
      </c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204"/>
      <c r="AT273" s="204"/>
      <c r="AU273" s="204"/>
      <c r="AV273" s="204"/>
      <c r="AW273" s="204"/>
      <c r="AX273" s="204"/>
      <c r="AY273" s="204"/>
      <c r="AZ273" s="204"/>
      <c r="BA273" s="204"/>
      <c r="BB273" s="204"/>
      <c r="BC273" s="204"/>
      <c r="BD273" s="204"/>
      <c r="BE273" s="204"/>
      <c r="BF273" s="204"/>
      <c r="BG273" s="204"/>
      <c r="BH273" s="204"/>
    </row>
    <row r="274" spans="1:60" outlineLevel="1" x14ac:dyDescent="0.2">
      <c r="A274" s="211"/>
      <c r="B274" s="212"/>
      <c r="C274" s="258" t="s">
        <v>431</v>
      </c>
      <c r="D274" s="219"/>
      <c r="E274" s="220">
        <v>52.8</v>
      </c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 t="s">
        <v>164</v>
      </c>
      <c r="AH274" s="204">
        <v>0</v>
      </c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</row>
    <row r="275" spans="1:60" outlineLevel="1" x14ac:dyDescent="0.2">
      <c r="A275" s="211"/>
      <c r="B275" s="212"/>
      <c r="C275" s="258" t="s">
        <v>432</v>
      </c>
      <c r="D275" s="219"/>
      <c r="E275" s="220">
        <v>7</v>
      </c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 t="s">
        <v>164</v>
      </c>
      <c r="AH275" s="204">
        <v>0</v>
      </c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204"/>
      <c r="AT275" s="204"/>
      <c r="AU275" s="204"/>
      <c r="AV275" s="204"/>
      <c r="AW275" s="204"/>
      <c r="AX275" s="204"/>
      <c r="AY275" s="204"/>
      <c r="AZ275" s="204"/>
      <c r="BA275" s="204"/>
      <c r="BB275" s="204"/>
      <c r="BC275" s="204"/>
      <c r="BD275" s="204"/>
      <c r="BE275" s="204"/>
      <c r="BF275" s="204"/>
      <c r="BG275" s="204"/>
      <c r="BH275" s="204"/>
    </row>
    <row r="276" spans="1:60" outlineLevel="1" x14ac:dyDescent="0.2">
      <c r="A276" s="211"/>
      <c r="B276" s="212"/>
      <c r="C276" s="259" t="s">
        <v>165</v>
      </c>
      <c r="D276" s="221"/>
      <c r="E276" s="222">
        <v>122.2</v>
      </c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 t="s">
        <v>164</v>
      </c>
      <c r="AH276" s="204">
        <v>1</v>
      </c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204"/>
      <c r="AT276" s="204"/>
      <c r="AU276" s="204"/>
      <c r="AV276" s="204"/>
      <c r="AW276" s="204"/>
      <c r="AX276" s="204"/>
      <c r="AY276" s="204"/>
      <c r="AZ276" s="204"/>
      <c r="BA276" s="204"/>
      <c r="BB276" s="204"/>
      <c r="BC276" s="204"/>
      <c r="BD276" s="204"/>
      <c r="BE276" s="204"/>
      <c r="BF276" s="204"/>
      <c r="BG276" s="204"/>
      <c r="BH276" s="204"/>
    </row>
    <row r="277" spans="1:60" outlineLevel="1" x14ac:dyDescent="0.2">
      <c r="A277" s="211"/>
      <c r="B277" s="212"/>
      <c r="C277" s="258" t="s">
        <v>311</v>
      </c>
      <c r="D277" s="219"/>
      <c r="E277" s="220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04"/>
      <c r="Y277" s="204"/>
      <c r="Z277" s="204"/>
      <c r="AA277" s="204"/>
      <c r="AB277" s="204"/>
      <c r="AC277" s="204"/>
      <c r="AD277" s="204"/>
      <c r="AE277" s="204"/>
      <c r="AF277" s="204"/>
      <c r="AG277" s="204" t="s">
        <v>164</v>
      </c>
      <c r="AH277" s="204">
        <v>0</v>
      </c>
      <c r="AI277" s="204"/>
      <c r="AJ277" s="204"/>
      <c r="AK277" s="204"/>
      <c r="AL277" s="204"/>
      <c r="AM277" s="204"/>
      <c r="AN277" s="204"/>
      <c r="AO277" s="204"/>
      <c r="AP277" s="204"/>
      <c r="AQ277" s="204"/>
      <c r="AR277" s="204"/>
      <c r="AS277" s="204"/>
      <c r="AT277" s="204"/>
      <c r="AU277" s="204"/>
      <c r="AV277" s="204"/>
      <c r="AW277" s="204"/>
      <c r="AX277" s="204"/>
      <c r="AY277" s="204"/>
      <c r="AZ277" s="204"/>
      <c r="BA277" s="204"/>
      <c r="BB277" s="204"/>
      <c r="BC277" s="204"/>
      <c r="BD277" s="204"/>
      <c r="BE277" s="204"/>
      <c r="BF277" s="204"/>
      <c r="BG277" s="204"/>
      <c r="BH277" s="204"/>
    </row>
    <row r="278" spans="1:60" outlineLevel="1" x14ac:dyDescent="0.2">
      <c r="A278" s="211"/>
      <c r="B278" s="212"/>
      <c r="C278" s="258" t="s">
        <v>174</v>
      </c>
      <c r="D278" s="219"/>
      <c r="E278" s="220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04"/>
      <c r="Y278" s="204"/>
      <c r="Z278" s="204"/>
      <c r="AA278" s="204"/>
      <c r="AB278" s="204"/>
      <c r="AC278" s="204"/>
      <c r="AD278" s="204"/>
      <c r="AE278" s="204"/>
      <c r="AF278" s="204"/>
      <c r="AG278" s="204" t="s">
        <v>164</v>
      </c>
      <c r="AH278" s="204">
        <v>0</v>
      </c>
      <c r="AI278" s="204"/>
      <c r="AJ278" s="204"/>
      <c r="AK278" s="204"/>
      <c r="AL278" s="204"/>
      <c r="AM278" s="204"/>
      <c r="AN278" s="204"/>
      <c r="AO278" s="204"/>
      <c r="AP278" s="204"/>
      <c r="AQ278" s="204"/>
      <c r="AR278" s="204"/>
      <c r="AS278" s="204"/>
      <c r="AT278" s="204"/>
      <c r="AU278" s="204"/>
      <c r="AV278" s="204"/>
      <c r="AW278" s="204"/>
      <c r="AX278" s="204"/>
      <c r="AY278" s="204"/>
      <c r="AZ278" s="204"/>
      <c r="BA278" s="204"/>
      <c r="BB278" s="204"/>
      <c r="BC278" s="204"/>
      <c r="BD278" s="204"/>
      <c r="BE278" s="204"/>
      <c r="BF278" s="204"/>
      <c r="BG278" s="204"/>
      <c r="BH278" s="204"/>
    </row>
    <row r="279" spans="1:60" outlineLevel="1" x14ac:dyDescent="0.2">
      <c r="A279" s="211"/>
      <c r="B279" s="212"/>
      <c r="C279" s="258" t="s">
        <v>433</v>
      </c>
      <c r="D279" s="219"/>
      <c r="E279" s="220">
        <v>51.2</v>
      </c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04"/>
      <c r="Y279" s="204"/>
      <c r="Z279" s="204"/>
      <c r="AA279" s="204"/>
      <c r="AB279" s="204"/>
      <c r="AC279" s="204"/>
      <c r="AD279" s="204"/>
      <c r="AE279" s="204"/>
      <c r="AF279" s="204"/>
      <c r="AG279" s="204" t="s">
        <v>164</v>
      </c>
      <c r="AH279" s="204">
        <v>0</v>
      </c>
      <c r="AI279" s="204"/>
      <c r="AJ279" s="204"/>
      <c r="AK279" s="204"/>
      <c r="AL279" s="204"/>
      <c r="AM279" s="204"/>
      <c r="AN279" s="204"/>
      <c r="AO279" s="204"/>
      <c r="AP279" s="204"/>
      <c r="AQ279" s="204"/>
      <c r="AR279" s="204"/>
      <c r="AS279" s="204"/>
      <c r="AT279" s="204"/>
      <c r="AU279" s="204"/>
      <c r="AV279" s="204"/>
      <c r="AW279" s="204"/>
      <c r="AX279" s="204"/>
      <c r="AY279" s="204"/>
      <c r="AZ279" s="204"/>
      <c r="BA279" s="204"/>
      <c r="BB279" s="204"/>
      <c r="BC279" s="204"/>
      <c r="BD279" s="204"/>
      <c r="BE279" s="204"/>
      <c r="BF279" s="204"/>
      <c r="BG279" s="204"/>
      <c r="BH279" s="204"/>
    </row>
    <row r="280" spans="1:60" outlineLevel="1" x14ac:dyDescent="0.2">
      <c r="A280" s="211"/>
      <c r="B280" s="212"/>
      <c r="C280" s="258" t="s">
        <v>434</v>
      </c>
      <c r="D280" s="219"/>
      <c r="E280" s="220">
        <v>79.2</v>
      </c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04"/>
      <c r="Y280" s="204"/>
      <c r="Z280" s="204"/>
      <c r="AA280" s="204"/>
      <c r="AB280" s="204"/>
      <c r="AC280" s="204"/>
      <c r="AD280" s="204"/>
      <c r="AE280" s="204"/>
      <c r="AF280" s="204"/>
      <c r="AG280" s="204" t="s">
        <v>164</v>
      </c>
      <c r="AH280" s="204">
        <v>0</v>
      </c>
      <c r="AI280" s="204"/>
      <c r="AJ280" s="204"/>
      <c r="AK280" s="204"/>
      <c r="AL280" s="204"/>
      <c r="AM280" s="204"/>
      <c r="AN280" s="204"/>
      <c r="AO280" s="204"/>
      <c r="AP280" s="204"/>
      <c r="AQ280" s="204"/>
      <c r="AR280" s="204"/>
      <c r="AS280" s="204"/>
      <c r="AT280" s="204"/>
      <c r="AU280" s="204"/>
      <c r="AV280" s="204"/>
      <c r="AW280" s="204"/>
      <c r="AX280" s="204"/>
      <c r="AY280" s="204"/>
      <c r="AZ280" s="204"/>
      <c r="BA280" s="204"/>
      <c r="BB280" s="204"/>
      <c r="BC280" s="204"/>
      <c r="BD280" s="204"/>
      <c r="BE280" s="204"/>
      <c r="BF280" s="204"/>
      <c r="BG280" s="204"/>
      <c r="BH280" s="204"/>
    </row>
    <row r="281" spans="1:60" outlineLevel="1" x14ac:dyDescent="0.2">
      <c r="A281" s="211"/>
      <c r="B281" s="212"/>
      <c r="C281" s="258" t="s">
        <v>435</v>
      </c>
      <c r="D281" s="219"/>
      <c r="E281" s="220">
        <v>9</v>
      </c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04"/>
      <c r="Y281" s="204"/>
      <c r="Z281" s="204"/>
      <c r="AA281" s="204"/>
      <c r="AB281" s="204"/>
      <c r="AC281" s="204"/>
      <c r="AD281" s="204"/>
      <c r="AE281" s="204"/>
      <c r="AF281" s="204"/>
      <c r="AG281" s="204" t="s">
        <v>164</v>
      </c>
      <c r="AH281" s="204">
        <v>0</v>
      </c>
      <c r="AI281" s="204"/>
      <c r="AJ281" s="204"/>
      <c r="AK281" s="204"/>
      <c r="AL281" s="204"/>
      <c r="AM281" s="204"/>
      <c r="AN281" s="204"/>
      <c r="AO281" s="204"/>
      <c r="AP281" s="204"/>
      <c r="AQ281" s="204"/>
      <c r="AR281" s="204"/>
      <c r="AS281" s="204"/>
      <c r="AT281" s="204"/>
      <c r="AU281" s="204"/>
      <c r="AV281" s="204"/>
      <c r="AW281" s="204"/>
      <c r="AX281" s="204"/>
      <c r="AY281" s="204"/>
      <c r="AZ281" s="204"/>
      <c r="BA281" s="204"/>
      <c r="BB281" s="204"/>
      <c r="BC281" s="204"/>
      <c r="BD281" s="204"/>
      <c r="BE281" s="204"/>
      <c r="BF281" s="204"/>
      <c r="BG281" s="204"/>
      <c r="BH281" s="204"/>
    </row>
    <row r="282" spans="1:60" outlineLevel="1" x14ac:dyDescent="0.2">
      <c r="A282" s="211"/>
      <c r="B282" s="212"/>
      <c r="C282" s="259" t="s">
        <v>165</v>
      </c>
      <c r="D282" s="221"/>
      <c r="E282" s="222">
        <v>139.4</v>
      </c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04"/>
      <c r="Y282" s="204"/>
      <c r="Z282" s="204"/>
      <c r="AA282" s="204"/>
      <c r="AB282" s="204"/>
      <c r="AC282" s="204"/>
      <c r="AD282" s="204"/>
      <c r="AE282" s="204"/>
      <c r="AF282" s="204"/>
      <c r="AG282" s="204" t="s">
        <v>164</v>
      </c>
      <c r="AH282" s="204">
        <v>1</v>
      </c>
      <c r="AI282" s="204"/>
      <c r="AJ282" s="204"/>
      <c r="AK282" s="204"/>
      <c r="AL282" s="204"/>
      <c r="AM282" s="204"/>
      <c r="AN282" s="204"/>
      <c r="AO282" s="204"/>
      <c r="AP282" s="204"/>
      <c r="AQ282" s="204"/>
      <c r="AR282" s="204"/>
      <c r="AS282" s="204"/>
      <c r="AT282" s="204"/>
      <c r="AU282" s="204"/>
      <c r="AV282" s="204"/>
      <c r="AW282" s="204"/>
      <c r="AX282" s="204"/>
      <c r="AY282" s="204"/>
      <c r="AZ282" s="204"/>
      <c r="BA282" s="204"/>
      <c r="BB282" s="204"/>
      <c r="BC282" s="204"/>
      <c r="BD282" s="204"/>
      <c r="BE282" s="204"/>
      <c r="BF282" s="204"/>
      <c r="BG282" s="204"/>
      <c r="BH282" s="204"/>
    </row>
    <row r="283" spans="1:60" outlineLevel="1" x14ac:dyDescent="0.2">
      <c r="A283" s="234">
        <v>19</v>
      </c>
      <c r="B283" s="235" t="s">
        <v>436</v>
      </c>
      <c r="C283" s="254" t="s">
        <v>437</v>
      </c>
      <c r="D283" s="236" t="s">
        <v>317</v>
      </c>
      <c r="E283" s="237">
        <v>794.15</v>
      </c>
      <c r="F283" s="238"/>
      <c r="G283" s="239">
        <f>ROUND(E283*F283,2)</f>
        <v>0</v>
      </c>
      <c r="H283" s="238"/>
      <c r="I283" s="239">
        <f>ROUND(E283*H283,2)</f>
        <v>0</v>
      </c>
      <c r="J283" s="238"/>
      <c r="K283" s="239">
        <f>ROUND(E283*J283,2)</f>
        <v>0</v>
      </c>
      <c r="L283" s="239">
        <v>15</v>
      </c>
      <c r="M283" s="239">
        <f>G283*(1+L283/100)</f>
        <v>0</v>
      </c>
      <c r="N283" s="239">
        <v>0</v>
      </c>
      <c r="O283" s="239">
        <f>ROUND(E283*N283,2)</f>
        <v>0</v>
      </c>
      <c r="P283" s="239">
        <v>0</v>
      </c>
      <c r="Q283" s="239">
        <f>ROUND(E283*P283,2)</f>
        <v>0</v>
      </c>
      <c r="R283" s="239"/>
      <c r="S283" s="239" t="s">
        <v>153</v>
      </c>
      <c r="T283" s="240" t="s">
        <v>154</v>
      </c>
      <c r="U283" s="214">
        <v>0</v>
      </c>
      <c r="V283" s="214">
        <f>ROUND(E283*U283,2)</f>
        <v>0</v>
      </c>
      <c r="W283" s="214"/>
      <c r="X283" s="204"/>
      <c r="Y283" s="204"/>
      <c r="Z283" s="204"/>
      <c r="AA283" s="204"/>
      <c r="AB283" s="204"/>
      <c r="AC283" s="204"/>
      <c r="AD283" s="204"/>
      <c r="AE283" s="204"/>
      <c r="AF283" s="204"/>
      <c r="AG283" s="204" t="s">
        <v>257</v>
      </c>
      <c r="AH283" s="204"/>
      <c r="AI283" s="204"/>
      <c r="AJ283" s="204"/>
      <c r="AK283" s="204"/>
      <c r="AL283" s="204"/>
      <c r="AM283" s="204"/>
      <c r="AN283" s="204"/>
      <c r="AO283" s="204"/>
      <c r="AP283" s="204"/>
      <c r="AQ283" s="204"/>
      <c r="AR283" s="204"/>
      <c r="AS283" s="204"/>
      <c r="AT283" s="204"/>
      <c r="AU283" s="204"/>
      <c r="AV283" s="204"/>
      <c r="AW283" s="204"/>
      <c r="AX283" s="204"/>
      <c r="AY283" s="204"/>
      <c r="AZ283" s="204"/>
      <c r="BA283" s="204"/>
      <c r="BB283" s="204"/>
      <c r="BC283" s="204"/>
      <c r="BD283" s="204"/>
      <c r="BE283" s="204"/>
      <c r="BF283" s="204"/>
      <c r="BG283" s="204"/>
      <c r="BH283" s="204"/>
    </row>
    <row r="284" spans="1:60" outlineLevel="1" x14ac:dyDescent="0.2">
      <c r="A284" s="211"/>
      <c r="B284" s="212"/>
      <c r="C284" s="255" t="s">
        <v>180</v>
      </c>
      <c r="D284" s="242"/>
      <c r="E284" s="242"/>
      <c r="F284" s="242"/>
      <c r="G284" s="242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04"/>
      <c r="Y284" s="204"/>
      <c r="Z284" s="204"/>
      <c r="AA284" s="204"/>
      <c r="AB284" s="204"/>
      <c r="AC284" s="204"/>
      <c r="AD284" s="204"/>
      <c r="AE284" s="204"/>
      <c r="AF284" s="204"/>
      <c r="AG284" s="204" t="s">
        <v>157</v>
      </c>
      <c r="AH284" s="204"/>
      <c r="AI284" s="204"/>
      <c r="AJ284" s="204"/>
      <c r="AK284" s="204"/>
      <c r="AL284" s="204"/>
      <c r="AM284" s="204"/>
      <c r="AN284" s="204"/>
      <c r="AO284" s="204"/>
      <c r="AP284" s="204"/>
      <c r="AQ284" s="204"/>
      <c r="AR284" s="204"/>
      <c r="AS284" s="204"/>
      <c r="AT284" s="204"/>
      <c r="AU284" s="204"/>
      <c r="AV284" s="204"/>
      <c r="AW284" s="204"/>
      <c r="AX284" s="204"/>
      <c r="AY284" s="204"/>
      <c r="AZ284" s="204"/>
      <c r="BA284" s="204"/>
      <c r="BB284" s="204"/>
      <c r="BC284" s="204"/>
      <c r="BD284" s="204"/>
      <c r="BE284" s="204"/>
      <c r="BF284" s="204"/>
      <c r="BG284" s="204"/>
      <c r="BH284" s="204"/>
    </row>
    <row r="285" spans="1:60" outlineLevel="1" x14ac:dyDescent="0.2">
      <c r="A285" s="211"/>
      <c r="B285" s="212"/>
      <c r="C285" s="257" t="s">
        <v>50</v>
      </c>
      <c r="D285" s="243"/>
      <c r="E285" s="243"/>
      <c r="F285" s="243"/>
      <c r="G285" s="243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04"/>
      <c r="Y285" s="204"/>
      <c r="Z285" s="204"/>
      <c r="AA285" s="204"/>
      <c r="AB285" s="204"/>
      <c r="AC285" s="204"/>
      <c r="AD285" s="204"/>
      <c r="AE285" s="204"/>
      <c r="AF285" s="204"/>
      <c r="AG285" s="204" t="s">
        <v>157</v>
      </c>
      <c r="AH285" s="204"/>
      <c r="AI285" s="204"/>
      <c r="AJ285" s="204"/>
      <c r="AK285" s="204"/>
      <c r="AL285" s="204"/>
      <c r="AM285" s="204"/>
      <c r="AN285" s="204"/>
      <c r="AO285" s="204"/>
      <c r="AP285" s="204"/>
      <c r="AQ285" s="204"/>
      <c r="AR285" s="204"/>
      <c r="AS285" s="204"/>
      <c r="AT285" s="204"/>
      <c r="AU285" s="204"/>
      <c r="AV285" s="204"/>
      <c r="AW285" s="204"/>
      <c r="AX285" s="204"/>
      <c r="AY285" s="204"/>
      <c r="AZ285" s="204"/>
      <c r="BA285" s="204"/>
      <c r="BB285" s="204"/>
      <c r="BC285" s="204"/>
      <c r="BD285" s="204"/>
      <c r="BE285" s="204"/>
      <c r="BF285" s="204"/>
      <c r="BG285" s="204"/>
      <c r="BH285" s="204"/>
    </row>
    <row r="286" spans="1:60" outlineLevel="1" x14ac:dyDescent="0.2">
      <c r="A286" s="211"/>
      <c r="B286" s="212"/>
      <c r="C286" s="258" t="s">
        <v>276</v>
      </c>
      <c r="D286" s="219"/>
      <c r="E286" s="220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04"/>
      <c r="Y286" s="204"/>
      <c r="Z286" s="204"/>
      <c r="AA286" s="204"/>
      <c r="AB286" s="204"/>
      <c r="AC286" s="204"/>
      <c r="AD286" s="204"/>
      <c r="AE286" s="204"/>
      <c r="AF286" s="204"/>
      <c r="AG286" s="204" t="s">
        <v>164</v>
      </c>
      <c r="AH286" s="204">
        <v>0</v>
      </c>
      <c r="AI286" s="204"/>
      <c r="AJ286" s="204"/>
      <c r="AK286" s="204"/>
      <c r="AL286" s="204"/>
      <c r="AM286" s="204"/>
      <c r="AN286" s="204"/>
      <c r="AO286" s="204"/>
      <c r="AP286" s="204"/>
      <c r="AQ286" s="204"/>
      <c r="AR286" s="204"/>
      <c r="AS286" s="204"/>
      <c r="AT286" s="204"/>
      <c r="AU286" s="204"/>
      <c r="AV286" s="204"/>
      <c r="AW286" s="204"/>
      <c r="AX286" s="204"/>
      <c r="AY286" s="204"/>
      <c r="AZ286" s="204"/>
      <c r="BA286" s="204"/>
      <c r="BB286" s="204"/>
      <c r="BC286" s="204"/>
      <c r="BD286" s="204"/>
      <c r="BE286" s="204"/>
      <c r="BF286" s="204"/>
      <c r="BG286" s="204"/>
      <c r="BH286" s="204"/>
    </row>
    <row r="287" spans="1:60" outlineLevel="1" x14ac:dyDescent="0.2">
      <c r="A287" s="211"/>
      <c r="B287" s="212"/>
      <c r="C287" s="258" t="s">
        <v>438</v>
      </c>
      <c r="D287" s="219"/>
      <c r="E287" s="220">
        <v>43.2</v>
      </c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04"/>
      <c r="Y287" s="204"/>
      <c r="Z287" s="204"/>
      <c r="AA287" s="204"/>
      <c r="AB287" s="204"/>
      <c r="AC287" s="204"/>
      <c r="AD287" s="204"/>
      <c r="AE287" s="204"/>
      <c r="AF287" s="204"/>
      <c r="AG287" s="204" t="s">
        <v>164</v>
      </c>
      <c r="AH287" s="204">
        <v>0</v>
      </c>
      <c r="AI287" s="204"/>
      <c r="AJ287" s="204"/>
      <c r="AK287" s="204"/>
      <c r="AL287" s="204"/>
      <c r="AM287" s="204"/>
      <c r="AN287" s="204"/>
      <c r="AO287" s="204"/>
      <c r="AP287" s="204"/>
      <c r="AQ287" s="204"/>
      <c r="AR287" s="204"/>
      <c r="AS287" s="204"/>
      <c r="AT287" s="204"/>
      <c r="AU287" s="204"/>
      <c r="AV287" s="204"/>
      <c r="AW287" s="204"/>
      <c r="AX287" s="204"/>
      <c r="AY287" s="204"/>
      <c r="AZ287" s="204"/>
      <c r="BA287" s="204"/>
      <c r="BB287" s="204"/>
      <c r="BC287" s="204"/>
      <c r="BD287" s="204"/>
      <c r="BE287" s="204"/>
      <c r="BF287" s="204"/>
      <c r="BG287" s="204"/>
      <c r="BH287" s="204"/>
    </row>
    <row r="288" spans="1:60" outlineLevel="1" x14ac:dyDescent="0.2">
      <c r="A288" s="211"/>
      <c r="B288" s="212"/>
      <c r="C288" s="258" t="s">
        <v>439</v>
      </c>
      <c r="D288" s="219"/>
      <c r="E288" s="220">
        <v>59.28</v>
      </c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04"/>
      <c r="Y288" s="204"/>
      <c r="Z288" s="204"/>
      <c r="AA288" s="204"/>
      <c r="AB288" s="204"/>
      <c r="AC288" s="204"/>
      <c r="AD288" s="204"/>
      <c r="AE288" s="204"/>
      <c r="AF288" s="204"/>
      <c r="AG288" s="204" t="s">
        <v>164</v>
      </c>
      <c r="AH288" s="204">
        <v>0</v>
      </c>
      <c r="AI288" s="204"/>
      <c r="AJ288" s="204"/>
      <c r="AK288" s="204"/>
      <c r="AL288" s="204"/>
      <c r="AM288" s="204"/>
      <c r="AN288" s="204"/>
      <c r="AO288" s="204"/>
      <c r="AP288" s="204"/>
      <c r="AQ288" s="204"/>
      <c r="AR288" s="204"/>
      <c r="AS288" s="204"/>
      <c r="AT288" s="204"/>
      <c r="AU288" s="204"/>
      <c r="AV288" s="204"/>
      <c r="AW288" s="204"/>
      <c r="AX288" s="204"/>
      <c r="AY288" s="204"/>
      <c r="AZ288" s="204"/>
      <c r="BA288" s="204"/>
      <c r="BB288" s="204"/>
      <c r="BC288" s="204"/>
      <c r="BD288" s="204"/>
      <c r="BE288" s="204"/>
      <c r="BF288" s="204"/>
      <c r="BG288" s="204"/>
      <c r="BH288" s="204"/>
    </row>
    <row r="289" spans="1:60" outlineLevel="1" x14ac:dyDescent="0.2">
      <c r="A289" s="211"/>
      <c r="B289" s="212"/>
      <c r="C289" s="259" t="s">
        <v>165</v>
      </c>
      <c r="D289" s="221"/>
      <c r="E289" s="222">
        <v>102.48</v>
      </c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04"/>
      <c r="Y289" s="204"/>
      <c r="Z289" s="204"/>
      <c r="AA289" s="204"/>
      <c r="AB289" s="204"/>
      <c r="AC289" s="204"/>
      <c r="AD289" s="204"/>
      <c r="AE289" s="204"/>
      <c r="AF289" s="204"/>
      <c r="AG289" s="204" t="s">
        <v>164</v>
      </c>
      <c r="AH289" s="204">
        <v>1</v>
      </c>
      <c r="AI289" s="204"/>
      <c r="AJ289" s="204"/>
      <c r="AK289" s="204"/>
      <c r="AL289" s="204"/>
      <c r="AM289" s="204"/>
      <c r="AN289" s="204"/>
      <c r="AO289" s="204"/>
      <c r="AP289" s="204"/>
      <c r="AQ289" s="204"/>
      <c r="AR289" s="204"/>
      <c r="AS289" s="204"/>
      <c r="AT289" s="204"/>
      <c r="AU289" s="204"/>
      <c r="AV289" s="204"/>
      <c r="AW289" s="204"/>
      <c r="AX289" s="204"/>
      <c r="AY289" s="204"/>
      <c r="AZ289" s="204"/>
      <c r="BA289" s="204"/>
      <c r="BB289" s="204"/>
      <c r="BC289" s="204"/>
      <c r="BD289" s="204"/>
      <c r="BE289" s="204"/>
      <c r="BF289" s="204"/>
      <c r="BG289" s="204"/>
      <c r="BH289" s="204"/>
    </row>
    <row r="290" spans="1:60" outlineLevel="1" x14ac:dyDescent="0.2">
      <c r="A290" s="211"/>
      <c r="B290" s="212"/>
      <c r="C290" s="258" t="s">
        <v>166</v>
      </c>
      <c r="D290" s="219"/>
      <c r="E290" s="220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04"/>
      <c r="Y290" s="204"/>
      <c r="Z290" s="204"/>
      <c r="AA290" s="204"/>
      <c r="AB290" s="204"/>
      <c r="AC290" s="204"/>
      <c r="AD290" s="204"/>
      <c r="AE290" s="204"/>
      <c r="AF290" s="204"/>
      <c r="AG290" s="204" t="s">
        <v>164</v>
      </c>
      <c r="AH290" s="204">
        <v>0</v>
      </c>
      <c r="AI290" s="204"/>
      <c r="AJ290" s="204"/>
      <c r="AK290" s="204"/>
      <c r="AL290" s="204"/>
      <c r="AM290" s="204"/>
      <c r="AN290" s="204"/>
      <c r="AO290" s="204"/>
      <c r="AP290" s="204"/>
      <c r="AQ290" s="204"/>
      <c r="AR290" s="204"/>
      <c r="AS290" s="204"/>
      <c r="AT290" s="204"/>
      <c r="AU290" s="204"/>
      <c r="AV290" s="204"/>
      <c r="AW290" s="204"/>
      <c r="AX290" s="204"/>
      <c r="AY290" s="204"/>
      <c r="AZ290" s="204"/>
      <c r="BA290" s="204"/>
      <c r="BB290" s="204"/>
      <c r="BC290" s="204"/>
      <c r="BD290" s="204"/>
      <c r="BE290" s="204"/>
      <c r="BF290" s="204"/>
      <c r="BG290" s="204"/>
      <c r="BH290" s="204"/>
    </row>
    <row r="291" spans="1:60" outlineLevel="1" x14ac:dyDescent="0.2">
      <c r="A291" s="211"/>
      <c r="B291" s="212"/>
      <c r="C291" s="258" t="s">
        <v>440</v>
      </c>
      <c r="D291" s="219"/>
      <c r="E291" s="220">
        <v>187.2</v>
      </c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04"/>
      <c r="Y291" s="204"/>
      <c r="Z291" s="204"/>
      <c r="AA291" s="204"/>
      <c r="AB291" s="204"/>
      <c r="AC291" s="204"/>
      <c r="AD291" s="204"/>
      <c r="AE291" s="204"/>
      <c r="AF291" s="204"/>
      <c r="AG291" s="204" t="s">
        <v>164</v>
      </c>
      <c r="AH291" s="204">
        <v>0</v>
      </c>
      <c r="AI291" s="204"/>
      <c r="AJ291" s="204"/>
      <c r="AK291" s="204"/>
      <c r="AL291" s="204"/>
      <c r="AM291" s="204"/>
      <c r="AN291" s="204"/>
      <c r="AO291" s="204"/>
      <c r="AP291" s="204"/>
      <c r="AQ291" s="204"/>
      <c r="AR291" s="204"/>
      <c r="AS291" s="204"/>
      <c r="AT291" s="204"/>
      <c r="AU291" s="204"/>
      <c r="AV291" s="204"/>
      <c r="AW291" s="204"/>
      <c r="AX291" s="204"/>
      <c r="AY291" s="204"/>
      <c r="AZ291" s="204"/>
      <c r="BA291" s="204"/>
      <c r="BB291" s="204"/>
      <c r="BC291" s="204"/>
      <c r="BD291" s="204"/>
      <c r="BE291" s="204"/>
      <c r="BF291" s="204"/>
      <c r="BG291" s="204"/>
      <c r="BH291" s="204"/>
    </row>
    <row r="292" spans="1:60" outlineLevel="1" x14ac:dyDescent="0.2">
      <c r="A292" s="211"/>
      <c r="B292" s="212"/>
      <c r="C292" s="258" t="s">
        <v>441</v>
      </c>
      <c r="D292" s="219"/>
      <c r="E292" s="220">
        <v>123.2</v>
      </c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04"/>
      <c r="Y292" s="204"/>
      <c r="Z292" s="204"/>
      <c r="AA292" s="204"/>
      <c r="AB292" s="204"/>
      <c r="AC292" s="204"/>
      <c r="AD292" s="204"/>
      <c r="AE292" s="204"/>
      <c r="AF292" s="204"/>
      <c r="AG292" s="204" t="s">
        <v>164</v>
      </c>
      <c r="AH292" s="204">
        <v>0</v>
      </c>
      <c r="AI292" s="204"/>
      <c r="AJ292" s="204"/>
      <c r="AK292" s="204"/>
      <c r="AL292" s="204"/>
      <c r="AM292" s="204"/>
      <c r="AN292" s="204"/>
      <c r="AO292" s="204"/>
      <c r="AP292" s="204"/>
      <c r="AQ292" s="204"/>
      <c r="AR292" s="204"/>
      <c r="AS292" s="204"/>
      <c r="AT292" s="204"/>
      <c r="AU292" s="204"/>
      <c r="AV292" s="204"/>
      <c r="AW292" s="204"/>
      <c r="AX292" s="204"/>
      <c r="AY292" s="204"/>
      <c r="AZ292" s="204"/>
      <c r="BA292" s="204"/>
      <c r="BB292" s="204"/>
      <c r="BC292" s="204"/>
      <c r="BD292" s="204"/>
      <c r="BE292" s="204"/>
      <c r="BF292" s="204"/>
      <c r="BG292" s="204"/>
      <c r="BH292" s="204"/>
    </row>
    <row r="293" spans="1:60" outlineLevel="1" x14ac:dyDescent="0.2">
      <c r="A293" s="211"/>
      <c r="B293" s="212"/>
      <c r="C293" s="258" t="s">
        <v>442</v>
      </c>
      <c r="D293" s="219"/>
      <c r="E293" s="220">
        <v>14</v>
      </c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04"/>
      <c r="Y293" s="204"/>
      <c r="Z293" s="204"/>
      <c r="AA293" s="204"/>
      <c r="AB293" s="204"/>
      <c r="AC293" s="204"/>
      <c r="AD293" s="204"/>
      <c r="AE293" s="204"/>
      <c r="AF293" s="204"/>
      <c r="AG293" s="204" t="s">
        <v>164</v>
      </c>
      <c r="AH293" s="204">
        <v>0</v>
      </c>
      <c r="AI293" s="204"/>
      <c r="AJ293" s="204"/>
      <c r="AK293" s="204"/>
      <c r="AL293" s="204"/>
      <c r="AM293" s="204"/>
      <c r="AN293" s="204"/>
      <c r="AO293" s="204"/>
      <c r="AP293" s="204"/>
      <c r="AQ293" s="204"/>
      <c r="AR293" s="204"/>
      <c r="AS293" s="204"/>
      <c r="AT293" s="204"/>
      <c r="AU293" s="204"/>
      <c r="AV293" s="204"/>
      <c r="AW293" s="204"/>
      <c r="AX293" s="204"/>
      <c r="AY293" s="204"/>
      <c r="AZ293" s="204"/>
      <c r="BA293" s="204"/>
      <c r="BB293" s="204"/>
      <c r="BC293" s="204"/>
      <c r="BD293" s="204"/>
      <c r="BE293" s="204"/>
      <c r="BF293" s="204"/>
      <c r="BG293" s="204"/>
      <c r="BH293" s="204"/>
    </row>
    <row r="294" spans="1:60" outlineLevel="1" x14ac:dyDescent="0.2">
      <c r="A294" s="211"/>
      <c r="B294" s="212"/>
      <c r="C294" s="259" t="s">
        <v>165</v>
      </c>
      <c r="D294" s="221"/>
      <c r="E294" s="222">
        <v>324.39999999999998</v>
      </c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04"/>
      <c r="Y294" s="204"/>
      <c r="Z294" s="204"/>
      <c r="AA294" s="204"/>
      <c r="AB294" s="204"/>
      <c r="AC294" s="204"/>
      <c r="AD294" s="204"/>
      <c r="AE294" s="204"/>
      <c r="AF294" s="204"/>
      <c r="AG294" s="204" t="s">
        <v>164</v>
      </c>
      <c r="AH294" s="204">
        <v>1</v>
      </c>
      <c r="AI294" s="204"/>
      <c r="AJ294" s="204"/>
      <c r="AK294" s="204"/>
      <c r="AL294" s="204"/>
      <c r="AM294" s="204"/>
      <c r="AN294" s="204"/>
      <c r="AO294" s="204"/>
      <c r="AP294" s="204"/>
      <c r="AQ294" s="204"/>
      <c r="AR294" s="204"/>
      <c r="AS294" s="204"/>
      <c r="AT294" s="204"/>
      <c r="AU294" s="204"/>
      <c r="AV294" s="204"/>
      <c r="AW294" s="204"/>
      <c r="AX294" s="204"/>
      <c r="AY294" s="204"/>
      <c r="AZ294" s="204"/>
      <c r="BA294" s="204"/>
      <c r="BB294" s="204"/>
      <c r="BC294" s="204"/>
      <c r="BD294" s="204"/>
      <c r="BE294" s="204"/>
      <c r="BF294" s="204"/>
      <c r="BG294" s="204"/>
      <c r="BH294" s="204"/>
    </row>
    <row r="295" spans="1:60" outlineLevel="1" x14ac:dyDescent="0.2">
      <c r="A295" s="211"/>
      <c r="B295" s="212"/>
      <c r="C295" s="258" t="s">
        <v>311</v>
      </c>
      <c r="D295" s="219"/>
      <c r="E295" s="220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04"/>
      <c r="Y295" s="204"/>
      <c r="Z295" s="204"/>
      <c r="AA295" s="204"/>
      <c r="AB295" s="204"/>
      <c r="AC295" s="204"/>
      <c r="AD295" s="204"/>
      <c r="AE295" s="204"/>
      <c r="AF295" s="204"/>
      <c r="AG295" s="204" t="s">
        <v>164</v>
      </c>
      <c r="AH295" s="204">
        <v>0</v>
      </c>
      <c r="AI295" s="204"/>
      <c r="AJ295" s="204"/>
      <c r="AK295" s="204"/>
      <c r="AL295" s="204"/>
      <c r="AM295" s="204"/>
      <c r="AN295" s="204"/>
      <c r="AO295" s="204"/>
      <c r="AP295" s="204"/>
      <c r="AQ295" s="204"/>
      <c r="AR295" s="204"/>
      <c r="AS295" s="204"/>
      <c r="AT295" s="204"/>
      <c r="AU295" s="204"/>
      <c r="AV295" s="204"/>
      <c r="AW295" s="204"/>
      <c r="AX295" s="204"/>
      <c r="AY295" s="204"/>
      <c r="AZ295" s="204"/>
      <c r="BA295" s="204"/>
      <c r="BB295" s="204"/>
      <c r="BC295" s="204"/>
      <c r="BD295" s="204"/>
      <c r="BE295" s="204"/>
      <c r="BF295" s="204"/>
      <c r="BG295" s="204"/>
      <c r="BH295" s="204"/>
    </row>
    <row r="296" spans="1:60" outlineLevel="1" x14ac:dyDescent="0.2">
      <c r="A296" s="211"/>
      <c r="B296" s="212"/>
      <c r="C296" s="258" t="s">
        <v>443</v>
      </c>
      <c r="D296" s="219"/>
      <c r="E296" s="220">
        <v>153.6</v>
      </c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04"/>
      <c r="Y296" s="204"/>
      <c r="Z296" s="204"/>
      <c r="AA296" s="204"/>
      <c r="AB296" s="204"/>
      <c r="AC296" s="204"/>
      <c r="AD296" s="204"/>
      <c r="AE296" s="204"/>
      <c r="AF296" s="204"/>
      <c r="AG296" s="204" t="s">
        <v>164</v>
      </c>
      <c r="AH296" s="204">
        <v>0</v>
      </c>
      <c r="AI296" s="204"/>
      <c r="AJ296" s="204"/>
      <c r="AK296" s="204"/>
      <c r="AL296" s="204"/>
      <c r="AM296" s="204"/>
      <c r="AN296" s="204"/>
      <c r="AO296" s="204"/>
      <c r="AP296" s="204"/>
      <c r="AQ296" s="204"/>
      <c r="AR296" s="204"/>
      <c r="AS296" s="204"/>
      <c r="AT296" s="204"/>
      <c r="AU296" s="204"/>
      <c r="AV296" s="204"/>
      <c r="AW296" s="204"/>
      <c r="AX296" s="204"/>
      <c r="AY296" s="204"/>
      <c r="AZ296" s="204"/>
      <c r="BA296" s="204"/>
      <c r="BB296" s="204"/>
      <c r="BC296" s="204"/>
      <c r="BD296" s="204"/>
      <c r="BE296" s="204"/>
      <c r="BF296" s="204"/>
      <c r="BG296" s="204"/>
      <c r="BH296" s="204"/>
    </row>
    <row r="297" spans="1:60" outlineLevel="1" x14ac:dyDescent="0.2">
      <c r="A297" s="211"/>
      <c r="B297" s="212"/>
      <c r="C297" s="258" t="s">
        <v>444</v>
      </c>
      <c r="D297" s="219"/>
      <c r="E297" s="220">
        <v>184.8</v>
      </c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04"/>
      <c r="Y297" s="204"/>
      <c r="Z297" s="204"/>
      <c r="AA297" s="204"/>
      <c r="AB297" s="204"/>
      <c r="AC297" s="204"/>
      <c r="AD297" s="204"/>
      <c r="AE297" s="204"/>
      <c r="AF297" s="204"/>
      <c r="AG297" s="204" t="s">
        <v>164</v>
      </c>
      <c r="AH297" s="204">
        <v>0</v>
      </c>
      <c r="AI297" s="204"/>
      <c r="AJ297" s="204"/>
      <c r="AK297" s="204"/>
      <c r="AL297" s="204"/>
      <c r="AM297" s="204"/>
      <c r="AN297" s="204"/>
      <c r="AO297" s="204"/>
      <c r="AP297" s="204"/>
      <c r="AQ297" s="204"/>
      <c r="AR297" s="204"/>
      <c r="AS297" s="204"/>
      <c r="AT297" s="204"/>
      <c r="AU297" s="204"/>
      <c r="AV297" s="204"/>
      <c r="AW297" s="204"/>
      <c r="AX297" s="204"/>
      <c r="AY297" s="204"/>
      <c r="AZ297" s="204"/>
      <c r="BA297" s="204"/>
      <c r="BB297" s="204"/>
      <c r="BC297" s="204"/>
      <c r="BD297" s="204"/>
      <c r="BE297" s="204"/>
      <c r="BF297" s="204"/>
      <c r="BG297" s="204"/>
      <c r="BH297" s="204"/>
    </row>
    <row r="298" spans="1:60" outlineLevel="1" x14ac:dyDescent="0.2">
      <c r="A298" s="211"/>
      <c r="B298" s="212"/>
      <c r="C298" s="258" t="s">
        <v>445</v>
      </c>
      <c r="D298" s="219"/>
      <c r="E298" s="220">
        <v>18</v>
      </c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04"/>
      <c r="Y298" s="204"/>
      <c r="Z298" s="204"/>
      <c r="AA298" s="204"/>
      <c r="AB298" s="204"/>
      <c r="AC298" s="204"/>
      <c r="AD298" s="204"/>
      <c r="AE298" s="204"/>
      <c r="AF298" s="204"/>
      <c r="AG298" s="204" t="s">
        <v>164</v>
      </c>
      <c r="AH298" s="204">
        <v>0</v>
      </c>
      <c r="AI298" s="204"/>
      <c r="AJ298" s="204"/>
      <c r="AK298" s="204"/>
      <c r="AL298" s="204"/>
      <c r="AM298" s="204"/>
      <c r="AN298" s="204"/>
      <c r="AO298" s="204"/>
      <c r="AP298" s="204"/>
      <c r="AQ298" s="204"/>
      <c r="AR298" s="204"/>
      <c r="AS298" s="204"/>
      <c r="AT298" s="204"/>
      <c r="AU298" s="204"/>
      <c r="AV298" s="204"/>
      <c r="AW298" s="204"/>
      <c r="AX298" s="204"/>
      <c r="AY298" s="204"/>
      <c r="AZ298" s="204"/>
      <c r="BA298" s="204"/>
      <c r="BB298" s="204"/>
      <c r="BC298" s="204"/>
      <c r="BD298" s="204"/>
      <c r="BE298" s="204"/>
      <c r="BF298" s="204"/>
      <c r="BG298" s="204"/>
      <c r="BH298" s="204"/>
    </row>
    <row r="299" spans="1:60" outlineLevel="1" x14ac:dyDescent="0.2">
      <c r="A299" s="211"/>
      <c r="B299" s="212"/>
      <c r="C299" s="258" t="s">
        <v>446</v>
      </c>
      <c r="D299" s="219"/>
      <c r="E299" s="220">
        <v>5.87</v>
      </c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04"/>
      <c r="Y299" s="204"/>
      <c r="Z299" s="204"/>
      <c r="AA299" s="204"/>
      <c r="AB299" s="204"/>
      <c r="AC299" s="204"/>
      <c r="AD299" s="204"/>
      <c r="AE299" s="204"/>
      <c r="AF299" s="204"/>
      <c r="AG299" s="204" t="s">
        <v>164</v>
      </c>
      <c r="AH299" s="204">
        <v>0</v>
      </c>
      <c r="AI299" s="204"/>
      <c r="AJ299" s="204"/>
      <c r="AK299" s="204"/>
      <c r="AL299" s="204"/>
      <c r="AM299" s="204"/>
      <c r="AN299" s="204"/>
      <c r="AO299" s="204"/>
      <c r="AP299" s="204"/>
      <c r="AQ299" s="204"/>
      <c r="AR299" s="204"/>
      <c r="AS299" s="204"/>
      <c r="AT299" s="204"/>
      <c r="AU299" s="204"/>
      <c r="AV299" s="204"/>
      <c r="AW299" s="204"/>
      <c r="AX299" s="204"/>
      <c r="AY299" s="204"/>
      <c r="AZ299" s="204"/>
      <c r="BA299" s="204"/>
      <c r="BB299" s="204"/>
      <c r="BC299" s="204"/>
      <c r="BD299" s="204"/>
      <c r="BE299" s="204"/>
      <c r="BF299" s="204"/>
      <c r="BG299" s="204"/>
      <c r="BH299" s="204"/>
    </row>
    <row r="300" spans="1:60" outlineLevel="1" x14ac:dyDescent="0.2">
      <c r="A300" s="211"/>
      <c r="B300" s="212"/>
      <c r="C300" s="258" t="s">
        <v>447</v>
      </c>
      <c r="D300" s="219"/>
      <c r="E300" s="220">
        <v>5</v>
      </c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04"/>
      <c r="Y300" s="204"/>
      <c r="Z300" s="204"/>
      <c r="AA300" s="204"/>
      <c r="AB300" s="204"/>
      <c r="AC300" s="204"/>
      <c r="AD300" s="204"/>
      <c r="AE300" s="204"/>
      <c r="AF300" s="204"/>
      <c r="AG300" s="204" t="s">
        <v>164</v>
      </c>
      <c r="AH300" s="204">
        <v>0</v>
      </c>
      <c r="AI300" s="204"/>
      <c r="AJ300" s="204"/>
      <c r="AK300" s="204"/>
      <c r="AL300" s="204"/>
      <c r="AM300" s="204"/>
      <c r="AN300" s="204"/>
      <c r="AO300" s="204"/>
      <c r="AP300" s="204"/>
      <c r="AQ300" s="204"/>
      <c r="AR300" s="204"/>
      <c r="AS300" s="204"/>
      <c r="AT300" s="204"/>
      <c r="AU300" s="204"/>
      <c r="AV300" s="204"/>
      <c r="AW300" s="204"/>
      <c r="AX300" s="204"/>
      <c r="AY300" s="204"/>
      <c r="AZ300" s="204"/>
      <c r="BA300" s="204"/>
      <c r="BB300" s="204"/>
      <c r="BC300" s="204"/>
      <c r="BD300" s="204"/>
      <c r="BE300" s="204"/>
      <c r="BF300" s="204"/>
      <c r="BG300" s="204"/>
      <c r="BH300" s="204"/>
    </row>
    <row r="301" spans="1:60" outlineLevel="1" x14ac:dyDescent="0.2">
      <c r="A301" s="211"/>
      <c r="B301" s="212"/>
      <c r="C301" s="259" t="s">
        <v>165</v>
      </c>
      <c r="D301" s="221"/>
      <c r="E301" s="222">
        <v>367.27</v>
      </c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04"/>
      <c r="Y301" s="204"/>
      <c r="Z301" s="204"/>
      <c r="AA301" s="204"/>
      <c r="AB301" s="204"/>
      <c r="AC301" s="204"/>
      <c r="AD301" s="204"/>
      <c r="AE301" s="204"/>
      <c r="AF301" s="204"/>
      <c r="AG301" s="204" t="s">
        <v>164</v>
      </c>
      <c r="AH301" s="204">
        <v>1</v>
      </c>
      <c r="AI301" s="204"/>
      <c r="AJ301" s="204"/>
      <c r="AK301" s="204"/>
      <c r="AL301" s="204"/>
      <c r="AM301" s="204"/>
      <c r="AN301" s="204"/>
      <c r="AO301" s="204"/>
      <c r="AP301" s="204"/>
      <c r="AQ301" s="204"/>
      <c r="AR301" s="204"/>
      <c r="AS301" s="204"/>
      <c r="AT301" s="204"/>
      <c r="AU301" s="204"/>
      <c r="AV301" s="204"/>
      <c r="AW301" s="204"/>
      <c r="AX301" s="204"/>
      <c r="AY301" s="204"/>
      <c r="AZ301" s="204"/>
      <c r="BA301" s="204"/>
      <c r="BB301" s="204"/>
      <c r="BC301" s="204"/>
      <c r="BD301" s="204"/>
      <c r="BE301" s="204"/>
      <c r="BF301" s="204"/>
      <c r="BG301" s="204"/>
      <c r="BH301" s="204"/>
    </row>
    <row r="302" spans="1:60" outlineLevel="1" x14ac:dyDescent="0.2">
      <c r="A302" s="234">
        <v>20</v>
      </c>
      <c r="B302" s="235" t="s">
        <v>448</v>
      </c>
      <c r="C302" s="254" t="s">
        <v>449</v>
      </c>
      <c r="D302" s="236" t="s">
        <v>317</v>
      </c>
      <c r="E302" s="237">
        <v>294</v>
      </c>
      <c r="F302" s="238"/>
      <c r="G302" s="239">
        <f>ROUND(E302*F302,2)</f>
        <v>0</v>
      </c>
      <c r="H302" s="238"/>
      <c r="I302" s="239">
        <f>ROUND(E302*H302,2)</f>
        <v>0</v>
      </c>
      <c r="J302" s="238"/>
      <c r="K302" s="239">
        <f>ROUND(E302*J302,2)</f>
        <v>0</v>
      </c>
      <c r="L302" s="239">
        <v>15</v>
      </c>
      <c r="M302" s="239">
        <f>G302*(1+L302/100)</f>
        <v>0</v>
      </c>
      <c r="N302" s="239">
        <v>0</v>
      </c>
      <c r="O302" s="239">
        <f>ROUND(E302*N302,2)</f>
        <v>0</v>
      </c>
      <c r="P302" s="239">
        <v>0</v>
      </c>
      <c r="Q302" s="239">
        <f>ROUND(E302*P302,2)</f>
        <v>0</v>
      </c>
      <c r="R302" s="239"/>
      <c r="S302" s="239" t="s">
        <v>153</v>
      </c>
      <c r="T302" s="240" t="s">
        <v>154</v>
      </c>
      <c r="U302" s="214">
        <v>0</v>
      </c>
      <c r="V302" s="214">
        <f>ROUND(E302*U302,2)</f>
        <v>0</v>
      </c>
      <c r="W302" s="214"/>
      <c r="X302" s="204"/>
      <c r="Y302" s="204"/>
      <c r="Z302" s="204"/>
      <c r="AA302" s="204"/>
      <c r="AB302" s="204"/>
      <c r="AC302" s="204"/>
      <c r="AD302" s="204"/>
      <c r="AE302" s="204"/>
      <c r="AF302" s="204"/>
      <c r="AG302" s="204" t="s">
        <v>155</v>
      </c>
      <c r="AH302" s="204"/>
      <c r="AI302" s="204"/>
      <c r="AJ302" s="204"/>
      <c r="AK302" s="204"/>
      <c r="AL302" s="204"/>
      <c r="AM302" s="204"/>
      <c r="AN302" s="204"/>
      <c r="AO302" s="204"/>
      <c r="AP302" s="204"/>
      <c r="AQ302" s="204"/>
      <c r="AR302" s="204"/>
      <c r="AS302" s="204"/>
      <c r="AT302" s="204"/>
      <c r="AU302" s="204"/>
      <c r="AV302" s="204"/>
      <c r="AW302" s="204"/>
      <c r="AX302" s="204"/>
      <c r="AY302" s="204"/>
      <c r="AZ302" s="204"/>
      <c r="BA302" s="204"/>
      <c r="BB302" s="204"/>
      <c r="BC302" s="204"/>
      <c r="BD302" s="204"/>
      <c r="BE302" s="204"/>
      <c r="BF302" s="204"/>
      <c r="BG302" s="204"/>
      <c r="BH302" s="204"/>
    </row>
    <row r="303" spans="1:60" outlineLevel="1" x14ac:dyDescent="0.2">
      <c r="A303" s="211"/>
      <c r="B303" s="212"/>
      <c r="C303" s="255" t="s">
        <v>180</v>
      </c>
      <c r="D303" s="242"/>
      <c r="E303" s="242"/>
      <c r="F303" s="242"/>
      <c r="G303" s="242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04"/>
      <c r="Y303" s="204"/>
      <c r="Z303" s="204"/>
      <c r="AA303" s="204"/>
      <c r="AB303" s="204"/>
      <c r="AC303" s="204"/>
      <c r="AD303" s="204"/>
      <c r="AE303" s="204"/>
      <c r="AF303" s="204"/>
      <c r="AG303" s="204" t="s">
        <v>157</v>
      </c>
      <c r="AH303" s="204"/>
      <c r="AI303" s="204"/>
      <c r="AJ303" s="204"/>
      <c r="AK303" s="204"/>
      <c r="AL303" s="204"/>
      <c r="AM303" s="204"/>
      <c r="AN303" s="204"/>
      <c r="AO303" s="204"/>
      <c r="AP303" s="204"/>
      <c r="AQ303" s="204"/>
      <c r="AR303" s="204"/>
      <c r="AS303" s="204"/>
      <c r="AT303" s="204"/>
      <c r="AU303" s="204"/>
      <c r="AV303" s="204"/>
      <c r="AW303" s="204"/>
      <c r="AX303" s="204"/>
      <c r="AY303" s="204"/>
      <c r="AZ303" s="204"/>
      <c r="BA303" s="204"/>
      <c r="BB303" s="204"/>
      <c r="BC303" s="204"/>
      <c r="BD303" s="204"/>
      <c r="BE303" s="204"/>
      <c r="BF303" s="204"/>
      <c r="BG303" s="204"/>
      <c r="BH303" s="204"/>
    </row>
    <row r="304" spans="1:60" outlineLevel="1" x14ac:dyDescent="0.2">
      <c r="A304" s="211"/>
      <c r="B304" s="212"/>
      <c r="C304" s="257" t="s">
        <v>50</v>
      </c>
      <c r="D304" s="243"/>
      <c r="E304" s="243"/>
      <c r="F304" s="243"/>
      <c r="G304" s="243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04"/>
      <c r="Y304" s="204"/>
      <c r="Z304" s="204"/>
      <c r="AA304" s="204"/>
      <c r="AB304" s="204"/>
      <c r="AC304" s="204"/>
      <c r="AD304" s="204"/>
      <c r="AE304" s="204"/>
      <c r="AF304" s="204"/>
      <c r="AG304" s="204" t="s">
        <v>157</v>
      </c>
      <c r="AH304" s="204"/>
      <c r="AI304" s="204"/>
      <c r="AJ304" s="204"/>
      <c r="AK304" s="204"/>
      <c r="AL304" s="204"/>
      <c r="AM304" s="204"/>
      <c r="AN304" s="204"/>
      <c r="AO304" s="204"/>
      <c r="AP304" s="204"/>
      <c r="AQ304" s="204"/>
      <c r="AR304" s="204"/>
      <c r="AS304" s="204"/>
      <c r="AT304" s="204"/>
      <c r="AU304" s="204"/>
      <c r="AV304" s="204"/>
      <c r="AW304" s="204"/>
      <c r="AX304" s="204"/>
      <c r="AY304" s="204"/>
      <c r="AZ304" s="204"/>
      <c r="BA304" s="204"/>
      <c r="BB304" s="204"/>
      <c r="BC304" s="204"/>
      <c r="BD304" s="204"/>
      <c r="BE304" s="204"/>
      <c r="BF304" s="204"/>
      <c r="BG304" s="204"/>
      <c r="BH304" s="204"/>
    </row>
    <row r="305" spans="1:60" outlineLevel="1" x14ac:dyDescent="0.2">
      <c r="A305" s="211"/>
      <c r="B305" s="212"/>
      <c r="C305" s="258" t="s">
        <v>276</v>
      </c>
      <c r="D305" s="219"/>
      <c r="E305" s="220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04"/>
      <c r="Y305" s="204"/>
      <c r="Z305" s="204"/>
      <c r="AA305" s="204"/>
      <c r="AB305" s="204"/>
      <c r="AC305" s="204"/>
      <c r="AD305" s="204"/>
      <c r="AE305" s="204"/>
      <c r="AF305" s="204"/>
      <c r="AG305" s="204" t="s">
        <v>164</v>
      </c>
      <c r="AH305" s="204">
        <v>0</v>
      </c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</row>
    <row r="306" spans="1:60" outlineLevel="1" x14ac:dyDescent="0.2">
      <c r="A306" s="211"/>
      <c r="B306" s="212"/>
      <c r="C306" s="258" t="s">
        <v>428</v>
      </c>
      <c r="D306" s="219"/>
      <c r="E306" s="220">
        <v>14.4</v>
      </c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04"/>
      <c r="Y306" s="204"/>
      <c r="Z306" s="204"/>
      <c r="AA306" s="204"/>
      <c r="AB306" s="204"/>
      <c r="AC306" s="204"/>
      <c r="AD306" s="204"/>
      <c r="AE306" s="204"/>
      <c r="AF306" s="204"/>
      <c r="AG306" s="204" t="s">
        <v>164</v>
      </c>
      <c r="AH306" s="204">
        <v>0</v>
      </c>
      <c r="AI306" s="204"/>
      <c r="AJ306" s="204"/>
      <c r="AK306" s="204"/>
      <c r="AL306" s="204"/>
      <c r="AM306" s="204"/>
      <c r="AN306" s="204"/>
      <c r="AO306" s="204"/>
      <c r="AP306" s="204"/>
      <c r="AQ306" s="204"/>
      <c r="AR306" s="204"/>
      <c r="AS306" s="204"/>
      <c r="AT306" s="204"/>
      <c r="AU306" s="204"/>
      <c r="AV306" s="204"/>
      <c r="AW306" s="204"/>
      <c r="AX306" s="204"/>
      <c r="AY306" s="204"/>
      <c r="AZ306" s="204"/>
      <c r="BA306" s="204"/>
      <c r="BB306" s="204"/>
      <c r="BC306" s="204"/>
      <c r="BD306" s="204"/>
      <c r="BE306" s="204"/>
      <c r="BF306" s="204"/>
      <c r="BG306" s="204"/>
      <c r="BH306" s="204"/>
    </row>
    <row r="307" spans="1:60" outlineLevel="1" x14ac:dyDescent="0.2">
      <c r="A307" s="211"/>
      <c r="B307" s="212"/>
      <c r="C307" s="258" t="s">
        <v>429</v>
      </c>
      <c r="D307" s="219"/>
      <c r="E307" s="220">
        <v>18</v>
      </c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04"/>
      <c r="Y307" s="204"/>
      <c r="Z307" s="204"/>
      <c r="AA307" s="204"/>
      <c r="AB307" s="204"/>
      <c r="AC307" s="204"/>
      <c r="AD307" s="204"/>
      <c r="AE307" s="204"/>
      <c r="AF307" s="204"/>
      <c r="AG307" s="204" t="s">
        <v>164</v>
      </c>
      <c r="AH307" s="204">
        <v>0</v>
      </c>
      <c r="AI307" s="204"/>
      <c r="AJ307" s="204"/>
      <c r="AK307" s="204"/>
      <c r="AL307" s="204"/>
      <c r="AM307" s="204"/>
      <c r="AN307" s="204"/>
      <c r="AO307" s="204"/>
      <c r="AP307" s="204"/>
      <c r="AQ307" s="204"/>
      <c r="AR307" s="204"/>
      <c r="AS307" s="204"/>
      <c r="AT307" s="204"/>
      <c r="AU307" s="204"/>
      <c r="AV307" s="204"/>
      <c r="AW307" s="204"/>
      <c r="AX307" s="204"/>
      <c r="AY307" s="204"/>
      <c r="AZ307" s="204"/>
      <c r="BA307" s="204"/>
      <c r="BB307" s="204"/>
      <c r="BC307" s="204"/>
      <c r="BD307" s="204"/>
      <c r="BE307" s="204"/>
      <c r="BF307" s="204"/>
      <c r="BG307" s="204"/>
      <c r="BH307" s="204"/>
    </row>
    <row r="308" spans="1:60" outlineLevel="1" x14ac:dyDescent="0.2">
      <c r="A308" s="211"/>
      <c r="B308" s="212"/>
      <c r="C308" s="259" t="s">
        <v>165</v>
      </c>
      <c r="D308" s="221"/>
      <c r="E308" s="222">
        <v>32.4</v>
      </c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04"/>
      <c r="Y308" s="204"/>
      <c r="Z308" s="204"/>
      <c r="AA308" s="204"/>
      <c r="AB308" s="204"/>
      <c r="AC308" s="204"/>
      <c r="AD308" s="204"/>
      <c r="AE308" s="204"/>
      <c r="AF308" s="204"/>
      <c r="AG308" s="204" t="s">
        <v>164</v>
      </c>
      <c r="AH308" s="204">
        <v>1</v>
      </c>
      <c r="AI308" s="204"/>
      <c r="AJ308" s="204"/>
      <c r="AK308" s="204"/>
      <c r="AL308" s="204"/>
      <c r="AM308" s="204"/>
      <c r="AN308" s="204"/>
      <c r="AO308" s="204"/>
      <c r="AP308" s="204"/>
      <c r="AQ308" s="204"/>
      <c r="AR308" s="204"/>
      <c r="AS308" s="204"/>
      <c r="AT308" s="204"/>
      <c r="AU308" s="204"/>
      <c r="AV308" s="204"/>
      <c r="AW308" s="204"/>
      <c r="AX308" s="204"/>
      <c r="AY308" s="204"/>
      <c r="AZ308" s="204"/>
      <c r="BA308" s="204"/>
      <c r="BB308" s="204"/>
      <c r="BC308" s="204"/>
      <c r="BD308" s="204"/>
      <c r="BE308" s="204"/>
      <c r="BF308" s="204"/>
      <c r="BG308" s="204"/>
      <c r="BH308" s="204"/>
    </row>
    <row r="309" spans="1:60" outlineLevel="1" x14ac:dyDescent="0.2">
      <c r="A309" s="211"/>
      <c r="B309" s="212"/>
      <c r="C309" s="258" t="s">
        <v>166</v>
      </c>
      <c r="D309" s="219"/>
      <c r="E309" s="220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04"/>
      <c r="Y309" s="204"/>
      <c r="Z309" s="204"/>
      <c r="AA309" s="204"/>
      <c r="AB309" s="204"/>
      <c r="AC309" s="204"/>
      <c r="AD309" s="204"/>
      <c r="AE309" s="204"/>
      <c r="AF309" s="204"/>
      <c r="AG309" s="204" t="s">
        <v>164</v>
      </c>
      <c r="AH309" s="204">
        <v>0</v>
      </c>
      <c r="AI309" s="204"/>
      <c r="AJ309" s="204"/>
      <c r="AK309" s="204"/>
      <c r="AL309" s="204"/>
      <c r="AM309" s="204"/>
      <c r="AN309" s="204"/>
      <c r="AO309" s="204"/>
      <c r="AP309" s="204"/>
      <c r="AQ309" s="204"/>
      <c r="AR309" s="204"/>
      <c r="AS309" s="204"/>
      <c r="AT309" s="204"/>
      <c r="AU309" s="204"/>
      <c r="AV309" s="204"/>
      <c r="AW309" s="204"/>
      <c r="AX309" s="204"/>
      <c r="AY309" s="204"/>
      <c r="AZ309" s="204"/>
      <c r="BA309" s="204"/>
      <c r="BB309" s="204"/>
      <c r="BC309" s="204"/>
      <c r="BD309" s="204"/>
      <c r="BE309" s="204"/>
      <c r="BF309" s="204"/>
      <c r="BG309" s="204"/>
      <c r="BH309" s="204"/>
    </row>
    <row r="310" spans="1:60" outlineLevel="1" x14ac:dyDescent="0.2">
      <c r="A310" s="211"/>
      <c r="B310" s="212"/>
      <c r="C310" s="258" t="s">
        <v>430</v>
      </c>
      <c r="D310" s="219"/>
      <c r="E310" s="220">
        <v>62.4</v>
      </c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04"/>
      <c r="Y310" s="204"/>
      <c r="Z310" s="204"/>
      <c r="AA310" s="204"/>
      <c r="AB310" s="204"/>
      <c r="AC310" s="204"/>
      <c r="AD310" s="204"/>
      <c r="AE310" s="204"/>
      <c r="AF310" s="204"/>
      <c r="AG310" s="204" t="s">
        <v>164</v>
      </c>
      <c r="AH310" s="204">
        <v>0</v>
      </c>
      <c r="AI310" s="204"/>
      <c r="AJ310" s="204"/>
      <c r="AK310" s="204"/>
      <c r="AL310" s="204"/>
      <c r="AM310" s="204"/>
      <c r="AN310" s="204"/>
      <c r="AO310" s="204"/>
      <c r="AP310" s="204"/>
      <c r="AQ310" s="204"/>
      <c r="AR310" s="204"/>
      <c r="AS310" s="204"/>
      <c r="AT310" s="204"/>
      <c r="AU310" s="204"/>
      <c r="AV310" s="204"/>
      <c r="AW310" s="204"/>
      <c r="AX310" s="204"/>
      <c r="AY310" s="204"/>
      <c r="AZ310" s="204"/>
      <c r="BA310" s="204"/>
      <c r="BB310" s="204"/>
      <c r="BC310" s="204"/>
      <c r="BD310" s="204"/>
      <c r="BE310" s="204"/>
      <c r="BF310" s="204"/>
      <c r="BG310" s="204"/>
      <c r="BH310" s="204"/>
    </row>
    <row r="311" spans="1:60" outlineLevel="1" x14ac:dyDescent="0.2">
      <c r="A311" s="211"/>
      <c r="B311" s="212"/>
      <c r="C311" s="258" t="s">
        <v>431</v>
      </c>
      <c r="D311" s="219"/>
      <c r="E311" s="220">
        <v>52.8</v>
      </c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04"/>
      <c r="Y311" s="204"/>
      <c r="Z311" s="204"/>
      <c r="AA311" s="204"/>
      <c r="AB311" s="204"/>
      <c r="AC311" s="204"/>
      <c r="AD311" s="204"/>
      <c r="AE311" s="204"/>
      <c r="AF311" s="204"/>
      <c r="AG311" s="204" t="s">
        <v>164</v>
      </c>
      <c r="AH311" s="204">
        <v>0</v>
      </c>
      <c r="AI311" s="204"/>
      <c r="AJ311" s="204"/>
      <c r="AK311" s="204"/>
      <c r="AL311" s="204"/>
      <c r="AM311" s="204"/>
      <c r="AN311" s="204"/>
      <c r="AO311" s="204"/>
      <c r="AP311" s="204"/>
      <c r="AQ311" s="204"/>
      <c r="AR311" s="204"/>
      <c r="AS311" s="204"/>
      <c r="AT311" s="204"/>
      <c r="AU311" s="204"/>
      <c r="AV311" s="204"/>
      <c r="AW311" s="204"/>
      <c r="AX311" s="204"/>
      <c r="AY311" s="204"/>
      <c r="AZ311" s="204"/>
      <c r="BA311" s="204"/>
      <c r="BB311" s="204"/>
      <c r="BC311" s="204"/>
      <c r="BD311" s="204"/>
      <c r="BE311" s="204"/>
      <c r="BF311" s="204"/>
      <c r="BG311" s="204"/>
      <c r="BH311" s="204"/>
    </row>
    <row r="312" spans="1:60" outlineLevel="1" x14ac:dyDescent="0.2">
      <c r="A312" s="211"/>
      <c r="B312" s="212"/>
      <c r="C312" s="258" t="s">
        <v>432</v>
      </c>
      <c r="D312" s="219"/>
      <c r="E312" s="220">
        <v>7</v>
      </c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04"/>
      <c r="Y312" s="204"/>
      <c r="Z312" s="204"/>
      <c r="AA312" s="204"/>
      <c r="AB312" s="204"/>
      <c r="AC312" s="204"/>
      <c r="AD312" s="204"/>
      <c r="AE312" s="204"/>
      <c r="AF312" s="204"/>
      <c r="AG312" s="204" t="s">
        <v>164</v>
      </c>
      <c r="AH312" s="204">
        <v>0</v>
      </c>
      <c r="AI312" s="204"/>
      <c r="AJ312" s="204"/>
      <c r="AK312" s="204"/>
      <c r="AL312" s="204"/>
      <c r="AM312" s="204"/>
      <c r="AN312" s="204"/>
      <c r="AO312" s="204"/>
      <c r="AP312" s="204"/>
      <c r="AQ312" s="204"/>
      <c r="AR312" s="204"/>
      <c r="AS312" s="204"/>
      <c r="AT312" s="204"/>
      <c r="AU312" s="204"/>
      <c r="AV312" s="204"/>
      <c r="AW312" s="204"/>
      <c r="AX312" s="204"/>
      <c r="AY312" s="204"/>
      <c r="AZ312" s="204"/>
      <c r="BA312" s="204"/>
      <c r="BB312" s="204"/>
      <c r="BC312" s="204"/>
      <c r="BD312" s="204"/>
      <c r="BE312" s="204"/>
      <c r="BF312" s="204"/>
      <c r="BG312" s="204"/>
      <c r="BH312" s="204"/>
    </row>
    <row r="313" spans="1:60" outlineLevel="1" x14ac:dyDescent="0.2">
      <c r="A313" s="211"/>
      <c r="B313" s="212"/>
      <c r="C313" s="259" t="s">
        <v>165</v>
      </c>
      <c r="D313" s="221"/>
      <c r="E313" s="222">
        <v>122.2</v>
      </c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04"/>
      <c r="Y313" s="204"/>
      <c r="Z313" s="204"/>
      <c r="AA313" s="204"/>
      <c r="AB313" s="204"/>
      <c r="AC313" s="204"/>
      <c r="AD313" s="204"/>
      <c r="AE313" s="204"/>
      <c r="AF313" s="204"/>
      <c r="AG313" s="204" t="s">
        <v>164</v>
      </c>
      <c r="AH313" s="204">
        <v>1</v>
      </c>
      <c r="AI313" s="204"/>
      <c r="AJ313" s="204"/>
      <c r="AK313" s="204"/>
      <c r="AL313" s="204"/>
      <c r="AM313" s="204"/>
      <c r="AN313" s="204"/>
      <c r="AO313" s="204"/>
      <c r="AP313" s="204"/>
      <c r="AQ313" s="204"/>
      <c r="AR313" s="204"/>
      <c r="AS313" s="204"/>
      <c r="AT313" s="204"/>
      <c r="AU313" s="204"/>
      <c r="AV313" s="204"/>
      <c r="AW313" s="204"/>
      <c r="AX313" s="204"/>
      <c r="AY313" s="204"/>
      <c r="AZ313" s="204"/>
      <c r="BA313" s="204"/>
      <c r="BB313" s="204"/>
      <c r="BC313" s="204"/>
      <c r="BD313" s="204"/>
      <c r="BE313" s="204"/>
      <c r="BF313" s="204"/>
      <c r="BG313" s="204"/>
      <c r="BH313" s="204"/>
    </row>
    <row r="314" spans="1:60" outlineLevel="1" x14ac:dyDescent="0.2">
      <c r="A314" s="211"/>
      <c r="B314" s="212"/>
      <c r="C314" s="258" t="s">
        <v>311</v>
      </c>
      <c r="D314" s="219"/>
      <c r="E314" s="220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 t="s">
        <v>164</v>
      </c>
      <c r="AH314" s="204">
        <v>0</v>
      </c>
      <c r="AI314" s="204"/>
      <c r="AJ314" s="204"/>
      <c r="AK314" s="204"/>
      <c r="AL314" s="204"/>
      <c r="AM314" s="204"/>
      <c r="AN314" s="204"/>
      <c r="AO314" s="204"/>
      <c r="AP314" s="204"/>
      <c r="AQ314" s="204"/>
      <c r="AR314" s="204"/>
      <c r="AS314" s="204"/>
      <c r="AT314" s="204"/>
      <c r="AU314" s="204"/>
      <c r="AV314" s="204"/>
      <c r="AW314" s="204"/>
      <c r="AX314" s="204"/>
      <c r="AY314" s="204"/>
      <c r="AZ314" s="204"/>
      <c r="BA314" s="204"/>
      <c r="BB314" s="204"/>
      <c r="BC314" s="204"/>
      <c r="BD314" s="204"/>
      <c r="BE314" s="204"/>
      <c r="BF314" s="204"/>
      <c r="BG314" s="204"/>
      <c r="BH314" s="204"/>
    </row>
    <row r="315" spans="1:60" outlineLevel="1" x14ac:dyDescent="0.2">
      <c r="A315" s="211"/>
      <c r="B315" s="212"/>
      <c r="C315" s="258" t="s">
        <v>174</v>
      </c>
      <c r="D315" s="219"/>
      <c r="E315" s="220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 t="s">
        <v>164</v>
      </c>
      <c r="AH315" s="204">
        <v>0</v>
      </c>
      <c r="AI315" s="204"/>
      <c r="AJ315" s="204"/>
      <c r="AK315" s="204"/>
      <c r="AL315" s="204"/>
      <c r="AM315" s="204"/>
      <c r="AN315" s="204"/>
      <c r="AO315" s="204"/>
      <c r="AP315" s="204"/>
      <c r="AQ315" s="204"/>
      <c r="AR315" s="204"/>
      <c r="AS315" s="204"/>
      <c r="AT315" s="204"/>
      <c r="AU315" s="204"/>
      <c r="AV315" s="204"/>
      <c r="AW315" s="204"/>
      <c r="AX315" s="204"/>
      <c r="AY315" s="204"/>
      <c r="AZ315" s="204"/>
      <c r="BA315" s="204"/>
      <c r="BB315" s="204"/>
      <c r="BC315" s="204"/>
      <c r="BD315" s="204"/>
      <c r="BE315" s="204"/>
      <c r="BF315" s="204"/>
      <c r="BG315" s="204"/>
      <c r="BH315" s="204"/>
    </row>
    <row r="316" spans="1:60" outlineLevel="1" x14ac:dyDescent="0.2">
      <c r="A316" s="211"/>
      <c r="B316" s="212"/>
      <c r="C316" s="258" t="s">
        <v>433</v>
      </c>
      <c r="D316" s="219"/>
      <c r="E316" s="220">
        <v>51.2</v>
      </c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 t="s">
        <v>164</v>
      </c>
      <c r="AH316" s="204">
        <v>0</v>
      </c>
      <c r="AI316" s="204"/>
      <c r="AJ316" s="204"/>
      <c r="AK316" s="204"/>
      <c r="AL316" s="204"/>
      <c r="AM316" s="204"/>
      <c r="AN316" s="204"/>
      <c r="AO316" s="204"/>
      <c r="AP316" s="204"/>
      <c r="AQ316" s="204"/>
      <c r="AR316" s="204"/>
      <c r="AS316" s="204"/>
      <c r="AT316" s="204"/>
      <c r="AU316" s="204"/>
      <c r="AV316" s="204"/>
      <c r="AW316" s="204"/>
      <c r="AX316" s="204"/>
      <c r="AY316" s="204"/>
      <c r="AZ316" s="204"/>
      <c r="BA316" s="204"/>
      <c r="BB316" s="204"/>
      <c r="BC316" s="204"/>
      <c r="BD316" s="204"/>
      <c r="BE316" s="204"/>
      <c r="BF316" s="204"/>
      <c r="BG316" s="204"/>
      <c r="BH316" s="204"/>
    </row>
    <row r="317" spans="1:60" outlineLevel="1" x14ac:dyDescent="0.2">
      <c r="A317" s="211"/>
      <c r="B317" s="212"/>
      <c r="C317" s="258" t="s">
        <v>434</v>
      </c>
      <c r="D317" s="219"/>
      <c r="E317" s="220">
        <v>79.2</v>
      </c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 t="s">
        <v>164</v>
      </c>
      <c r="AH317" s="204">
        <v>0</v>
      </c>
      <c r="AI317" s="204"/>
      <c r="AJ317" s="204"/>
      <c r="AK317" s="204"/>
      <c r="AL317" s="204"/>
      <c r="AM317" s="204"/>
      <c r="AN317" s="204"/>
      <c r="AO317" s="204"/>
      <c r="AP317" s="204"/>
      <c r="AQ317" s="204"/>
      <c r="AR317" s="204"/>
      <c r="AS317" s="204"/>
      <c r="AT317" s="204"/>
      <c r="AU317" s="204"/>
      <c r="AV317" s="204"/>
      <c r="AW317" s="204"/>
      <c r="AX317" s="204"/>
      <c r="AY317" s="204"/>
      <c r="AZ317" s="204"/>
      <c r="BA317" s="204"/>
      <c r="BB317" s="204"/>
      <c r="BC317" s="204"/>
      <c r="BD317" s="204"/>
      <c r="BE317" s="204"/>
      <c r="BF317" s="204"/>
      <c r="BG317" s="204"/>
      <c r="BH317" s="204"/>
    </row>
    <row r="318" spans="1:60" outlineLevel="1" x14ac:dyDescent="0.2">
      <c r="A318" s="211"/>
      <c r="B318" s="212"/>
      <c r="C318" s="258" t="s">
        <v>435</v>
      </c>
      <c r="D318" s="219"/>
      <c r="E318" s="220">
        <v>9</v>
      </c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 t="s">
        <v>164</v>
      </c>
      <c r="AH318" s="204">
        <v>0</v>
      </c>
      <c r="AI318" s="204"/>
      <c r="AJ318" s="204"/>
      <c r="AK318" s="204"/>
      <c r="AL318" s="204"/>
      <c r="AM318" s="204"/>
      <c r="AN318" s="204"/>
      <c r="AO318" s="204"/>
      <c r="AP318" s="204"/>
      <c r="AQ318" s="204"/>
      <c r="AR318" s="204"/>
      <c r="AS318" s="204"/>
      <c r="AT318" s="204"/>
      <c r="AU318" s="204"/>
      <c r="AV318" s="204"/>
      <c r="AW318" s="204"/>
      <c r="AX318" s="204"/>
      <c r="AY318" s="204"/>
      <c r="AZ318" s="204"/>
      <c r="BA318" s="204"/>
      <c r="BB318" s="204"/>
      <c r="BC318" s="204"/>
      <c r="BD318" s="204"/>
      <c r="BE318" s="204"/>
      <c r="BF318" s="204"/>
      <c r="BG318" s="204"/>
      <c r="BH318" s="204"/>
    </row>
    <row r="319" spans="1:60" outlineLevel="1" x14ac:dyDescent="0.2">
      <c r="A319" s="211"/>
      <c r="B319" s="212"/>
      <c r="C319" s="259" t="s">
        <v>165</v>
      </c>
      <c r="D319" s="221"/>
      <c r="E319" s="222">
        <v>139.4</v>
      </c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04"/>
      <c r="Y319" s="204"/>
      <c r="Z319" s="204"/>
      <c r="AA319" s="204"/>
      <c r="AB319" s="204"/>
      <c r="AC319" s="204"/>
      <c r="AD319" s="204"/>
      <c r="AE319" s="204"/>
      <c r="AF319" s="204"/>
      <c r="AG319" s="204" t="s">
        <v>164</v>
      </c>
      <c r="AH319" s="204">
        <v>1</v>
      </c>
      <c r="AI319" s="204"/>
      <c r="AJ319" s="204"/>
      <c r="AK319" s="204"/>
      <c r="AL319" s="204"/>
      <c r="AM319" s="204"/>
      <c r="AN319" s="204"/>
      <c r="AO319" s="204"/>
      <c r="AP319" s="204"/>
      <c r="AQ319" s="204"/>
      <c r="AR319" s="204"/>
      <c r="AS319" s="204"/>
      <c r="AT319" s="204"/>
      <c r="AU319" s="204"/>
      <c r="AV319" s="204"/>
      <c r="AW319" s="204"/>
      <c r="AX319" s="204"/>
      <c r="AY319" s="204"/>
      <c r="AZ319" s="204"/>
      <c r="BA319" s="204"/>
      <c r="BB319" s="204"/>
      <c r="BC319" s="204"/>
      <c r="BD319" s="204"/>
      <c r="BE319" s="204"/>
      <c r="BF319" s="204"/>
      <c r="BG319" s="204"/>
      <c r="BH319" s="204"/>
    </row>
    <row r="320" spans="1:60" outlineLevel="1" x14ac:dyDescent="0.2">
      <c r="A320" s="234">
        <v>21</v>
      </c>
      <c r="B320" s="235" t="s">
        <v>450</v>
      </c>
      <c r="C320" s="254" t="s">
        <v>451</v>
      </c>
      <c r="D320" s="236" t="s">
        <v>452</v>
      </c>
      <c r="E320" s="237">
        <v>8</v>
      </c>
      <c r="F320" s="238"/>
      <c r="G320" s="239">
        <f>ROUND(E320*F320,2)</f>
        <v>0</v>
      </c>
      <c r="H320" s="238"/>
      <c r="I320" s="239">
        <f>ROUND(E320*H320,2)</f>
        <v>0</v>
      </c>
      <c r="J320" s="238"/>
      <c r="K320" s="239">
        <f>ROUND(E320*J320,2)</f>
        <v>0</v>
      </c>
      <c r="L320" s="239">
        <v>15</v>
      </c>
      <c r="M320" s="239">
        <f>G320*(1+L320/100)</f>
        <v>0</v>
      </c>
      <c r="N320" s="239">
        <v>0</v>
      </c>
      <c r="O320" s="239">
        <f>ROUND(E320*N320,2)</f>
        <v>0</v>
      </c>
      <c r="P320" s="239">
        <v>0</v>
      </c>
      <c r="Q320" s="239">
        <f>ROUND(E320*P320,2)</f>
        <v>0</v>
      </c>
      <c r="R320" s="239"/>
      <c r="S320" s="239" t="s">
        <v>153</v>
      </c>
      <c r="T320" s="240" t="s">
        <v>154</v>
      </c>
      <c r="U320" s="214">
        <v>0</v>
      </c>
      <c r="V320" s="214">
        <f>ROUND(E320*U320,2)</f>
        <v>0</v>
      </c>
      <c r="W320" s="214"/>
      <c r="X320" s="204"/>
      <c r="Y320" s="204"/>
      <c r="Z320" s="204"/>
      <c r="AA320" s="204"/>
      <c r="AB320" s="204"/>
      <c r="AC320" s="204"/>
      <c r="AD320" s="204"/>
      <c r="AE320" s="204"/>
      <c r="AF320" s="204"/>
      <c r="AG320" s="204" t="s">
        <v>155</v>
      </c>
      <c r="AH320" s="204"/>
      <c r="AI320" s="204"/>
      <c r="AJ320" s="204"/>
      <c r="AK320" s="204"/>
      <c r="AL320" s="204"/>
      <c r="AM320" s="204"/>
      <c r="AN320" s="204"/>
      <c r="AO320" s="204"/>
      <c r="AP320" s="204"/>
      <c r="AQ320" s="204"/>
      <c r="AR320" s="204"/>
      <c r="AS320" s="204"/>
      <c r="AT320" s="204"/>
      <c r="AU320" s="204"/>
      <c r="AV320" s="204"/>
      <c r="AW320" s="204"/>
      <c r="AX320" s="204"/>
      <c r="AY320" s="204"/>
      <c r="AZ320" s="204"/>
      <c r="BA320" s="204"/>
      <c r="BB320" s="204"/>
      <c r="BC320" s="204"/>
      <c r="BD320" s="204"/>
      <c r="BE320" s="204"/>
      <c r="BF320" s="204"/>
      <c r="BG320" s="204"/>
      <c r="BH320" s="204"/>
    </row>
    <row r="321" spans="1:60" outlineLevel="1" x14ac:dyDescent="0.2">
      <c r="A321" s="211"/>
      <c r="B321" s="212"/>
      <c r="C321" s="255" t="s">
        <v>453</v>
      </c>
      <c r="D321" s="242"/>
      <c r="E321" s="242"/>
      <c r="F321" s="242"/>
      <c r="G321" s="242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04"/>
      <c r="Y321" s="204"/>
      <c r="Z321" s="204"/>
      <c r="AA321" s="204"/>
      <c r="AB321" s="204"/>
      <c r="AC321" s="204"/>
      <c r="AD321" s="204"/>
      <c r="AE321" s="204"/>
      <c r="AF321" s="204"/>
      <c r="AG321" s="204" t="s">
        <v>157</v>
      </c>
      <c r="AH321" s="204"/>
      <c r="AI321" s="204"/>
      <c r="AJ321" s="204"/>
      <c r="AK321" s="204"/>
      <c r="AL321" s="204"/>
      <c r="AM321" s="204"/>
      <c r="AN321" s="204"/>
      <c r="AO321" s="204"/>
      <c r="AP321" s="204"/>
      <c r="AQ321" s="204"/>
      <c r="AR321" s="204"/>
      <c r="AS321" s="204"/>
      <c r="AT321" s="204"/>
      <c r="AU321" s="204"/>
      <c r="AV321" s="204"/>
      <c r="AW321" s="204"/>
      <c r="AX321" s="204"/>
      <c r="AY321" s="204"/>
      <c r="AZ321" s="204"/>
      <c r="BA321" s="204"/>
      <c r="BB321" s="204"/>
      <c r="BC321" s="204"/>
      <c r="BD321" s="204"/>
      <c r="BE321" s="204"/>
      <c r="BF321" s="204"/>
      <c r="BG321" s="204"/>
      <c r="BH321" s="204"/>
    </row>
    <row r="322" spans="1:60" outlineLevel="1" x14ac:dyDescent="0.2">
      <c r="A322" s="211"/>
      <c r="B322" s="212"/>
      <c r="C322" s="256" t="s">
        <v>158</v>
      </c>
      <c r="D322" s="216"/>
      <c r="E322" s="217"/>
      <c r="F322" s="218"/>
      <c r="G322" s="218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04"/>
      <c r="Y322" s="204"/>
      <c r="Z322" s="204"/>
      <c r="AA322" s="204"/>
      <c r="AB322" s="204"/>
      <c r="AC322" s="204"/>
      <c r="AD322" s="204"/>
      <c r="AE322" s="204"/>
      <c r="AF322" s="204"/>
      <c r="AG322" s="204" t="s">
        <v>157</v>
      </c>
      <c r="AH322" s="204"/>
      <c r="AI322" s="204"/>
      <c r="AJ322" s="204"/>
      <c r="AK322" s="204"/>
      <c r="AL322" s="204"/>
      <c r="AM322" s="204"/>
      <c r="AN322" s="204"/>
      <c r="AO322" s="204"/>
      <c r="AP322" s="204"/>
      <c r="AQ322" s="204"/>
      <c r="AR322" s="204"/>
      <c r="AS322" s="204"/>
      <c r="AT322" s="204"/>
      <c r="AU322" s="204"/>
      <c r="AV322" s="204"/>
      <c r="AW322" s="204"/>
      <c r="AX322" s="204"/>
      <c r="AY322" s="204"/>
      <c r="AZ322" s="204"/>
      <c r="BA322" s="204"/>
      <c r="BB322" s="204"/>
      <c r="BC322" s="204"/>
      <c r="BD322" s="204"/>
      <c r="BE322" s="204"/>
      <c r="BF322" s="204"/>
      <c r="BG322" s="204"/>
      <c r="BH322" s="204"/>
    </row>
    <row r="323" spans="1:60" outlineLevel="1" x14ac:dyDescent="0.2">
      <c r="A323" s="211"/>
      <c r="B323" s="212"/>
      <c r="C323" s="257" t="s">
        <v>180</v>
      </c>
      <c r="D323" s="243"/>
      <c r="E323" s="243"/>
      <c r="F323" s="243"/>
      <c r="G323" s="243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04"/>
      <c r="Y323" s="204"/>
      <c r="Z323" s="204"/>
      <c r="AA323" s="204"/>
      <c r="AB323" s="204"/>
      <c r="AC323" s="204"/>
      <c r="AD323" s="204"/>
      <c r="AE323" s="204"/>
      <c r="AF323" s="204"/>
      <c r="AG323" s="204" t="s">
        <v>157</v>
      </c>
      <c r="AH323" s="204"/>
      <c r="AI323" s="204"/>
      <c r="AJ323" s="204"/>
      <c r="AK323" s="204"/>
      <c r="AL323" s="204"/>
      <c r="AM323" s="204"/>
      <c r="AN323" s="204"/>
      <c r="AO323" s="204"/>
      <c r="AP323" s="204"/>
      <c r="AQ323" s="204"/>
      <c r="AR323" s="204"/>
      <c r="AS323" s="204"/>
      <c r="AT323" s="204"/>
      <c r="AU323" s="204"/>
      <c r="AV323" s="204"/>
      <c r="AW323" s="204"/>
      <c r="AX323" s="204"/>
      <c r="AY323" s="204"/>
      <c r="AZ323" s="204"/>
      <c r="BA323" s="204"/>
      <c r="BB323" s="204"/>
      <c r="BC323" s="204"/>
      <c r="BD323" s="204"/>
      <c r="BE323" s="204"/>
      <c r="BF323" s="204"/>
      <c r="BG323" s="204"/>
      <c r="BH323" s="204"/>
    </row>
    <row r="324" spans="1:60" outlineLevel="1" x14ac:dyDescent="0.2">
      <c r="A324" s="211"/>
      <c r="B324" s="212"/>
      <c r="C324" s="257" t="s">
        <v>50</v>
      </c>
      <c r="D324" s="243"/>
      <c r="E324" s="243"/>
      <c r="F324" s="243"/>
      <c r="G324" s="243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04"/>
      <c r="Y324" s="204"/>
      <c r="Z324" s="204"/>
      <c r="AA324" s="204"/>
      <c r="AB324" s="204"/>
      <c r="AC324" s="204"/>
      <c r="AD324" s="204"/>
      <c r="AE324" s="204"/>
      <c r="AF324" s="204"/>
      <c r="AG324" s="204" t="s">
        <v>157</v>
      </c>
      <c r="AH324" s="204"/>
      <c r="AI324" s="204"/>
      <c r="AJ324" s="204"/>
      <c r="AK324" s="204"/>
      <c r="AL324" s="204"/>
      <c r="AM324" s="204"/>
      <c r="AN324" s="204"/>
      <c r="AO324" s="204"/>
      <c r="AP324" s="204"/>
      <c r="AQ324" s="204"/>
      <c r="AR324" s="204"/>
      <c r="AS324" s="204"/>
      <c r="AT324" s="204"/>
      <c r="AU324" s="204"/>
      <c r="AV324" s="204"/>
      <c r="AW324" s="204"/>
      <c r="AX324" s="204"/>
      <c r="AY324" s="204"/>
      <c r="AZ324" s="204"/>
      <c r="BA324" s="204"/>
      <c r="BB324" s="204"/>
      <c r="BC324" s="204"/>
      <c r="BD324" s="204"/>
      <c r="BE324" s="204"/>
      <c r="BF324" s="204"/>
      <c r="BG324" s="204"/>
      <c r="BH324" s="204"/>
    </row>
    <row r="325" spans="1:60" outlineLevel="1" x14ac:dyDescent="0.2">
      <c r="A325" s="234">
        <v>22</v>
      </c>
      <c r="B325" s="235" t="s">
        <v>454</v>
      </c>
      <c r="C325" s="254" t="s">
        <v>455</v>
      </c>
      <c r="D325" s="236" t="s">
        <v>317</v>
      </c>
      <c r="E325" s="237">
        <v>10</v>
      </c>
      <c r="F325" s="238"/>
      <c r="G325" s="239">
        <f>ROUND(E325*F325,2)</f>
        <v>0</v>
      </c>
      <c r="H325" s="238"/>
      <c r="I325" s="239">
        <f>ROUND(E325*H325,2)</f>
        <v>0</v>
      </c>
      <c r="J325" s="238"/>
      <c r="K325" s="239">
        <f>ROUND(E325*J325,2)</f>
        <v>0</v>
      </c>
      <c r="L325" s="239">
        <v>15</v>
      </c>
      <c r="M325" s="239">
        <f>G325*(1+L325/100)</f>
        <v>0</v>
      </c>
      <c r="N325" s="239">
        <v>0</v>
      </c>
      <c r="O325" s="239">
        <f>ROUND(E325*N325,2)</f>
        <v>0</v>
      </c>
      <c r="P325" s="239">
        <v>0</v>
      </c>
      <c r="Q325" s="239">
        <f>ROUND(E325*P325,2)</f>
        <v>0</v>
      </c>
      <c r="R325" s="239"/>
      <c r="S325" s="239" t="s">
        <v>153</v>
      </c>
      <c r="T325" s="240" t="s">
        <v>154</v>
      </c>
      <c r="U325" s="214">
        <v>0</v>
      </c>
      <c r="V325" s="214">
        <f>ROUND(E325*U325,2)</f>
        <v>0</v>
      </c>
      <c r="W325" s="214"/>
      <c r="X325" s="204"/>
      <c r="Y325" s="204"/>
      <c r="Z325" s="204"/>
      <c r="AA325" s="204"/>
      <c r="AB325" s="204"/>
      <c r="AC325" s="204"/>
      <c r="AD325" s="204"/>
      <c r="AE325" s="204"/>
      <c r="AF325" s="204"/>
      <c r="AG325" s="204" t="s">
        <v>213</v>
      </c>
      <c r="AH325" s="204"/>
      <c r="AI325" s="204"/>
      <c r="AJ325" s="204"/>
      <c r="AK325" s="204"/>
      <c r="AL325" s="204"/>
      <c r="AM325" s="204"/>
      <c r="AN325" s="204"/>
      <c r="AO325" s="204"/>
      <c r="AP325" s="204"/>
      <c r="AQ325" s="204"/>
      <c r="AR325" s="204"/>
      <c r="AS325" s="204"/>
      <c r="AT325" s="204"/>
      <c r="AU325" s="204"/>
      <c r="AV325" s="204"/>
      <c r="AW325" s="204"/>
      <c r="AX325" s="204"/>
      <c r="AY325" s="204"/>
      <c r="AZ325" s="204"/>
      <c r="BA325" s="204"/>
      <c r="BB325" s="204"/>
      <c r="BC325" s="204"/>
      <c r="BD325" s="204"/>
      <c r="BE325" s="204"/>
      <c r="BF325" s="204"/>
      <c r="BG325" s="204"/>
      <c r="BH325" s="204"/>
    </row>
    <row r="326" spans="1:60" ht="22.5" outlineLevel="1" x14ac:dyDescent="0.2">
      <c r="A326" s="211"/>
      <c r="B326" s="212"/>
      <c r="C326" s="255" t="s">
        <v>456</v>
      </c>
      <c r="D326" s="242"/>
      <c r="E326" s="242"/>
      <c r="F326" s="242"/>
      <c r="G326" s="242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04"/>
      <c r="Y326" s="204"/>
      <c r="Z326" s="204"/>
      <c r="AA326" s="204"/>
      <c r="AB326" s="204"/>
      <c r="AC326" s="204"/>
      <c r="AD326" s="204"/>
      <c r="AE326" s="204"/>
      <c r="AF326" s="204"/>
      <c r="AG326" s="204" t="s">
        <v>157</v>
      </c>
      <c r="AH326" s="204"/>
      <c r="AI326" s="204"/>
      <c r="AJ326" s="204"/>
      <c r="AK326" s="204"/>
      <c r="AL326" s="204"/>
      <c r="AM326" s="204"/>
      <c r="AN326" s="204"/>
      <c r="AO326" s="204"/>
      <c r="AP326" s="204"/>
      <c r="AQ326" s="204"/>
      <c r="AR326" s="204"/>
      <c r="AS326" s="204"/>
      <c r="AT326" s="204"/>
      <c r="AU326" s="204"/>
      <c r="AV326" s="204"/>
      <c r="AW326" s="204"/>
      <c r="AX326" s="204"/>
      <c r="AY326" s="204"/>
      <c r="AZ326" s="204"/>
      <c r="BA326" s="241" t="str">
        <f>C326</f>
        <v>- funkční rozvody, které je nutné ponechat, budou zabudovány do zateplovacího systému (bude dopřesněno ve spolupráci s uživatelem objektu) – volně vedené kabely po fasádě budou uloženy do plastových chrániček</v>
      </c>
      <c r="BB326" s="204"/>
      <c r="BC326" s="204"/>
      <c r="BD326" s="204"/>
      <c r="BE326" s="204"/>
      <c r="BF326" s="204"/>
      <c r="BG326" s="204"/>
      <c r="BH326" s="204"/>
    </row>
    <row r="327" spans="1:60" outlineLevel="1" x14ac:dyDescent="0.2">
      <c r="A327" s="211"/>
      <c r="B327" s="212"/>
      <c r="C327" s="257" t="s">
        <v>457</v>
      </c>
      <c r="D327" s="243"/>
      <c r="E327" s="243"/>
      <c r="F327" s="243"/>
      <c r="G327" s="243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04"/>
      <c r="Y327" s="204"/>
      <c r="Z327" s="204"/>
      <c r="AA327" s="204"/>
      <c r="AB327" s="204"/>
      <c r="AC327" s="204"/>
      <c r="AD327" s="204"/>
      <c r="AE327" s="204"/>
      <c r="AF327" s="204"/>
      <c r="AG327" s="204" t="s">
        <v>157</v>
      </c>
      <c r="AH327" s="204"/>
      <c r="AI327" s="204"/>
      <c r="AJ327" s="204"/>
      <c r="AK327" s="204"/>
      <c r="AL327" s="204"/>
      <c r="AM327" s="204"/>
      <c r="AN327" s="204"/>
      <c r="AO327" s="204"/>
      <c r="AP327" s="204"/>
      <c r="AQ327" s="204"/>
      <c r="AR327" s="204"/>
      <c r="AS327" s="204"/>
      <c r="AT327" s="204"/>
      <c r="AU327" s="204"/>
      <c r="AV327" s="204"/>
      <c r="AW327" s="204"/>
      <c r="AX327" s="204"/>
      <c r="AY327" s="204"/>
      <c r="AZ327" s="204"/>
      <c r="BA327" s="204"/>
      <c r="BB327" s="204"/>
      <c r="BC327" s="204"/>
      <c r="BD327" s="204"/>
      <c r="BE327" s="204"/>
      <c r="BF327" s="204"/>
      <c r="BG327" s="204"/>
      <c r="BH327" s="204"/>
    </row>
    <row r="328" spans="1:60" outlineLevel="1" x14ac:dyDescent="0.2">
      <c r="A328" s="211"/>
      <c r="B328" s="212"/>
      <c r="C328" s="256" t="s">
        <v>158</v>
      </c>
      <c r="D328" s="216"/>
      <c r="E328" s="217"/>
      <c r="F328" s="218"/>
      <c r="G328" s="218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04"/>
      <c r="Y328" s="204"/>
      <c r="Z328" s="204"/>
      <c r="AA328" s="204"/>
      <c r="AB328" s="204"/>
      <c r="AC328" s="204"/>
      <c r="AD328" s="204"/>
      <c r="AE328" s="204"/>
      <c r="AF328" s="204"/>
      <c r="AG328" s="204" t="s">
        <v>157</v>
      </c>
      <c r="AH328" s="204"/>
      <c r="AI328" s="204"/>
      <c r="AJ328" s="204"/>
      <c r="AK328" s="204"/>
      <c r="AL328" s="204"/>
      <c r="AM328" s="204"/>
      <c r="AN328" s="204"/>
      <c r="AO328" s="204"/>
      <c r="AP328" s="204"/>
      <c r="AQ328" s="204"/>
      <c r="AR328" s="204"/>
      <c r="AS328" s="204"/>
      <c r="AT328" s="204"/>
      <c r="AU328" s="204"/>
      <c r="AV328" s="204"/>
      <c r="AW328" s="204"/>
      <c r="AX328" s="204"/>
      <c r="AY328" s="204"/>
      <c r="AZ328" s="204"/>
      <c r="BA328" s="204"/>
      <c r="BB328" s="204"/>
      <c r="BC328" s="204"/>
      <c r="BD328" s="204"/>
      <c r="BE328" s="204"/>
      <c r="BF328" s="204"/>
      <c r="BG328" s="204"/>
      <c r="BH328" s="204"/>
    </row>
    <row r="329" spans="1:60" outlineLevel="1" x14ac:dyDescent="0.2">
      <c r="A329" s="211"/>
      <c r="B329" s="212"/>
      <c r="C329" s="257" t="s">
        <v>180</v>
      </c>
      <c r="D329" s="243"/>
      <c r="E329" s="243"/>
      <c r="F329" s="243"/>
      <c r="G329" s="243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04"/>
      <c r="Y329" s="204"/>
      <c r="Z329" s="204"/>
      <c r="AA329" s="204"/>
      <c r="AB329" s="204"/>
      <c r="AC329" s="204"/>
      <c r="AD329" s="204"/>
      <c r="AE329" s="204"/>
      <c r="AF329" s="204"/>
      <c r="AG329" s="204" t="s">
        <v>157</v>
      </c>
      <c r="AH329" s="204"/>
      <c r="AI329" s="204"/>
      <c r="AJ329" s="204"/>
      <c r="AK329" s="204"/>
      <c r="AL329" s="204"/>
      <c r="AM329" s="204"/>
      <c r="AN329" s="204"/>
      <c r="AO329" s="204"/>
      <c r="AP329" s="204"/>
      <c r="AQ329" s="204"/>
      <c r="AR329" s="204"/>
      <c r="AS329" s="204"/>
      <c r="AT329" s="204"/>
      <c r="AU329" s="204"/>
      <c r="AV329" s="204"/>
      <c r="AW329" s="204"/>
      <c r="AX329" s="204"/>
      <c r="AY329" s="204"/>
      <c r="AZ329" s="204"/>
      <c r="BA329" s="204"/>
      <c r="BB329" s="204"/>
      <c r="BC329" s="204"/>
      <c r="BD329" s="204"/>
      <c r="BE329" s="204"/>
      <c r="BF329" s="204"/>
      <c r="BG329" s="204"/>
      <c r="BH329" s="204"/>
    </row>
    <row r="330" spans="1:60" outlineLevel="1" x14ac:dyDescent="0.2">
      <c r="A330" s="211"/>
      <c r="B330" s="212"/>
      <c r="C330" s="257" t="s">
        <v>50</v>
      </c>
      <c r="D330" s="243"/>
      <c r="E330" s="243"/>
      <c r="F330" s="243"/>
      <c r="G330" s="243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04"/>
      <c r="Y330" s="204"/>
      <c r="Z330" s="204"/>
      <c r="AA330" s="204"/>
      <c r="AB330" s="204"/>
      <c r="AC330" s="204"/>
      <c r="AD330" s="204"/>
      <c r="AE330" s="204"/>
      <c r="AF330" s="204"/>
      <c r="AG330" s="204" t="s">
        <v>157</v>
      </c>
      <c r="AH330" s="204"/>
      <c r="AI330" s="204"/>
      <c r="AJ330" s="204"/>
      <c r="AK330" s="204"/>
      <c r="AL330" s="204"/>
      <c r="AM330" s="204"/>
      <c r="AN330" s="204"/>
      <c r="AO330" s="204"/>
      <c r="AP330" s="204"/>
      <c r="AQ330" s="204"/>
      <c r="AR330" s="204"/>
      <c r="AS330" s="204"/>
      <c r="AT330" s="204"/>
      <c r="AU330" s="204"/>
      <c r="AV330" s="204"/>
      <c r="AW330" s="204"/>
      <c r="AX330" s="204"/>
      <c r="AY330" s="204"/>
      <c r="AZ330" s="204"/>
      <c r="BA330" s="204"/>
      <c r="BB330" s="204"/>
      <c r="BC330" s="204"/>
      <c r="BD330" s="204"/>
      <c r="BE330" s="204"/>
      <c r="BF330" s="204"/>
      <c r="BG330" s="204"/>
      <c r="BH330" s="204"/>
    </row>
    <row r="331" spans="1:60" x14ac:dyDescent="0.2">
      <c r="A331" s="228" t="s">
        <v>149</v>
      </c>
      <c r="B331" s="229" t="s">
        <v>85</v>
      </c>
      <c r="C331" s="253" t="s">
        <v>86</v>
      </c>
      <c r="D331" s="230"/>
      <c r="E331" s="231"/>
      <c r="F331" s="232"/>
      <c r="G331" s="232">
        <f>SUMIF(AG332:AG422,"&lt;&gt;NOR",G332:G422)</f>
        <v>0</v>
      </c>
      <c r="H331" s="232"/>
      <c r="I331" s="232">
        <f>SUM(I332:I422)</f>
        <v>0</v>
      </c>
      <c r="J331" s="232"/>
      <c r="K331" s="232">
        <f>SUM(K332:K422)</f>
        <v>0</v>
      </c>
      <c r="L331" s="232"/>
      <c r="M331" s="232">
        <f>SUM(M332:M422)</f>
        <v>0</v>
      </c>
      <c r="N331" s="232"/>
      <c r="O331" s="232">
        <f>SUM(O332:O422)</f>
        <v>48.129999999999995</v>
      </c>
      <c r="P331" s="232"/>
      <c r="Q331" s="232">
        <f>SUM(Q332:Q422)</f>
        <v>0</v>
      </c>
      <c r="R331" s="232"/>
      <c r="S331" s="232"/>
      <c r="T331" s="233"/>
      <c r="U331" s="227"/>
      <c r="V331" s="227">
        <f>SUM(V332:V422)</f>
        <v>0</v>
      </c>
      <c r="W331" s="227"/>
      <c r="AG331" t="s">
        <v>150</v>
      </c>
    </row>
    <row r="332" spans="1:60" outlineLevel="1" x14ac:dyDescent="0.2">
      <c r="A332" s="234">
        <v>23</v>
      </c>
      <c r="B332" s="235" t="s">
        <v>458</v>
      </c>
      <c r="C332" s="254" t="s">
        <v>459</v>
      </c>
      <c r="D332" s="236" t="s">
        <v>162</v>
      </c>
      <c r="E332" s="237">
        <v>2203.2772</v>
      </c>
      <c r="F332" s="238"/>
      <c r="G332" s="239">
        <f>ROUND(E332*F332,2)</f>
        <v>0</v>
      </c>
      <c r="H332" s="238"/>
      <c r="I332" s="239">
        <f>ROUND(E332*H332,2)</f>
        <v>0</v>
      </c>
      <c r="J332" s="238"/>
      <c r="K332" s="239">
        <f>ROUND(E332*J332,2)</f>
        <v>0</v>
      </c>
      <c r="L332" s="239">
        <v>15</v>
      </c>
      <c r="M332" s="239">
        <f>G332*(1+L332/100)</f>
        <v>0</v>
      </c>
      <c r="N332" s="239">
        <v>1.8380000000000001E-2</v>
      </c>
      <c r="O332" s="239">
        <f>ROUND(E332*N332,2)</f>
        <v>40.5</v>
      </c>
      <c r="P332" s="239">
        <v>0</v>
      </c>
      <c r="Q332" s="239">
        <f>ROUND(E332*P332,2)</f>
        <v>0</v>
      </c>
      <c r="R332" s="239"/>
      <c r="S332" s="239" t="s">
        <v>153</v>
      </c>
      <c r="T332" s="240" t="s">
        <v>154</v>
      </c>
      <c r="U332" s="214">
        <v>0</v>
      </c>
      <c r="V332" s="214">
        <f>ROUND(E332*U332,2)</f>
        <v>0</v>
      </c>
      <c r="W332" s="214"/>
      <c r="X332" s="204"/>
      <c r="Y332" s="204"/>
      <c r="Z332" s="204"/>
      <c r="AA332" s="204"/>
      <c r="AB332" s="204"/>
      <c r="AC332" s="204"/>
      <c r="AD332" s="204"/>
      <c r="AE332" s="204"/>
      <c r="AF332" s="204"/>
      <c r="AG332" s="204" t="s">
        <v>155</v>
      </c>
      <c r="AH332" s="204"/>
      <c r="AI332" s="204"/>
      <c r="AJ332" s="204"/>
      <c r="AK332" s="204"/>
      <c r="AL332" s="204"/>
      <c r="AM332" s="204"/>
      <c r="AN332" s="204"/>
      <c r="AO332" s="204"/>
      <c r="AP332" s="204"/>
      <c r="AQ332" s="204"/>
      <c r="AR332" s="204"/>
      <c r="AS332" s="204"/>
      <c r="AT332" s="204"/>
      <c r="AU332" s="204"/>
      <c r="AV332" s="204"/>
      <c r="AW332" s="204"/>
      <c r="AX332" s="204"/>
      <c r="AY332" s="204"/>
      <c r="AZ332" s="204"/>
      <c r="BA332" s="204"/>
      <c r="BB332" s="204"/>
      <c r="BC332" s="204"/>
      <c r="BD332" s="204"/>
      <c r="BE332" s="204"/>
      <c r="BF332" s="204"/>
      <c r="BG332" s="204"/>
      <c r="BH332" s="204"/>
    </row>
    <row r="333" spans="1:60" outlineLevel="1" x14ac:dyDescent="0.2">
      <c r="A333" s="211"/>
      <c r="B333" s="212"/>
      <c r="C333" s="255" t="s">
        <v>460</v>
      </c>
      <c r="D333" s="242"/>
      <c r="E333" s="242"/>
      <c r="F333" s="242"/>
      <c r="G333" s="242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04"/>
      <c r="Y333" s="204"/>
      <c r="Z333" s="204"/>
      <c r="AA333" s="204"/>
      <c r="AB333" s="204"/>
      <c r="AC333" s="204"/>
      <c r="AD333" s="204"/>
      <c r="AE333" s="204"/>
      <c r="AF333" s="204"/>
      <c r="AG333" s="204" t="s">
        <v>157</v>
      </c>
      <c r="AH333" s="204"/>
      <c r="AI333" s="204"/>
      <c r="AJ333" s="204"/>
      <c r="AK333" s="204"/>
      <c r="AL333" s="204"/>
      <c r="AM333" s="204"/>
      <c r="AN333" s="204"/>
      <c r="AO333" s="204"/>
      <c r="AP333" s="204"/>
      <c r="AQ333" s="204"/>
      <c r="AR333" s="204"/>
      <c r="AS333" s="204"/>
      <c r="AT333" s="204"/>
      <c r="AU333" s="204"/>
      <c r="AV333" s="204"/>
      <c r="AW333" s="204"/>
      <c r="AX333" s="204"/>
      <c r="AY333" s="204"/>
      <c r="AZ333" s="204"/>
      <c r="BA333" s="204"/>
      <c r="BB333" s="204"/>
      <c r="BC333" s="204"/>
      <c r="BD333" s="204"/>
      <c r="BE333" s="204"/>
      <c r="BF333" s="204"/>
      <c r="BG333" s="204"/>
      <c r="BH333" s="204"/>
    </row>
    <row r="334" spans="1:60" outlineLevel="1" x14ac:dyDescent="0.2">
      <c r="A334" s="211"/>
      <c r="B334" s="212"/>
      <c r="C334" s="256" t="s">
        <v>158</v>
      </c>
      <c r="D334" s="216"/>
      <c r="E334" s="217"/>
      <c r="F334" s="218"/>
      <c r="G334" s="218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04"/>
      <c r="Y334" s="204"/>
      <c r="Z334" s="204"/>
      <c r="AA334" s="204"/>
      <c r="AB334" s="204"/>
      <c r="AC334" s="204"/>
      <c r="AD334" s="204"/>
      <c r="AE334" s="204"/>
      <c r="AF334" s="204"/>
      <c r="AG334" s="204" t="s">
        <v>157</v>
      </c>
      <c r="AH334" s="204"/>
      <c r="AI334" s="204"/>
      <c r="AJ334" s="204"/>
      <c r="AK334" s="204"/>
      <c r="AL334" s="204"/>
      <c r="AM334" s="204"/>
      <c r="AN334" s="204"/>
      <c r="AO334" s="204"/>
      <c r="AP334" s="204"/>
      <c r="AQ334" s="204"/>
      <c r="AR334" s="204"/>
      <c r="AS334" s="204"/>
      <c r="AT334" s="204"/>
      <c r="AU334" s="204"/>
      <c r="AV334" s="204"/>
      <c r="AW334" s="204"/>
      <c r="AX334" s="204"/>
      <c r="AY334" s="204"/>
      <c r="AZ334" s="204"/>
      <c r="BA334" s="204"/>
      <c r="BB334" s="204"/>
      <c r="BC334" s="204"/>
      <c r="BD334" s="204"/>
      <c r="BE334" s="204"/>
      <c r="BF334" s="204"/>
      <c r="BG334" s="204"/>
      <c r="BH334" s="204"/>
    </row>
    <row r="335" spans="1:60" outlineLevel="1" x14ac:dyDescent="0.2">
      <c r="A335" s="211"/>
      <c r="B335" s="212"/>
      <c r="C335" s="257" t="s">
        <v>180</v>
      </c>
      <c r="D335" s="243"/>
      <c r="E335" s="243"/>
      <c r="F335" s="243"/>
      <c r="G335" s="243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04"/>
      <c r="Y335" s="204"/>
      <c r="Z335" s="204"/>
      <c r="AA335" s="204"/>
      <c r="AB335" s="204"/>
      <c r="AC335" s="204"/>
      <c r="AD335" s="204"/>
      <c r="AE335" s="204"/>
      <c r="AF335" s="204"/>
      <c r="AG335" s="204" t="s">
        <v>157</v>
      </c>
      <c r="AH335" s="204"/>
      <c r="AI335" s="204"/>
      <c r="AJ335" s="204"/>
      <c r="AK335" s="204"/>
      <c r="AL335" s="204"/>
      <c r="AM335" s="204"/>
      <c r="AN335" s="204"/>
      <c r="AO335" s="204"/>
      <c r="AP335" s="204"/>
      <c r="AQ335" s="204"/>
      <c r="AR335" s="204"/>
      <c r="AS335" s="204"/>
      <c r="AT335" s="204"/>
      <c r="AU335" s="204"/>
      <c r="AV335" s="204"/>
      <c r="AW335" s="204"/>
      <c r="AX335" s="204"/>
      <c r="AY335" s="204"/>
      <c r="AZ335" s="204"/>
      <c r="BA335" s="204"/>
      <c r="BB335" s="204"/>
      <c r="BC335" s="204"/>
      <c r="BD335" s="204"/>
      <c r="BE335" s="204"/>
      <c r="BF335" s="204"/>
      <c r="BG335" s="204"/>
      <c r="BH335" s="204"/>
    </row>
    <row r="336" spans="1:60" outlineLevel="1" x14ac:dyDescent="0.2">
      <c r="A336" s="211"/>
      <c r="B336" s="212"/>
      <c r="C336" s="257" t="s">
        <v>50</v>
      </c>
      <c r="D336" s="243"/>
      <c r="E336" s="243"/>
      <c r="F336" s="243"/>
      <c r="G336" s="243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04"/>
      <c r="Y336" s="204"/>
      <c r="Z336" s="204"/>
      <c r="AA336" s="204"/>
      <c r="AB336" s="204"/>
      <c r="AC336" s="204"/>
      <c r="AD336" s="204"/>
      <c r="AE336" s="204"/>
      <c r="AF336" s="204"/>
      <c r="AG336" s="204" t="s">
        <v>157</v>
      </c>
      <c r="AH336" s="204"/>
      <c r="AI336" s="204"/>
      <c r="AJ336" s="204"/>
      <c r="AK336" s="204"/>
      <c r="AL336" s="204"/>
      <c r="AM336" s="204"/>
      <c r="AN336" s="204"/>
      <c r="AO336" s="204"/>
      <c r="AP336" s="204"/>
      <c r="AQ336" s="204"/>
      <c r="AR336" s="204"/>
      <c r="AS336" s="204"/>
      <c r="AT336" s="204"/>
      <c r="AU336" s="204"/>
      <c r="AV336" s="204"/>
      <c r="AW336" s="204"/>
      <c r="AX336" s="204"/>
      <c r="AY336" s="204"/>
      <c r="AZ336" s="204"/>
      <c r="BA336" s="204"/>
      <c r="BB336" s="204"/>
      <c r="BC336" s="204"/>
      <c r="BD336" s="204"/>
      <c r="BE336" s="204"/>
      <c r="BF336" s="204"/>
      <c r="BG336" s="204"/>
      <c r="BH336" s="204"/>
    </row>
    <row r="337" spans="1:60" outlineLevel="1" x14ac:dyDescent="0.2">
      <c r="A337" s="211"/>
      <c r="B337" s="212"/>
      <c r="C337" s="258" t="s">
        <v>276</v>
      </c>
      <c r="D337" s="219"/>
      <c r="E337" s="220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04"/>
      <c r="Y337" s="204"/>
      <c r="Z337" s="204"/>
      <c r="AA337" s="204"/>
      <c r="AB337" s="204"/>
      <c r="AC337" s="204"/>
      <c r="AD337" s="204"/>
      <c r="AE337" s="204"/>
      <c r="AF337" s="204"/>
      <c r="AG337" s="204" t="s">
        <v>164</v>
      </c>
      <c r="AH337" s="204">
        <v>0</v>
      </c>
      <c r="AI337" s="204"/>
      <c r="AJ337" s="204"/>
      <c r="AK337" s="204"/>
      <c r="AL337" s="204"/>
      <c r="AM337" s="204"/>
      <c r="AN337" s="204"/>
      <c r="AO337" s="204"/>
      <c r="AP337" s="204"/>
      <c r="AQ337" s="204"/>
      <c r="AR337" s="204"/>
      <c r="AS337" s="204"/>
      <c r="AT337" s="204"/>
      <c r="AU337" s="204"/>
      <c r="AV337" s="204"/>
      <c r="AW337" s="204"/>
      <c r="AX337" s="204"/>
      <c r="AY337" s="204"/>
      <c r="AZ337" s="204"/>
      <c r="BA337" s="204"/>
      <c r="BB337" s="204"/>
      <c r="BC337" s="204"/>
      <c r="BD337" s="204"/>
      <c r="BE337" s="204"/>
      <c r="BF337" s="204"/>
      <c r="BG337" s="204"/>
      <c r="BH337" s="204"/>
    </row>
    <row r="338" spans="1:60" outlineLevel="1" x14ac:dyDescent="0.2">
      <c r="A338" s="211"/>
      <c r="B338" s="212"/>
      <c r="C338" s="258" t="s">
        <v>461</v>
      </c>
      <c r="D338" s="219"/>
      <c r="E338" s="220">
        <v>273.67</v>
      </c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04"/>
      <c r="Y338" s="204"/>
      <c r="Z338" s="204"/>
      <c r="AA338" s="204"/>
      <c r="AB338" s="204"/>
      <c r="AC338" s="204"/>
      <c r="AD338" s="204"/>
      <c r="AE338" s="204"/>
      <c r="AF338" s="204"/>
      <c r="AG338" s="204" t="s">
        <v>164</v>
      </c>
      <c r="AH338" s="204">
        <v>0</v>
      </c>
      <c r="AI338" s="204"/>
      <c r="AJ338" s="204"/>
      <c r="AK338" s="204"/>
      <c r="AL338" s="204"/>
      <c r="AM338" s="204"/>
      <c r="AN338" s="204"/>
      <c r="AO338" s="204"/>
      <c r="AP338" s="204"/>
      <c r="AQ338" s="204"/>
      <c r="AR338" s="204"/>
      <c r="AS338" s="204"/>
      <c r="AT338" s="204"/>
      <c r="AU338" s="204"/>
      <c r="AV338" s="204"/>
      <c r="AW338" s="204"/>
      <c r="AX338" s="204"/>
      <c r="AY338" s="204"/>
      <c r="AZ338" s="204"/>
      <c r="BA338" s="204"/>
      <c r="BB338" s="204"/>
      <c r="BC338" s="204"/>
      <c r="BD338" s="204"/>
      <c r="BE338" s="204"/>
      <c r="BF338" s="204"/>
      <c r="BG338" s="204"/>
      <c r="BH338" s="204"/>
    </row>
    <row r="339" spans="1:60" outlineLevel="1" x14ac:dyDescent="0.2">
      <c r="A339" s="211"/>
      <c r="B339" s="212"/>
      <c r="C339" s="259" t="s">
        <v>165</v>
      </c>
      <c r="D339" s="221"/>
      <c r="E339" s="222">
        <v>273.67</v>
      </c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04"/>
      <c r="Y339" s="204"/>
      <c r="Z339" s="204"/>
      <c r="AA339" s="204"/>
      <c r="AB339" s="204"/>
      <c r="AC339" s="204"/>
      <c r="AD339" s="204"/>
      <c r="AE339" s="204"/>
      <c r="AF339" s="204"/>
      <c r="AG339" s="204" t="s">
        <v>164</v>
      </c>
      <c r="AH339" s="204">
        <v>1</v>
      </c>
      <c r="AI339" s="204"/>
      <c r="AJ339" s="204"/>
      <c r="AK339" s="204"/>
      <c r="AL339" s="204"/>
      <c r="AM339" s="204"/>
      <c r="AN339" s="204"/>
      <c r="AO339" s="204"/>
      <c r="AP339" s="204"/>
      <c r="AQ339" s="204"/>
      <c r="AR339" s="204"/>
      <c r="AS339" s="204"/>
      <c r="AT339" s="204"/>
      <c r="AU339" s="204"/>
      <c r="AV339" s="204"/>
      <c r="AW339" s="204"/>
      <c r="AX339" s="204"/>
      <c r="AY339" s="204"/>
      <c r="AZ339" s="204"/>
      <c r="BA339" s="204"/>
      <c r="BB339" s="204"/>
      <c r="BC339" s="204"/>
      <c r="BD339" s="204"/>
      <c r="BE339" s="204"/>
      <c r="BF339" s="204"/>
      <c r="BG339" s="204"/>
      <c r="BH339" s="204"/>
    </row>
    <row r="340" spans="1:60" outlineLevel="1" x14ac:dyDescent="0.2">
      <c r="A340" s="211"/>
      <c r="B340" s="212"/>
      <c r="C340" s="258" t="s">
        <v>166</v>
      </c>
      <c r="D340" s="219"/>
      <c r="E340" s="220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04"/>
      <c r="Y340" s="204"/>
      <c r="Z340" s="204"/>
      <c r="AA340" s="204"/>
      <c r="AB340" s="204"/>
      <c r="AC340" s="204"/>
      <c r="AD340" s="204"/>
      <c r="AE340" s="204"/>
      <c r="AF340" s="204"/>
      <c r="AG340" s="204" t="s">
        <v>164</v>
      </c>
      <c r="AH340" s="204">
        <v>0</v>
      </c>
      <c r="AI340" s="204"/>
      <c r="AJ340" s="204"/>
      <c r="AK340" s="204"/>
      <c r="AL340" s="204"/>
      <c r="AM340" s="204"/>
      <c r="AN340" s="204"/>
      <c r="AO340" s="204"/>
      <c r="AP340" s="204"/>
      <c r="AQ340" s="204"/>
      <c r="AR340" s="204"/>
      <c r="AS340" s="204"/>
      <c r="AT340" s="204"/>
      <c r="AU340" s="204"/>
      <c r="AV340" s="204"/>
      <c r="AW340" s="204"/>
      <c r="AX340" s="204"/>
      <c r="AY340" s="204"/>
      <c r="AZ340" s="204"/>
      <c r="BA340" s="204"/>
      <c r="BB340" s="204"/>
      <c r="BC340" s="204"/>
      <c r="BD340" s="204"/>
      <c r="BE340" s="204"/>
      <c r="BF340" s="204"/>
      <c r="BG340" s="204"/>
      <c r="BH340" s="204"/>
    </row>
    <row r="341" spans="1:60" outlineLevel="1" x14ac:dyDescent="0.2">
      <c r="A341" s="211"/>
      <c r="B341" s="212"/>
      <c r="C341" s="258" t="s">
        <v>462</v>
      </c>
      <c r="D341" s="219"/>
      <c r="E341" s="220">
        <v>601.47</v>
      </c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 t="s">
        <v>164</v>
      </c>
      <c r="AH341" s="204">
        <v>0</v>
      </c>
      <c r="AI341" s="204"/>
      <c r="AJ341" s="204"/>
      <c r="AK341" s="204"/>
      <c r="AL341" s="204"/>
      <c r="AM341" s="204"/>
      <c r="AN341" s="204"/>
      <c r="AO341" s="204"/>
      <c r="AP341" s="204"/>
      <c r="AQ341" s="204"/>
      <c r="AR341" s="204"/>
      <c r="AS341" s="204"/>
      <c r="AT341" s="204"/>
      <c r="AU341" s="204"/>
      <c r="AV341" s="204"/>
      <c r="AW341" s="204"/>
      <c r="AX341" s="204"/>
      <c r="AY341" s="204"/>
      <c r="AZ341" s="204"/>
      <c r="BA341" s="204"/>
      <c r="BB341" s="204"/>
      <c r="BC341" s="204"/>
      <c r="BD341" s="204"/>
      <c r="BE341" s="204"/>
      <c r="BF341" s="204"/>
      <c r="BG341" s="204"/>
      <c r="BH341" s="204"/>
    </row>
    <row r="342" spans="1:60" outlineLevel="1" x14ac:dyDescent="0.2">
      <c r="A342" s="211"/>
      <c r="B342" s="212"/>
      <c r="C342" s="258" t="s">
        <v>463</v>
      </c>
      <c r="D342" s="219"/>
      <c r="E342" s="220">
        <v>205.3</v>
      </c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04"/>
      <c r="Y342" s="204"/>
      <c r="Z342" s="204"/>
      <c r="AA342" s="204"/>
      <c r="AB342" s="204"/>
      <c r="AC342" s="204"/>
      <c r="AD342" s="204"/>
      <c r="AE342" s="204"/>
      <c r="AF342" s="204"/>
      <c r="AG342" s="204" t="s">
        <v>164</v>
      </c>
      <c r="AH342" s="204">
        <v>0</v>
      </c>
      <c r="AI342" s="204"/>
      <c r="AJ342" s="204"/>
      <c r="AK342" s="204"/>
      <c r="AL342" s="204"/>
      <c r="AM342" s="204"/>
      <c r="AN342" s="204"/>
      <c r="AO342" s="204"/>
      <c r="AP342" s="204"/>
      <c r="AQ342" s="204"/>
      <c r="AR342" s="204"/>
      <c r="AS342" s="204"/>
      <c r="AT342" s="204"/>
      <c r="AU342" s="204"/>
      <c r="AV342" s="204"/>
      <c r="AW342" s="204"/>
      <c r="AX342" s="204"/>
      <c r="AY342" s="204"/>
      <c r="AZ342" s="204"/>
      <c r="BA342" s="204"/>
      <c r="BB342" s="204"/>
      <c r="BC342" s="204"/>
      <c r="BD342" s="204"/>
      <c r="BE342" s="204"/>
      <c r="BF342" s="204"/>
      <c r="BG342" s="204"/>
      <c r="BH342" s="204"/>
    </row>
    <row r="343" spans="1:60" outlineLevel="1" x14ac:dyDescent="0.2">
      <c r="A343" s="211"/>
      <c r="B343" s="212"/>
      <c r="C343" s="259" t="s">
        <v>165</v>
      </c>
      <c r="D343" s="221"/>
      <c r="E343" s="222">
        <v>806.76</v>
      </c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04"/>
      <c r="Y343" s="204"/>
      <c r="Z343" s="204"/>
      <c r="AA343" s="204"/>
      <c r="AB343" s="204"/>
      <c r="AC343" s="204"/>
      <c r="AD343" s="204"/>
      <c r="AE343" s="204"/>
      <c r="AF343" s="204"/>
      <c r="AG343" s="204" t="s">
        <v>164</v>
      </c>
      <c r="AH343" s="204">
        <v>1</v>
      </c>
      <c r="AI343" s="204"/>
      <c r="AJ343" s="204"/>
      <c r="AK343" s="204"/>
      <c r="AL343" s="204"/>
      <c r="AM343" s="204"/>
      <c r="AN343" s="204"/>
      <c r="AO343" s="204"/>
      <c r="AP343" s="204"/>
      <c r="AQ343" s="204"/>
      <c r="AR343" s="204"/>
      <c r="AS343" s="204"/>
      <c r="AT343" s="204"/>
      <c r="AU343" s="204"/>
      <c r="AV343" s="204"/>
      <c r="AW343" s="204"/>
      <c r="AX343" s="204"/>
      <c r="AY343" s="204"/>
      <c r="AZ343" s="204"/>
      <c r="BA343" s="204"/>
      <c r="BB343" s="204"/>
      <c r="BC343" s="204"/>
      <c r="BD343" s="204"/>
      <c r="BE343" s="204"/>
      <c r="BF343" s="204"/>
      <c r="BG343" s="204"/>
      <c r="BH343" s="204"/>
    </row>
    <row r="344" spans="1:60" outlineLevel="1" x14ac:dyDescent="0.2">
      <c r="A344" s="211"/>
      <c r="B344" s="212"/>
      <c r="C344" s="258" t="s">
        <v>172</v>
      </c>
      <c r="D344" s="219"/>
      <c r="E344" s="220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04"/>
      <c r="Y344" s="204"/>
      <c r="Z344" s="204"/>
      <c r="AA344" s="204"/>
      <c r="AB344" s="204"/>
      <c r="AC344" s="204"/>
      <c r="AD344" s="204"/>
      <c r="AE344" s="204"/>
      <c r="AF344" s="204"/>
      <c r="AG344" s="204" t="s">
        <v>164</v>
      </c>
      <c r="AH344" s="204">
        <v>0</v>
      </c>
      <c r="AI344" s="204"/>
      <c r="AJ344" s="204"/>
      <c r="AK344" s="204"/>
      <c r="AL344" s="204"/>
      <c r="AM344" s="204"/>
      <c r="AN344" s="204"/>
      <c r="AO344" s="204"/>
      <c r="AP344" s="204"/>
      <c r="AQ344" s="204"/>
      <c r="AR344" s="204"/>
      <c r="AS344" s="204"/>
      <c r="AT344" s="204"/>
      <c r="AU344" s="204"/>
      <c r="AV344" s="204"/>
      <c r="AW344" s="204"/>
      <c r="AX344" s="204"/>
      <c r="AY344" s="204"/>
      <c r="AZ344" s="204"/>
      <c r="BA344" s="204"/>
      <c r="BB344" s="204"/>
      <c r="BC344" s="204"/>
      <c r="BD344" s="204"/>
      <c r="BE344" s="204"/>
      <c r="BF344" s="204"/>
      <c r="BG344" s="204"/>
      <c r="BH344" s="204"/>
    </row>
    <row r="345" spans="1:60" outlineLevel="1" x14ac:dyDescent="0.2">
      <c r="A345" s="211"/>
      <c r="B345" s="212"/>
      <c r="C345" s="258" t="s">
        <v>464</v>
      </c>
      <c r="D345" s="219"/>
      <c r="E345" s="220">
        <v>185.88</v>
      </c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04"/>
      <c r="Y345" s="204"/>
      <c r="Z345" s="204"/>
      <c r="AA345" s="204"/>
      <c r="AB345" s="204"/>
      <c r="AC345" s="204"/>
      <c r="AD345" s="204"/>
      <c r="AE345" s="204"/>
      <c r="AF345" s="204"/>
      <c r="AG345" s="204" t="s">
        <v>164</v>
      </c>
      <c r="AH345" s="204">
        <v>0</v>
      </c>
      <c r="AI345" s="204"/>
      <c r="AJ345" s="204"/>
      <c r="AK345" s="204"/>
      <c r="AL345" s="204"/>
      <c r="AM345" s="204"/>
      <c r="AN345" s="204"/>
      <c r="AO345" s="204"/>
      <c r="AP345" s="204"/>
      <c r="AQ345" s="204"/>
      <c r="AR345" s="204"/>
      <c r="AS345" s="204"/>
      <c r="AT345" s="204"/>
      <c r="AU345" s="204"/>
      <c r="AV345" s="204"/>
      <c r="AW345" s="204"/>
      <c r="AX345" s="204"/>
      <c r="AY345" s="204"/>
      <c r="AZ345" s="204"/>
      <c r="BA345" s="204"/>
      <c r="BB345" s="204"/>
      <c r="BC345" s="204"/>
      <c r="BD345" s="204"/>
      <c r="BE345" s="204"/>
      <c r="BF345" s="204"/>
      <c r="BG345" s="204"/>
      <c r="BH345" s="204"/>
    </row>
    <row r="346" spans="1:60" outlineLevel="1" x14ac:dyDescent="0.2">
      <c r="A346" s="211"/>
      <c r="B346" s="212"/>
      <c r="C346" s="258" t="s">
        <v>465</v>
      </c>
      <c r="D346" s="219"/>
      <c r="E346" s="220">
        <v>92.7</v>
      </c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04"/>
      <c r="Y346" s="204"/>
      <c r="Z346" s="204"/>
      <c r="AA346" s="204"/>
      <c r="AB346" s="204"/>
      <c r="AC346" s="204"/>
      <c r="AD346" s="204"/>
      <c r="AE346" s="204"/>
      <c r="AF346" s="204"/>
      <c r="AG346" s="204" t="s">
        <v>164</v>
      </c>
      <c r="AH346" s="204">
        <v>0</v>
      </c>
      <c r="AI346" s="204"/>
      <c r="AJ346" s="204"/>
      <c r="AK346" s="204"/>
      <c r="AL346" s="204"/>
      <c r="AM346" s="204"/>
      <c r="AN346" s="204"/>
      <c r="AO346" s="204"/>
      <c r="AP346" s="204"/>
      <c r="AQ346" s="204"/>
      <c r="AR346" s="204"/>
      <c r="AS346" s="204"/>
      <c r="AT346" s="204"/>
      <c r="AU346" s="204"/>
      <c r="AV346" s="204"/>
      <c r="AW346" s="204"/>
      <c r="AX346" s="204"/>
      <c r="AY346" s="204"/>
      <c r="AZ346" s="204"/>
      <c r="BA346" s="204"/>
      <c r="BB346" s="204"/>
      <c r="BC346" s="204"/>
      <c r="BD346" s="204"/>
      <c r="BE346" s="204"/>
      <c r="BF346" s="204"/>
      <c r="BG346" s="204"/>
      <c r="BH346" s="204"/>
    </row>
    <row r="347" spans="1:60" outlineLevel="1" x14ac:dyDescent="0.2">
      <c r="A347" s="211"/>
      <c r="B347" s="212"/>
      <c r="C347" s="259" t="s">
        <v>165</v>
      </c>
      <c r="D347" s="221"/>
      <c r="E347" s="222">
        <v>278.58</v>
      </c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04"/>
      <c r="Y347" s="204"/>
      <c r="Z347" s="204"/>
      <c r="AA347" s="204"/>
      <c r="AB347" s="204"/>
      <c r="AC347" s="204"/>
      <c r="AD347" s="204"/>
      <c r="AE347" s="204"/>
      <c r="AF347" s="204"/>
      <c r="AG347" s="204" t="s">
        <v>164</v>
      </c>
      <c r="AH347" s="204">
        <v>1</v>
      </c>
      <c r="AI347" s="204"/>
      <c r="AJ347" s="204"/>
      <c r="AK347" s="204"/>
      <c r="AL347" s="204"/>
      <c r="AM347" s="204"/>
      <c r="AN347" s="204"/>
      <c r="AO347" s="204"/>
      <c r="AP347" s="204"/>
      <c r="AQ347" s="204"/>
      <c r="AR347" s="204"/>
      <c r="AS347" s="204"/>
      <c r="AT347" s="204"/>
      <c r="AU347" s="204"/>
      <c r="AV347" s="204"/>
      <c r="AW347" s="204"/>
      <c r="AX347" s="204"/>
      <c r="AY347" s="204"/>
      <c r="AZ347" s="204"/>
      <c r="BA347" s="204"/>
      <c r="BB347" s="204"/>
      <c r="BC347" s="204"/>
      <c r="BD347" s="204"/>
      <c r="BE347" s="204"/>
      <c r="BF347" s="204"/>
      <c r="BG347" s="204"/>
      <c r="BH347" s="204"/>
    </row>
    <row r="348" spans="1:60" outlineLevel="1" x14ac:dyDescent="0.2">
      <c r="A348" s="211"/>
      <c r="B348" s="212"/>
      <c r="C348" s="258" t="s">
        <v>174</v>
      </c>
      <c r="D348" s="219"/>
      <c r="E348" s="220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04"/>
      <c r="Y348" s="204"/>
      <c r="Z348" s="204"/>
      <c r="AA348" s="204"/>
      <c r="AB348" s="204"/>
      <c r="AC348" s="204"/>
      <c r="AD348" s="204"/>
      <c r="AE348" s="204"/>
      <c r="AF348" s="204"/>
      <c r="AG348" s="204" t="s">
        <v>164</v>
      </c>
      <c r="AH348" s="204">
        <v>0</v>
      </c>
      <c r="AI348" s="204"/>
      <c r="AJ348" s="204"/>
      <c r="AK348" s="204"/>
      <c r="AL348" s="204"/>
      <c r="AM348" s="204"/>
      <c r="AN348" s="204"/>
      <c r="AO348" s="204"/>
      <c r="AP348" s="204"/>
      <c r="AQ348" s="204"/>
      <c r="AR348" s="204"/>
      <c r="AS348" s="204"/>
      <c r="AT348" s="204"/>
      <c r="AU348" s="204"/>
      <c r="AV348" s="204"/>
      <c r="AW348" s="204"/>
      <c r="AX348" s="204"/>
      <c r="AY348" s="204"/>
      <c r="AZ348" s="204"/>
      <c r="BA348" s="204"/>
      <c r="BB348" s="204"/>
      <c r="BC348" s="204"/>
      <c r="BD348" s="204"/>
      <c r="BE348" s="204"/>
      <c r="BF348" s="204"/>
      <c r="BG348" s="204"/>
      <c r="BH348" s="204"/>
    </row>
    <row r="349" spans="1:60" outlineLevel="1" x14ac:dyDescent="0.2">
      <c r="A349" s="211"/>
      <c r="B349" s="212"/>
      <c r="C349" s="258" t="s">
        <v>466</v>
      </c>
      <c r="D349" s="219"/>
      <c r="E349" s="220">
        <v>216.06</v>
      </c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04"/>
      <c r="Y349" s="204"/>
      <c r="Z349" s="204"/>
      <c r="AA349" s="204"/>
      <c r="AB349" s="204"/>
      <c r="AC349" s="204"/>
      <c r="AD349" s="204"/>
      <c r="AE349" s="204"/>
      <c r="AF349" s="204"/>
      <c r="AG349" s="204" t="s">
        <v>164</v>
      </c>
      <c r="AH349" s="204">
        <v>0</v>
      </c>
      <c r="AI349" s="204"/>
      <c r="AJ349" s="204"/>
      <c r="AK349" s="204"/>
      <c r="AL349" s="204"/>
      <c r="AM349" s="204"/>
      <c r="AN349" s="204"/>
      <c r="AO349" s="204"/>
      <c r="AP349" s="204"/>
      <c r="AQ349" s="204"/>
      <c r="AR349" s="204"/>
      <c r="AS349" s="204"/>
      <c r="AT349" s="204"/>
      <c r="AU349" s="204"/>
      <c r="AV349" s="204"/>
      <c r="AW349" s="204"/>
      <c r="AX349" s="204"/>
      <c r="AY349" s="204"/>
      <c r="AZ349" s="204"/>
      <c r="BA349" s="204"/>
      <c r="BB349" s="204"/>
      <c r="BC349" s="204"/>
      <c r="BD349" s="204"/>
      <c r="BE349" s="204"/>
      <c r="BF349" s="204"/>
      <c r="BG349" s="204"/>
      <c r="BH349" s="204"/>
    </row>
    <row r="350" spans="1:60" outlineLevel="1" x14ac:dyDescent="0.2">
      <c r="A350" s="211"/>
      <c r="B350" s="212"/>
      <c r="C350" s="258" t="s">
        <v>467</v>
      </c>
      <c r="D350" s="219"/>
      <c r="E350" s="220">
        <v>477.15</v>
      </c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04"/>
      <c r="Y350" s="204"/>
      <c r="Z350" s="204"/>
      <c r="AA350" s="204"/>
      <c r="AB350" s="204"/>
      <c r="AC350" s="204"/>
      <c r="AD350" s="204"/>
      <c r="AE350" s="204"/>
      <c r="AF350" s="204"/>
      <c r="AG350" s="204" t="s">
        <v>164</v>
      </c>
      <c r="AH350" s="204">
        <v>0</v>
      </c>
      <c r="AI350" s="204"/>
      <c r="AJ350" s="204"/>
      <c r="AK350" s="204"/>
      <c r="AL350" s="204"/>
      <c r="AM350" s="204"/>
      <c r="AN350" s="204"/>
      <c r="AO350" s="204"/>
      <c r="AP350" s="204"/>
      <c r="AQ350" s="204"/>
      <c r="AR350" s="204"/>
      <c r="AS350" s="204"/>
      <c r="AT350" s="204"/>
      <c r="AU350" s="204"/>
      <c r="AV350" s="204"/>
      <c r="AW350" s="204"/>
      <c r="AX350" s="204"/>
      <c r="AY350" s="204"/>
      <c r="AZ350" s="204"/>
      <c r="BA350" s="204"/>
      <c r="BB350" s="204"/>
      <c r="BC350" s="204"/>
      <c r="BD350" s="204"/>
      <c r="BE350" s="204"/>
      <c r="BF350" s="204"/>
      <c r="BG350" s="204"/>
      <c r="BH350" s="204"/>
    </row>
    <row r="351" spans="1:60" outlineLevel="1" x14ac:dyDescent="0.2">
      <c r="A351" s="211"/>
      <c r="B351" s="212"/>
      <c r="C351" s="258" t="s">
        <v>468</v>
      </c>
      <c r="D351" s="219"/>
      <c r="E351" s="220">
        <v>151.05000000000001</v>
      </c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04"/>
      <c r="Y351" s="204"/>
      <c r="Z351" s="204"/>
      <c r="AA351" s="204"/>
      <c r="AB351" s="204"/>
      <c r="AC351" s="204"/>
      <c r="AD351" s="204"/>
      <c r="AE351" s="204"/>
      <c r="AF351" s="204"/>
      <c r="AG351" s="204" t="s">
        <v>164</v>
      </c>
      <c r="AH351" s="204">
        <v>0</v>
      </c>
      <c r="AI351" s="204"/>
      <c r="AJ351" s="204"/>
      <c r="AK351" s="204"/>
      <c r="AL351" s="204"/>
      <c r="AM351" s="204"/>
      <c r="AN351" s="204"/>
      <c r="AO351" s="204"/>
      <c r="AP351" s="204"/>
      <c r="AQ351" s="204"/>
      <c r="AR351" s="204"/>
      <c r="AS351" s="204"/>
      <c r="AT351" s="204"/>
      <c r="AU351" s="204"/>
      <c r="AV351" s="204"/>
      <c r="AW351" s="204"/>
      <c r="AX351" s="204"/>
      <c r="AY351" s="204"/>
      <c r="AZ351" s="204"/>
      <c r="BA351" s="204"/>
      <c r="BB351" s="204"/>
      <c r="BC351" s="204"/>
      <c r="BD351" s="204"/>
      <c r="BE351" s="204"/>
      <c r="BF351" s="204"/>
      <c r="BG351" s="204"/>
      <c r="BH351" s="204"/>
    </row>
    <row r="352" spans="1:60" outlineLevel="1" x14ac:dyDescent="0.2">
      <c r="A352" s="211"/>
      <c r="B352" s="212"/>
      <c r="C352" s="259" t="s">
        <v>165</v>
      </c>
      <c r="D352" s="221"/>
      <c r="E352" s="222">
        <v>844.26</v>
      </c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04"/>
      <c r="Y352" s="204"/>
      <c r="Z352" s="204"/>
      <c r="AA352" s="204"/>
      <c r="AB352" s="204"/>
      <c r="AC352" s="204"/>
      <c r="AD352" s="204"/>
      <c r="AE352" s="204"/>
      <c r="AF352" s="204"/>
      <c r="AG352" s="204" t="s">
        <v>164</v>
      </c>
      <c r="AH352" s="204">
        <v>1</v>
      </c>
      <c r="AI352" s="204"/>
      <c r="AJ352" s="204"/>
      <c r="AK352" s="204"/>
      <c r="AL352" s="204"/>
      <c r="AM352" s="204"/>
      <c r="AN352" s="204"/>
      <c r="AO352" s="204"/>
      <c r="AP352" s="204"/>
      <c r="AQ352" s="204"/>
      <c r="AR352" s="204"/>
      <c r="AS352" s="204"/>
      <c r="AT352" s="204"/>
      <c r="AU352" s="204"/>
      <c r="AV352" s="204"/>
      <c r="AW352" s="204"/>
      <c r="AX352" s="204"/>
      <c r="AY352" s="204"/>
      <c r="AZ352" s="204"/>
      <c r="BA352" s="204"/>
      <c r="BB352" s="204"/>
      <c r="BC352" s="204"/>
      <c r="BD352" s="204"/>
      <c r="BE352" s="204"/>
      <c r="BF352" s="204"/>
      <c r="BG352" s="204"/>
      <c r="BH352" s="204"/>
    </row>
    <row r="353" spans="1:60" outlineLevel="1" x14ac:dyDescent="0.2">
      <c r="A353" s="234">
        <v>24</v>
      </c>
      <c r="B353" s="235" t="s">
        <v>469</v>
      </c>
      <c r="C353" s="254" t="s">
        <v>470</v>
      </c>
      <c r="D353" s="236" t="s">
        <v>162</v>
      </c>
      <c r="E353" s="237">
        <v>6609.81</v>
      </c>
      <c r="F353" s="238"/>
      <c r="G353" s="239">
        <f>ROUND(E353*F353,2)</f>
        <v>0</v>
      </c>
      <c r="H353" s="238"/>
      <c r="I353" s="239">
        <f>ROUND(E353*H353,2)</f>
        <v>0</v>
      </c>
      <c r="J353" s="238"/>
      <c r="K353" s="239">
        <f>ROUND(E353*J353,2)</f>
        <v>0</v>
      </c>
      <c r="L353" s="239">
        <v>15</v>
      </c>
      <c r="M353" s="239">
        <f>G353*(1+L353/100)</f>
        <v>0</v>
      </c>
      <c r="N353" s="239">
        <v>9.5E-4</v>
      </c>
      <c r="O353" s="239">
        <f>ROUND(E353*N353,2)</f>
        <v>6.28</v>
      </c>
      <c r="P353" s="239">
        <v>0</v>
      </c>
      <c r="Q353" s="239">
        <f>ROUND(E353*P353,2)</f>
        <v>0</v>
      </c>
      <c r="R353" s="239"/>
      <c r="S353" s="239" t="s">
        <v>153</v>
      </c>
      <c r="T353" s="240" t="s">
        <v>154</v>
      </c>
      <c r="U353" s="214">
        <v>0</v>
      </c>
      <c r="V353" s="214">
        <f>ROUND(E353*U353,2)</f>
        <v>0</v>
      </c>
      <c r="W353" s="214"/>
      <c r="X353" s="204"/>
      <c r="Y353" s="204"/>
      <c r="Z353" s="204"/>
      <c r="AA353" s="204"/>
      <c r="AB353" s="204"/>
      <c r="AC353" s="204"/>
      <c r="AD353" s="204"/>
      <c r="AE353" s="204"/>
      <c r="AF353" s="204"/>
      <c r="AG353" s="204" t="s">
        <v>155</v>
      </c>
      <c r="AH353" s="204"/>
      <c r="AI353" s="204"/>
      <c r="AJ353" s="204"/>
      <c r="AK353" s="204"/>
      <c r="AL353" s="204"/>
      <c r="AM353" s="204"/>
      <c r="AN353" s="204"/>
      <c r="AO353" s="204"/>
      <c r="AP353" s="204"/>
      <c r="AQ353" s="204"/>
      <c r="AR353" s="204"/>
      <c r="AS353" s="204"/>
      <c r="AT353" s="204"/>
      <c r="AU353" s="204"/>
      <c r="AV353" s="204"/>
      <c r="AW353" s="204"/>
      <c r="AX353" s="204"/>
      <c r="AY353" s="204"/>
      <c r="AZ353" s="204"/>
      <c r="BA353" s="204"/>
      <c r="BB353" s="204"/>
      <c r="BC353" s="204"/>
      <c r="BD353" s="204"/>
      <c r="BE353" s="204"/>
      <c r="BF353" s="204"/>
      <c r="BG353" s="204"/>
      <c r="BH353" s="204"/>
    </row>
    <row r="354" spans="1:60" outlineLevel="1" x14ac:dyDescent="0.2">
      <c r="A354" s="211"/>
      <c r="B354" s="212"/>
      <c r="C354" s="258" t="s">
        <v>471</v>
      </c>
      <c r="D354" s="219"/>
      <c r="E354" s="220">
        <v>6609.81</v>
      </c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04"/>
      <c r="Y354" s="204"/>
      <c r="Z354" s="204"/>
      <c r="AA354" s="204"/>
      <c r="AB354" s="204"/>
      <c r="AC354" s="204"/>
      <c r="AD354" s="204"/>
      <c r="AE354" s="204"/>
      <c r="AF354" s="204"/>
      <c r="AG354" s="204" t="s">
        <v>164</v>
      </c>
      <c r="AH354" s="204">
        <v>0</v>
      </c>
      <c r="AI354" s="204"/>
      <c r="AJ354" s="204"/>
      <c r="AK354" s="204"/>
      <c r="AL354" s="204"/>
      <c r="AM354" s="204"/>
      <c r="AN354" s="204"/>
      <c r="AO354" s="204"/>
      <c r="AP354" s="204"/>
      <c r="AQ354" s="204"/>
      <c r="AR354" s="204"/>
      <c r="AS354" s="204"/>
      <c r="AT354" s="204"/>
      <c r="AU354" s="204"/>
      <c r="AV354" s="204"/>
      <c r="AW354" s="204"/>
      <c r="AX354" s="204"/>
      <c r="AY354" s="204"/>
      <c r="AZ354" s="204"/>
      <c r="BA354" s="204"/>
      <c r="BB354" s="204"/>
      <c r="BC354" s="204"/>
      <c r="BD354" s="204"/>
      <c r="BE354" s="204"/>
      <c r="BF354" s="204"/>
      <c r="BG354" s="204"/>
      <c r="BH354" s="204"/>
    </row>
    <row r="355" spans="1:60" outlineLevel="1" x14ac:dyDescent="0.2">
      <c r="A355" s="234">
        <v>25</v>
      </c>
      <c r="B355" s="235" t="s">
        <v>472</v>
      </c>
      <c r="C355" s="254" t="s">
        <v>473</v>
      </c>
      <c r="D355" s="236" t="s">
        <v>162</v>
      </c>
      <c r="E355" s="237">
        <v>2203.2772</v>
      </c>
      <c r="F355" s="238"/>
      <c r="G355" s="239">
        <f>ROUND(E355*F355,2)</f>
        <v>0</v>
      </c>
      <c r="H355" s="238"/>
      <c r="I355" s="239">
        <f>ROUND(E355*H355,2)</f>
        <v>0</v>
      </c>
      <c r="J355" s="238"/>
      <c r="K355" s="239">
        <f>ROUND(E355*J355,2)</f>
        <v>0</v>
      </c>
      <c r="L355" s="239">
        <v>15</v>
      </c>
      <c r="M355" s="239">
        <f>G355*(1+L355/100)</f>
        <v>0</v>
      </c>
      <c r="N355" s="239">
        <v>0</v>
      </c>
      <c r="O355" s="239">
        <f>ROUND(E355*N355,2)</f>
        <v>0</v>
      </c>
      <c r="P355" s="239">
        <v>0</v>
      </c>
      <c r="Q355" s="239">
        <f>ROUND(E355*P355,2)</f>
        <v>0</v>
      </c>
      <c r="R355" s="239"/>
      <c r="S355" s="239" t="s">
        <v>153</v>
      </c>
      <c r="T355" s="240" t="s">
        <v>154</v>
      </c>
      <c r="U355" s="214">
        <v>0</v>
      </c>
      <c r="V355" s="214">
        <f>ROUND(E355*U355,2)</f>
        <v>0</v>
      </c>
      <c r="W355" s="214"/>
      <c r="X355" s="204"/>
      <c r="Y355" s="204"/>
      <c r="Z355" s="204"/>
      <c r="AA355" s="204"/>
      <c r="AB355" s="204"/>
      <c r="AC355" s="204"/>
      <c r="AD355" s="204"/>
      <c r="AE355" s="204"/>
      <c r="AF355" s="204"/>
      <c r="AG355" s="204" t="s">
        <v>155</v>
      </c>
      <c r="AH355" s="204"/>
      <c r="AI355" s="204"/>
      <c r="AJ355" s="204"/>
      <c r="AK355" s="204"/>
      <c r="AL355" s="204"/>
      <c r="AM355" s="204"/>
      <c r="AN355" s="204"/>
      <c r="AO355" s="204"/>
      <c r="AP355" s="204"/>
      <c r="AQ355" s="204"/>
      <c r="AR355" s="204"/>
      <c r="AS355" s="204"/>
      <c r="AT355" s="204"/>
      <c r="AU355" s="204"/>
      <c r="AV355" s="204"/>
      <c r="AW355" s="204"/>
      <c r="AX355" s="204"/>
      <c r="AY355" s="204"/>
      <c r="AZ355" s="204"/>
      <c r="BA355" s="204"/>
      <c r="BB355" s="204"/>
      <c r="BC355" s="204"/>
      <c r="BD355" s="204"/>
      <c r="BE355" s="204"/>
      <c r="BF355" s="204"/>
      <c r="BG355" s="204"/>
      <c r="BH355" s="204"/>
    </row>
    <row r="356" spans="1:60" outlineLevel="1" x14ac:dyDescent="0.2">
      <c r="A356" s="211"/>
      <c r="B356" s="212"/>
      <c r="C356" s="258" t="s">
        <v>276</v>
      </c>
      <c r="D356" s="219"/>
      <c r="E356" s="220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04"/>
      <c r="Y356" s="204"/>
      <c r="Z356" s="204"/>
      <c r="AA356" s="204"/>
      <c r="AB356" s="204"/>
      <c r="AC356" s="204"/>
      <c r="AD356" s="204"/>
      <c r="AE356" s="204"/>
      <c r="AF356" s="204"/>
      <c r="AG356" s="204" t="s">
        <v>164</v>
      </c>
      <c r="AH356" s="204">
        <v>0</v>
      </c>
      <c r="AI356" s="204"/>
      <c r="AJ356" s="204"/>
      <c r="AK356" s="204"/>
      <c r="AL356" s="204"/>
      <c r="AM356" s="204"/>
      <c r="AN356" s="204"/>
      <c r="AO356" s="204"/>
      <c r="AP356" s="204"/>
      <c r="AQ356" s="204"/>
      <c r="AR356" s="204"/>
      <c r="AS356" s="204"/>
      <c r="AT356" s="204"/>
      <c r="AU356" s="204"/>
      <c r="AV356" s="204"/>
      <c r="AW356" s="204"/>
      <c r="AX356" s="204"/>
      <c r="AY356" s="204"/>
      <c r="AZ356" s="204"/>
      <c r="BA356" s="204"/>
      <c r="BB356" s="204"/>
      <c r="BC356" s="204"/>
      <c r="BD356" s="204"/>
      <c r="BE356" s="204"/>
      <c r="BF356" s="204"/>
      <c r="BG356" s="204"/>
      <c r="BH356" s="204"/>
    </row>
    <row r="357" spans="1:60" outlineLevel="1" x14ac:dyDescent="0.2">
      <c r="A357" s="211"/>
      <c r="B357" s="212"/>
      <c r="C357" s="258" t="s">
        <v>461</v>
      </c>
      <c r="D357" s="219"/>
      <c r="E357" s="220">
        <v>273.67</v>
      </c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04"/>
      <c r="Y357" s="204"/>
      <c r="Z357" s="204"/>
      <c r="AA357" s="204"/>
      <c r="AB357" s="204"/>
      <c r="AC357" s="204"/>
      <c r="AD357" s="204"/>
      <c r="AE357" s="204"/>
      <c r="AF357" s="204"/>
      <c r="AG357" s="204" t="s">
        <v>164</v>
      </c>
      <c r="AH357" s="204">
        <v>0</v>
      </c>
      <c r="AI357" s="204"/>
      <c r="AJ357" s="204"/>
      <c r="AK357" s="204"/>
      <c r="AL357" s="204"/>
      <c r="AM357" s="204"/>
      <c r="AN357" s="204"/>
      <c r="AO357" s="204"/>
      <c r="AP357" s="204"/>
      <c r="AQ357" s="204"/>
      <c r="AR357" s="204"/>
      <c r="AS357" s="204"/>
      <c r="AT357" s="204"/>
      <c r="AU357" s="204"/>
      <c r="AV357" s="204"/>
      <c r="AW357" s="204"/>
      <c r="AX357" s="204"/>
      <c r="AY357" s="204"/>
      <c r="AZ357" s="204"/>
      <c r="BA357" s="204"/>
      <c r="BB357" s="204"/>
      <c r="BC357" s="204"/>
      <c r="BD357" s="204"/>
      <c r="BE357" s="204"/>
      <c r="BF357" s="204"/>
      <c r="BG357" s="204"/>
      <c r="BH357" s="204"/>
    </row>
    <row r="358" spans="1:60" outlineLevel="1" x14ac:dyDescent="0.2">
      <c r="A358" s="211"/>
      <c r="B358" s="212"/>
      <c r="C358" s="259" t="s">
        <v>165</v>
      </c>
      <c r="D358" s="221"/>
      <c r="E358" s="222">
        <v>273.67</v>
      </c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04"/>
      <c r="Y358" s="204"/>
      <c r="Z358" s="204"/>
      <c r="AA358" s="204"/>
      <c r="AB358" s="204"/>
      <c r="AC358" s="204"/>
      <c r="AD358" s="204"/>
      <c r="AE358" s="204"/>
      <c r="AF358" s="204"/>
      <c r="AG358" s="204" t="s">
        <v>164</v>
      </c>
      <c r="AH358" s="204">
        <v>1</v>
      </c>
      <c r="AI358" s="204"/>
      <c r="AJ358" s="204"/>
      <c r="AK358" s="204"/>
      <c r="AL358" s="204"/>
      <c r="AM358" s="204"/>
      <c r="AN358" s="204"/>
      <c r="AO358" s="204"/>
      <c r="AP358" s="204"/>
      <c r="AQ358" s="204"/>
      <c r="AR358" s="204"/>
      <c r="AS358" s="204"/>
      <c r="AT358" s="204"/>
      <c r="AU358" s="204"/>
      <c r="AV358" s="204"/>
      <c r="AW358" s="204"/>
      <c r="AX358" s="204"/>
      <c r="AY358" s="204"/>
      <c r="AZ358" s="204"/>
      <c r="BA358" s="204"/>
      <c r="BB358" s="204"/>
      <c r="BC358" s="204"/>
      <c r="BD358" s="204"/>
      <c r="BE358" s="204"/>
      <c r="BF358" s="204"/>
      <c r="BG358" s="204"/>
      <c r="BH358" s="204"/>
    </row>
    <row r="359" spans="1:60" outlineLevel="1" x14ac:dyDescent="0.2">
      <c r="A359" s="211"/>
      <c r="B359" s="212"/>
      <c r="C359" s="258" t="s">
        <v>166</v>
      </c>
      <c r="D359" s="219"/>
      <c r="E359" s="220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04"/>
      <c r="Y359" s="204"/>
      <c r="Z359" s="204"/>
      <c r="AA359" s="204"/>
      <c r="AB359" s="204"/>
      <c r="AC359" s="204"/>
      <c r="AD359" s="204"/>
      <c r="AE359" s="204"/>
      <c r="AF359" s="204"/>
      <c r="AG359" s="204" t="s">
        <v>164</v>
      </c>
      <c r="AH359" s="204">
        <v>0</v>
      </c>
      <c r="AI359" s="204"/>
      <c r="AJ359" s="204"/>
      <c r="AK359" s="204"/>
      <c r="AL359" s="204"/>
      <c r="AM359" s="204"/>
      <c r="AN359" s="204"/>
      <c r="AO359" s="204"/>
      <c r="AP359" s="204"/>
      <c r="AQ359" s="204"/>
      <c r="AR359" s="204"/>
      <c r="AS359" s="204"/>
      <c r="AT359" s="204"/>
      <c r="AU359" s="204"/>
      <c r="AV359" s="204"/>
      <c r="AW359" s="204"/>
      <c r="AX359" s="204"/>
      <c r="AY359" s="204"/>
      <c r="AZ359" s="204"/>
      <c r="BA359" s="204"/>
      <c r="BB359" s="204"/>
      <c r="BC359" s="204"/>
      <c r="BD359" s="204"/>
      <c r="BE359" s="204"/>
      <c r="BF359" s="204"/>
      <c r="BG359" s="204"/>
      <c r="BH359" s="204"/>
    </row>
    <row r="360" spans="1:60" outlineLevel="1" x14ac:dyDescent="0.2">
      <c r="A360" s="211"/>
      <c r="B360" s="212"/>
      <c r="C360" s="258" t="s">
        <v>462</v>
      </c>
      <c r="D360" s="219"/>
      <c r="E360" s="220">
        <v>601.47</v>
      </c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04"/>
      <c r="Y360" s="204"/>
      <c r="Z360" s="204"/>
      <c r="AA360" s="204"/>
      <c r="AB360" s="204"/>
      <c r="AC360" s="204"/>
      <c r="AD360" s="204"/>
      <c r="AE360" s="204"/>
      <c r="AF360" s="204"/>
      <c r="AG360" s="204" t="s">
        <v>164</v>
      </c>
      <c r="AH360" s="204">
        <v>0</v>
      </c>
      <c r="AI360" s="204"/>
      <c r="AJ360" s="204"/>
      <c r="AK360" s="204"/>
      <c r="AL360" s="204"/>
      <c r="AM360" s="204"/>
      <c r="AN360" s="204"/>
      <c r="AO360" s="204"/>
      <c r="AP360" s="204"/>
      <c r="AQ360" s="204"/>
      <c r="AR360" s="204"/>
      <c r="AS360" s="204"/>
      <c r="AT360" s="204"/>
      <c r="AU360" s="204"/>
      <c r="AV360" s="204"/>
      <c r="AW360" s="204"/>
      <c r="AX360" s="204"/>
      <c r="AY360" s="204"/>
      <c r="AZ360" s="204"/>
      <c r="BA360" s="204"/>
      <c r="BB360" s="204"/>
      <c r="BC360" s="204"/>
      <c r="BD360" s="204"/>
      <c r="BE360" s="204"/>
      <c r="BF360" s="204"/>
      <c r="BG360" s="204"/>
      <c r="BH360" s="204"/>
    </row>
    <row r="361" spans="1:60" outlineLevel="1" x14ac:dyDescent="0.2">
      <c r="A361" s="211"/>
      <c r="B361" s="212"/>
      <c r="C361" s="258" t="s">
        <v>463</v>
      </c>
      <c r="D361" s="219"/>
      <c r="E361" s="220">
        <v>205.3</v>
      </c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04"/>
      <c r="Y361" s="204"/>
      <c r="Z361" s="204"/>
      <c r="AA361" s="204"/>
      <c r="AB361" s="204"/>
      <c r="AC361" s="204"/>
      <c r="AD361" s="204"/>
      <c r="AE361" s="204"/>
      <c r="AF361" s="204"/>
      <c r="AG361" s="204" t="s">
        <v>164</v>
      </c>
      <c r="AH361" s="204">
        <v>0</v>
      </c>
      <c r="AI361" s="204"/>
      <c r="AJ361" s="204"/>
      <c r="AK361" s="204"/>
      <c r="AL361" s="204"/>
      <c r="AM361" s="204"/>
      <c r="AN361" s="204"/>
      <c r="AO361" s="204"/>
      <c r="AP361" s="204"/>
      <c r="AQ361" s="204"/>
      <c r="AR361" s="204"/>
      <c r="AS361" s="204"/>
      <c r="AT361" s="204"/>
      <c r="AU361" s="204"/>
      <c r="AV361" s="204"/>
      <c r="AW361" s="204"/>
      <c r="AX361" s="204"/>
      <c r="AY361" s="204"/>
      <c r="AZ361" s="204"/>
      <c r="BA361" s="204"/>
      <c r="BB361" s="204"/>
      <c r="BC361" s="204"/>
      <c r="BD361" s="204"/>
      <c r="BE361" s="204"/>
      <c r="BF361" s="204"/>
      <c r="BG361" s="204"/>
      <c r="BH361" s="204"/>
    </row>
    <row r="362" spans="1:60" outlineLevel="1" x14ac:dyDescent="0.2">
      <c r="A362" s="211"/>
      <c r="B362" s="212"/>
      <c r="C362" s="259" t="s">
        <v>165</v>
      </c>
      <c r="D362" s="221"/>
      <c r="E362" s="222">
        <v>806.76</v>
      </c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04"/>
      <c r="Y362" s="204"/>
      <c r="Z362" s="204"/>
      <c r="AA362" s="204"/>
      <c r="AB362" s="204"/>
      <c r="AC362" s="204"/>
      <c r="AD362" s="204"/>
      <c r="AE362" s="204"/>
      <c r="AF362" s="204"/>
      <c r="AG362" s="204" t="s">
        <v>164</v>
      </c>
      <c r="AH362" s="204">
        <v>1</v>
      </c>
      <c r="AI362" s="204"/>
      <c r="AJ362" s="204"/>
      <c r="AK362" s="204"/>
      <c r="AL362" s="204"/>
      <c r="AM362" s="204"/>
      <c r="AN362" s="204"/>
      <c r="AO362" s="204"/>
      <c r="AP362" s="204"/>
      <c r="AQ362" s="204"/>
      <c r="AR362" s="204"/>
      <c r="AS362" s="204"/>
      <c r="AT362" s="204"/>
      <c r="AU362" s="204"/>
      <c r="AV362" s="204"/>
      <c r="AW362" s="204"/>
      <c r="AX362" s="204"/>
      <c r="AY362" s="204"/>
      <c r="AZ362" s="204"/>
      <c r="BA362" s="204"/>
      <c r="BB362" s="204"/>
      <c r="BC362" s="204"/>
      <c r="BD362" s="204"/>
      <c r="BE362" s="204"/>
      <c r="BF362" s="204"/>
      <c r="BG362" s="204"/>
      <c r="BH362" s="204"/>
    </row>
    <row r="363" spans="1:60" outlineLevel="1" x14ac:dyDescent="0.2">
      <c r="A363" s="211"/>
      <c r="B363" s="212"/>
      <c r="C363" s="258" t="s">
        <v>172</v>
      </c>
      <c r="D363" s="219"/>
      <c r="E363" s="220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04"/>
      <c r="Y363" s="204"/>
      <c r="Z363" s="204"/>
      <c r="AA363" s="204"/>
      <c r="AB363" s="204"/>
      <c r="AC363" s="204"/>
      <c r="AD363" s="204"/>
      <c r="AE363" s="204"/>
      <c r="AF363" s="204"/>
      <c r="AG363" s="204" t="s">
        <v>164</v>
      </c>
      <c r="AH363" s="204">
        <v>0</v>
      </c>
      <c r="AI363" s="204"/>
      <c r="AJ363" s="204"/>
      <c r="AK363" s="204"/>
      <c r="AL363" s="204"/>
      <c r="AM363" s="204"/>
      <c r="AN363" s="204"/>
      <c r="AO363" s="204"/>
      <c r="AP363" s="204"/>
      <c r="AQ363" s="204"/>
      <c r="AR363" s="204"/>
      <c r="AS363" s="204"/>
      <c r="AT363" s="204"/>
      <c r="AU363" s="204"/>
      <c r="AV363" s="204"/>
      <c r="AW363" s="204"/>
      <c r="AX363" s="204"/>
      <c r="AY363" s="204"/>
      <c r="AZ363" s="204"/>
      <c r="BA363" s="204"/>
      <c r="BB363" s="204"/>
      <c r="BC363" s="204"/>
      <c r="BD363" s="204"/>
      <c r="BE363" s="204"/>
      <c r="BF363" s="204"/>
      <c r="BG363" s="204"/>
      <c r="BH363" s="204"/>
    </row>
    <row r="364" spans="1:60" outlineLevel="1" x14ac:dyDescent="0.2">
      <c r="A364" s="211"/>
      <c r="B364" s="212"/>
      <c r="C364" s="258" t="s">
        <v>464</v>
      </c>
      <c r="D364" s="219"/>
      <c r="E364" s="220">
        <v>185.88</v>
      </c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04"/>
      <c r="Y364" s="204"/>
      <c r="Z364" s="204"/>
      <c r="AA364" s="204"/>
      <c r="AB364" s="204"/>
      <c r="AC364" s="204"/>
      <c r="AD364" s="204"/>
      <c r="AE364" s="204"/>
      <c r="AF364" s="204"/>
      <c r="AG364" s="204" t="s">
        <v>164</v>
      </c>
      <c r="AH364" s="204">
        <v>0</v>
      </c>
      <c r="AI364" s="204"/>
      <c r="AJ364" s="204"/>
      <c r="AK364" s="204"/>
      <c r="AL364" s="204"/>
      <c r="AM364" s="204"/>
      <c r="AN364" s="204"/>
      <c r="AO364" s="204"/>
      <c r="AP364" s="204"/>
      <c r="AQ364" s="204"/>
      <c r="AR364" s="204"/>
      <c r="AS364" s="204"/>
      <c r="AT364" s="204"/>
      <c r="AU364" s="204"/>
      <c r="AV364" s="204"/>
      <c r="AW364" s="204"/>
      <c r="AX364" s="204"/>
      <c r="AY364" s="204"/>
      <c r="AZ364" s="204"/>
      <c r="BA364" s="204"/>
      <c r="BB364" s="204"/>
      <c r="BC364" s="204"/>
      <c r="BD364" s="204"/>
      <c r="BE364" s="204"/>
      <c r="BF364" s="204"/>
      <c r="BG364" s="204"/>
      <c r="BH364" s="204"/>
    </row>
    <row r="365" spans="1:60" outlineLevel="1" x14ac:dyDescent="0.2">
      <c r="A365" s="211"/>
      <c r="B365" s="212"/>
      <c r="C365" s="258" t="s">
        <v>465</v>
      </c>
      <c r="D365" s="219"/>
      <c r="E365" s="220">
        <v>92.7</v>
      </c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04"/>
      <c r="Y365" s="204"/>
      <c r="Z365" s="204"/>
      <c r="AA365" s="204"/>
      <c r="AB365" s="204"/>
      <c r="AC365" s="204"/>
      <c r="AD365" s="204"/>
      <c r="AE365" s="204"/>
      <c r="AF365" s="204"/>
      <c r="AG365" s="204" t="s">
        <v>164</v>
      </c>
      <c r="AH365" s="204">
        <v>0</v>
      </c>
      <c r="AI365" s="204"/>
      <c r="AJ365" s="204"/>
      <c r="AK365" s="204"/>
      <c r="AL365" s="204"/>
      <c r="AM365" s="204"/>
      <c r="AN365" s="204"/>
      <c r="AO365" s="204"/>
      <c r="AP365" s="204"/>
      <c r="AQ365" s="204"/>
      <c r="AR365" s="204"/>
      <c r="AS365" s="204"/>
      <c r="AT365" s="204"/>
      <c r="AU365" s="204"/>
      <c r="AV365" s="204"/>
      <c r="AW365" s="204"/>
      <c r="AX365" s="204"/>
      <c r="AY365" s="204"/>
      <c r="AZ365" s="204"/>
      <c r="BA365" s="204"/>
      <c r="BB365" s="204"/>
      <c r="BC365" s="204"/>
      <c r="BD365" s="204"/>
      <c r="BE365" s="204"/>
      <c r="BF365" s="204"/>
      <c r="BG365" s="204"/>
      <c r="BH365" s="204"/>
    </row>
    <row r="366" spans="1:60" outlineLevel="1" x14ac:dyDescent="0.2">
      <c r="A366" s="211"/>
      <c r="B366" s="212"/>
      <c r="C366" s="259" t="s">
        <v>165</v>
      </c>
      <c r="D366" s="221"/>
      <c r="E366" s="222">
        <v>278.58</v>
      </c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04"/>
      <c r="Y366" s="204"/>
      <c r="Z366" s="204"/>
      <c r="AA366" s="204"/>
      <c r="AB366" s="204"/>
      <c r="AC366" s="204"/>
      <c r="AD366" s="204"/>
      <c r="AE366" s="204"/>
      <c r="AF366" s="204"/>
      <c r="AG366" s="204" t="s">
        <v>164</v>
      </c>
      <c r="AH366" s="204">
        <v>1</v>
      </c>
      <c r="AI366" s="204"/>
      <c r="AJ366" s="204"/>
      <c r="AK366" s="204"/>
      <c r="AL366" s="204"/>
      <c r="AM366" s="204"/>
      <c r="AN366" s="204"/>
      <c r="AO366" s="204"/>
      <c r="AP366" s="204"/>
      <c r="AQ366" s="204"/>
      <c r="AR366" s="204"/>
      <c r="AS366" s="204"/>
      <c r="AT366" s="204"/>
      <c r="AU366" s="204"/>
      <c r="AV366" s="204"/>
      <c r="AW366" s="204"/>
      <c r="AX366" s="204"/>
      <c r="AY366" s="204"/>
      <c r="AZ366" s="204"/>
      <c r="BA366" s="204"/>
      <c r="BB366" s="204"/>
      <c r="BC366" s="204"/>
      <c r="BD366" s="204"/>
      <c r="BE366" s="204"/>
      <c r="BF366" s="204"/>
      <c r="BG366" s="204"/>
      <c r="BH366" s="204"/>
    </row>
    <row r="367" spans="1:60" outlineLevel="1" x14ac:dyDescent="0.2">
      <c r="A367" s="211"/>
      <c r="B367" s="212"/>
      <c r="C367" s="258" t="s">
        <v>174</v>
      </c>
      <c r="D367" s="219"/>
      <c r="E367" s="220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04"/>
      <c r="Y367" s="204"/>
      <c r="Z367" s="204"/>
      <c r="AA367" s="204"/>
      <c r="AB367" s="204"/>
      <c r="AC367" s="204"/>
      <c r="AD367" s="204"/>
      <c r="AE367" s="204"/>
      <c r="AF367" s="204"/>
      <c r="AG367" s="204" t="s">
        <v>164</v>
      </c>
      <c r="AH367" s="204">
        <v>0</v>
      </c>
      <c r="AI367" s="204"/>
      <c r="AJ367" s="204"/>
      <c r="AK367" s="204"/>
      <c r="AL367" s="204"/>
      <c r="AM367" s="204"/>
      <c r="AN367" s="204"/>
      <c r="AO367" s="204"/>
      <c r="AP367" s="204"/>
      <c r="AQ367" s="204"/>
      <c r="AR367" s="204"/>
      <c r="AS367" s="204"/>
      <c r="AT367" s="204"/>
      <c r="AU367" s="204"/>
      <c r="AV367" s="204"/>
      <c r="AW367" s="204"/>
      <c r="AX367" s="204"/>
      <c r="AY367" s="204"/>
      <c r="AZ367" s="204"/>
      <c r="BA367" s="204"/>
      <c r="BB367" s="204"/>
      <c r="BC367" s="204"/>
      <c r="BD367" s="204"/>
      <c r="BE367" s="204"/>
      <c r="BF367" s="204"/>
      <c r="BG367" s="204"/>
      <c r="BH367" s="204"/>
    </row>
    <row r="368" spans="1:60" outlineLevel="1" x14ac:dyDescent="0.2">
      <c r="A368" s="211"/>
      <c r="B368" s="212"/>
      <c r="C368" s="258" t="s">
        <v>466</v>
      </c>
      <c r="D368" s="219"/>
      <c r="E368" s="220">
        <v>216.06</v>
      </c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04"/>
      <c r="Y368" s="204"/>
      <c r="Z368" s="204"/>
      <c r="AA368" s="204"/>
      <c r="AB368" s="204"/>
      <c r="AC368" s="204"/>
      <c r="AD368" s="204"/>
      <c r="AE368" s="204"/>
      <c r="AF368" s="204"/>
      <c r="AG368" s="204" t="s">
        <v>164</v>
      </c>
      <c r="AH368" s="204">
        <v>0</v>
      </c>
      <c r="AI368" s="204"/>
      <c r="AJ368" s="204"/>
      <c r="AK368" s="204"/>
      <c r="AL368" s="204"/>
      <c r="AM368" s="204"/>
      <c r="AN368" s="204"/>
      <c r="AO368" s="204"/>
      <c r="AP368" s="204"/>
      <c r="AQ368" s="204"/>
      <c r="AR368" s="204"/>
      <c r="AS368" s="204"/>
      <c r="AT368" s="204"/>
      <c r="AU368" s="204"/>
      <c r="AV368" s="204"/>
      <c r="AW368" s="204"/>
      <c r="AX368" s="204"/>
      <c r="AY368" s="204"/>
      <c r="AZ368" s="204"/>
      <c r="BA368" s="204"/>
      <c r="BB368" s="204"/>
      <c r="BC368" s="204"/>
      <c r="BD368" s="204"/>
      <c r="BE368" s="204"/>
      <c r="BF368" s="204"/>
      <c r="BG368" s="204"/>
      <c r="BH368" s="204"/>
    </row>
    <row r="369" spans="1:60" outlineLevel="1" x14ac:dyDescent="0.2">
      <c r="A369" s="211"/>
      <c r="B369" s="212"/>
      <c r="C369" s="258" t="s">
        <v>467</v>
      </c>
      <c r="D369" s="219"/>
      <c r="E369" s="220">
        <v>477.15</v>
      </c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04"/>
      <c r="Y369" s="204"/>
      <c r="Z369" s="204"/>
      <c r="AA369" s="204"/>
      <c r="AB369" s="204"/>
      <c r="AC369" s="204"/>
      <c r="AD369" s="204"/>
      <c r="AE369" s="204"/>
      <c r="AF369" s="204"/>
      <c r="AG369" s="204" t="s">
        <v>164</v>
      </c>
      <c r="AH369" s="204">
        <v>0</v>
      </c>
      <c r="AI369" s="204"/>
      <c r="AJ369" s="204"/>
      <c r="AK369" s="204"/>
      <c r="AL369" s="204"/>
      <c r="AM369" s="204"/>
      <c r="AN369" s="204"/>
      <c r="AO369" s="204"/>
      <c r="AP369" s="204"/>
      <c r="AQ369" s="204"/>
      <c r="AR369" s="204"/>
      <c r="AS369" s="204"/>
      <c r="AT369" s="204"/>
      <c r="AU369" s="204"/>
      <c r="AV369" s="204"/>
      <c r="AW369" s="204"/>
      <c r="AX369" s="204"/>
      <c r="AY369" s="204"/>
      <c r="AZ369" s="204"/>
      <c r="BA369" s="204"/>
      <c r="BB369" s="204"/>
      <c r="BC369" s="204"/>
      <c r="BD369" s="204"/>
      <c r="BE369" s="204"/>
      <c r="BF369" s="204"/>
      <c r="BG369" s="204"/>
      <c r="BH369" s="204"/>
    </row>
    <row r="370" spans="1:60" outlineLevel="1" x14ac:dyDescent="0.2">
      <c r="A370" s="211"/>
      <c r="B370" s="212"/>
      <c r="C370" s="258" t="s">
        <v>468</v>
      </c>
      <c r="D370" s="219"/>
      <c r="E370" s="220">
        <v>151.05000000000001</v>
      </c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04"/>
      <c r="Y370" s="204"/>
      <c r="Z370" s="204"/>
      <c r="AA370" s="204"/>
      <c r="AB370" s="204"/>
      <c r="AC370" s="204"/>
      <c r="AD370" s="204"/>
      <c r="AE370" s="204"/>
      <c r="AF370" s="204"/>
      <c r="AG370" s="204" t="s">
        <v>164</v>
      </c>
      <c r="AH370" s="204">
        <v>0</v>
      </c>
      <c r="AI370" s="204"/>
      <c r="AJ370" s="204"/>
      <c r="AK370" s="204"/>
      <c r="AL370" s="204"/>
      <c r="AM370" s="204"/>
      <c r="AN370" s="204"/>
      <c r="AO370" s="204"/>
      <c r="AP370" s="204"/>
      <c r="AQ370" s="204"/>
      <c r="AR370" s="204"/>
      <c r="AS370" s="204"/>
      <c r="AT370" s="204"/>
      <c r="AU370" s="204"/>
      <c r="AV370" s="204"/>
      <c r="AW370" s="204"/>
      <c r="AX370" s="204"/>
      <c r="AY370" s="204"/>
      <c r="AZ370" s="204"/>
      <c r="BA370" s="204"/>
      <c r="BB370" s="204"/>
      <c r="BC370" s="204"/>
      <c r="BD370" s="204"/>
      <c r="BE370" s="204"/>
      <c r="BF370" s="204"/>
      <c r="BG370" s="204"/>
      <c r="BH370" s="204"/>
    </row>
    <row r="371" spans="1:60" outlineLevel="1" x14ac:dyDescent="0.2">
      <c r="A371" s="211"/>
      <c r="B371" s="212"/>
      <c r="C371" s="259" t="s">
        <v>165</v>
      </c>
      <c r="D371" s="221"/>
      <c r="E371" s="222">
        <v>844.26</v>
      </c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04"/>
      <c r="Y371" s="204"/>
      <c r="Z371" s="204"/>
      <c r="AA371" s="204"/>
      <c r="AB371" s="204"/>
      <c r="AC371" s="204"/>
      <c r="AD371" s="204"/>
      <c r="AE371" s="204"/>
      <c r="AF371" s="204"/>
      <c r="AG371" s="204" t="s">
        <v>164</v>
      </c>
      <c r="AH371" s="204">
        <v>1</v>
      </c>
      <c r="AI371" s="204"/>
      <c r="AJ371" s="204"/>
      <c r="AK371" s="204"/>
      <c r="AL371" s="204"/>
      <c r="AM371" s="204"/>
      <c r="AN371" s="204"/>
      <c r="AO371" s="204"/>
      <c r="AP371" s="204"/>
      <c r="AQ371" s="204"/>
      <c r="AR371" s="204"/>
      <c r="AS371" s="204"/>
      <c r="AT371" s="204"/>
      <c r="AU371" s="204"/>
      <c r="AV371" s="204"/>
      <c r="AW371" s="204"/>
      <c r="AX371" s="204"/>
      <c r="AY371" s="204"/>
      <c r="AZ371" s="204"/>
      <c r="BA371" s="204"/>
      <c r="BB371" s="204"/>
      <c r="BC371" s="204"/>
      <c r="BD371" s="204"/>
      <c r="BE371" s="204"/>
      <c r="BF371" s="204"/>
      <c r="BG371" s="204"/>
      <c r="BH371" s="204"/>
    </row>
    <row r="372" spans="1:60" outlineLevel="1" x14ac:dyDescent="0.2">
      <c r="A372" s="234">
        <v>26</v>
      </c>
      <c r="B372" s="235" t="s">
        <v>474</v>
      </c>
      <c r="C372" s="254" t="s">
        <v>475</v>
      </c>
      <c r="D372" s="236" t="s">
        <v>162</v>
      </c>
      <c r="E372" s="237">
        <v>208.173</v>
      </c>
      <c r="F372" s="238"/>
      <c r="G372" s="239">
        <f>ROUND(E372*F372,2)</f>
        <v>0</v>
      </c>
      <c r="H372" s="238"/>
      <c r="I372" s="239">
        <f>ROUND(E372*H372,2)</f>
        <v>0</v>
      </c>
      <c r="J372" s="238"/>
      <c r="K372" s="239">
        <f>ROUND(E372*J372,2)</f>
        <v>0</v>
      </c>
      <c r="L372" s="239">
        <v>15</v>
      </c>
      <c r="M372" s="239">
        <f>G372*(1+L372/100)</f>
        <v>0</v>
      </c>
      <c r="N372" s="239">
        <v>5.9199999999999999E-3</v>
      </c>
      <c r="O372" s="239">
        <f>ROUND(E372*N372,2)</f>
        <v>1.23</v>
      </c>
      <c r="P372" s="239">
        <v>0</v>
      </c>
      <c r="Q372" s="239">
        <f>ROUND(E372*P372,2)</f>
        <v>0</v>
      </c>
      <c r="R372" s="239"/>
      <c r="S372" s="239" t="s">
        <v>153</v>
      </c>
      <c r="T372" s="240" t="s">
        <v>154</v>
      </c>
      <c r="U372" s="214">
        <v>0</v>
      </c>
      <c r="V372" s="214">
        <f>ROUND(E372*U372,2)</f>
        <v>0</v>
      </c>
      <c r="W372" s="214"/>
      <c r="X372" s="204"/>
      <c r="Y372" s="204"/>
      <c r="Z372" s="204"/>
      <c r="AA372" s="204"/>
      <c r="AB372" s="204"/>
      <c r="AC372" s="204"/>
      <c r="AD372" s="204"/>
      <c r="AE372" s="204"/>
      <c r="AF372" s="204"/>
      <c r="AG372" s="204" t="s">
        <v>155</v>
      </c>
      <c r="AH372" s="204"/>
      <c r="AI372" s="204"/>
      <c r="AJ372" s="204"/>
      <c r="AK372" s="204"/>
      <c r="AL372" s="204"/>
      <c r="AM372" s="204"/>
      <c r="AN372" s="204"/>
      <c r="AO372" s="204"/>
      <c r="AP372" s="204"/>
      <c r="AQ372" s="204"/>
      <c r="AR372" s="204"/>
      <c r="AS372" s="204"/>
      <c r="AT372" s="204"/>
      <c r="AU372" s="204"/>
      <c r="AV372" s="204"/>
      <c r="AW372" s="204"/>
      <c r="AX372" s="204"/>
      <c r="AY372" s="204"/>
      <c r="AZ372" s="204"/>
      <c r="BA372" s="204"/>
      <c r="BB372" s="204"/>
      <c r="BC372" s="204"/>
      <c r="BD372" s="204"/>
      <c r="BE372" s="204"/>
      <c r="BF372" s="204"/>
      <c r="BG372" s="204"/>
      <c r="BH372" s="204"/>
    </row>
    <row r="373" spans="1:60" outlineLevel="1" x14ac:dyDescent="0.2">
      <c r="A373" s="211"/>
      <c r="B373" s="212"/>
      <c r="C373" s="255" t="s">
        <v>180</v>
      </c>
      <c r="D373" s="242"/>
      <c r="E373" s="242"/>
      <c r="F373" s="242"/>
      <c r="G373" s="242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04"/>
      <c r="Y373" s="204"/>
      <c r="Z373" s="204"/>
      <c r="AA373" s="204"/>
      <c r="AB373" s="204"/>
      <c r="AC373" s="204"/>
      <c r="AD373" s="204"/>
      <c r="AE373" s="204"/>
      <c r="AF373" s="204"/>
      <c r="AG373" s="204" t="s">
        <v>157</v>
      </c>
      <c r="AH373" s="204"/>
      <c r="AI373" s="204"/>
      <c r="AJ373" s="204"/>
      <c r="AK373" s="204"/>
      <c r="AL373" s="204"/>
      <c r="AM373" s="204"/>
      <c r="AN373" s="204"/>
      <c r="AO373" s="204"/>
      <c r="AP373" s="204"/>
      <c r="AQ373" s="204"/>
      <c r="AR373" s="204"/>
      <c r="AS373" s="204"/>
      <c r="AT373" s="204"/>
      <c r="AU373" s="204"/>
      <c r="AV373" s="204"/>
      <c r="AW373" s="204"/>
      <c r="AX373" s="204"/>
      <c r="AY373" s="204"/>
      <c r="AZ373" s="204"/>
      <c r="BA373" s="204"/>
      <c r="BB373" s="204"/>
      <c r="BC373" s="204"/>
      <c r="BD373" s="204"/>
      <c r="BE373" s="204"/>
      <c r="BF373" s="204"/>
      <c r="BG373" s="204"/>
      <c r="BH373" s="204"/>
    </row>
    <row r="374" spans="1:60" outlineLevel="1" x14ac:dyDescent="0.2">
      <c r="A374" s="211"/>
      <c r="B374" s="212"/>
      <c r="C374" s="257" t="s">
        <v>50</v>
      </c>
      <c r="D374" s="243"/>
      <c r="E374" s="243"/>
      <c r="F374" s="243"/>
      <c r="G374" s="243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04"/>
      <c r="Y374" s="204"/>
      <c r="Z374" s="204"/>
      <c r="AA374" s="204"/>
      <c r="AB374" s="204"/>
      <c r="AC374" s="204"/>
      <c r="AD374" s="204"/>
      <c r="AE374" s="204"/>
      <c r="AF374" s="204"/>
      <c r="AG374" s="204" t="s">
        <v>157</v>
      </c>
      <c r="AH374" s="204"/>
      <c r="AI374" s="204"/>
      <c r="AJ374" s="204"/>
      <c r="AK374" s="204"/>
      <c r="AL374" s="204"/>
      <c r="AM374" s="204"/>
      <c r="AN374" s="204"/>
      <c r="AO374" s="204"/>
      <c r="AP374" s="204"/>
      <c r="AQ374" s="204"/>
      <c r="AR374" s="204"/>
      <c r="AS374" s="204"/>
      <c r="AT374" s="204"/>
      <c r="AU374" s="204"/>
      <c r="AV374" s="204"/>
      <c r="AW374" s="204"/>
      <c r="AX374" s="204"/>
      <c r="AY374" s="204"/>
      <c r="AZ374" s="204"/>
      <c r="BA374" s="204"/>
      <c r="BB374" s="204"/>
      <c r="BC374" s="204"/>
      <c r="BD374" s="204"/>
      <c r="BE374" s="204"/>
      <c r="BF374" s="204"/>
      <c r="BG374" s="204"/>
      <c r="BH374" s="204"/>
    </row>
    <row r="375" spans="1:60" outlineLevel="1" x14ac:dyDescent="0.2">
      <c r="A375" s="211"/>
      <c r="B375" s="212"/>
      <c r="C375" s="258" t="s">
        <v>421</v>
      </c>
      <c r="D375" s="219"/>
      <c r="E375" s="220">
        <v>189.64</v>
      </c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04"/>
      <c r="Y375" s="204"/>
      <c r="Z375" s="204"/>
      <c r="AA375" s="204"/>
      <c r="AB375" s="204"/>
      <c r="AC375" s="204"/>
      <c r="AD375" s="204"/>
      <c r="AE375" s="204"/>
      <c r="AF375" s="204"/>
      <c r="AG375" s="204" t="s">
        <v>164</v>
      </c>
      <c r="AH375" s="204">
        <v>0</v>
      </c>
      <c r="AI375" s="204"/>
      <c r="AJ375" s="204"/>
      <c r="AK375" s="204"/>
      <c r="AL375" s="204"/>
      <c r="AM375" s="204"/>
      <c r="AN375" s="204"/>
      <c r="AO375" s="204"/>
      <c r="AP375" s="204"/>
      <c r="AQ375" s="204"/>
      <c r="AR375" s="204"/>
      <c r="AS375" s="204"/>
      <c r="AT375" s="204"/>
      <c r="AU375" s="204"/>
      <c r="AV375" s="204"/>
      <c r="AW375" s="204"/>
      <c r="AX375" s="204"/>
      <c r="AY375" s="204"/>
      <c r="AZ375" s="204"/>
      <c r="BA375" s="204"/>
      <c r="BB375" s="204"/>
      <c r="BC375" s="204"/>
      <c r="BD375" s="204"/>
      <c r="BE375" s="204"/>
      <c r="BF375" s="204"/>
      <c r="BG375" s="204"/>
      <c r="BH375" s="204"/>
    </row>
    <row r="376" spans="1:60" outlineLevel="1" x14ac:dyDescent="0.2">
      <c r="A376" s="211"/>
      <c r="B376" s="212"/>
      <c r="C376" s="258" t="s">
        <v>423</v>
      </c>
      <c r="D376" s="219"/>
      <c r="E376" s="220">
        <v>18.53</v>
      </c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 t="s">
        <v>164</v>
      </c>
      <c r="AH376" s="204">
        <v>0</v>
      </c>
      <c r="AI376" s="204"/>
      <c r="AJ376" s="204"/>
      <c r="AK376" s="204"/>
      <c r="AL376" s="204"/>
      <c r="AM376" s="204"/>
      <c r="AN376" s="204"/>
      <c r="AO376" s="204"/>
      <c r="AP376" s="204"/>
      <c r="AQ376" s="204"/>
      <c r="AR376" s="204"/>
      <c r="AS376" s="204"/>
      <c r="AT376" s="204"/>
      <c r="AU376" s="204"/>
      <c r="AV376" s="204"/>
      <c r="AW376" s="204"/>
      <c r="AX376" s="204"/>
      <c r="AY376" s="204"/>
      <c r="AZ376" s="204"/>
      <c r="BA376" s="204"/>
      <c r="BB376" s="204"/>
      <c r="BC376" s="204"/>
      <c r="BD376" s="204"/>
      <c r="BE376" s="204"/>
      <c r="BF376" s="204"/>
      <c r="BG376" s="204"/>
      <c r="BH376" s="204"/>
    </row>
    <row r="377" spans="1:60" outlineLevel="1" x14ac:dyDescent="0.2">
      <c r="A377" s="234">
        <v>27</v>
      </c>
      <c r="B377" s="235" t="s">
        <v>476</v>
      </c>
      <c r="C377" s="254" t="s">
        <v>477</v>
      </c>
      <c r="D377" s="236" t="s">
        <v>162</v>
      </c>
      <c r="E377" s="237">
        <v>2203.2772</v>
      </c>
      <c r="F377" s="238"/>
      <c r="G377" s="239">
        <f>ROUND(E377*F377,2)</f>
        <v>0</v>
      </c>
      <c r="H377" s="238"/>
      <c r="I377" s="239">
        <f>ROUND(E377*H377,2)</f>
        <v>0</v>
      </c>
      <c r="J377" s="238"/>
      <c r="K377" s="239">
        <f>ROUND(E377*J377,2)</f>
        <v>0</v>
      </c>
      <c r="L377" s="239">
        <v>15</v>
      </c>
      <c r="M377" s="239">
        <f>G377*(1+L377/100)</f>
        <v>0</v>
      </c>
      <c r="N377" s="239">
        <v>0</v>
      </c>
      <c r="O377" s="239">
        <f>ROUND(E377*N377,2)</f>
        <v>0</v>
      </c>
      <c r="P377" s="239">
        <v>0</v>
      </c>
      <c r="Q377" s="239">
        <f>ROUND(E377*P377,2)</f>
        <v>0</v>
      </c>
      <c r="R377" s="239"/>
      <c r="S377" s="239" t="s">
        <v>153</v>
      </c>
      <c r="T377" s="240" t="s">
        <v>154</v>
      </c>
      <c r="U377" s="214">
        <v>0</v>
      </c>
      <c r="V377" s="214">
        <f>ROUND(E377*U377,2)</f>
        <v>0</v>
      </c>
      <c r="W377" s="214"/>
      <c r="X377" s="204"/>
      <c r="Y377" s="204"/>
      <c r="Z377" s="204"/>
      <c r="AA377" s="204"/>
      <c r="AB377" s="204"/>
      <c r="AC377" s="204"/>
      <c r="AD377" s="204"/>
      <c r="AE377" s="204"/>
      <c r="AF377" s="204"/>
      <c r="AG377" s="204" t="s">
        <v>155</v>
      </c>
      <c r="AH377" s="204"/>
      <c r="AI377" s="204"/>
      <c r="AJ377" s="204"/>
      <c r="AK377" s="204"/>
      <c r="AL377" s="204"/>
      <c r="AM377" s="204"/>
      <c r="AN377" s="204"/>
      <c r="AO377" s="204"/>
      <c r="AP377" s="204"/>
      <c r="AQ377" s="204"/>
      <c r="AR377" s="204"/>
      <c r="AS377" s="204"/>
      <c r="AT377" s="204"/>
      <c r="AU377" s="204"/>
      <c r="AV377" s="204"/>
      <c r="AW377" s="204"/>
      <c r="AX377" s="204"/>
      <c r="AY377" s="204"/>
      <c r="AZ377" s="204"/>
      <c r="BA377" s="204"/>
      <c r="BB377" s="204"/>
      <c r="BC377" s="204"/>
      <c r="BD377" s="204"/>
      <c r="BE377" s="204"/>
      <c r="BF377" s="204"/>
      <c r="BG377" s="204"/>
      <c r="BH377" s="204"/>
    </row>
    <row r="378" spans="1:60" outlineLevel="1" x14ac:dyDescent="0.2">
      <c r="A378" s="211"/>
      <c r="B378" s="212"/>
      <c r="C378" s="255" t="s">
        <v>180</v>
      </c>
      <c r="D378" s="242"/>
      <c r="E378" s="242"/>
      <c r="F378" s="242"/>
      <c r="G378" s="242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 t="s">
        <v>157</v>
      </c>
      <c r="AH378" s="204"/>
      <c r="AI378" s="204"/>
      <c r="AJ378" s="204"/>
      <c r="AK378" s="204"/>
      <c r="AL378" s="204"/>
      <c r="AM378" s="204"/>
      <c r="AN378" s="204"/>
      <c r="AO378" s="204"/>
      <c r="AP378" s="204"/>
      <c r="AQ378" s="204"/>
      <c r="AR378" s="204"/>
      <c r="AS378" s="204"/>
      <c r="AT378" s="204"/>
      <c r="AU378" s="204"/>
      <c r="AV378" s="204"/>
      <c r="AW378" s="204"/>
      <c r="AX378" s="204"/>
      <c r="AY378" s="204"/>
      <c r="AZ378" s="204"/>
      <c r="BA378" s="204"/>
      <c r="BB378" s="204"/>
      <c r="BC378" s="204"/>
      <c r="BD378" s="204"/>
      <c r="BE378" s="204"/>
      <c r="BF378" s="204"/>
      <c r="BG378" s="204"/>
      <c r="BH378" s="204"/>
    </row>
    <row r="379" spans="1:60" outlineLevel="1" x14ac:dyDescent="0.2">
      <c r="A379" s="211"/>
      <c r="B379" s="212"/>
      <c r="C379" s="257" t="s">
        <v>50</v>
      </c>
      <c r="D379" s="243"/>
      <c r="E379" s="243"/>
      <c r="F379" s="243"/>
      <c r="G379" s="243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04"/>
      <c r="Y379" s="204"/>
      <c r="Z379" s="204"/>
      <c r="AA379" s="204"/>
      <c r="AB379" s="204"/>
      <c r="AC379" s="204"/>
      <c r="AD379" s="204"/>
      <c r="AE379" s="204"/>
      <c r="AF379" s="204"/>
      <c r="AG379" s="204" t="s">
        <v>157</v>
      </c>
      <c r="AH379" s="204"/>
      <c r="AI379" s="204"/>
      <c r="AJ379" s="204"/>
      <c r="AK379" s="204"/>
      <c r="AL379" s="204"/>
      <c r="AM379" s="204"/>
      <c r="AN379" s="204"/>
      <c r="AO379" s="204"/>
      <c r="AP379" s="204"/>
      <c r="AQ379" s="204"/>
      <c r="AR379" s="204"/>
      <c r="AS379" s="204"/>
      <c r="AT379" s="204"/>
      <c r="AU379" s="204"/>
      <c r="AV379" s="204"/>
      <c r="AW379" s="204"/>
      <c r="AX379" s="204"/>
      <c r="AY379" s="204"/>
      <c r="AZ379" s="204"/>
      <c r="BA379" s="204"/>
      <c r="BB379" s="204"/>
      <c r="BC379" s="204"/>
      <c r="BD379" s="204"/>
      <c r="BE379" s="204"/>
      <c r="BF379" s="204"/>
      <c r="BG379" s="204"/>
      <c r="BH379" s="204"/>
    </row>
    <row r="380" spans="1:60" outlineLevel="1" x14ac:dyDescent="0.2">
      <c r="A380" s="211"/>
      <c r="B380" s="212"/>
      <c r="C380" s="258" t="s">
        <v>276</v>
      </c>
      <c r="D380" s="219"/>
      <c r="E380" s="220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04"/>
      <c r="Y380" s="204"/>
      <c r="Z380" s="204"/>
      <c r="AA380" s="204"/>
      <c r="AB380" s="204"/>
      <c r="AC380" s="204"/>
      <c r="AD380" s="204"/>
      <c r="AE380" s="204"/>
      <c r="AF380" s="204"/>
      <c r="AG380" s="204" t="s">
        <v>164</v>
      </c>
      <c r="AH380" s="204">
        <v>0</v>
      </c>
      <c r="AI380" s="204"/>
      <c r="AJ380" s="204"/>
      <c r="AK380" s="204"/>
      <c r="AL380" s="204"/>
      <c r="AM380" s="204"/>
      <c r="AN380" s="204"/>
      <c r="AO380" s="204"/>
      <c r="AP380" s="204"/>
      <c r="AQ380" s="204"/>
      <c r="AR380" s="204"/>
      <c r="AS380" s="204"/>
      <c r="AT380" s="204"/>
      <c r="AU380" s="204"/>
      <c r="AV380" s="204"/>
      <c r="AW380" s="204"/>
      <c r="AX380" s="204"/>
      <c r="AY380" s="204"/>
      <c r="AZ380" s="204"/>
      <c r="BA380" s="204"/>
      <c r="BB380" s="204"/>
      <c r="BC380" s="204"/>
      <c r="BD380" s="204"/>
      <c r="BE380" s="204"/>
      <c r="BF380" s="204"/>
      <c r="BG380" s="204"/>
      <c r="BH380" s="204"/>
    </row>
    <row r="381" spans="1:60" outlineLevel="1" x14ac:dyDescent="0.2">
      <c r="A381" s="211"/>
      <c r="B381" s="212"/>
      <c r="C381" s="258" t="s">
        <v>461</v>
      </c>
      <c r="D381" s="219"/>
      <c r="E381" s="220">
        <v>273.67</v>
      </c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04"/>
      <c r="Y381" s="204"/>
      <c r="Z381" s="204"/>
      <c r="AA381" s="204"/>
      <c r="AB381" s="204"/>
      <c r="AC381" s="204"/>
      <c r="AD381" s="204"/>
      <c r="AE381" s="204"/>
      <c r="AF381" s="204"/>
      <c r="AG381" s="204" t="s">
        <v>164</v>
      </c>
      <c r="AH381" s="204">
        <v>0</v>
      </c>
      <c r="AI381" s="204"/>
      <c r="AJ381" s="204"/>
      <c r="AK381" s="204"/>
      <c r="AL381" s="204"/>
      <c r="AM381" s="204"/>
      <c r="AN381" s="204"/>
      <c r="AO381" s="204"/>
      <c r="AP381" s="204"/>
      <c r="AQ381" s="204"/>
      <c r="AR381" s="204"/>
      <c r="AS381" s="204"/>
      <c r="AT381" s="204"/>
      <c r="AU381" s="204"/>
      <c r="AV381" s="204"/>
      <c r="AW381" s="204"/>
      <c r="AX381" s="204"/>
      <c r="AY381" s="204"/>
      <c r="AZ381" s="204"/>
      <c r="BA381" s="204"/>
      <c r="BB381" s="204"/>
      <c r="BC381" s="204"/>
      <c r="BD381" s="204"/>
      <c r="BE381" s="204"/>
      <c r="BF381" s="204"/>
      <c r="BG381" s="204"/>
      <c r="BH381" s="204"/>
    </row>
    <row r="382" spans="1:60" outlineLevel="1" x14ac:dyDescent="0.2">
      <c r="A382" s="211"/>
      <c r="B382" s="212"/>
      <c r="C382" s="259" t="s">
        <v>165</v>
      </c>
      <c r="D382" s="221"/>
      <c r="E382" s="222">
        <v>273.67</v>
      </c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04"/>
      <c r="Y382" s="204"/>
      <c r="Z382" s="204"/>
      <c r="AA382" s="204"/>
      <c r="AB382" s="204"/>
      <c r="AC382" s="204"/>
      <c r="AD382" s="204"/>
      <c r="AE382" s="204"/>
      <c r="AF382" s="204"/>
      <c r="AG382" s="204" t="s">
        <v>164</v>
      </c>
      <c r="AH382" s="204">
        <v>1</v>
      </c>
      <c r="AI382" s="204"/>
      <c r="AJ382" s="204"/>
      <c r="AK382" s="204"/>
      <c r="AL382" s="204"/>
      <c r="AM382" s="204"/>
      <c r="AN382" s="204"/>
      <c r="AO382" s="204"/>
      <c r="AP382" s="204"/>
      <c r="AQ382" s="204"/>
      <c r="AR382" s="204"/>
      <c r="AS382" s="204"/>
      <c r="AT382" s="204"/>
      <c r="AU382" s="204"/>
      <c r="AV382" s="204"/>
      <c r="AW382" s="204"/>
      <c r="AX382" s="204"/>
      <c r="AY382" s="204"/>
      <c r="AZ382" s="204"/>
      <c r="BA382" s="204"/>
      <c r="BB382" s="204"/>
      <c r="BC382" s="204"/>
      <c r="BD382" s="204"/>
      <c r="BE382" s="204"/>
      <c r="BF382" s="204"/>
      <c r="BG382" s="204"/>
      <c r="BH382" s="204"/>
    </row>
    <row r="383" spans="1:60" outlineLevel="1" x14ac:dyDescent="0.2">
      <c r="A383" s="211"/>
      <c r="B383" s="212"/>
      <c r="C383" s="258" t="s">
        <v>166</v>
      </c>
      <c r="D383" s="219"/>
      <c r="E383" s="220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04"/>
      <c r="Y383" s="204"/>
      <c r="Z383" s="204"/>
      <c r="AA383" s="204"/>
      <c r="AB383" s="204"/>
      <c r="AC383" s="204"/>
      <c r="AD383" s="204"/>
      <c r="AE383" s="204"/>
      <c r="AF383" s="204"/>
      <c r="AG383" s="204" t="s">
        <v>164</v>
      </c>
      <c r="AH383" s="204">
        <v>0</v>
      </c>
      <c r="AI383" s="204"/>
      <c r="AJ383" s="204"/>
      <c r="AK383" s="204"/>
      <c r="AL383" s="204"/>
      <c r="AM383" s="204"/>
      <c r="AN383" s="204"/>
      <c r="AO383" s="204"/>
      <c r="AP383" s="204"/>
      <c r="AQ383" s="204"/>
      <c r="AR383" s="204"/>
      <c r="AS383" s="204"/>
      <c r="AT383" s="204"/>
      <c r="AU383" s="204"/>
      <c r="AV383" s="204"/>
      <c r="AW383" s="204"/>
      <c r="AX383" s="204"/>
      <c r="AY383" s="204"/>
      <c r="AZ383" s="204"/>
      <c r="BA383" s="204"/>
      <c r="BB383" s="204"/>
      <c r="BC383" s="204"/>
      <c r="BD383" s="204"/>
      <c r="BE383" s="204"/>
      <c r="BF383" s="204"/>
      <c r="BG383" s="204"/>
      <c r="BH383" s="204"/>
    </row>
    <row r="384" spans="1:60" outlineLevel="1" x14ac:dyDescent="0.2">
      <c r="A384" s="211"/>
      <c r="B384" s="212"/>
      <c r="C384" s="258" t="s">
        <v>462</v>
      </c>
      <c r="D384" s="219"/>
      <c r="E384" s="220">
        <v>601.47</v>
      </c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04"/>
      <c r="Y384" s="204"/>
      <c r="Z384" s="204"/>
      <c r="AA384" s="204"/>
      <c r="AB384" s="204"/>
      <c r="AC384" s="204"/>
      <c r="AD384" s="204"/>
      <c r="AE384" s="204"/>
      <c r="AF384" s="204"/>
      <c r="AG384" s="204" t="s">
        <v>164</v>
      </c>
      <c r="AH384" s="204">
        <v>0</v>
      </c>
      <c r="AI384" s="204"/>
      <c r="AJ384" s="204"/>
      <c r="AK384" s="204"/>
      <c r="AL384" s="204"/>
      <c r="AM384" s="204"/>
      <c r="AN384" s="204"/>
      <c r="AO384" s="204"/>
      <c r="AP384" s="204"/>
      <c r="AQ384" s="204"/>
      <c r="AR384" s="204"/>
      <c r="AS384" s="204"/>
      <c r="AT384" s="204"/>
      <c r="AU384" s="204"/>
      <c r="AV384" s="204"/>
      <c r="AW384" s="204"/>
      <c r="AX384" s="204"/>
      <c r="AY384" s="204"/>
      <c r="AZ384" s="204"/>
      <c r="BA384" s="204"/>
      <c r="BB384" s="204"/>
      <c r="BC384" s="204"/>
      <c r="BD384" s="204"/>
      <c r="BE384" s="204"/>
      <c r="BF384" s="204"/>
      <c r="BG384" s="204"/>
      <c r="BH384" s="204"/>
    </row>
    <row r="385" spans="1:60" outlineLevel="1" x14ac:dyDescent="0.2">
      <c r="A385" s="211"/>
      <c r="B385" s="212"/>
      <c r="C385" s="258" t="s">
        <v>463</v>
      </c>
      <c r="D385" s="219"/>
      <c r="E385" s="220">
        <v>205.3</v>
      </c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04"/>
      <c r="Y385" s="204"/>
      <c r="Z385" s="204"/>
      <c r="AA385" s="204"/>
      <c r="AB385" s="204"/>
      <c r="AC385" s="204"/>
      <c r="AD385" s="204"/>
      <c r="AE385" s="204"/>
      <c r="AF385" s="204"/>
      <c r="AG385" s="204" t="s">
        <v>164</v>
      </c>
      <c r="AH385" s="204">
        <v>0</v>
      </c>
      <c r="AI385" s="204"/>
      <c r="AJ385" s="204"/>
      <c r="AK385" s="204"/>
      <c r="AL385" s="204"/>
      <c r="AM385" s="204"/>
      <c r="AN385" s="204"/>
      <c r="AO385" s="204"/>
      <c r="AP385" s="204"/>
      <c r="AQ385" s="204"/>
      <c r="AR385" s="204"/>
      <c r="AS385" s="204"/>
      <c r="AT385" s="204"/>
      <c r="AU385" s="204"/>
      <c r="AV385" s="204"/>
      <c r="AW385" s="204"/>
      <c r="AX385" s="204"/>
      <c r="AY385" s="204"/>
      <c r="AZ385" s="204"/>
      <c r="BA385" s="204"/>
      <c r="BB385" s="204"/>
      <c r="BC385" s="204"/>
      <c r="BD385" s="204"/>
      <c r="BE385" s="204"/>
      <c r="BF385" s="204"/>
      <c r="BG385" s="204"/>
      <c r="BH385" s="204"/>
    </row>
    <row r="386" spans="1:60" outlineLevel="1" x14ac:dyDescent="0.2">
      <c r="A386" s="211"/>
      <c r="B386" s="212"/>
      <c r="C386" s="259" t="s">
        <v>165</v>
      </c>
      <c r="D386" s="221"/>
      <c r="E386" s="222">
        <v>806.76</v>
      </c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04"/>
      <c r="Y386" s="204"/>
      <c r="Z386" s="204"/>
      <c r="AA386" s="204"/>
      <c r="AB386" s="204"/>
      <c r="AC386" s="204"/>
      <c r="AD386" s="204"/>
      <c r="AE386" s="204"/>
      <c r="AF386" s="204"/>
      <c r="AG386" s="204" t="s">
        <v>164</v>
      </c>
      <c r="AH386" s="204">
        <v>1</v>
      </c>
      <c r="AI386" s="204"/>
      <c r="AJ386" s="204"/>
      <c r="AK386" s="204"/>
      <c r="AL386" s="204"/>
      <c r="AM386" s="204"/>
      <c r="AN386" s="204"/>
      <c r="AO386" s="204"/>
      <c r="AP386" s="204"/>
      <c r="AQ386" s="204"/>
      <c r="AR386" s="204"/>
      <c r="AS386" s="204"/>
      <c r="AT386" s="204"/>
      <c r="AU386" s="204"/>
      <c r="AV386" s="204"/>
      <c r="AW386" s="204"/>
      <c r="AX386" s="204"/>
      <c r="AY386" s="204"/>
      <c r="AZ386" s="204"/>
      <c r="BA386" s="204"/>
      <c r="BB386" s="204"/>
      <c r="BC386" s="204"/>
      <c r="BD386" s="204"/>
      <c r="BE386" s="204"/>
      <c r="BF386" s="204"/>
      <c r="BG386" s="204"/>
      <c r="BH386" s="204"/>
    </row>
    <row r="387" spans="1:60" outlineLevel="1" x14ac:dyDescent="0.2">
      <c r="A387" s="211"/>
      <c r="B387" s="212"/>
      <c r="C387" s="258" t="s">
        <v>172</v>
      </c>
      <c r="D387" s="219"/>
      <c r="E387" s="220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04"/>
      <c r="Y387" s="204"/>
      <c r="Z387" s="204"/>
      <c r="AA387" s="204"/>
      <c r="AB387" s="204"/>
      <c r="AC387" s="204"/>
      <c r="AD387" s="204"/>
      <c r="AE387" s="204"/>
      <c r="AF387" s="204"/>
      <c r="AG387" s="204" t="s">
        <v>164</v>
      </c>
      <c r="AH387" s="204">
        <v>0</v>
      </c>
      <c r="AI387" s="204"/>
      <c r="AJ387" s="204"/>
      <c r="AK387" s="204"/>
      <c r="AL387" s="204"/>
      <c r="AM387" s="204"/>
      <c r="AN387" s="204"/>
      <c r="AO387" s="204"/>
      <c r="AP387" s="204"/>
      <c r="AQ387" s="204"/>
      <c r="AR387" s="204"/>
      <c r="AS387" s="204"/>
      <c r="AT387" s="204"/>
      <c r="AU387" s="204"/>
      <c r="AV387" s="204"/>
      <c r="AW387" s="204"/>
      <c r="AX387" s="204"/>
      <c r="AY387" s="204"/>
      <c r="AZ387" s="204"/>
      <c r="BA387" s="204"/>
      <c r="BB387" s="204"/>
      <c r="BC387" s="204"/>
      <c r="BD387" s="204"/>
      <c r="BE387" s="204"/>
      <c r="BF387" s="204"/>
      <c r="BG387" s="204"/>
      <c r="BH387" s="204"/>
    </row>
    <row r="388" spans="1:60" outlineLevel="1" x14ac:dyDescent="0.2">
      <c r="A388" s="211"/>
      <c r="B388" s="212"/>
      <c r="C388" s="258" t="s">
        <v>464</v>
      </c>
      <c r="D388" s="219"/>
      <c r="E388" s="220">
        <v>185.88</v>
      </c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04"/>
      <c r="Y388" s="204"/>
      <c r="Z388" s="204"/>
      <c r="AA388" s="204"/>
      <c r="AB388" s="204"/>
      <c r="AC388" s="204"/>
      <c r="AD388" s="204"/>
      <c r="AE388" s="204"/>
      <c r="AF388" s="204"/>
      <c r="AG388" s="204" t="s">
        <v>164</v>
      </c>
      <c r="AH388" s="204">
        <v>0</v>
      </c>
      <c r="AI388" s="204"/>
      <c r="AJ388" s="204"/>
      <c r="AK388" s="204"/>
      <c r="AL388" s="204"/>
      <c r="AM388" s="204"/>
      <c r="AN388" s="204"/>
      <c r="AO388" s="204"/>
      <c r="AP388" s="204"/>
      <c r="AQ388" s="204"/>
      <c r="AR388" s="204"/>
      <c r="AS388" s="204"/>
      <c r="AT388" s="204"/>
      <c r="AU388" s="204"/>
      <c r="AV388" s="204"/>
      <c r="AW388" s="204"/>
      <c r="AX388" s="204"/>
      <c r="AY388" s="204"/>
      <c r="AZ388" s="204"/>
      <c r="BA388" s="204"/>
      <c r="BB388" s="204"/>
      <c r="BC388" s="204"/>
      <c r="BD388" s="204"/>
      <c r="BE388" s="204"/>
      <c r="BF388" s="204"/>
      <c r="BG388" s="204"/>
      <c r="BH388" s="204"/>
    </row>
    <row r="389" spans="1:60" outlineLevel="1" x14ac:dyDescent="0.2">
      <c r="A389" s="211"/>
      <c r="B389" s="212"/>
      <c r="C389" s="258" t="s">
        <v>465</v>
      </c>
      <c r="D389" s="219"/>
      <c r="E389" s="220">
        <v>92.7</v>
      </c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04"/>
      <c r="Y389" s="204"/>
      <c r="Z389" s="204"/>
      <c r="AA389" s="204"/>
      <c r="AB389" s="204"/>
      <c r="AC389" s="204"/>
      <c r="AD389" s="204"/>
      <c r="AE389" s="204"/>
      <c r="AF389" s="204"/>
      <c r="AG389" s="204" t="s">
        <v>164</v>
      </c>
      <c r="AH389" s="204">
        <v>0</v>
      </c>
      <c r="AI389" s="204"/>
      <c r="AJ389" s="204"/>
      <c r="AK389" s="204"/>
      <c r="AL389" s="204"/>
      <c r="AM389" s="204"/>
      <c r="AN389" s="204"/>
      <c r="AO389" s="204"/>
      <c r="AP389" s="204"/>
      <c r="AQ389" s="204"/>
      <c r="AR389" s="204"/>
      <c r="AS389" s="204"/>
      <c r="AT389" s="204"/>
      <c r="AU389" s="204"/>
      <c r="AV389" s="204"/>
      <c r="AW389" s="204"/>
      <c r="AX389" s="204"/>
      <c r="AY389" s="204"/>
      <c r="AZ389" s="204"/>
      <c r="BA389" s="204"/>
      <c r="BB389" s="204"/>
      <c r="BC389" s="204"/>
      <c r="BD389" s="204"/>
      <c r="BE389" s="204"/>
      <c r="BF389" s="204"/>
      <c r="BG389" s="204"/>
      <c r="BH389" s="204"/>
    </row>
    <row r="390" spans="1:60" outlineLevel="1" x14ac:dyDescent="0.2">
      <c r="A390" s="211"/>
      <c r="B390" s="212"/>
      <c r="C390" s="259" t="s">
        <v>165</v>
      </c>
      <c r="D390" s="221"/>
      <c r="E390" s="222">
        <v>278.58</v>
      </c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04"/>
      <c r="Y390" s="204"/>
      <c r="Z390" s="204"/>
      <c r="AA390" s="204"/>
      <c r="AB390" s="204"/>
      <c r="AC390" s="204"/>
      <c r="AD390" s="204"/>
      <c r="AE390" s="204"/>
      <c r="AF390" s="204"/>
      <c r="AG390" s="204" t="s">
        <v>164</v>
      </c>
      <c r="AH390" s="204">
        <v>1</v>
      </c>
      <c r="AI390" s="204"/>
      <c r="AJ390" s="204"/>
      <c r="AK390" s="204"/>
      <c r="AL390" s="204"/>
      <c r="AM390" s="204"/>
      <c r="AN390" s="204"/>
      <c r="AO390" s="204"/>
      <c r="AP390" s="204"/>
      <c r="AQ390" s="204"/>
      <c r="AR390" s="204"/>
      <c r="AS390" s="204"/>
      <c r="AT390" s="204"/>
      <c r="AU390" s="204"/>
      <c r="AV390" s="204"/>
      <c r="AW390" s="204"/>
      <c r="AX390" s="204"/>
      <c r="AY390" s="204"/>
      <c r="AZ390" s="204"/>
      <c r="BA390" s="204"/>
      <c r="BB390" s="204"/>
      <c r="BC390" s="204"/>
      <c r="BD390" s="204"/>
      <c r="BE390" s="204"/>
      <c r="BF390" s="204"/>
      <c r="BG390" s="204"/>
      <c r="BH390" s="204"/>
    </row>
    <row r="391" spans="1:60" outlineLevel="1" x14ac:dyDescent="0.2">
      <c r="A391" s="211"/>
      <c r="B391" s="212"/>
      <c r="C391" s="258" t="s">
        <v>174</v>
      </c>
      <c r="D391" s="219"/>
      <c r="E391" s="220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04"/>
      <c r="Y391" s="204"/>
      <c r="Z391" s="204"/>
      <c r="AA391" s="204"/>
      <c r="AB391" s="204"/>
      <c r="AC391" s="204"/>
      <c r="AD391" s="204"/>
      <c r="AE391" s="204"/>
      <c r="AF391" s="204"/>
      <c r="AG391" s="204" t="s">
        <v>164</v>
      </c>
      <c r="AH391" s="204">
        <v>0</v>
      </c>
      <c r="AI391" s="204"/>
      <c r="AJ391" s="204"/>
      <c r="AK391" s="204"/>
      <c r="AL391" s="204"/>
      <c r="AM391" s="204"/>
      <c r="AN391" s="204"/>
      <c r="AO391" s="204"/>
      <c r="AP391" s="204"/>
      <c r="AQ391" s="204"/>
      <c r="AR391" s="204"/>
      <c r="AS391" s="204"/>
      <c r="AT391" s="204"/>
      <c r="AU391" s="204"/>
      <c r="AV391" s="204"/>
      <c r="AW391" s="204"/>
      <c r="AX391" s="204"/>
      <c r="AY391" s="204"/>
      <c r="AZ391" s="204"/>
      <c r="BA391" s="204"/>
      <c r="BB391" s="204"/>
      <c r="BC391" s="204"/>
      <c r="BD391" s="204"/>
      <c r="BE391" s="204"/>
      <c r="BF391" s="204"/>
      <c r="BG391" s="204"/>
      <c r="BH391" s="204"/>
    </row>
    <row r="392" spans="1:60" outlineLevel="1" x14ac:dyDescent="0.2">
      <c r="A392" s="211"/>
      <c r="B392" s="212"/>
      <c r="C392" s="258" t="s">
        <v>466</v>
      </c>
      <c r="D392" s="219"/>
      <c r="E392" s="220">
        <v>216.06</v>
      </c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04"/>
      <c r="Y392" s="204"/>
      <c r="Z392" s="204"/>
      <c r="AA392" s="204"/>
      <c r="AB392" s="204"/>
      <c r="AC392" s="204"/>
      <c r="AD392" s="204"/>
      <c r="AE392" s="204"/>
      <c r="AF392" s="204"/>
      <c r="AG392" s="204" t="s">
        <v>164</v>
      </c>
      <c r="AH392" s="204">
        <v>0</v>
      </c>
      <c r="AI392" s="204"/>
      <c r="AJ392" s="204"/>
      <c r="AK392" s="204"/>
      <c r="AL392" s="204"/>
      <c r="AM392" s="204"/>
      <c r="AN392" s="204"/>
      <c r="AO392" s="204"/>
      <c r="AP392" s="204"/>
      <c r="AQ392" s="204"/>
      <c r="AR392" s="204"/>
      <c r="AS392" s="204"/>
      <c r="AT392" s="204"/>
      <c r="AU392" s="204"/>
      <c r="AV392" s="204"/>
      <c r="AW392" s="204"/>
      <c r="AX392" s="204"/>
      <c r="AY392" s="204"/>
      <c r="AZ392" s="204"/>
      <c r="BA392" s="204"/>
      <c r="BB392" s="204"/>
      <c r="BC392" s="204"/>
      <c r="BD392" s="204"/>
      <c r="BE392" s="204"/>
      <c r="BF392" s="204"/>
      <c r="BG392" s="204"/>
      <c r="BH392" s="204"/>
    </row>
    <row r="393" spans="1:60" outlineLevel="1" x14ac:dyDescent="0.2">
      <c r="A393" s="211"/>
      <c r="B393" s="212"/>
      <c r="C393" s="258" t="s">
        <v>467</v>
      </c>
      <c r="D393" s="219"/>
      <c r="E393" s="220">
        <v>477.15</v>
      </c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04"/>
      <c r="Y393" s="204"/>
      <c r="Z393" s="204"/>
      <c r="AA393" s="204"/>
      <c r="AB393" s="204"/>
      <c r="AC393" s="204"/>
      <c r="AD393" s="204"/>
      <c r="AE393" s="204"/>
      <c r="AF393" s="204"/>
      <c r="AG393" s="204" t="s">
        <v>164</v>
      </c>
      <c r="AH393" s="204">
        <v>0</v>
      </c>
      <c r="AI393" s="204"/>
      <c r="AJ393" s="204"/>
      <c r="AK393" s="204"/>
      <c r="AL393" s="204"/>
      <c r="AM393" s="204"/>
      <c r="AN393" s="204"/>
      <c r="AO393" s="204"/>
      <c r="AP393" s="204"/>
      <c r="AQ393" s="204"/>
      <c r="AR393" s="204"/>
      <c r="AS393" s="204"/>
      <c r="AT393" s="204"/>
      <c r="AU393" s="204"/>
      <c r="AV393" s="204"/>
      <c r="AW393" s="204"/>
      <c r="AX393" s="204"/>
      <c r="AY393" s="204"/>
      <c r="AZ393" s="204"/>
      <c r="BA393" s="204"/>
      <c r="BB393" s="204"/>
      <c r="BC393" s="204"/>
      <c r="BD393" s="204"/>
      <c r="BE393" s="204"/>
      <c r="BF393" s="204"/>
      <c r="BG393" s="204"/>
      <c r="BH393" s="204"/>
    </row>
    <row r="394" spans="1:60" outlineLevel="1" x14ac:dyDescent="0.2">
      <c r="A394" s="211"/>
      <c r="B394" s="212"/>
      <c r="C394" s="258" t="s">
        <v>468</v>
      </c>
      <c r="D394" s="219"/>
      <c r="E394" s="220">
        <v>151.05000000000001</v>
      </c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04"/>
      <c r="Y394" s="204"/>
      <c r="Z394" s="204"/>
      <c r="AA394" s="204"/>
      <c r="AB394" s="204"/>
      <c r="AC394" s="204"/>
      <c r="AD394" s="204"/>
      <c r="AE394" s="204"/>
      <c r="AF394" s="204"/>
      <c r="AG394" s="204" t="s">
        <v>164</v>
      </c>
      <c r="AH394" s="204">
        <v>0</v>
      </c>
      <c r="AI394" s="204"/>
      <c r="AJ394" s="204"/>
      <c r="AK394" s="204"/>
      <c r="AL394" s="204"/>
      <c r="AM394" s="204"/>
      <c r="AN394" s="204"/>
      <c r="AO394" s="204"/>
      <c r="AP394" s="204"/>
      <c r="AQ394" s="204"/>
      <c r="AR394" s="204"/>
      <c r="AS394" s="204"/>
      <c r="AT394" s="204"/>
      <c r="AU394" s="204"/>
      <c r="AV394" s="204"/>
      <c r="AW394" s="204"/>
      <c r="AX394" s="204"/>
      <c r="AY394" s="204"/>
      <c r="AZ394" s="204"/>
      <c r="BA394" s="204"/>
      <c r="BB394" s="204"/>
      <c r="BC394" s="204"/>
      <c r="BD394" s="204"/>
      <c r="BE394" s="204"/>
      <c r="BF394" s="204"/>
      <c r="BG394" s="204"/>
      <c r="BH394" s="204"/>
    </row>
    <row r="395" spans="1:60" outlineLevel="1" x14ac:dyDescent="0.2">
      <c r="A395" s="211"/>
      <c r="B395" s="212"/>
      <c r="C395" s="259" t="s">
        <v>165</v>
      </c>
      <c r="D395" s="221"/>
      <c r="E395" s="222">
        <v>844.26</v>
      </c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04"/>
      <c r="Y395" s="204"/>
      <c r="Z395" s="204"/>
      <c r="AA395" s="204"/>
      <c r="AB395" s="204"/>
      <c r="AC395" s="204"/>
      <c r="AD395" s="204"/>
      <c r="AE395" s="204"/>
      <c r="AF395" s="204"/>
      <c r="AG395" s="204" t="s">
        <v>164</v>
      </c>
      <c r="AH395" s="204">
        <v>1</v>
      </c>
      <c r="AI395" s="204"/>
      <c r="AJ395" s="204"/>
      <c r="AK395" s="204"/>
      <c r="AL395" s="204"/>
      <c r="AM395" s="204"/>
      <c r="AN395" s="204"/>
      <c r="AO395" s="204"/>
      <c r="AP395" s="204"/>
      <c r="AQ395" s="204"/>
      <c r="AR395" s="204"/>
      <c r="AS395" s="204"/>
      <c r="AT395" s="204"/>
      <c r="AU395" s="204"/>
      <c r="AV395" s="204"/>
      <c r="AW395" s="204"/>
      <c r="AX395" s="204"/>
      <c r="AY395" s="204"/>
      <c r="AZ395" s="204"/>
      <c r="BA395" s="204"/>
      <c r="BB395" s="204"/>
      <c r="BC395" s="204"/>
      <c r="BD395" s="204"/>
      <c r="BE395" s="204"/>
      <c r="BF395" s="204"/>
      <c r="BG395" s="204"/>
      <c r="BH395" s="204"/>
    </row>
    <row r="396" spans="1:60" outlineLevel="1" x14ac:dyDescent="0.2">
      <c r="A396" s="234">
        <v>28</v>
      </c>
      <c r="B396" s="235" t="s">
        <v>478</v>
      </c>
      <c r="C396" s="254" t="s">
        <v>479</v>
      </c>
      <c r="D396" s="236" t="s">
        <v>162</v>
      </c>
      <c r="E396" s="237">
        <v>6609.81</v>
      </c>
      <c r="F396" s="238"/>
      <c r="G396" s="239">
        <f>ROUND(E396*F396,2)</f>
        <v>0</v>
      </c>
      <c r="H396" s="238"/>
      <c r="I396" s="239">
        <f>ROUND(E396*H396,2)</f>
        <v>0</v>
      </c>
      <c r="J396" s="238"/>
      <c r="K396" s="239">
        <f>ROUND(E396*J396,2)</f>
        <v>0</v>
      </c>
      <c r="L396" s="239">
        <v>15</v>
      </c>
      <c r="M396" s="239">
        <f>G396*(1+L396/100)</f>
        <v>0</v>
      </c>
      <c r="N396" s="239">
        <v>0</v>
      </c>
      <c r="O396" s="239">
        <f>ROUND(E396*N396,2)</f>
        <v>0</v>
      </c>
      <c r="P396" s="239">
        <v>0</v>
      </c>
      <c r="Q396" s="239">
        <f>ROUND(E396*P396,2)</f>
        <v>0</v>
      </c>
      <c r="R396" s="239"/>
      <c r="S396" s="239" t="s">
        <v>153</v>
      </c>
      <c r="T396" s="240" t="s">
        <v>154</v>
      </c>
      <c r="U396" s="214">
        <v>0</v>
      </c>
      <c r="V396" s="214">
        <f>ROUND(E396*U396,2)</f>
        <v>0</v>
      </c>
      <c r="W396" s="214"/>
      <c r="X396" s="204"/>
      <c r="Y396" s="204"/>
      <c r="Z396" s="204"/>
      <c r="AA396" s="204"/>
      <c r="AB396" s="204"/>
      <c r="AC396" s="204"/>
      <c r="AD396" s="204"/>
      <c r="AE396" s="204"/>
      <c r="AF396" s="204"/>
      <c r="AG396" s="204" t="s">
        <v>155</v>
      </c>
      <c r="AH396" s="204"/>
      <c r="AI396" s="204"/>
      <c r="AJ396" s="204"/>
      <c r="AK396" s="204"/>
      <c r="AL396" s="204"/>
      <c r="AM396" s="204"/>
      <c r="AN396" s="204"/>
      <c r="AO396" s="204"/>
      <c r="AP396" s="204"/>
      <c r="AQ396" s="204"/>
      <c r="AR396" s="204"/>
      <c r="AS396" s="204"/>
      <c r="AT396" s="204"/>
      <c r="AU396" s="204"/>
      <c r="AV396" s="204"/>
      <c r="AW396" s="204"/>
      <c r="AX396" s="204"/>
      <c r="AY396" s="204"/>
      <c r="AZ396" s="204"/>
      <c r="BA396" s="204"/>
      <c r="BB396" s="204"/>
      <c r="BC396" s="204"/>
      <c r="BD396" s="204"/>
      <c r="BE396" s="204"/>
      <c r="BF396" s="204"/>
      <c r="BG396" s="204"/>
      <c r="BH396" s="204"/>
    </row>
    <row r="397" spans="1:60" outlineLevel="1" x14ac:dyDescent="0.2">
      <c r="A397" s="211"/>
      <c r="B397" s="212"/>
      <c r="C397" s="258" t="s">
        <v>471</v>
      </c>
      <c r="D397" s="219"/>
      <c r="E397" s="220">
        <v>6609.81</v>
      </c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04"/>
      <c r="Y397" s="204"/>
      <c r="Z397" s="204"/>
      <c r="AA397" s="204"/>
      <c r="AB397" s="204"/>
      <c r="AC397" s="204"/>
      <c r="AD397" s="204"/>
      <c r="AE397" s="204"/>
      <c r="AF397" s="204"/>
      <c r="AG397" s="204" t="s">
        <v>164</v>
      </c>
      <c r="AH397" s="204">
        <v>0</v>
      </c>
      <c r="AI397" s="204"/>
      <c r="AJ397" s="204"/>
      <c r="AK397" s="204"/>
      <c r="AL397" s="204"/>
      <c r="AM397" s="204"/>
      <c r="AN397" s="204"/>
      <c r="AO397" s="204"/>
      <c r="AP397" s="204"/>
      <c r="AQ397" s="204"/>
      <c r="AR397" s="204"/>
      <c r="AS397" s="204"/>
      <c r="AT397" s="204"/>
      <c r="AU397" s="204"/>
      <c r="AV397" s="204"/>
      <c r="AW397" s="204"/>
      <c r="AX397" s="204"/>
      <c r="AY397" s="204"/>
      <c r="AZ397" s="204"/>
      <c r="BA397" s="204"/>
      <c r="BB397" s="204"/>
      <c r="BC397" s="204"/>
      <c r="BD397" s="204"/>
      <c r="BE397" s="204"/>
      <c r="BF397" s="204"/>
      <c r="BG397" s="204"/>
      <c r="BH397" s="204"/>
    </row>
    <row r="398" spans="1:60" outlineLevel="1" x14ac:dyDescent="0.2">
      <c r="A398" s="234">
        <v>29</v>
      </c>
      <c r="B398" s="235" t="s">
        <v>480</v>
      </c>
      <c r="C398" s="254" t="s">
        <v>481</v>
      </c>
      <c r="D398" s="236" t="s">
        <v>162</v>
      </c>
      <c r="E398" s="237">
        <v>2203.2772</v>
      </c>
      <c r="F398" s="238"/>
      <c r="G398" s="239">
        <f>ROUND(E398*F398,2)</f>
        <v>0</v>
      </c>
      <c r="H398" s="238"/>
      <c r="I398" s="239">
        <f>ROUND(E398*H398,2)</f>
        <v>0</v>
      </c>
      <c r="J398" s="238"/>
      <c r="K398" s="239">
        <f>ROUND(E398*J398,2)</f>
        <v>0</v>
      </c>
      <c r="L398" s="239">
        <v>15</v>
      </c>
      <c r="M398" s="239">
        <f>G398*(1+L398/100)</f>
        <v>0</v>
      </c>
      <c r="N398" s="239">
        <v>0</v>
      </c>
      <c r="O398" s="239">
        <f>ROUND(E398*N398,2)</f>
        <v>0</v>
      </c>
      <c r="P398" s="239">
        <v>0</v>
      </c>
      <c r="Q398" s="239">
        <f>ROUND(E398*P398,2)</f>
        <v>0</v>
      </c>
      <c r="R398" s="239"/>
      <c r="S398" s="239" t="s">
        <v>153</v>
      </c>
      <c r="T398" s="240" t="s">
        <v>154</v>
      </c>
      <c r="U398" s="214">
        <v>0</v>
      </c>
      <c r="V398" s="214">
        <f>ROUND(E398*U398,2)</f>
        <v>0</v>
      </c>
      <c r="W398" s="214"/>
      <c r="X398" s="204"/>
      <c r="Y398" s="204"/>
      <c r="Z398" s="204"/>
      <c r="AA398" s="204"/>
      <c r="AB398" s="204"/>
      <c r="AC398" s="204"/>
      <c r="AD398" s="204"/>
      <c r="AE398" s="204"/>
      <c r="AF398" s="204"/>
      <c r="AG398" s="204" t="s">
        <v>155</v>
      </c>
      <c r="AH398" s="204"/>
      <c r="AI398" s="204"/>
      <c r="AJ398" s="204"/>
      <c r="AK398" s="204"/>
      <c r="AL398" s="204"/>
      <c r="AM398" s="204"/>
      <c r="AN398" s="204"/>
      <c r="AO398" s="204"/>
      <c r="AP398" s="204"/>
      <c r="AQ398" s="204"/>
      <c r="AR398" s="204"/>
      <c r="AS398" s="204"/>
      <c r="AT398" s="204"/>
      <c r="AU398" s="204"/>
      <c r="AV398" s="204"/>
      <c r="AW398" s="204"/>
      <c r="AX398" s="204"/>
      <c r="AY398" s="204"/>
      <c r="AZ398" s="204"/>
      <c r="BA398" s="204"/>
      <c r="BB398" s="204"/>
      <c r="BC398" s="204"/>
      <c r="BD398" s="204"/>
      <c r="BE398" s="204"/>
      <c r="BF398" s="204"/>
      <c r="BG398" s="204"/>
      <c r="BH398" s="204"/>
    </row>
    <row r="399" spans="1:60" outlineLevel="1" x14ac:dyDescent="0.2">
      <c r="A399" s="211"/>
      <c r="B399" s="212"/>
      <c r="C399" s="258" t="s">
        <v>276</v>
      </c>
      <c r="D399" s="219"/>
      <c r="E399" s="220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04"/>
      <c r="Y399" s="204"/>
      <c r="Z399" s="204"/>
      <c r="AA399" s="204"/>
      <c r="AB399" s="204"/>
      <c r="AC399" s="204"/>
      <c r="AD399" s="204"/>
      <c r="AE399" s="204"/>
      <c r="AF399" s="204"/>
      <c r="AG399" s="204" t="s">
        <v>164</v>
      </c>
      <c r="AH399" s="204">
        <v>0</v>
      </c>
      <c r="AI399" s="204"/>
      <c r="AJ399" s="204"/>
      <c r="AK399" s="204"/>
      <c r="AL399" s="204"/>
      <c r="AM399" s="204"/>
      <c r="AN399" s="204"/>
      <c r="AO399" s="204"/>
      <c r="AP399" s="204"/>
      <c r="AQ399" s="204"/>
      <c r="AR399" s="204"/>
      <c r="AS399" s="204"/>
      <c r="AT399" s="204"/>
      <c r="AU399" s="204"/>
      <c r="AV399" s="204"/>
      <c r="AW399" s="204"/>
      <c r="AX399" s="204"/>
      <c r="AY399" s="204"/>
      <c r="AZ399" s="204"/>
      <c r="BA399" s="204"/>
      <c r="BB399" s="204"/>
      <c r="BC399" s="204"/>
      <c r="BD399" s="204"/>
      <c r="BE399" s="204"/>
      <c r="BF399" s="204"/>
      <c r="BG399" s="204"/>
      <c r="BH399" s="204"/>
    </row>
    <row r="400" spans="1:60" outlineLevel="1" x14ac:dyDescent="0.2">
      <c r="A400" s="211"/>
      <c r="B400" s="212"/>
      <c r="C400" s="258" t="s">
        <v>461</v>
      </c>
      <c r="D400" s="219"/>
      <c r="E400" s="220">
        <v>273.67</v>
      </c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04"/>
      <c r="Y400" s="204"/>
      <c r="Z400" s="204"/>
      <c r="AA400" s="204"/>
      <c r="AB400" s="204"/>
      <c r="AC400" s="204"/>
      <c r="AD400" s="204"/>
      <c r="AE400" s="204"/>
      <c r="AF400" s="204"/>
      <c r="AG400" s="204" t="s">
        <v>164</v>
      </c>
      <c r="AH400" s="204">
        <v>0</v>
      </c>
      <c r="AI400" s="204"/>
      <c r="AJ400" s="204"/>
      <c r="AK400" s="204"/>
      <c r="AL400" s="204"/>
      <c r="AM400" s="204"/>
      <c r="AN400" s="204"/>
      <c r="AO400" s="204"/>
      <c r="AP400" s="204"/>
      <c r="AQ400" s="204"/>
      <c r="AR400" s="204"/>
      <c r="AS400" s="204"/>
      <c r="AT400" s="204"/>
      <c r="AU400" s="204"/>
      <c r="AV400" s="204"/>
      <c r="AW400" s="204"/>
      <c r="AX400" s="204"/>
      <c r="AY400" s="204"/>
      <c r="AZ400" s="204"/>
      <c r="BA400" s="204"/>
      <c r="BB400" s="204"/>
      <c r="BC400" s="204"/>
      <c r="BD400" s="204"/>
      <c r="BE400" s="204"/>
      <c r="BF400" s="204"/>
      <c r="BG400" s="204"/>
      <c r="BH400" s="204"/>
    </row>
    <row r="401" spans="1:60" outlineLevel="1" x14ac:dyDescent="0.2">
      <c r="A401" s="211"/>
      <c r="B401" s="212"/>
      <c r="C401" s="259" t="s">
        <v>165</v>
      </c>
      <c r="D401" s="221"/>
      <c r="E401" s="222">
        <v>273.67</v>
      </c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04"/>
      <c r="Y401" s="204"/>
      <c r="Z401" s="204"/>
      <c r="AA401" s="204"/>
      <c r="AB401" s="204"/>
      <c r="AC401" s="204"/>
      <c r="AD401" s="204"/>
      <c r="AE401" s="204"/>
      <c r="AF401" s="204"/>
      <c r="AG401" s="204" t="s">
        <v>164</v>
      </c>
      <c r="AH401" s="204">
        <v>1</v>
      </c>
      <c r="AI401" s="204"/>
      <c r="AJ401" s="204"/>
      <c r="AK401" s="204"/>
      <c r="AL401" s="204"/>
      <c r="AM401" s="204"/>
      <c r="AN401" s="204"/>
      <c r="AO401" s="204"/>
      <c r="AP401" s="204"/>
      <c r="AQ401" s="204"/>
      <c r="AR401" s="204"/>
      <c r="AS401" s="204"/>
      <c r="AT401" s="204"/>
      <c r="AU401" s="204"/>
      <c r="AV401" s="204"/>
      <c r="AW401" s="204"/>
      <c r="AX401" s="204"/>
      <c r="AY401" s="204"/>
      <c r="AZ401" s="204"/>
      <c r="BA401" s="204"/>
      <c r="BB401" s="204"/>
      <c r="BC401" s="204"/>
      <c r="BD401" s="204"/>
      <c r="BE401" s="204"/>
      <c r="BF401" s="204"/>
      <c r="BG401" s="204"/>
      <c r="BH401" s="204"/>
    </row>
    <row r="402" spans="1:60" outlineLevel="1" x14ac:dyDescent="0.2">
      <c r="A402" s="211"/>
      <c r="B402" s="212"/>
      <c r="C402" s="258" t="s">
        <v>166</v>
      </c>
      <c r="D402" s="219"/>
      <c r="E402" s="220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04"/>
      <c r="Y402" s="204"/>
      <c r="Z402" s="204"/>
      <c r="AA402" s="204"/>
      <c r="AB402" s="204"/>
      <c r="AC402" s="204"/>
      <c r="AD402" s="204"/>
      <c r="AE402" s="204"/>
      <c r="AF402" s="204"/>
      <c r="AG402" s="204" t="s">
        <v>164</v>
      </c>
      <c r="AH402" s="204">
        <v>0</v>
      </c>
      <c r="AI402" s="204"/>
      <c r="AJ402" s="204"/>
      <c r="AK402" s="204"/>
      <c r="AL402" s="204"/>
      <c r="AM402" s="204"/>
      <c r="AN402" s="204"/>
      <c r="AO402" s="204"/>
      <c r="AP402" s="204"/>
      <c r="AQ402" s="204"/>
      <c r="AR402" s="204"/>
      <c r="AS402" s="204"/>
      <c r="AT402" s="204"/>
      <c r="AU402" s="204"/>
      <c r="AV402" s="204"/>
      <c r="AW402" s="204"/>
      <c r="AX402" s="204"/>
      <c r="AY402" s="204"/>
      <c r="AZ402" s="204"/>
      <c r="BA402" s="204"/>
      <c r="BB402" s="204"/>
      <c r="BC402" s="204"/>
      <c r="BD402" s="204"/>
      <c r="BE402" s="204"/>
      <c r="BF402" s="204"/>
      <c r="BG402" s="204"/>
      <c r="BH402" s="204"/>
    </row>
    <row r="403" spans="1:60" outlineLevel="1" x14ac:dyDescent="0.2">
      <c r="A403" s="211"/>
      <c r="B403" s="212"/>
      <c r="C403" s="258" t="s">
        <v>462</v>
      </c>
      <c r="D403" s="219"/>
      <c r="E403" s="220">
        <v>601.47</v>
      </c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04"/>
      <c r="Y403" s="204"/>
      <c r="Z403" s="204"/>
      <c r="AA403" s="204"/>
      <c r="AB403" s="204"/>
      <c r="AC403" s="204"/>
      <c r="AD403" s="204"/>
      <c r="AE403" s="204"/>
      <c r="AF403" s="204"/>
      <c r="AG403" s="204" t="s">
        <v>164</v>
      </c>
      <c r="AH403" s="204">
        <v>0</v>
      </c>
      <c r="AI403" s="204"/>
      <c r="AJ403" s="204"/>
      <c r="AK403" s="204"/>
      <c r="AL403" s="204"/>
      <c r="AM403" s="204"/>
      <c r="AN403" s="204"/>
      <c r="AO403" s="204"/>
      <c r="AP403" s="204"/>
      <c r="AQ403" s="204"/>
      <c r="AR403" s="204"/>
      <c r="AS403" s="204"/>
      <c r="AT403" s="204"/>
      <c r="AU403" s="204"/>
      <c r="AV403" s="204"/>
      <c r="AW403" s="204"/>
      <c r="AX403" s="204"/>
      <c r="AY403" s="204"/>
      <c r="AZ403" s="204"/>
      <c r="BA403" s="204"/>
      <c r="BB403" s="204"/>
      <c r="BC403" s="204"/>
      <c r="BD403" s="204"/>
      <c r="BE403" s="204"/>
      <c r="BF403" s="204"/>
      <c r="BG403" s="204"/>
      <c r="BH403" s="204"/>
    </row>
    <row r="404" spans="1:60" outlineLevel="1" x14ac:dyDescent="0.2">
      <c r="A404" s="211"/>
      <c r="B404" s="212"/>
      <c r="C404" s="258" t="s">
        <v>463</v>
      </c>
      <c r="D404" s="219"/>
      <c r="E404" s="220">
        <v>205.3</v>
      </c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04"/>
      <c r="Y404" s="204"/>
      <c r="Z404" s="204"/>
      <c r="AA404" s="204"/>
      <c r="AB404" s="204"/>
      <c r="AC404" s="204"/>
      <c r="AD404" s="204"/>
      <c r="AE404" s="204"/>
      <c r="AF404" s="204"/>
      <c r="AG404" s="204" t="s">
        <v>164</v>
      </c>
      <c r="AH404" s="204">
        <v>0</v>
      </c>
      <c r="AI404" s="204"/>
      <c r="AJ404" s="204"/>
      <c r="AK404" s="204"/>
      <c r="AL404" s="204"/>
      <c r="AM404" s="204"/>
      <c r="AN404" s="204"/>
      <c r="AO404" s="204"/>
      <c r="AP404" s="204"/>
      <c r="AQ404" s="204"/>
      <c r="AR404" s="204"/>
      <c r="AS404" s="204"/>
      <c r="AT404" s="204"/>
      <c r="AU404" s="204"/>
      <c r="AV404" s="204"/>
      <c r="AW404" s="204"/>
      <c r="AX404" s="204"/>
      <c r="AY404" s="204"/>
      <c r="AZ404" s="204"/>
      <c r="BA404" s="204"/>
      <c r="BB404" s="204"/>
      <c r="BC404" s="204"/>
      <c r="BD404" s="204"/>
      <c r="BE404" s="204"/>
      <c r="BF404" s="204"/>
      <c r="BG404" s="204"/>
      <c r="BH404" s="204"/>
    </row>
    <row r="405" spans="1:60" outlineLevel="1" x14ac:dyDescent="0.2">
      <c r="A405" s="211"/>
      <c r="B405" s="212"/>
      <c r="C405" s="259" t="s">
        <v>165</v>
      </c>
      <c r="D405" s="221"/>
      <c r="E405" s="222">
        <v>806.76</v>
      </c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04"/>
      <c r="Y405" s="204"/>
      <c r="Z405" s="204"/>
      <c r="AA405" s="204"/>
      <c r="AB405" s="204"/>
      <c r="AC405" s="204"/>
      <c r="AD405" s="204"/>
      <c r="AE405" s="204"/>
      <c r="AF405" s="204"/>
      <c r="AG405" s="204" t="s">
        <v>164</v>
      </c>
      <c r="AH405" s="204">
        <v>1</v>
      </c>
      <c r="AI405" s="204"/>
      <c r="AJ405" s="204"/>
      <c r="AK405" s="204"/>
      <c r="AL405" s="204"/>
      <c r="AM405" s="204"/>
      <c r="AN405" s="204"/>
      <c r="AO405" s="204"/>
      <c r="AP405" s="204"/>
      <c r="AQ405" s="204"/>
      <c r="AR405" s="204"/>
      <c r="AS405" s="204"/>
      <c r="AT405" s="204"/>
      <c r="AU405" s="204"/>
      <c r="AV405" s="204"/>
      <c r="AW405" s="204"/>
      <c r="AX405" s="204"/>
      <c r="AY405" s="204"/>
      <c r="AZ405" s="204"/>
      <c r="BA405" s="204"/>
      <c r="BB405" s="204"/>
      <c r="BC405" s="204"/>
      <c r="BD405" s="204"/>
      <c r="BE405" s="204"/>
      <c r="BF405" s="204"/>
      <c r="BG405" s="204"/>
      <c r="BH405" s="204"/>
    </row>
    <row r="406" spans="1:60" outlineLevel="1" x14ac:dyDescent="0.2">
      <c r="A406" s="211"/>
      <c r="B406" s="212"/>
      <c r="C406" s="258" t="s">
        <v>172</v>
      </c>
      <c r="D406" s="219"/>
      <c r="E406" s="220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04"/>
      <c r="Y406" s="204"/>
      <c r="Z406" s="204"/>
      <c r="AA406" s="204"/>
      <c r="AB406" s="204"/>
      <c r="AC406" s="204"/>
      <c r="AD406" s="204"/>
      <c r="AE406" s="204"/>
      <c r="AF406" s="204"/>
      <c r="AG406" s="204" t="s">
        <v>164</v>
      </c>
      <c r="AH406" s="204">
        <v>0</v>
      </c>
      <c r="AI406" s="204"/>
      <c r="AJ406" s="204"/>
      <c r="AK406" s="204"/>
      <c r="AL406" s="204"/>
      <c r="AM406" s="204"/>
      <c r="AN406" s="204"/>
      <c r="AO406" s="204"/>
      <c r="AP406" s="204"/>
      <c r="AQ406" s="204"/>
      <c r="AR406" s="204"/>
      <c r="AS406" s="204"/>
      <c r="AT406" s="204"/>
      <c r="AU406" s="204"/>
      <c r="AV406" s="204"/>
      <c r="AW406" s="204"/>
      <c r="AX406" s="204"/>
      <c r="AY406" s="204"/>
      <c r="AZ406" s="204"/>
      <c r="BA406" s="204"/>
      <c r="BB406" s="204"/>
      <c r="BC406" s="204"/>
      <c r="BD406" s="204"/>
      <c r="BE406" s="204"/>
      <c r="BF406" s="204"/>
      <c r="BG406" s="204"/>
      <c r="BH406" s="204"/>
    </row>
    <row r="407" spans="1:60" outlineLevel="1" x14ac:dyDescent="0.2">
      <c r="A407" s="211"/>
      <c r="B407" s="212"/>
      <c r="C407" s="258" t="s">
        <v>464</v>
      </c>
      <c r="D407" s="219"/>
      <c r="E407" s="220">
        <v>185.88</v>
      </c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 t="s">
        <v>164</v>
      </c>
      <c r="AH407" s="204">
        <v>0</v>
      </c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4"/>
      <c r="AT407" s="204"/>
      <c r="AU407" s="204"/>
      <c r="AV407" s="204"/>
      <c r="AW407" s="204"/>
      <c r="AX407" s="204"/>
      <c r="AY407" s="204"/>
      <c r="AZ407" s="204"/>
      <c r="BA407" s="204"/>
      <c r="BB407" s="204"/>
      <c r="BC407" s="204"/>
      <c r="BD407" s="204"/>
      <c r="BE407" s="204"/>
      <c r="BF407" s="204"/>
      <c r="BG407" s="204"/>
      <c r="BH407" s="204"/>
    </row>
    <row r="408" spans="1:60" outlineLevel="1" x14ac:dyDescent="0.2">
      <c r="A408" s="211"/>
      <c r="B408" s="212"/>
      <c r="C408" s="258" t="s">
        <v>465</v>
      </c>
      <c r="D408" s="219"/>
      <c r="E408" s="220">
        <v>92.7</v>
      </c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 t="s">
        <v>164</v>
      </c>
      <c r="AH408" s="204">
        <v>0</v>
      </c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4"/>
      <c r="AT408" s="204"/>
      <c r="AU408" s="204"/>
      <c r="AV408" s="204"/>
      <c r="AW408" s="204"/>
      <c r="AX408" s="204"/>
      <c r="AY408" s="204"/>
      <c r="AZ408" s="204"/>
      <c r="BA408" s="204"/>
      <c r="BB408" s="204"/>
      <c r="BC408" s="204"/>
      <c r="BD408" s="204"/>
      <c r="BE408" s="204"/>
      <c r="BF408" s="204"/>
      <c r="BG408" s="204"/>
      <c r="BH408" s="204"/>
    </row>
    <row r="409" spans="1:60" outlineLevel="1" x14ac:dyDescent="0.2">
      <c r="A409" s="211"/>
      <c r="B409" s="212"/>
      <c r="C409" s="259" t="s">
        <v>165</v>
      </c>
      <c r="D409" s="221"/>
      <c r="E409" s="222">
        <v>278.58</v>
      </c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 t="s">
        <v>164</v>
      </c>
      <c r="AH409" s="204">
        <v>1</v>
      </c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</row>
    <row r="410" spans="1:60" outlineLevel="1" x14ac:dyDescent="0.2">
      <c r="A410" s="211"/>
      <c r="B410" s="212"/>
      <c r="C410" s="258" t="s">
        <v>174</v>
      </c>
      <c r="D410" s="219"/>
      <c r="E410" s="220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 t="s">
        <v>164</v>
      </c>
      <c r="AH410" s="204">
        <v>0</v>
      </c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4"/>
      <c r="AT410" s="204"/>
      <c r="AU410" s="204"/>
      <c r="AV410" s="204"/>
      <c r="AW410" s="204"/>
      <c r="AX410" s="204"/>
      <c r="AY410" s="204"/>
      <c r="AZ410" s="204"/>
      <c r="BA410" s="204"/>
      <c r="BB410" s="204"/>
      <c r="BC410" s="204"/>
      <c r="BD410" s="204"/>
      <c r="BE410" s="204"/>
      <c r="BF410" s="204"/>
      <c r="BG410" s="204"/>
      <c r="BH410" s="204"/>
    </row>
    <row r="411" spans="1:60" outlineLevel="1" x14ac:dyDescent="0.2">
      <c r="A411" s="211"/>
      <c r="B411" s="212"/>
      <c r="C411" s="258" t="s">
        <v>466</v>
      </c>
      <c r="D411" s="219"/>
      <c r="E411" s="220">
        <v>216.06</v>
      </c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 t="s">
        <v>164</v>
      </c>
      <c r="AH411" s="204">
        <v>0</v>
      </c>
      <c r="AI411" s="204"/>
      <c r="AJ411" s="204"/>
      <c r="AK411" s="204"/>
      <c r="AL411" s="204"/>
      <c r="AM411" s="204"/>
      <c r="AN411" s="204"/>
      <c r="AO411" s="204"/>
      <c r="AP411" s="204"/>
      <c r="AQ411" s="204"/>
      <c r="AR411" s="204"/>
      <c r="AS411" s="204"/>
      <c r="AT411" s="204"/>
      <c r="AU411" s="204"/>
      <c r="AV411" s="204"/>
      <c r="AW411" s="204"/>
      <c r="AX411" s="204"/>
      <c r="AY411" s="204"/>
      <c r="AZ411" s="204"/>
      <c r="BA411" s="204"/>
      <c r="BB411" s="204"/>
      <c r="BC411" s="204"/>
      <c r="BD411" s="204"/>
      <c r="BE411" s="204"/>
      <c r="BF411" s="204"/>
      <c r="BG411" s="204"/>
      <c r="BH411" s="204"/>
    </row>
    <row r="412" spans="1:60" outlineLevel="1" x14ac:dyDescent="0.2">
      <c r="A412" s="211"/>
      <c r="B412" s="212"/>
      <c r="C412" s="258" t="s">
        <v>467</v>
      </c>
      <c r="D412" s="219"/>
      <c r="E412" s="220">
        <v>477.15</v>
      </c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 t="s">
        <v>164</v>
      </c>
      <c r="AH412" s="204">
        <v>0</v>
      </c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</row>
    <row r="413" spans="1:60" outlineLevel="1" x14ac:dyDescent="0.2">
      <c r="A413" s="211"/>
      <c r="B413" s="212"/>
      <c r="C413" s="258" t="s">
        <v>468</v>
      </c>
      <c r="D413" s="219"/>
      <c r="E413" s="220">
        <v>151.05000000000001</v>
      </c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04"/>
      <c r="Y413" s="204"/>
      <c r="Z413" s="204"/>
      <c r="AA413" s="204"/>
      <c r="AB413" s="204"/>
      <c r="AC413" s="204"/>
      <c r="AD413" s="204"/>
      <c r="AE413" s="204"/>
      <c r="AF413" s="204"/>
      <c r="AG413" s="204" t="s">
        <v>164</v>
      </c>
      <c r="AH413" s="204">
        <v>0</v>
      </c>
      <c r="AI413" s="204"/>
      <c r="AJ413" s="204"/>
      <c r="AK413" s="204"/>
      <c r="AL413" s="204"/>
      <c r="AM413" s="204"/>
      <c r="AN413" s="204"/>
      <c r="AO413" s="204"/>
      <c r="AP413" s="204"/>
      <c r="AQ413" s="204"/>
      <c r="AR413" s="204"/>
      <c r="AS413" s="204"/>
      <c r="AT413" s="204"/>
      <c r="AU413" s="204"/>
      <c r="AV413" s="204"/>
      <c r="AW413" s="204"/>
      <c r="AX413" s="204"/>
      <c r="AY413" s="204"/>
      <c r="AZ413" s="204"/>
      <c r="BA413" s="204"/>
      <c r="BB413" s="204"/>
      <c r="BC413" s="204"/>
      <c r="BD413" s="204"/>
      <c r="BE413" s="204"/>
      <c r="BF413" s="204"/>
      <c r="BG413" s="204"/>
      <c r="BH413" s="204"/>
    </row>
    <row r="414" spans="1:60" outlineLevel="1" x14ac:dyDescent="0.2">
      <c r="A414" s="211"/>
      <c r="B414" s="212"/>
      <c r="C414" s="259" t="s">
        <v>165</v>
      </c>
      <c r="D414" s="221"/>
      <c r="E414" s="222">
        <v>844.26</v>
      </c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 t="s">
        <v>164</v>
      </c>
      <c r="AH414" s="204">
        <v>1</v>
      </c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</row>
    <row r="415" spans="1:60" outlineLevel="1" x14ac:dyDescent="0.2">
      <c r="A415" s="234">
        <v>30</v>
      </c>
      <c r="B415" s="235" t="s">
        <v>482</v>
      </c>
      <c r="C415" s="254" t="s">
        <v>483</v>
      </c>
      <c r="D415" s="236" t="s">
        <v>317</v>
      </c>
      <c r="E415" s="237">
        <v>3.0750000000000002</v>
      </c>
      <c r="F415" s="238"/>
      <c r="G415" s="239">
        <f>ROUND(E415*F415,2)</f>
        <v>0</v>
      </c>
      <c r="H415" s="238"/>
      <c r="I415" s="239">
        <f>ROUND(E415*H415,2)</f>
        <v>0</v>
      </c>
      <c r="J415" s="238"/>
      <c r="K415" s="239">
        <f>ROUND(E415*J415,2)</f>
        <v>0</v>
      </c>
      <c r="L415" s="239">
        <v>15</v>
      </c>
      <c r="M415" s="239">
        <f>G415*(1+L415/100)</f>
        <v>0</v>
      </c>
      <c r="N415" s="239">
        <v>3.959E-2</v>
      </c>
      <c r="O415" s="239">
        <f>ROUND(E415*N415,2)</f>
        <v>0.12</v>
      </c>
      <c r="P415" s="239">
        <v>0</v>
      </c>
      <c r="Q415" s="239">
        <f>ROUND(E415*P415,2)</f>
        <v>0</v>
      </c>
      <c r="R415" s="239"/>
      <c r="S415" s="239" t="s">
        <v>153</v>
      </c>
      <c r="T415" s="240" t="s">
        <v>154</v>
      </c>
      <c r="U415" s="214">
        <v>0</v>
      </c>
      <c r="V415" s="214">
        <f>ROUND(E415*U415,2)</f>
        <v>0</v>
      </c>
      <c r="W415" s="214"/>
      <c r="X415" s="204"/>
      <c r="Y415" s="204"/>
      <c r="Z415" s="204"/>
      <c r="AA415" s="204"/>
      <c r="AB415" s="204"/>
      <c r="AC415" s="204"/>
      <c r="AD415" s="204"/>
      <c r="AE415" s="204"/>
      <c r="AF415" s="204"/>
      <c r="AG415" s="204" t="s">
        <v>155</v>
      </c>
      <c r="AH415" s="204"/>
      <c r="AI415" s="204"/>
      <c r="AJ415" s="204"/>
      <c r="AK415" s="204"/>
      <c r="AL415" s="204"/>
      <c r="AM415" s="204"/>
      <c r="AN415" s="204"/>
      <c r="AO415" s="204"/>
      <c r="AP415" s="204"/>
      <c r="AQ415" s="204"/>
      <c r="AR415" s="204"/>
      <c r="AS415" s="204"/>
      <c r="AT415" s="204"/>
      <c r="AU415" s="204"/>
      <c r="AV415" s="204"/>
      <c r="AW415" s="204"/>
      <c r="AX415" s="204"/>
      <c r="AY415" s="204"/>
      <c r="AZ415" s="204"/>
      <c r="BA415" s="204"/>
      <c r="BB415" s="204"/>
      <c r="BC415" s="204"/>
      <c r="BD415" s="204"/>
      <c r="BE415" s="204"/>
      <c r="BF415" s="204"/>
      <c r="BG415" s="204"/>
      <c r="BH415" s="204"/>
    </row>
    <row r="416" spans="1:60" outlineLevel="1" x14ac:dyDescent="0.2">
      <c r="A416" s="211"/>
      <c r="B416" s="212"/>
      <c r="C416" s="255" t="s">
        <v>180</v>
      </c>
      <c r="D416" s="242"/>
      <c r="E416" s="242"/>
      <c r="F416" s="242"/>
      <c r="G416" s="242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04"/>
      <c r="Y416" s="204"/>
      <c r="Z416" s="204"/>
      <c r="AA416" s="204"/>
      <c r="AB416" s="204"/>
      <c r="AC416" s="204"/>
      <c r="AD416" s="204"/>
      <c r="AE416" s="204"/>
      <c r="AF416" s="204"/>
      <c r="AG416" s="204" t="s">
        <v>157</v>
      </c>
      <c r="AH416" s="204"/>
      <c r="AI416" s="204"/>
      <c r="AJ416" s="204"/>
      <c r="AK416" s="204"/>
      <c r="AL416" s="204"/>
      <c r="AM416" s="204"/>
      <c r="AN416" s="204"/>
      <c r="AO416" s="204"/>
      <c r="AP416" s="204"/>
      <c r="AQ416" s="204"/>
      <c r="AR416" s="204"/>
      <c r="AS416" s="204"/>
      <c r="AT416" s="204"/>
      <c r="AU416" s="204"/>
      <c r="AV416" s="204"/>
      <c r="AW416" s="204"/>
      <c r="AX416" s="204"/>
      <c r="AY416" s="204"/>
      <c r="AZ416" s="204"/>
      <c r="BA416" s="204"/>
      <c r="BB416" s="204"/>
      <c r="BC416" s="204"/>
      <c r="BD416" s="204"/>
      <c r="BE416" s="204"/>
      <c r="BF416" s="204"/>
      <c r="BG416" s="204"/>
      <c r="BH416" s="204"/>
    </row>
    <row r="417" spans="1:60" outlineLevel="1" x14ac:dyDescent="0.2">
      <c r="A417" s="211"/>
      <c r="B417" s="212"/>
      <c r="C417" s="257" t="s">
        <v>50</v>
      </c>
      <c r="D417" s="243"/>
      <c r="E417" s="243"/>
      <c r="F417" s="243"/>
      <c r="G417" s="243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04"/>
      <c r="Y417" s="204"/>
      <c r="Z417" s="204"/>
      <c r="AA417" s="204"/>
      <c r="AB417" s="204"/>
      <c r="AC417" s="204"/>
      <c r="AD417" s="204"/>
      <c r="AE417" s="204"/>
      <c r="AF417" s="204"/>
      <c r="AG417" s="204" t="s">
        <v>157</v>
      </c>
      <c r="AH417" s="204"/>
      <c r="AI417" s="204"/>
      <c r="AJ417" s="204"/>
      <c r="AK417" s="204"/>
      <c r="AL417" s="204"/>
      <c r="AM417" s="204"/>
      <c r="AN417" s="204"/>
      <c r="AO417" s="204"/>
      <c r="AP417" s="204"/>
      <c r="AQ417" s="204"/>
      <c r="AR417" s="204"/>
      <c r="AS417" s="204"/>
      <c r="AT417" s="204"/>
      <c r="AU417" s="204"/>
      <c r="AV417" s="204"/>
      <c r="AW417" s="204"/>
      <c r="AX417" s="204"/>
      <c r="AY417" s="204"/>
      <c r="AZ417" s="204"/>
      <c r="BA417" s="204"/>
      <c r="BB417" s="204"/>
      <c r="BC417" s="204"/>
      <c r="BD417" s="204"/>
      <c r="BE417" s="204"/>
      <c r="BF417" s="204"/>
      <c r="BG417" s="204"/>
      <c r="BH417" s="204"/>
    </row>
    <row r="418" spans="1:60" outlineLevel="1" x14ac:dyDescent="0.2">
      <c r="A418" s="211"/>
      <c r="B418" s="212"/>
      <c r="C418" s="258" t="s">
        <v>484</v>
      </c>
      <c r="D418" s="219"/>
      <c r="E418" s="220">
        <v>3.08</v>
      </c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04"/>
      <c r="Y418" s="204"/>
      <c r="Z418" s="204"/>
      <c r="AA418" s="204"/>
      <c r="AB418" s="204"/>
      <c r="AC418" s="204"/>
      <c r="AD418" s="204"/>
      <c r="AE418" s="204"/>
      <c r="AF418" s="204"/>
      <c r="AG418" s="204" t="s">
        <v>164</v>
      </c>
      <c r="AH418" s="204">
        <v>0</v>
      </c>
      <c r="AI418" s="204"/>
      <c r="AJ418" s="204"/>
      <c r="AK418" s="204"/>
      <c r="AL418" s="204"/>
      <c r="AM418" s="204"/>
      <c r="AN418" s="204"/>
      <c r="AO418" s="204"/>
      <c r="AP418" s="204"/>
      <c r="AQ418" s="204"/>
      <c r="AR418" s="204"/>
      <c r="AS418" s="204"/>
      <c r="AT418" s="204"/>
      <c r="AU418" s="204"/>
      <c r="AV418" s="204"/>
      <c r="AW418" s="204"/>
      <c r="AX418" s="204"/>
      <c r="AY418" s="204"/>
      <c r="AZ418" s="204"/>
      <c r="BA418" s="204"/>
      <c r="BB418" s="204"/>
      <c r="BC418" s="204"/>
      <c r="BD418" s="204"/>
      <c r="BE418" s="204"/>
      <c r="BF418" s="204"/>
      <c r="BG418" s="204"/>
      <c r="BH418" s="204"/>
    </row>
    <row r="419" spans="1:60" outlineLevel="1" x14ac:dyDescent="0.2">
      <c r="A419" s="234">
        <v>31</v>
      </c>
      <c r="B419" s="235" t="s">
        <v>485</v>
      </c>
      <c r="C419" s="254" t="s">
        <v>486</v>
      </c>
      <c r="D419" s="236" t="s">
        <v>317</v>
      </c>
      <c r="E419" s="237">
        <v>9.2249999999999996</v>
      </c>
      <c r="F419" s="238"/>
      <c r="G419" s="239">
        <f>ROUND(E419*F419,2)</f>
        <v>0</v>
      </c>
      <c r="H419" s="238"/>
      <c r="I419" s="239">
        <f>ROUND(E419*H419,2)</f>
        <v>0</v>
      </c>
      <c r="J419" s="238"/>
      <c r="K419" s="239">
        <f>ROUND(E419*J419,2)</f>
        <v>0</v>
      </c>
      <c r="L419" s="239">
        <v>15</v>
      </c>
      <c r="M419" s="239">
        <f>G419*(1+L419/100)</f>
        <v>0</v>
      </c>
      <c r="N419" s="239">
        <v>0</v>
      </c>
      <c r="O419" s="239">
        <f>ROUND(E419*N419,2)</f>
        <v>0</v>
      </c>
      <c r="P419" s="239">
        <v>0</v>
      </c>
      <c r="Q419" s="239">
        <f>ROUND(E419*P419,2)</f>
        <v>0</v>
      </c>
      <c r="R419" s="239"/>
      <c r="S419" s="239" t="s">
        <v>153</v>
      </c>
      <c r="T419" s="240" t="s">
        <v>154</v>
      </c>
      <c r="U419" s="214">
        <v>0</v>
      </c>
      <c r="V419" s="214">
        <f>ROUND(E419*U419,2)</f>
        <v>0</v>
      </c>
      <c r="W419" s="214"/>
      <c r="X419" s="204"/>
      <c r="Y419" s="204"/>
      <c r="Z419" s="204"/>
      <c r="AA419" s="204"/>
      <c r="AB419" s="204"/>
      <c r="AC419" s="204"/>
      <c r="AD419" s="204"/>
      <c r="AE419" s="204"/>
      <c r="AF419" s="204"/>
      <c r="AG419" s="204" t="s">
        <v>155</v>
      </c>
      <c r="AH419" s="204"/>
      <c r="AI419" s="204"/>
      <c r="AJ419" s="204"/>
      <c r="AK419" s="204"/>
      <c r="AL419" s="204"/>
      <c r="AM419" s="204"/>
      <c r="AN419" s="204"/>
      <c r="AO419" s="204"/>
      <c r="AP419" s="204"/>
      <c r="AQ419" s="204"/>
      <c r="AR419" s="204"/>
      <c r="AS419" s="204"/>
      <c r="AT419" s="204"/>
      <c r="AU419" s="204"/>
      <c r="AV419" s="204"/>
      <c r="AW419" s="204"/>
      <c r="AX419" s="204"/>
      <c r="AY419" s="204"/>
      <c r="AZ419" s="204"/>
      <c r="BA419" s="204"/>
      <c r="BB419" s="204"/>
      <c r="BC419" s="204"/>
      <c r="BD419" s="204"/>
      <c r="BE419" s="204"/>
      <c r="BF419" s="204"/>
      <c r="BG419" s="204"/>
      <c r="BH419" s="204"/>
    </row>
    <row r="420" spans="1:60" outlineLevel="1" x14ac:dyDescent="0.2">
      <c r="A420" s="211"/>
      <c r="B420" s="212"/>
      <c r="C420" s="258" t="s">
        <v>487</v>
      </c>
      <c r="D420" s="219"/>
      <c r="E420" s="220">
        <v>9.2200000000000006</v>
      </c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04"/>
      <c r="Y420" s="204"/>
      <c r="Z420" s="204"/>
      <c r="AA420" s="204"/>
      <c r="AB420" s="204"/>
      <c r="AC420" s="204"/>
      <c r="AD420" s="204"/>
      <c r="AE420" s="204"/>
      <c r="AF420" s="204"/>
      <c r="AG420" s="204" t="s">
        <v>164</v>
      </c>
      <c r="AH420" s="204">
        <v>0</v>
      </c>
      <c r="AI420" s="204"/>
      <c r="AJ420" s="204"/>
      <c r="AK420" s="204"/>
      <c r="AL420" s="204"/>
      <c r="AM420" s="204"/>
      <c r="AN420" s="204"/>
      <c r="AO420" s="204"/>
      <c r="AP420" s="204"/>
      <c r="AQ420" s="204"/>
      <c r="AR420" s="204"/>
      <c r="AS420" s="204"/>
      <c r="AT420" s="204"/>
      <c r="AU420" s="204"/>
      <c r="AV420" s="204"/>
      <c r="AW420" s="204"/>
      <c r="AX420" s="204"/>
      <c r="AY420" s="204"/>
      <c r="AZ420" s="204"/>
      <c r="BA420" s="204"/>
      <c r="BB420" s="204"/>
      <c r="BC420" s="204"/>
      <c r="BD420" s="204"/>
      <c r="BE420" s="204"/>
      <c r="BF420" s="204"/>
      <c r="BG420" s="204"/>
      <c r="BH420" s="204"/>
    </row>
    <row r="421" spans="1:60" outlineLevel="1" x14ac:dyDescent="0.2">
      <c r="A421" s="234">
        <v>32</v>
      </c>
      <c r="B421" s="235" t="s">
        <v>488</v>
      </c>
      <c r="C421" s="254" t="s">
        <v>489</v>
      </c>
      <c r="D421" s="236" t="s">
        <v>317</v>
      </c>
      <c r="E421" s="237">
        <v>3.0750000000000002</v>
      </c>
      <c r="F421" s="238"/>
      <c r="G421" s="239">
        <f>ROUND(E421*F421,2)</f>
        <v>0</v>
      </c>
      <c r="H421" s="238"/>
      <c r="I421" s="239">
        <f>ROUND(E421*H421,2)</f>
        <v>0</v>
      </c>
      <c r="J421" s="238"/>
      <c r="K421" s="239">
        <f>ROUND(E421*J421,2)</f>
        <v>0</v>
      </c>
      <c r="L421" s="239">
        <v>15</v>
      </c>
      <c r="M421" s="239">
        <f>G421*(1+L421/100)</f>
        <v>0</v>
      </c>
      <c r="N421" s="239">
        <v>0</v>
      </c>
      <c r="O421" s="239">
        <f>ROUND(E421*N421,2)</f>
        <v>0</v>
      </c>
      <c r="P421" s="239">
        <v>0</v>
      </c>
      <c r="Q421" s="239">
        <f>ROUND(E421*P421,2)</f>
        <v>0</v>
      </c>
      <c r="R421" s="239"/>
      <c r="S421" s="239" t="s">
        <v>153</v>
      </c>
      <c r="T421" s="240" t="s">
        <v>154</v>
      </c>
      <c r="U421" s="214">
        <v>0</v>
      </c>
      <c r="V421" s="214">
        <f>ROUND(E421*U421,2)</f>
        <v>0</v>
      </c>
      <c r="W421" s="214"/>
      <c r="X421" s="204"/>
      <c r="Y421" s="204"/>
      <c r="Z421" s="204"/>
      <c r="AA421" s="204"/>
      <c r="AB421" s="204"/>
      <c r="AC421" s="204"/>
      <c r="AD421" s="204"/>
      <c r="AE421" s="204"/>
      <c r="AF421" s="204"/>
      <c r="AG421" s="204" t="s">
        <v>155</v>
      </c>
      <c r="AH421" s="204"/>
      <c r="AI421" s="204"/>
      <c r="AJ421" s="204"/>
      <c r="AK421" s="204"/>
      <c r="AL421" s="204"/>
      <c r="AM421" s="204"/>
      <c r="AN421" s="204"/>
      <c r="AO421" s="204"/>
      <c r="AP421" s="204"/>
      <c r="AQ421" s="204"/>
      <c r="AR421" s="204"/>
      <c r="AS421" s="204"/>
      <c r="AT421" s="204"/>
      <c r="AU421" s="204"/>
      <c r="AV421" s="204"/>
      <c r="AW421" s="204"/>
      <c r="AX421" s="204"/>
      <c r="AY421" s="204"/>
      <c r="AZ421" s="204"/>
      <c r="BA421" s="204"/>
      <c r="BB421" s="204"/>
      <c r="BC421" s="204"/>
      <c r="BD421" s="204"/>
      <c r="BE421" s="204"/>
      <c r="BF421" s="204"/>
      <c r="BG421" s="204"/>
      <c r="BH421" s="204"/>
    </row>
    <row r="422" spans="1:60" outlineLevel="1" x14ac:dyDescent="0.2">
      <c r="A422" s="211"/>
      <c r="B422" s="212"/>
      <c r="C422" s="258" t="s">
        <v>484</v>
      </c>
      <c r="D422" s="219"/>
      <c r="E422" s="220">
        <v>3.08</v>
      </c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04"/>
      <c r="Y422" s="204"/>
      <c r="Z422" s="204"/>
      <c r="AA422" s="204"/>
      <c r="AB422" s="204"/>
      <c r="AC422" s="204"/>
      <c r="AD422" s="204"/>
      <c r="AE422" s="204"/>
      <c r="AF422" s="204"/>
      <c r="AG422" s="204" t="s">
        <v>164</v>
      </c>
      <c r="AH422" s="204">
        <v>0</v>
      </c>
      <c r="AI422" s="204"/>
      <c r="AJ422" s="204"/>
      <c r="AK422" s="204"/>
      <c r="AL422" s="204"/>
      <c r="AM422" s="204"/>
      <c r="AN422" s="204"/>
      <c r="AO422" s="204"/>
      <c r="AP422" s="204"/>
      <c r="AQ422" s="204"/>
      <c r="AR422" s="204"/>
      <c r="AS422" s="204"/>
      <c r="AT422" s="204"/>
      <c r="AU422" s="204"/>
      <c r="AV422" s="204"/>
      <c r="AW422" s="204"/>
      <c r="AX422" s="204"/>
      <c r="AY422" s="204"/>
      <c r="AZ422" s="204"/>
      <c r="BA422" s="204"/>
      <c r="BB422" s="204"/>
      <c r="BC422" s="204"/>
      <c r="BD422" s="204"/>
      <c r="BE422" s="204"/>
      <c r="BF422" s="204"/>
      <c r="BG422" s="204"/>
      <c r="BH422" s="204"/>
    </row>
    <row r="423" spans="1:60" x14ac:dyDescent="0.2">
      <c r="A423" s="228" t="s">
        <v>149</v>
      </c>
      <c r="B423" s="229" t="s">
        <v>87</v>
      </c>
      <c r="C423" s="253" t="s">
        <v>88</v>
      </c>
      <c r="D423" s="230"/>
      <c r="E423" s="231"/>
      <c r="F423" s="232"/>
      <c r="G423" s="232">
        <f>SUMIF(AG424:AG431,"&lt;&gt;NOR",G424:G431)</f>
        <v>0</v>
      </c>
      <c r="H423" s="232"/>
      <c r="I423" s="232">
        <f>SUM(I424:I431)</f>
        <v>0</v>
      </c>
      <c r="J423" s="232"/>
      <c r="K423" s="232">
        <f>SUM(K424:K431)</f>
        <v>0</v>
      </c>
      <c r="L423" s="232"/>
      <c r="M423" s="232">
        <f>SUM(M424:M431)</f>
        <v>0</v>
      </c>
      <c r="N423" s="232"/>
      <c r="O423" s="232">
        <f>SUM(O424:O431)</f>
        <v>0</v>
      </c>
      <c r="P423" s="232"/>
      <c r="Q423" s="232">
        <f>SUM(Q424:Q431)</f>
        <v>0</v>
      </c>
      <c r="R423" s="232"/>
      <c r="S423" s="232"/>
      <c r="T423" s="233"/>
      <c r="U423" s="227"/>
      <c r="V423" s="227">
        <f>SUM(V424:V431)</f>
        <v>0</v>
      </c>
      <c r="W423" s="227"/>
      <c r="AG423" t="s">
        <v>150</v>
      </c>
    </row>
    <row r="424" spans="1:60" outlineLevel="1" x14ac:dyDescent="0.2">
      <c r="A424" s="234">
        <v>33</v>
      </c>
      <c r="B424" s="235" t="s">
        <v>490</v>
      </c>
      <c r="C424" s="254" t="s">
        <v>491</v>
      </c>
      <c r="D424" s="236" t="s">
        <v>492</v>
      </c>
      <c r="E424" s="237">
        <v>10</v>
      </c>
      <c r="F424" s="238"/>
      <c r="G424" s="239">
        <f>ROUND(E424*F424,2)</f>
        <v>0</v>
      </c>
      <c r="H424" s="238"/>
      <c r="I424" s="239">
        <f>ROUND(E424*H424,2)</f>
        <v>0</v>
      </c>
      <c r="J424" s="238"/>
      <c r="K424" s="239">
        <f>ROUND(E424*J424,2)</f>
        <v>0</v>
      </c>
      <c r="L424" s="239">
        <v>15</v>
      </c>
      <c r="M424" s="239">
        <f>G424*(1+L424/100)</f>
        <v>0</v>
      </c>
      <c r="N424" s="239">
        <v>0</v>
      </c>
      <c r="O424" s="239">
        <f>ROUND(E424*N424,2)</f>
        <v>0</v>
      </c>
      <c r="P424" s="239">
        <v>0</v>
      </c>
      <c r="Q424" s="239">
        <f>ROUND(E424*P424,2)</f>
        <v>0</v>
      </c>
      <c r="R424" s="239"/>
      <c r="S424" s="239" t="s">
        <v>153</v>
      </c>
      <c r="T424" s="240" t="s">
        <v>154</v>
      </c>
      <c r="U424" s="214">
        <v>0</v>
      </c>
      <c r="V424" s="214">
        <f>ROUND(E424*U424,2)</f>
        <v>0</v>
      </c>
      <c r="W424" s="21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 t="s">
        <v>155</v>
      </c>
      <c r="AH424" s="204"/>
      <c r="AI424" s="204"/>
      <c r="AJ424" s="204"/>
      <c r="AK424" s="204"/>
      <c r="AL424" s="204"/>
      <c r="AM424" s="204"/>
      <c r="AN424" s="204"/>
      <c r="AO424" s="204"/>
      <c r="AP424" s="204"/>
      <c r="AQ424" s="204"/>
      <c r="AR424" s="204"/>
      <c r="AS424" s="204"/>
      <c r="AT424" s="204"/>
      <c r="AU424" s="204"/>
      <c r="AV424" s="204"/>
      <c r="AW424" s="204"/>
      <c r="AX424" s="204"/>
      <c r="AY424" s="204"/>
      <c r="AZ424" s="204"/>
      <c r="BA424" s="204"/>
      <c r="BB424" s="204"/>
      <c r="BC424" s="204"/>
      <c r="BD424" s="204"/>
      <c r="BE424" s="204"/>
      <c r="BF424" s="204"/>
      <c r="BG424" s="204"/>
      <c r="BH424" s="204"/>
    </row>
    <row r="425" spans="1:60" outlineLevel="1" x14ac:dyDescent="0.2">
      <c r="A425" s="211"/>
      <c r="B425" s="212"/>
      <c r="C425" s="255" t="s">
        <v>493</v>
      </c>
      <c r="D425" s="242"/>
      <c r="E425" s="242"/>
      <c r="F425" s="242"/>
      <c r="G425" s="242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 t="s">
        <v>157</v>
      </c>
      <c r="AH425" s="204"/>
      <c r="AI425" s="204"/>
      <c r="AJ425" s="204"/>
      <c r="AK425" s="204"/>
      <c r="AL425" s="204"/>
      <c r="AM425" s="204"/>
      <c r="AN425" s="204"/>
      <c r="AO425" s="204"/>
      <c r="AP425" s="204"/>
      <c r="AQ425" s="204"/>
      <c r="AR425" s="204"/>
      <c r="AS425" s="204"/>
      <c r="AT425" s="204"/>
      <c r="AU425" s="204"/>
      <c r="AV425" s="204"/>
      <c r="AW425" s="204"/>
      <c r="AX425" s="204"/>
      <c r="AY425" s="204"/>
      <c r="AZ425" s="204"/>
      <c r="BA425" s="204"/>
      <c r="BB425" s="204"/>
      <c r="BC425" s="204"/>
      <c r="BD425" s="204"/>
      <c r="BE425" s="204"/>
      <c r="BF425" s="204"/>
      <c r="BG425" s="204"/>
      <c r="BH425" s="204"/>
    </row>
    <row r="426" spans="1:60" outlineLevel="1" x14ac:dyDescent="0.2">
      <c r="A426" s="234">
        <v>34</v>
      </c>
      <c r="B426" s="235" t="s">
        <v>494</v>
      </c>
      <c r="C426" s="254" t="s">
        <v>495</v>
      </c>
      <c r="D426" s="236" t="s">
        <v>492</v>
      </c>
      <c r="E426" s="237">
        <v>2</v>
      </c>
      <c r="F426" s="238"/>
      <c r="G426" s="239">
        <f>ROUND(E426*F426,2)</f>
        <v>0</v>
      </c>
      <c r="H426" s="238"/>
      <c r="I426" s="239">
        <f>ROUND(E426*H426,2)</f>
        <v>0</v>
      </c>
      <c r="J426" s="238"/>
      <c r="K426" s="239">
        <f>ROUND(E426*J426,2)</f>
        <v>0</v>
      </c>
      <c r="L426" s="239">
        <v>15</v>
      </c>
      <c r="M426" s="239">
        <f>G426*(1+L426/100)</f>
        <v>0</v>
      </c>
      <c r="N426" s="239">
        <v>0</v>
      </c>
      <c r="O426" s="239">
        <f>ROUND(E426*N426,2)</f>
        <v>0</v>
      </c>
      <c r="P426" s="239">
        <v>0</v>
      </c>
      <c r="Q426" s="239">
        <f>ROUND(E426*P426,2)</f>
        <v>0</v>
      </c>
      <c r="R426" s="239"/>
      <c r="S426" s="239" t="s">
        <v>153</v>
      </c>
      <c r="T426" s="240" t="s">
        <v>154</v>
      </c>
      <c r="U426" s="214">
        <v>0</v>
      </c>
      <c r="V426" s="214">
        <f>ROUND(E426*U426,2)</f>
        <v>0</v>
      </c>
      <c r="W426" s="21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 t="s">
        <v>213</v>
      </c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</row>
    <row r="427" spans="1:60" outlineLevel="1" x14ac:dyDescent="0.2">
      <c r="A427" s="211"/>
      <c r="B427" s="212"/>
      <c r="C427" s="255" t="s">
        <v>180</v>
      </c>
      <c r="D427" s="242"/>
      <c r="E427" s="242"/>
      <c r="F427" s="242"/>
      <c r="G427" s="242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 t="s">
        <v>157</v>
      </c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</row>
    <row r="428" spans="1:60" outlineLevel="1" x14ac:dyDescent="0.2">
      <c r="A428" s="211"/>
      <c r="B428" s="212"/>
      <c r="C428" s="257" t="s">
        <v>50</v>
      </c>
      <c r="D428" s="243"/>
      <c r="E428" s="243"/>
      <c r="F428" s="243"/>
      <c r="G428" s="243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 t="s">
        <v>157</v>
      </c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</row>
    <row r="429" spans="1:60" outlineLevel="1" x14ac:dyDescent="0.2">
      <c r="A429" s="234">
        <v>35</v>
      </c>
      <c r="B429" s="235" t="s">
        <v>496</v>
      </c>
      <c r="C429" s="254" t="s">
        <v>497</v>
      </c>
      <c r="D429" s="236" t="s">
        <v>492</v>
      </c>
      <c r="E429" s="237">
        <v>1</v>
      </c>
      <c r="F429" s="238"/>
      <c r="G429" s="239">
        <f>ROUND(E429*F429,2)</f>
        <v>0</v>
      </c>
      <c r="H429" s="238"/>
      <c r="I429" s="239">
        <f>ROUND(E429*H429,2)</f>
        <v>0</v>
      </c>
      <c r="J429" s="238"/>
      <c r="K429" s="239">
        <f>ROUND(E429*J429,2)</f>
        <v>0</v>
      </c>
      <c r="L429" s="239">
        <v>15</v>
      </c>
      <c r="M429" s="239">
        <f>G429*(1+L429/100)</f>
        <v>0</v>
      </c>
      <c r="N429" s="239">
        <v>0</v>
      </c>
      <c r="O429" s="239">
        <f>ROUND(E429*N429,2)</f>
        <v>0</v>
      </c>
      <c r="P429" s="239">
        <v>0</v>
      </c>
      <c r="Q429" s="239">
        <f>ROUND(E429*P429,2)</f>
        <v>0</v>
      </c>
      <c r="R429" s="239"/>
      <c r="S429" s="239" t="s">
        <v>153</v>
      </c>
      <c r="T429" s="240" t="s">
        <v>154</v>
      </c>
      <c r="U429" s="214">
        <v>0</v>
      </c>
      <c r="V429" s="214">
        <f>ROUND(E429*U429,2)</f>
        <v>0</v>
      </c>
      <c r="W429" s="21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 t="s">
        <v>213</v>
      </c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</row>
    <row r="430" spans="1:60" outlineLevel="1" x14ac:dyDescent="0.2">
      <c r="A430" s="211"/>
      <c r="B430" s="212"/>
      <c r="C430" s="255" t="s">
        <v>180</v>
      </c>
      <c r="D430" s="242"/>
      <c r="E430" s="242"/>
      <c r="F430" s="242"/>
      <c r="G430" s="242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 t="s">
        <v>157</v>
      </c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</row>
    <row r="431" spans="1:60" outlineLevel="1" x14ac:dyDescent="0.2">
      <c r="A431" s="211"/>
      <c r="B431" s="212"/>
      <c r="C431" s="257" t="s">
        <v>50</v>
      </c>
      <c r="D431" s="243"/>
      <c r="E431" s="243"/>
      <c r="F431" s="243"/>
      <c r="G431" s="243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 t="s">
        <v>157</v>
      </c>
      <c r="AH431" s="204"/>
      <c r="AI431" s="204"/>
      <c r="AJ431" s="204"/>
      <c r="AK431" s="204"/>
      <c r="AL431" s="204"/>
      <c r="AM431" s="204"/>
      <c r="AN431" s="204"/>
      <c r="AO431" s="204"/>
      <c r="AP431" s="204"/>
      <c r="AQ431" s="204"/>
      <c r="AR431" s="204"/>
      <c r="AS431" s="204"/>
      <c r="AT431" s="204"/>
      <c r="AU431" s="204"/>
      <c r="AV431" s="204"/>
      <c r="AW431" s="204"/>
      <c r="AX431" s="204"/>
      <c r="AY431" s="204"/>
      <c r="AZ431" s="204"/>
      <c r="BA431" s="204"/>
      <c r="BB431" s="204"/>
      <c r="BC431" s="204"/>
      <c r="BD431" s="204"/>
      <c r="BE431" s="204"/>
      <c r="BF431" s="204"/>
      <c r="BG431" s="204"/>
      <c r="BH431" s="204"/>
    </row>
    <row r="432" spans="1:60" x14ac:dyDescent="0.2">
      <c r="A432" s="228" t="s">
        <v>149</v>
      </c>
      <c r="B432" s="229" t="s">
        <v>93</v>
      </c>
      <c r="C432" s="253" t="s">
        <v>94</v>
      </c>
      <c r="D432" s="230"/>
      <c r="E432" s="231"/>
      <c r="F432" s="232"/>
      <c r="G432" s="232">
        <f>SUMIF(AG433:AG433,"&lt;&gt;NOR",G433:G433)</f>
        <v>0</v>
      </c>
      <c r="H432" s="232"/>
      <c r="I432" s="232">
        <f>SUM(I433:I433)</f>
        <v>0</v>
      </c>
      <c r="J432" s="232"/>
      <c r="K432" s="232">
        <f>SUM(K433:K433)</f>
        <v>0</v>
      </c>
      <c r="L432" s="232"/>
      <c r="M432" s="232">
        <f>SUM(M433:M433)</f>
        <v>0</v>
      </c>
      <c r="N432" s="232"/>
      <c r="O432" s="232">
        <f>SUM(O433:O433)</f>
        <v>0</v>
      </c>
      <c r="P432" s="232"/>
      <c r="Q432" s="232">
        <f>SUM(Q433:Q433)</f>
        <v>0</v>
      </c>
      <c r="R432" s="232"/>
      <c r="S432" s="232"/>
      <c r="T432" s="233"/>
      <c r="U432" s="227"/>
      <c r="V432" s="227">
        <f>SUM(V433:V433)</f>
        <v>170.23</v>
      </c>
      <c r="W432" s="227"/>
      <c r="AG432" t="s">
        <v>150</v>
      </c>
    </row>
    <row r="433" spans="1:60" outlineLevel="1" x14ac:dyDescent="0.2">
      <c r="A433" s="244">
        <v>36</v>
      </c>
      <c r="B433" s="245" t="s">
        <v>237</v>
      </c>
      <c r="C433" s="263" t="s">
        <v>238</v>
      </c>
      <c r="D433" s="246" t="s">
        <v>239</v>
      </c>
      <c r="E433" s="247">
        <v>90.933549999999997</v>
      </c>
      <c r="F433" s="248"/>
      <c r="G433" s="249">
        <f>ROUND(E433*F433,2)</f>
        <v>0</v>
      </c>
      <c r="H433" s="248"/>
      <c r="I433" s="249">
        <f>ROUND(E433*H433,2)</f>
        <v>0</v>
      </c>
      <c r="J433" s="248"/>
      <c r="K433" s="249">
        <f>ROUND(E433*J433,2)</f>
        <v>0</v>
      </c>
      <c r="L433" s="249">
        <v>15</v>
      </c>
      <c r="M433" s="249">
        <f>G433*(1+L433/100)</f>
        <v>0</v>
      </c>
      <c r="N433" s="249">
        <v>0</v>
      </c>
      <c r="O433" s="249">
        <f>ROUND(E433*N433,2)</f>
        <v>0</v>
      </c>
      <c r="P433" s="249">
        <v>0</v>
      </c>
      <c r="Q433" s="249">
        <f>ROUND(E433*P433,2)</f>
        <v>0</v>
      </c>
      <c r="R433" s="249"/>
      <c r="S433" s="249" t="s">
        <v>240</v>
      </c>
      <c r="T433" s="250" t="s">
        <v>240</v>
      </c>
      <c r="U433" s="214">
        <v>1.8720000000000001</v>
      </c>
      <c r="V433" s="214">
        <f>ROUND(E433*U433,2)</f>
        <v>170.23</v>
      </c>
      <c r="W433" s="214"/>
      <c r="X433" s="204"/>
      <c r="Y433" s="204"/>
      <c r="Z433" s="204"/>
      <c r="AA433" s="204"/>
      <c r="AB433" s="204"/>
      <c r="AC433" s="204"/>
      <c r="AD433" s="204"/>
      <c r="AE433" s="204"/>
      <c r="AF433" s="204"/>
      <c r="AG433" s="204" t="s">
        <v>241</v>
      </c>
      <c r="AH433" s="204"/>
      <c r="AI433" s="204"/>
      <c r="AJ433" s="204"/>
      <c r="AK433" s="204"/>
      <c r="AL433" s="204"/>
      <c r="AM433" s="204"/>
      <c r="AN433" s="204"/>
      <c r="AO433" s="204"/>
      <c r="AP433" s="204"/>
      <c r="AQ433" s="204"/>
      <c r="AR433" s="204"/>
      <c r="AS433" s="204"/>
      <c r="AT433" s="204"/>
      <c r="AU433" s="204"/>
      <c r="AV433" s="204"/>
      <c r="AW433" s="204"/>
      <c r="AX433" s="204"/>
      <c r="AY433" s="204"/>
      <c r="AZ433" s="204"/>
      <c r="BA433" s="204"/>
      <c r="BB433" s="204"/>
      <c r="BC433" s="204"/>
      <c r="BD433" s="204"/>
      <c r="BE433" s="204"/>
      <c r="BF433" s="204"/>
      <c r="BG433" s="204"/>
      <c r="BH433" s="204"/>
    </row>
    <row r="434" spans="1:60" x14ac:dyDescent="0.2">
      <c r="A434" s="228" t="s">
        <v>149</v>
      </c>
      <c r="B434" s="229" t="s">
        <v>101</v>
      </c>
      <c r="C434" s="253" t="s">
        <v>102</v>
      </c>
      <c r="D434" s="230"/>
      <c r="E434" s="231"/>
      <c r="F434" s="232"/>
      <c r="G434" s="232">
        <f>SUMIF(AG435:AG439,"&lt;&gt;NOR",G435:G439)</f>
        <v>0</v>
      </c>
      <c r="H434" s="232"/>
      <c r="I434" s="232">
        <f>SUM(I435:I439)</f>
        <v>0</v>
      </c>
      <c r="J434" s="232"/>
      <c r="K434" s="232">
        <f>SUM(K435:K439)</f>
        <v>0</v>
      </c>
      <c r="L434" s="232"/>
      <c r="M434" s="232">
        <f>SUM(M435:M439)</f>
        <v>0</v>
      </c>
      <c r="N434" s="232"/>
      <c r="O434" s="232">
        <f>SUM(O435:O439)</f>
        <v>0.42</v>
      </c>
      <c r="P434" s="232"/>
      <c r="Q434" s="232">
        <f>SUM(Q435:Q439)</f>
        <v>0</v>
      </c>
      <c r="R434" s="232"/>
      <c r="S434" s="232"/>
      <c r="T434" s="233"/>
      <c r="U434" s="227"/>
      <c r="V434" s="227">
        <f>SUM(V435:V439)</f>
        <v>0</v>
      </c>
      <c r="W434" s="227"/>
      <c r="AG434" t="s">
        <v>150</v>
      </c>
    </row>
    <row r="435" spans="1:60" ht="33.75" outlineLevel="1" x14ac:dyDescent="0.2">
      <c r="A435" s="234">
        <v>37</v>
      </c>
      <c r="B435" s="235" t="s">
        <v>498</v>
      </c>
      <c r="C435" s="254" t="s">
        <v>499</v>
      </c>
      <c r="D435" s="236" t="s">
        <v>162</v>
      </c>
      <c r="E435" s="237">
        <v>27</v>
      </c>
      <c r="F435" s="238"/>
      <c r="G435" s="239">
        <f>ROUND(E435*F435,2)</f>
        <v>0</v>
      </c>
      <c r="H435" s="238"/>
      <c r="I435" s="239">
        <f>ROUND(E435*H435,2)</f>
        <v>0</v>
      </c>
      <c r="J435" s="238"/>
      <c r="K435" s="239">
        <f>ROUND(E435*J435,2)</f>
        <v>0</v>
      </c>
      <c r="L435" s="239">
        <v>15</v>
      </c>
      <c r="M435" s="239">
        <f>G435*(1+L435/100)</f>
        <v>0</v>
      </c>
      <c r="N435" s="239">
        <v>0</v>
      </c>
      <c r="O435" s="239">
        <f>ROUND(E435*N435,2)</f>
        <v>0</v>
      </c>
      <c r="P435" s="239">
        <v>0</v>
      </c>
      <c r="Q435" s="239">
        <f>ROUND(E435*P435,2)</f>
        <v>0</v>
      </c>
      <c r="R435" s="239"/>
      <c r="S435" s="239" t="s">
        <v>153</v>
      </c>
      <c r="T435" s="240" t="s">
        <v>154</v>
      </c>
      <c r="U435" s="214">
        <v>0</v>
      </c>
      <c r="V435" s="214">
        <f>ROUND(E435*U435,2)</f>
        <v>0</v>
      </c>
      <c r="W435" s="214"/>
      <c r="X435" s="204"/>
      <c r="Y435" s="204"/>
      <c r="Z435" s="204"/>
      <c r="AA435" s="204"/>
      <c r="AB435" s="204"/>
      <c r="AC435" s="204"/>
      <c r="AD435" s="204"/>
      <c r="AE435" s="204"/>
      <c r="AF435" s="204"/>
      <c r="AG435" s="204" t="s">
        <v>257</v>
      </c>
      <c r="AH435" s="204"/>
      <c r="AI435" s="204"/>
      <c r="AJ435" s="204"/>
      <c r="AK435" s="204"/>
      <c r="AL435" s="204"/>
      <c r="AM435" s="204"/>
      <c r="AN435" s="204"/>
      <c r="AO435" s="204"/>
      <c r="AP435" s="204"/>
      <c r="AQ435" s="204"/>
      <c r="AR435" s="204"/>
      <c r="AS435" s="204"/>
      <c r="AT435" s="204"/>
      <c r="AU435" s="204"/>
      <c r="AV435" s="204"/>
      <c r="AW435" s="204"/>
      <c r="AX435" s="204"/>
      <c r="AY435" s="204"/>
      <c r="AZ435" s="204"/>
      <c r="BA435" s="204"/>
      <c r="BB435" s="204"/>
      <c r="BC435" s="204"/>
      <c r="BD435" s="204"/>
      <c r="BE435" s="204"/>
      <c r="BF435" s="204"/>
      <c r="BG435" s="204"/>
      <c r="BH435" s="204"/>
    </row>
    <row r="436" spans="1:60" outlineLevel="1" x14ac:dyDescent="0.2">
      <c r="A436" s="211"/>
      <c r="B436" s="212"/>
      <c r="C436" s="258" t="s">
        <v>500</v>
      </c>
      <c r="D436" s="219"/>
      <c r="E436" s="220">
        <v>27</v>
      </c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04"/>
      <c r="Y436" s="204"/>
      <c r="Z436" s="204"/>
      <c r="AA436" s="204"/>
      <c r="AB436" s="204"/>
      <c r="AC436" s="204"/>
      <c r="AD436" s="204"/>
      <c r="AE436" s="204"/>
      <c r="AF436" s="204"/>
      <c r="AG436" s="204" t="s">
        <v>164</v>
      </c>
      <c r="AH436" s="204">
        <v>0</v>
      </c>
      <c r="AI436" s="204"/>
      <c r="AJ436" s="204"/>
      <c r="AK436" s="204"/>
      <c r="AL436" s="204"/>
      <c r="AM436" s="204"/>
      <c r="AN436" s="204"/>
      <c r="AO436" s="204"/>
      <c r="AP436" s="204"/>
      <c r="AQ436" s="204"/>
      <c r="AR436" s="204"/>
      <c r="AS436" s="204"/>
      <c r="AT436" s="204"/>
      <c r="AU436" s="204"/>
      <c r="AV436" s="204"/>
      <c r="AW436" s="204"/>
      <c r="AX436" s="204"/>
      <c r="AY436" s="204"/>
      <c r="AZ436" s="204"/>
      <c r="BA436" s="204"/>
      <c r="BB436" s="204"/>
      <c r="BC436" s="204"/>
      <c r="BD436" s="204"/>
      <c r="BE436" s="204"/>
      <c r="BF436" s="204"/>
      <c r="BG436" s="204"/>
      <c r="BH436" s="204"/>
    </row>
    <row r="437" spans="1:60" ht="22.5" outlineLevel="1" x14ac:dyDescent="0.2">
      <c r="A437" s="234">
        <v>38</v>
      </c>
      <c r="B437" s="235" t="s">
        <v>501</v>
      </c>
      <c r="C437" s="254" t="s">
        <v>502</v>
      </c>
      <c r="D437" s="236" t="s">
        <v>162</v>
      </c>
      <c r="E437" s="237">
        <v>28.35</v>
      </c>
      <c r="F437" s="238"/>
      <c r="G437" s="239">
        <f>ROUND(E437*F437,2)</f>
        <v>0</v>
      </c>
      <c r="H437" s="238"/>
      <c r="I437" s="239">
        <f>ROUND(E437*H437,2)</f>
        <v>0</v>
      </c>
      <c r="J437" s="238"/>
      <c r="K437" s="239">
        <f>ROUND(E437*J437,2)</f>
        <v>0</v>
      </c>
      <c r="L437" s="239">
        <v>15</v>
      </c>
      <c r="M437" s="239">
        <f>G437*(1+L437/100)</f>
        <v>0</v>
      </c>
      <c r="N437" s="239">
        <v>1.4800000000000001E-2</v>
      </c>
      <c r="O437" s="239">
        <f>ROUND(E437*N437,2)</f>
        <v>0.42</v>
      </c>
      <c r="P437" s="239">
        <v>0</v>
      </c>
      <c r="Q437" s="239">
        <f>ROUND(E437*P437,2)</f>
        <v>0</v>
      </c>
      <c r="R437" s="239"/>
      <c r="S437" s="239" t="s">
        <v>153</v>
      </c>
      <c r="T437" s="240" t="s">
        <v>154</v>
      </c>
      <c r="U437" s="214">
        <v>0</v>
      </c>
      <c r="V437" s="214">
        <f>ROUND(E437*U437,2)</f>
        <v>0</v>
      </c>
      <c r="W437" s="214"/>
      <c r="X437" s="204"/>
      <c r="Y437" s="204"/>
      <c r="Z437" s="204"/>
      <c r="AA437" s="204"/>
      <c r="AB437" s="204"/>
      <c r="AC437" s="204"/>
      <c r="AD437" s="204"/>
      <c r="AE437" s="204"/>
      <c r="AF437" s="204"/>
      <c r="AG437" s="204" t="s">
        <v>503</v>
      </c>
      <c r="AH437" s="204"/>
      <c r="AI437" s="204"/>
      <c r="AJ437" s="204"/>
      <c r="AK437" s="204"/>
      <c r="AL437" s="204"/>
      <c r="AM437" s="204"/>
      <c r="AN437" s="204"/>
      <c r="AO437" s="204"/>
      <c r="AP437" s="204"/>
      <c r="AQ437" s="204"/>
      <c r="AR437" s="204"/>
      <c r="AS437" s="204"/>
      <c r="AT437" s="204"/>
      <c r="AU437" s="204"/>
      <c r="AV437" s="204"/>
      <c r="AW437" s="204"/>
      <c r="AX437" s="204"/>
      <c r="AY437" s="204"/>
      <c r="AZ437" s="204"/>
      <c r="BA437" s="204"/>
      <c r="BB437" s="204"/>
      <c r="BC437" s="204"/>
      <c r="BD437" s="204"/>
      <c r="BE437" s="204"/>
      <c r="BF437" s="204"/>
      <c r="BG437" s="204"/>
      <c r="BH437" s="204"/>
    </row>
    <row r="438" spans="1:60" outlineLevel="1" x14ac:dyDescent="0.2">
      <c r="A438" s="211"/>
      <c r="B438" s="212"/>
      <c r="C438" s="258" t="s">
        <v>504</v>
      </c>
      <c r="D438" s="219"/>
      <c r="E438" s="220">
        <v>28.35</v>
      </c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04"/>
      <c r="Y438" s="204"/>
      <c r="Z438" s="204"/>
      <c r="AA438" s="204"/>
      <c r="AB438" s="204"/>
      <c r="AC438" s="204"/>
      <c r="AD438" s="204"/>
      <c r="AE438" s="204"/>
      <c r="AF438" s="204"/>
      <c r="AG438" s="204" t="s">
        <v>164</v>
      </c>
      <c r="AH438" s="204">
        <v>0</v>
      </c>
      <c r="AI438" s="204"/>
      <c r="AJ438" s="204"/>
      <c r="AK438" s="204"/>
      <c r="AL438" s="204"/>
      <c r="AM438" s="204"/>
      <c r="AN438" s="204"/>
      <c r="AO438" s="204"/>
      <c r="AP438" s="204"/>
      <c r="AQ438" s="204"/>
      <c r="AR438" s="204"/>
      <c r="AS438" s="204"/>
      <c r="AT438" s="204"/>
      <c r="AU438" s="204"/>
      <c r="AV438" s="204"/>
      <c r="AW438" s="204"/>
      <c r="AX438" s="204"/>
      <c r="AY438" s="204"/>
      <c r="AZ438" s="204"/>
      <c r="BA438" s="204"/>
      <c r="BB438" s="204"/>
      <c r="BC438" s="204"/>
      <c r="BD438" s="204"/>
      <c r="BE438" s="204"/>
      <c r="BF438" s="204"/>
      <c r="BG438" s="204"/>
      <c r="BH438" s="204"/>
    </row>
    <row r="439" spans="1:60" outlineLevel="1" x14ac:dyDescent="0.2">
      <c r="A439" s="211">
        <v>39</v>
      </c>
      <c r="B439" s="212" t="s">
        <v>505</v>
      </c>
      <c r="C439" s="264" t="s">
        <v>506</v>
      </c>
      <c r="D439" s="213" t="s">
        <v>0</v>
      </c>
      <c r="E439" s="251"/>
      <c r="F439" s="215"/>
      <c r="G439" s="214">
        <f>ROUND(E439*F439,2)</f>
        <v>0</v>
      </c>
      <c r="H439" s="215"/>
      <c r="I439" s="214">
        <f>ROUND(E439*H439,2)</f>
        <v>0</v>
      </c>
      <c r="J439" s="215"/>
      <c r="K439" s="214">
        <f>ROUND(E439*J439,2)</f>
        <v>0</v>
      </c>
      <c r="L439" s="214">
        <v>15</v>
      </c>
      <c r="M439" s="214">
        <f>G439*(1+L439/100)</f>
        <v>0</v>
      </c>
      <c r="N439" s="214">
        <v>0</v>
      </c>
      <c r="O439" s="214">
        <f>ROUND(E439*N439,2)</f>
        <v>0</v>
      </c>
      <c r="P439" s="214">
        <v>0</v>
      </c>
      <c r="Q439" s="214">
        <f>ROUND(E439*P439,2)</f>
        <v>0</v>
      </c>
      <c r="R439" s="214"/>
      <c r="S439" s="214" t="s">
        <v>240</v>
      </c>
      <c r="T439" s="214" t="s">
        <v>240</v>
      </c>
      <c r="U439" s="214">
        <v>0</v>
      </c>
      <c r="V439" s="214">
        <f>ROUND(E439*U439,2)</f>
        <v>0</v>
      </c>
      <c r="W439" s="214"/>
      <c r="X439" s="204"/>
      <c r="Y439" s="204"/>
      <c r="Z439" s="204"/>
      <c r="AA439" s="204"/>
      <c r="AB439" s="204"/>
      <c r="AC439" s="204"/>
      <c r="AD439" s="204"/>
      <c r="AE439" s="204"/>
      <c r="AF439" s="204"/>
      <c r="AG439" s="204" t="s">
        <v>241</v>
      </c>
      <c r="AH439" s="204"/>
      <c r="AI439" s="204"/>
      <c r="AJ439" s="204"/>
      <c r="AK439" s="204"/>
      <c r="AL439" s="204"/>
      <c r="AM439" s="204"/>
      <c r="AN439" s="204"/>
      <c r="AO439" s="204"/>
      <c r="AP439" s="204"/>
      <c r="AQ439" s="204"/>
      <c r="AR439" s="204"/>
      <c r="AS439" s="204"/>
      <c r="AT439" s="204"/>
      <c r="AU439" s="204"/>
      <c r="AV439" s="204"/>
      <c r="AW439" s="204"/>
      <c r="AX439" s="204"/>
      <c r="AY439" s="204"/>
      <c r="AZ439" s="204"/>
      <c r="BA439" s="204"/>
      <c r="BB439" s="204"/>
      <c r="BC439" s="204"/>
      <c r="BD439" s="204"/>
      <c r="BE439" s="204"/>
      <c r="BF439" s="204"/>
      <c r="BG439" s="204"/>
      <c r="BH439" s="204"/>
    </row>
    <row r="440" spans="1:60" x14ac:dyDescent="0.2">
      <c r="A440" s="228" t="s">
        <v>149</v>
      </c>
      <c r="B440" s="229" t="s">
        <v>103</v>
      </c>
      <c r="C440" s="253" t="s">
        <v>104</v>
      </c>
      <c r="D440" s="230"/>
      <c r="E440" s="231"/>
      <c r="F440" s="232"/>
      <c r="G440" s="232">
        <f>SUMIF(AG441:AG480,"&lt;&gt;NOR",G441:G480)</f>
        <v>0</v>
      </c>
      <c r="H440" s="232"/>
      <c r="I440" s="232">
        <f>SUM(I441:I480)</f>
        <v>0</v>
      </c>
      <c r="J440" s="232"/>
      <c r="K440" s="232">
        <f>SUM(K441:K480)</f>
        <v>0</v>
      </c>
      <c r="L440" s="232"/>
      <c r="M440" s="232">
        <f>SUM(M441:M480)</f>
        <v>0</v>
      </c>
      <c r="N440" s="232"/>
      <c r="O440" s="232">
        <f>SUM(O441:O480)</f>
        <v>0.64</v>
      </c>
      <c r="P440" s="232"/>
      <c r="Q440" s="232">
        <f>SUM(Q441:Q480)</f>
        <v>0.30000000000000004</v>
      </c>
      <c r="R440" s="232"/>
      <c r="S440" s="232"/>
      <c r="T440" s="233"/>
      <c r="U440" s="227"/>
      <c r="V440" s="227">
        <f>SUM(V441:V480)</f>
        <v>0</v>
      </c>
      <c r="W440" s="227"/>
      <c r="AG440" t="s">
        <v>150</v>
      </c>
    </row>
    <row r="441" spans="1:60" outlineLevel="1" x14ac:dyDescent="0.2">
      <c r="A441" s="234">
        <v>40</v>
      </c>
      <c r="B441" s="235" t="s">
        <v>507</v>
      </c>
      <c r="C441" s="254" t="s">
        <v>508</v>
      </c>
      <c r="D441" s="236" t="s">
        <v>162</v>
      </c>
      <c r="E441" s="237">
        <v>27</v>
      </c>
      <c r="F441" s="238"/>
      <c r="G441" s="239">
        <f>ROUND(E441*F441,2)</f>
        <v>0</v>
      </c>
      <c r="H441" s="238"/>
      <c r="I441" s="239">
        <f>ROUND(E441*H441,2)</f>
        <v>0</v>
      </c>
      <c r="J441" s="238"/>
      <c r="K441" s="239">
        <f>ROUND(E441*J441,2)</f>
        <v>0</v>
      </c>
      <c r="L441" s="239">
        <v>15</v>
      </c>
      <c r="M441" s="239">
        <f>G441*(1+L441/100)</f>
        <v>0</v>
      </c>
      <c r="N441" s="239">
        <v>0</v>
      </c>
      <c r="O441" s="239">
        <f>ROUND(E441*N441,2)</f>
        <v>0</v>
      </c>
      <c r="P441" s="239">
        <v>7.3200000000000001E-3</v>
      </c>
      <c r="Q441" s="239">
        <f>ROUND(E441*P441,2)</f>
        <v>0.2</v>
      </c>
      <c r="R441" s="239"/>
      <c r="S441" s="239" t="s">
        <v>153</v>
      </c>
      <c r="T441" s="240" t="s">
        <v>154</v>
      </c>
      <c r="U441" s="214">
        <v>0</v>
      </c>
      <c r="V441" s="214">
        <f>ROUND(E441*U441,2)</f>
        <v>0</v>
      </c>
      <c r="W441" s="214"/>
      <c r="X441" s="204"/>
      <c r="Y441" s="204"/>
      <c r="Z441" s="204"/>
      <c r="AA441" s="204"/>
      <c r="AB441" s="204"/>
      <c r="AC441" s="204"/>
      <c r="AD441" s="204"/>
      <c r="AE441" s="204"/>
      <c r="AF441" s="204"/>
      <c r="AG441" s="204" t="s">
        <v>257</v>
      </c>
      <c r="AH441" s="204"/>
      <c r="AI441" s="204"/>
      <c r="AJ441" s="204"/>
      <c r="AK441" s="204"/>
      <c r="AL441" s="204"/>
      <c r="AM441" s="204"/>
      <c r="AN441" s="204"/>
      <c r="AO441" s="204"/>
      <c r="AP441" s="204"/>
      <c r="AQ441" s="204"/>
      <c r="AR441" s="204"/>
      <c r="AS441" s="204"/>
      <c r="AT441" s="204"/>
      <c r="AU441" s="204"/>
      <c r="AV441" s="204"/>
      <c r="AW441" s="204"/>
      <c r="AX441" s="204"/>
      <c r="AY441" s="204"/>
      <c r="AZ441" s="204"/>
      <c r="BA441" s="204"/>
      <c r="BB441" s="204"/>
      <c r="BC441" s="204"/>
      <c r="BD441" s="204"/>
      <c r="BE441" s="204"/>
      <c r="BF441" s="204"/>
      <c r="BG441" s="204"/>
      <c r="BH441" s="204"/>
    </row>
    <row r="442" spans="1:60" outlineLevel="1" x14ac:dyDescent="0.2">
      <c r="A442" s="211"/>
      <c r="B442" s="212"/>
      <c r="C442" s="258" t="s">
        <v>500</v>
      </c>
      <c r="D442" s="219"/>
      <c r="E442" s="220">
        <v>27</v>
      </c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04"/>
      <c r="Y442" s="204"/>
      <c r="Z442" s="204"/>
      <c r="AA442" s="204"/>
      <c r="AB442" s="204"/>
      <c r="AC442" s="204"/>
      <c r="AD442" s="204"/>
      <c r="AE442" s="204"/>
      <c r="AF442" s="204"/>
      <c r="AG442" s="204" t="s">
        <v>164</v>
      </c>
      <c r="AH442" s="204">
        <v>0</v>
      </c>
      <c r="AI442" s="204"/>
      <c r="AJ442" s="204"/>
      <c r="AK442" s="204"/>
      <c r="AL442" s="204"/>
      <c r="AM442" s="204"/>
      <c r="AN442" s="204"/>
      <c r="AO442" s="204"/>
      <c r="AP442" s="204"/>
      <c r="AQ442" s="204"/>
      <c r="AR442" s="204"/>
      <c r="AS442" s="204"/>
      <c r="AT442" s="204"/>
      <c r="AU442" s="204"/>
      <c r="AV442" s="204"/>
      <c r="AW442" s="204"/>
      <c r="AX442" s="204"/>
      <c r="AY442" s="204"/>
      <c r="AZ442" s="204"/>
      <c r="BA442" s="204"/>
      <c r="BB442" s="204"/>
      <c r="BC442" s="204"/>
      <c r="BD442" s="204"/>
      <c r="BE442" s="204"/>
      <c r="BF442" s="204"/>
      <c r="BG442" s="204"/>
      <c r="BH442" s="204"/>
    </row>
    <row r="443" spans="1:60" outlineLevel="1" x14ac:dyDescent="0.2">
      <c r="A443" s="234">
        <v>41</v>
      </c>
      <c r="B443" s="235" t="s">
        <v>509</v>
      </c>
      <c r="C443" s="254" t="s">
        <v>510</v>
      </c>
      <c r="D443" s="236" t="s">
        <v>317</v>
      </c>
      <c r="E443" s="237">
        <v>77.400000000000006</v>
      </c>
      <c r="F443" s="238"/>
      <c r="G443" s="239">
        <f>ROUND(E443*F443,2)</f>
        <v>0</v>
      </c>
      <c r="H443" s="238"/>
      <c r="I443" s="239">
        <f>ROUND(E443*H443,2)</f>
        <v>0</v>
      </c>
      <c r="J443" s="238"/>
      <c r="K443" s="239">
        <f>ROUND(E443*J443,2)</f>
        <v>0</v>
      </c>
      <c r="L443" s="239">
        <v>15</v>
      </c>
      <c r="M443" s="239">
        <f>G443*(1+L443/100)</f>
        <v>0</v>
      </c>
      <c r="N443" s="239">
        <v>0</v>
      </c>
      <c r="O443" s="239">
        <f>ROUND(E443*N443,2)</f>
        <v>0</v>
      </c>
      <c r="P443" s="239">
        <v>1.3500000000000001E-3</v>
      </c>
      <c r="Q443" s="239">
        <f>ROUND(E443*P443,2)</f>
        <v>0.1</v>
      </c>
      <c r="R443" s="239"/>
      <c r="S443" s="239" t="s">
        <v>153</v>
      </c>
      <c r="T443" s="240" t="s">
        <v>154</v>
      </c>
      <c r="U443" s="214">
        <v>0</v>
      </c>
      <c r="V443" s="214">
        <f>ROUND(E443*U443,2)</f>
        <v>0</v>
      </c>
      <c r="W443" s="21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 t="s">
        <v>244</v>
      </c>
      <c r="AH443" s="204"/>
      <c r="AI443" s="204"/>
      <c r="AJ443" s="204"/>
      <c r="AK443" s="204"/>
      <c r="AL443" s="204"/>
      <c r="AM443" s="204"/>
      <c r="AN443" s="204"/>
      <c r="AO443" s="204"/>
      <c r="AP443" s="204"/>
      <c r="AQ443" s="204"/>
      <c r="AR443" s="204"/>
      <c r="AS443" s="204"/>
      <c r="AT443" s="204"/>
      <c r="AU443" s="204"/>
      <c r="AV443" s="204"/>
      <c r="AW443" s="204"/>
      <c r="AX443" s="204"/>
      <c r="AY443" s="204"/>
      <c r="AZ443" s="204"/>
      <c r="BA443" s="204"/>
      <c r="BB443" s="204"/>
      <c r="BC443" s="204"/>
      <c r="BD443" s="204"/>
      <c r="BE443" s="204"/>
      <c r="BF443" s="204"/>
      <c r="BG443" s="204"/>
      <c r="BH443" s="204"/>
    </row>
    <row r="444" spans="1:60" outlineLevel="1" x14ac:dyDescent="0.2">
      <c r="A444" s="211"/>
      <c r="B444" s="212"/>
      <c r="C444" s="258" t="s">
        <v>276</v>
      </c>
      <c r="D444" s="219"/>
      <c r="E444" s="220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 t="s">
        <v>164</v>
      </c>
      <c r="AH444" s="204">
        <v>0</v>
      </c>
      <c r="AI444" s="204"/>
      <c r="AJ444" s="204"/>
      <c r="AK444" s="204"/>
      <c r="AL444" s="204"/>
      <c r="AM444" s="204"/>
      <c r="AN444" s="204"/>
      <c r="AO444" s="204"/>
      <c r="AP444" s="204"/>
      <c r="AQ444" s="204"/>
      <c r="AR444" s="204"/>
      <c r="AS444" s="204"/>
      <c r="AT444" s="204"/>
      <c r="AU444" s="204"/>
      <c r="AV444" s="204"/>
      <c r="AW444" s="204"/>
      <c r="AX444" s="204"/>
      <c r="AY444" s="204"/>
      <c r="AZ444" s="204"/>
      <c r="BA444" s="204"/>
      <c r="BB444" s="204"/>
      <c r="BC444" s="204"/>
      <c r="BD444" s="204"/>
      <c r="BE444" s="204"/>
      <c r="BF444" s="204"/>
      <c r="BG444" s="204"/>
      <c r="BH444" s="204"/>
    </row>
    <row r="445" spans="1:60" outlineLevel="1" x14ac:dyDescent="0.2">
      <c r="A445" s="211"/>
      <c r="B445" s="212"/>
      <c r="C445" s="258" t="s">
        <v>408</v>
      </c>
      <c r="D445" s="219"/>
      <c r="E445" s="220">
        <v>4.32</v>
      </c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 t="s">
        <v>164</v>
      </c>
      <c r="AH445" s="204">
        <v>0</v>
      </c>
      <c r="AI445" s="204"/>
      <c r="AJ445" s="204"/>
      <c r="AK445" s="204"/>
      <c r="AL445" s="204"/>
      <c r="AM445" s="204"/>
      <c r="AN445" s="204"/>
      <c r="AO445" s="204"/>
      <c r="AP445" s="204"/>
      <c r="AQ445" s="204"/>
      <c r="AR445" s="204"/>
      <c r="AS445" s="204"/>
      <c r="AT445" s="204"/>
      <c r="AU445" s="204"/>
      <c r="AV445" s="204"/>
      <c r="AW445" s="204"/>
      <c r="AX445" s="204"/>
      <c r="AY445" s="204"/>
      <c r="AZ445" s="204"/>
      <c r="BA445" s="204"/>
      <c r="BB445" s="204"/>
      <c r="BC445" s="204"/>
      <c r="BD445" s="204"/>
      <c r="BE445" s="204"/>
      <c r="BF445" s="204"/>
      <c r="BG445" s="204"/>
      <c r="BH445" s="204"/>
    </row>
    <row r="446" spans="1:60" outlineLevel="1" x14ac:dyDescent="0.2">
      <c r="A446" s="211"/>
      <c r="B446" s="212"/>
      <c r="C446" s="258" t="s">
        <v>409</v>
      </c>
      <c r="D446" s="219"/>
      <c r="E446" s="220">
        <v>5.4</v>
      </c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 t="s">
        <v>164</v>
      </c>
      <c r="AH446" s="204">
        <v>0</v>
      </c>
      <c r="AI446" s="204"/>
      <c r="AJ446" s="204"/>
      <c r="AK446" s="204"/>
      <c r="AL446" s="204"/>
      <c r="AM446" s="204"/>
      <c r="AN446" s="204"/>
      <c r="AO446" s="204"/>
      <c r="AP446" s="204"/>
      <c r="AQ446" s="204"/>
      <c r="AR446" s="204"/>
      <c r="AS446" s="204"/>
      <c r="AT446" s="204"/>
      <c r="AU446" s="204"/>
      <c r="AV446" s="204"/>
      <c r="AW446" s="204"/>
      <c r="AX446" s="204"/>
      <c r="AY446" s="204"/>
      <c r="AZ446" s="204"/>
      <c r="BA446" s="204"/>
      <c r="BB446" s="204"/>
      <c r="BC446" s="204"/>
      <c r="BD446" s="204"/>
      <c r="BE446" s="204"/>
      <c r="BF446" s="204"/>
      <c r="BG446" s="204"/>
      <c r="BH446" s="204"/>
    </row>
    <row r="447" spans="1:60" outlineLevel="1" x14ac:dyDescent="0.2">
      <c r="A447" s="211"/>
      <c r="B447" s="212"/>
      <c r="C447" s="259" t="s">
        <v>165</v>
      </c>
      <c r="D447" s="221"/>
      <c r="E447" s="222">
        <v>9.7200000000000006</v>
      </c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 t="s">
        <v>164</v>
      </c>
      <c r="AH447" s="204">
        <v>1</v>
      </c>
      <c r="AI447" s="204"/>
      <c r="AJ447" s="204"/>
      <c r="AK447" s="204"/>
      <c r="AL447" s="204"/>
      <c r="AM447" s="204"/>
      <c r="AN447" s="204"/>
      <c r="AO447" s="204"/>
      <c r="AP447" s="204"/>
      <c r="AQ447" s="204"/>
      <c r="AR447" s="204"/>
      <c r="AS447" s="204"/>
      <c r="AT447" s="204"/>
      <c r="AU447" s="204"/>
      <c r="AV447" s="204"/>
      <c r="AW447" s="204"/>
      <c r="AX447" s="204"/>
      <c r="AY447" s="204"/>
      <c r="AZ447" s="204"/>
      <c r="BA447" s="204"/>
      <c r="BB447" s="204"/>
      <c r="BC447" s="204"/>
      <c r="BD447" s="204"/>
      <c r="BE447" s="204"/>
      <c r="BF447" s="204"/>
      <c r="BG447" s="204"/>
      <c r="BH447" s="204"/>
    </row>
    <row r="448" spans="1:60" outlineLevel="1" x14ac:dyDescent="0.2">
      <c r="A448" s="211"/>
      <c r="B448" s="212"/>
      <c r="C448" s="258" t="s">
        <v>166</v>
      </c>
      <c r="D448" s="219"/>
      <c r="E448" s="220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 t="s">
        <v>164</v>
      </c>
      <c r="AH448" s="204">
        <v>0</v>
      </c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4"/>
      <c r="AV448" s="204"/>
      <c r="AW448" s="204"/>
      <c r="AX448" s="204"/>
      <c r="AY448" s="204"/>
      <c r="AZ448" s="204"/>
      <c r="BA448" s="204"/>
      <c r="BB448" s="204"/>
      <c r="BC448" s="204"/>
      <c r="BD448" s="204"/>
      <c r="BE448" s="204"/>
      <c r="BF448" s="204"/>
      <c r="BG448" s="204"/>
      <c r="BH448" s="204"/>
    </row>
    <row r="449" spans="1:60" outlineLevel="1" x14ac:dyDescent="0.2">
      <c r="A449" s="211"/>
      <c r="B449" s="212"/>
      <c r="C449" s="258" t="s">
        <v>410</v>
      </c>
      <c r="D449" s="219"/>
      <c r="E449" s="220">
        <v>18.72</v>
      </c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 t="s">
        <v>164</v>
      </c>
      <c r="AH449" s="204">
        <v>0</v>
      </c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</row>
    <row r="450" spans="1:60" outlineLevel="1" x14ac:dyDescent="0.2">
      <c r="A450" s="211"/>
      <c r="B450" s="212"/>
      <c r="C450" s="258" t="s">
        <v>511</v>
      </c>
      <c r="D450" s="219"/>
      <c r="E450" s="220">
        <v>11.52</v>
      </c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 t="s">
        <v>164</v>
      </c>
      <c r="AH450" s="204">
        <v>0</v>
      </c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</row>
    <row r="451" spans="1:60" outlineLevel="1" x14ac:dyDescent="0.2">
      <c r="A451" s="211"/>
      <c r="B451" s="212"/>
      <c r="C451" s="258" t="s">
        <v>412</v>
      </c>
      <c r="D451" s="219"/>
      <c r="E451" s="220">
        <v>2.1</v>
      </c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04"/>
      <c r="Y451" s="204"/>
      <c r="Z451" s="204"/>
      <c r="AA451" s="204"/>
      <c r="AB451" s="204"/>
      <c r="AC451" s="204"/>
      <c r="AD451" s="204"/>
      <c r="AE451" s="204"/>
      <c r="AF451" s="204"/>
      <c r="AG451" s="204" t="s">
        <v>164</v>
      </c>
      <c r="AH451" s="204">
        <v>0</v>
      </c>
      <c r="AI451" s="204"/>
      <c r="AJ451" s="204"/>
      <c r="AK451" s="204"/>
      <c r="AL451" s="204"/>
      <c r="AM451" s="204"/>
      <c r="AN451" s="204"/>
      <c r="AO451" s="204"/>
      <c r="AP451" s="204"/>
      <c r="AQ451" s="204"/>
      <c r="AR451" s="204"/>
      <c r="AS451" s="204"/>
      <c r="AT451" s="204"/>
      <c r="AU451" s="204"/>
      <c r="AV451" s="204"/>
      <c r="AW451" s="204"/>
      <c r="AX451" s="204"/>
      <c r="AY451" s="204"/>
      <c r="AZ451" s="204"/>
      <c r="BA451" s="204"/>
      <c r="BB451" s="204"/>
      <c r="BC451" s="204"/>
      <c r="BD451" s="204"/>
      <c r="BE451" s="204"/>
      <c r="BF451" s="204"/>
      <c r="BG451" s="204"/>
      <c r="BH451" s="204"/>
    </row>
    <row r="452" spans="1:60" outlineLevel="1" x14ac:dyDescent="0.2">
      <c r="A452" s="211"/>
      <c r="B452" s="212"/>
      <c r="C452" s="259" t="s">
        <v>165</v>
      </c>
      <c r="D452" s="221"/>
      <c r="E452" s="222">
        <v>32.340000000000003</v>
      </c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04"/>
      <c r="Y452" s="204"/>
      <c r="Z452" s="204"/>
      <c r="AA452" s="204"/>
      <c r="AB452" s="204"/>
      <c r="AC452" s="204"/>
      <c r="AD452" s="204"/>
      <c r="AE452" s="204"/>
      <c r="AF452" s="204"/>
      <c r="AG452" s="204" t="s">
        <v>164</v>
      </c>
      <c r="AH452" s="204">
        <v>1</v>
      </c>
      <c r="AI452" s="204"/>
      <c r="AJ452" s="204"/>
      <c r="AK452" s="204"/>
      <c r="AL452" s="204"/>
      <c r="AM452" s="204"/>
      <c r="AN452" s="204"/>
      <c r="AO452" s="204"/>
      <c r="AP452" s="204"/>
      <c r="AQ452" s="204"/>
      <c r="AR452" s="204"/>
      <c r="AS452" s="204"/>
      <c r="AT452" s="204"/>
      <c r="AU452" s="204"/>
      <c r="AV452" s="204"/>
      <c r="AW452" s="204"/>
      <c r="AX452" s="204"/>
      <c r="AY452" s="204"/>
      <c r="AZ452" s="204"/>
      <c r="BA452" s="204"/>
      <c r="BB452" s="204"/>
      <c r="BC452" s="204"/>
      <c r="BD452" s="204"/>
      <c r="BE452" s="204"/>
      <c r="BF452" s="204"/>
      <c r="BG452" s="204"/>
      <c r="BH452" s="204"/>
    </row>
    <row r="453" spans="1:60" outlineLevel="1" x14ac:dyDescent="0.2">
      <c r="A453" s="211"/>
      <c r="B453" s="212"/>
      <c r="C453" s="258" t="s">
        <v>311</v>
      </c>
      <c r="D453" s="219"/>
      <c r="E453" s="220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04"/>
      <c r="Y453" s="204"/>
      <c r="Z453" s="204"/>
      <c r="AA453" s="204"/>
      <c r="AB453" s="204"/>
      <c r="AC453" s="204"/>
      <c r="AD453" s="204"/>
      <c r="AE453" s="204"/>
      <c r="AF453" s="204"/>
      <c r="AG453" s="204" t="s">
        <v>164</v>
      </c>
      <c r="AH453" s="204">
        <v>0</v>
      </c>
      <c r="AI453" s="204"/>
      <c r="AJ453" s="204"/>
      <c r="AK453" s="204"/>
      <c r="AL453" s="204"/>
      <c r="AM453" s="204"/>
      <c r="AN453" s="204"/>
      <c r="AO453" s="204"/>
      <c r="AP453" s="204"/>
      <c r="AQ453" s="204"/>
      <c r="AR453" s="204"/>
      <c r="AS453" s="204"/>
      <c r="AT453" s="204"/>
      <c r="AU453" s="204"/>
      <c r="AV453" s="204"/>
      <c r="AW453" s="204"/>
      <c r="AX453" s="204"/>
      <c r="AY453" s="204"/>
      <c r="AZ453" s="204"/>
      <c r="BA453" s="204"/>
      <c r="BB453" s="204"/>
      <c r="BC453" s="204"/>
      <c r="BD453" s="204"/>
      <c r="BE453" s="204"/>
      <c r="BF453" s="204"/>
      <c r="BG453" s="204"/>
      <c r="BH453" s="204"/>
    </row>
    <row r="454" spans="1:60" outlineLevel="1" x14ac:dyDescent="0.2">
      <c r="A454" s="211"/>
      <c r="B454" s="212"/>
      <c r="C454" s="258" t="s">
        <v>174</v>
      </c>
      <c r="D454" s="219"/>
      <c r="E454" s="220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04"/>
      <c r="Y454" s="204"/>
      <c r="Z454" s="204"/>
      <c r="AA454" s="204"/>
      <c r="AB454" s="204"/>
      <c r="AC454" s="204"/>
      <c r="AD454" s="204"/>
      <c r="AE454" s="204"/>
      <c r="AF454" s="204"/>
      <c r="AG454" s="204" t="s">
        <v>164</v>
      </c>
      <c r="AH454" s="204">
        <v>0</v>
      </c>
      <c r="AI454" s="204"/>
      <c r="AJ454" s="204"/>
      <c r="AK454" s="204"/>
      <c r="AL454" s="204"/>
      <c r="AM454" s="204"/>
      <c r="AN454" s="204"/>
      <c r="AO454" s="204"/>
      <c r="AP454" s="204"/>
      <c r="AQ454" s="204"/>
      <c r="AR454" s="204"/>
      <c r="AS454" s="204"/>
      <c r="AT454" s="204"/>
      <c r="AU454" s="204"/>
      <c r="AV454" s="204"/>
      <c r="AW454" s="204"/>
      <c r="AX454" s="204"/>
      <c r="AY454" s="204"/>
      <c r="AZ454" s="204"/>
      <c r="BA454" s="204"/>
      <c r="BB454" s="204"/>
      <c r="BC454" s="204"/>
      <c r="BD454" s="204"/>
      <c r="BE454" s="204"/>
      <c r="BF454" s="204"/>
      <c r="BG454" s="204"/>
      <c r="BH454" s="204"/>
    </row>
    <row r="455" spans="1:60" outlineLevel="1" x14ac:dyDescent="0.2">
      <c r="A455" s="211"/>
      <c r="B455" s="212"/>
      <c r="C455" s="258" t="s">
        <v>413</v>
      </c>
      <c r="D455" s="219"/>
      <c r="E455" s="220">
        <v>15.36</v>
      </c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04"/>
      <c r="Y455" s="204"/>
      <c r="Z455" s="204"/>
      <c r="AA455" s="204"/>
      <c r="AB455" s="204"/>
      <c r="AC455" s="204"/>
      <c r="AD455" s="204"/>
      <c r="AE455" s="204"/>
      <c r="AF455" s="204"/>
      <c r="AG455" s="204" t="s">
        <v>164</v>
      </c>
      <c r="AH455" s="204">
        <v>0</v>
      </c>
      <c r="AI455" s="204"/>
      <c r="AJ455" s="204"/>
      <c r="AK455" s="204"/>
      <c r="AL455" s="204"/>
      <c r="AM455" s="204"/>
      <c r="AN455" s="204"/>
      <c r="AO455" s="204"/>
      <c r="AP455" s="204"/>
      <c r="AQ455" s="204"/>
      <c r="AR455" s="204"/>
      <c r="AS455" s="204"/>
      <c r="AT455" s="204"/>
      <c r="AU455" s="204"/>
      <c r="AV455" s="204"/>
      <c r="AW455" s="204"/>
      <c r="AX455" s="204"/>
      <c r="AY455" s="204"/>
      <c r="AZ455" s="204"/>
      <c r="BA455" s="204"/>
      <c r="BB455" s="204"/>
      <c r="BC455" s="204"/>
      <c r="BD455" s="204"/>
      <c r="BE455" s="204"/>
      <c r="BF455" s="204"/>
      <c r="BG455" s="204"/>
      <c r="BH455" s="204"/>
    </row>
    <row r="456" spans="1:60" outlineLevel="1" x14ac:dyDescent="0.2">
      <c r="A456" s="211"/>
      <c r="B456" s="212"/>
      <c r="C456" s="258" t="s">
        <v>512</v>
      </c>
      <c r="D456" s="219"/>
      <c r="E456" s="220">
        <v>17.28</v>
      </c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04"/>
      <c r="Y456" s="204"/>
      <c r="Z456" s="204"/>
      <c r="AA456" s="204"/>
      <c r="AB456" s="204"/>
      <c r="AC456" s="204"/>
      <c r="AD456" s="204"/>
      <c r="AE456" s="204"/>
      <c r="AF456" s="204"/>
      <c r="AG456" s="204" t="s">
        <v>164</v>
      </c>
      <c r="AH456" s="204">
        <v>0</v>
      </c>
      <c r="AI456" s="204"/>
      <c r="AJ456" s="204"/>
      <c r="AK456" s="204"/>
      <c r="AL456" s="204"/>
      <c r="AM456" s="204"/>
      <c r="AN456" s="204"/>
      <c r="AO456" s="204"/>
      <c r="AP456" s="204"/>
      <c r="AQ456" s="204"/>
      <c r="AR456" s="204"/>
      <c r="AS456" s="204"/>
      <c r="AT456" s="204"/>
      <c r="AU456" s="204"/>
      <c r="AV456" s="204"/>
      <c r="AW456" s="204"/>
      <c r="AX456" s="204"/>
      <c r="AY456" s="204"/>
      <c r="AZ456" s="204"/>
      <c r="BA456" s="204"/>
      <c r="BB456" s="204"/>
      <c r="BC456" s="204"/>
      <c r="BD456" s="204"/>
      <c r="BE456" s="204"/>
      <c r="BF456" s="204"/>
      <c r="BG456" s="204"/>
      <c r="BH456" s="204"/>
    </row>
    <row r="457" spans="1:60" outlineLevel="1" x14ac:dyDescent="0.2">
      <c r="A457" s="211"/>
      <c r="B457" s="212"/>
      <c r="C457" s="258" t="s">
        <v>415</v>
      </c>
      <c r="D457" s="219"/>
      <c r="E457" s="220">
        <v>2.7</v>
      </c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04"/>
      <c r="Y457" s="204"/>
      <c r="Z457" s="204"/>
      <c r="AA457" s="204"/>
      <c r="AB457" s="204"/>
      <c r="AC457" s="204"/>
      <c r="AD457" s="204"/>
      <c r="AE457" s="204"/>
      <c r="AF457" s="204"/>
      <c r="AG457" s="204" t="s">
        <v>164</v>
      </c>
      <c r="AH457" s="204">
        <v>0</v>
      </c>
      <c r="AI457" s="204"/>
      <c r="AJ457" s="204"/>
      <c r="AK457" s="204"/>
      <c r="AL457" s="204"/>
      <c r="AM457" s="204"/>
      <c r="AN457" s="204"/>
      <c r="AO457" s="204"/>
      <c r="AP457" s="204"/>
      <c r="AQ457" s="204"/>
      <c r="AR457" s="204"/>
      <c r="AS457" s="204"/>
      <c r="AT457" s="204"/>
      <c r="AU457" s="204"/>
      <c r="AV457" s="204"/>
      <c r="AW457" s="204"/>
      <c r="AX457" s="204"/>
      <c r="AY457" s="204"/>
      <c r="AZ457" s="204"/>
      <c r="BA457" s="204"/>
      <c r="BB457" s="204"/>
      <c r="BC457" s="204"/>
      <c r="BD457" s="204"/>
      <c r="BE457" s="204"/>
      <c r="BF457" s="204"/>
      <c r="BG457" s="204"/>
      <c r="BH457" s="204"/>
    </row>
    <row r="458" spans="1:60" outlineLevel="1" x14ac:dyDescent="0.2">
      <c r="A458" s="211"/>
      <c r="B458" s="212"/>
      <c r="C458" s="259" t="s">
        <v>165</v>
      </c>
      <c r="D458" s="221"/>
      <c r="E458" s="222">
        <v>35.340000000000003</v>
      </c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04"/>
      <c r="Y458" s="204"/>
      <c r="Z458" s="204"/>
      <c r="AA458" s="204"/>
      <c r="AB458" s="204"/>
      <c r="AC458" s="204"/>
      <c r="AD458" s="204"/>
      <c r="AE458" s="204"/>
      <c r="AF458" s="204"/>
      <c r="AG458" s="204" t="s">
        <v>164</v>
      </c>
      <c r="AH458" s="204">
        <v>1</v>
      </c>
      <c r="AI458" s="204"/>
      <c r="AJ458" s="204"/>
      <c r="AK458" s="204"/>
      <c r="AL458" s="204"/>
      <c r="AM458" s="204"/>
      <c r="AN458" s="204"/>
      <c r="AO458" s="204"/>
      <c r="AP458" s="204"/>
      <c r="AQ458" s="204"/>
      <c r="AR458" s="204"/>
      <c r="AS458" s="204"/>
      <c r="AT458" s="204"/>
      <c r="AU458" s="204"/>
      <c r="AV458" s="204"/>
      <c r="AW458" s="204"/>
      <c r="AX458" s="204"/>
      <c r="AY458" s="204"/>
      <c r="AZ458" s="204"/>
      <c r="BA458" s="204"/>
      <c r="BB458" s="204"/>
      <c r="BC458" s="204"/>
      <c r="BD458" s="204"/>
      <c r="BE458" s="204"/>
      <c r="BF458" s="204"/>
      <c r="BG458" s="204"/>
      <c r="BH458" s="204"/>
    </row>
    <row r="459" spans="1:60" ht="33.75" outlineLevel="1" x14ac:dyDescent="0.2">
      <c r="A459" s="234">
        <v>42</v>
      </c>
      <c r="B459" s="235" t="s">
        <v>513</v>
      </c>
      <c r="C459" s="254" t="s">
        <v>514</v>
      </c>
      <c r="D459" s="236" t="s">
        <v>162</v>
      </c>
      <c r="E459" s="237">
        <v>27</v>
      </c>
      <c r="F459" s="238"/>
      <c r="G459" s="239">
        <f>ROUND(E459*F459,2)</f>
        <v>0</v>
      </c>
      <c r="H459" s="238"/>
      <c r="I459" s="239">
        <f>ROUND(E459*H459,2)</f>
        <v>0</v>
      </c>
      <c r="J459" s="238"/>
      <c r="K459" s="239">
        <f>ROUND(E459*J459,2)</f>
        <v>0</v>
      </c>
      <c r="L459" s="239">
        <v>15</v>
      </c>
      <c r="M459" s="239">
        <f>G459*(1+L459/100)</f>
        <v>0</v>
      </c>
      <c r="N459" s="239">
        <v>5.2900000000000004E-3</v>
      </c>
      <c r="O459" s="239">
        <f>ROUND(E459*N459,2)</f>
        <v>0.14000000000000001</v>
      </c>
      <c r="P459" s="239">
        <v>0</v>
      </c>
      <c r="Q459" s="239">
        <f>ROUND(E459*P459,2)</f>
        <v>0</v>
      </c>
      <c r="R459" s="239"/>
      <c r="S459" s="239" t="s">
        <v>153</v>
      </c>
      <c r="T459" s="240" t="s">
        <v>154</v>
      </c>
      <c r="U459" s="214">
        <v>0</v>
      </c>
      <c r="V459" s="214">
        <f>ROUND(E459*U459,2)</f>
        <v>0</v>
      </c>
      <c r="W459" s="214"/>
      <c r="X459" s="204"/>
      <c r="Y459" s="204"/>
      <c r="Z459" s="204"/>
      <c r="AA459" s="204"/>
      <c r="AB459" s="204"/>
      <c r="AC459" s="204"/>
      <c r="AD459" s="204"/>
      <c r="AE459" s="204"/>
      <c r="AF459" s="204"/>
      <c r="AG459" s="204" t="s">
        <v>257</v>
      </c>
      <c r="AH459" s="204"/>
      <c r="AI459" s="204"/>
      <c r="AJ459" s="204"/>
      <c r="AK459" s="204"/>
      <c r="AL459" s="204"/>
      <c r="AM459" s="204"/>
      <c r="AN459" s="204"/>
      <c r="AO459" s="204"/>
      <c r="AP459" s="204"/>
      <c r="AQ459" s="204"/>
      <c r="AR459" s="204"/>
      <c r="AS459" s="204"/>
      <c r="AT459" s="204"/>
      <c r="AU459" s="204"/>
      <c r="AV459" s="204"/>
      <c r="AW459" s="204"/>
      <c r="AX459" s="204"/>
      <c r="AY459" s="204"/>
      <c r="AZ459" s="204"/>
      <c r="BA459" s="204"/>
      <c r="BB459" s="204"/>
      <c r="BC459" s="204"/>
      <c r="BD459" s="204"/>
      <c r="BE459" s="204"/>
      <c r="BF459" s="204"/>
      <c r="BG459" s="204"/>
      <c r="BH459" s="204"/>
    </row>
    <row r="460" spans="1:60" outlineLevel="1" x14ac:dyDescent="0.2">
      <c r="A460" s="211"/>
      <c r="B460" s="212"/>
      <c r="C460" s="255" t="s">
        <v>515</v>
      </c>
      <c r="D460" s="242"/>
      <c r="E460" s="242"/>
      <c r="F460" s="242"/>
      <c r="G460" s="242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04"/>
      <c r="Y460" s="204"/>
      <c r="Z460" s="204"/>
      <c r="AA460" s="204"/>
      <c r="AB460" s="204"/>
      <c r="AC460" s="204"/>
      <c r="AD460" s="204"/>
      <c r="AE460" s="204"/>
      <c r="AF460" s="204"/>
      <c r="AG460" s="204" t="s">
        <v>157</v>
      </c>
      <c r="AH460" s="204"/>
      <c r="AI460" s="204"/>
      <c r="AJ460" s="204"/>
      <c r="AK460" s="204"/>
      <c r="AL460" s="204"/>
      <c r="AM460" s="204"/>
      <c r="AN460" s="204"/>
      <c r="AO460" s="204"/>
      <c r="AP460" s="204"/>
      <c r="AQ460" s="204"/>
      <c r="AR460" s="204"/>
      <c r="AS460" s="204"/>
      <c r="AT460" s="204"/>
      <c r="AU460" s="204"/>
      <c r="AV460" s="204"/>
      <c r="AW460" s="204"/>
      <c r="AX460" s="204"/>
      <c r="AY460" s="204"/>
      <c r="AZ460" s="204"/>
      <c r="BA460" s="204"/>
      <c r="BB460" s="204"/>
      <c r="BC460" s="204"/>
      <c r="BD460" s="204"/>
      <c r="BE460" s="204"/>
      <c r="BF460" s="204"/>
      <c r="BG460" s="204"/>
      <c r="BH460" s="204"/>
    </row>
    <row r="461" spans="1:60" outlineLevel="1" x14ac:dyDescent="0.2">
      <c r="A461" s="211"/>
      <c r="B461" s="212"/>
      <c r="C461" s="258" t="s">
        <v>500</v>
      </c>
      <c r="D461" s="219"/>
      <c r="E461" s="220">
        <v>27</v>
      </c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 t="s">
        <v>164</v>
      </c>
      <c r="AH461" s="204">
        <v>0</v>
      </c>
      <c r="AI461" s="204"/>
      <c r="AJ461" s="204"/>
      <c r="AK461" s="204"/>
      <c r="AL461" s="204"/>
      <c r="AM461" s="204"/>
      <c r="AN461" s="204"/>
      <c r="AO461" s="204"/>
      <c r="AP461" s="204"/>
      <c r="AQ461" s="204"/>
      <c r="AR461" s="204"/>
      <c r="AS461" s="204"/>
      <c r="AT461" s="204"/>
      <c r="AU461" s="204"/>
      <c r="AV461" s="204"/>
      <c r="AW461" s="204"/>
      <c r="AX461" s="204"/>
      <c r="AY461" s="204"/>
      <c r="AZ461" s="204"/>
      <c r="BA461" s="204"/>
      <c r="BB461" s="204"/>
      <c r="BC461" s="204"/>
      <c r="BD461" s="204"/>
      <c r="BE461" s="204"/>
      <c r="BF461" s="204"/>
      <c r="BG461" s="204"/>
      <c r="BH461" s="204"/>
    </row>
    <row r="462" spans="1:60" outlineLevel="1" x14ac:dyDescent="0.2">
      <c r="A462" s="234">
        <v>43</v>
      </c>
      <c r="B462" s="235" t="s">
        <v>516</v>
      </c>
      <c r="C462" s="254" t="s">
        <v>517</v>
      </c>
      <c r="D462" s="236" t="s">
        <v>317</v>
      </c>
      <c r="E462" s="237">
        <v>83.135000000000005</v>
      </c>
      <c r="F462" s="238"/>
      <c r="G462" s="239">
        <f>ROUND(E462*F462,2)</f>
        <v>0</v>
      </c>
      <c r="H462" s="238"/>
      <c r="I462" s="239">
        <f>ROUND(E462*H462,2)</f>
        <v>0</v>
      </c>
      <c r="J462" s="238"/>
      <c r="K462" s="239">
        <f>ROUND(E462*J462,2)</f>
        <v>0</v>
      </c>
      <c r="L462" s="239">
        <v>15</v>
      </c>
      <c r="M462" s="239">
        <f>G462*(1+L462/100)</f>
        <v>0</v>
      </c>
      <c r="N462" s="239">
        <v>2.9099999999999998E-3</v>
      </c>
      <c r="O462" s="239">
        <f>ROUND(E462*N462,2)</f>
        <v>0.24</v>
      </c>
      <c r="P462" s="239">
        <v>0</v>
      </c>
      <c r="Q462" s="239">
        <f>ROUND(E462*P462,2)</f>
        <v>0</v>
      </c>
      <c r="R462" s="239"/>
      <c r="S462" s="239" t="s">
        <v>153</v>
      </c>
      <c r="T462" s="240" t="s">
        <v>154</v>
      </c>
      <c r="U462" s="214">
        <v>0</v>
      </c>
      <c r="V462" s="214">
        <f>ROUND(E462*U462,2)</f>
        <v>0</v>
      </c>
      <c r="W462" s="21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 t="s">
        <v>257</v>
      </c>
      <c r="AH462" s="204"/>
      <c r="AI462" s="204"/>
      <c r="AJ462" s="204"/>
      <c r="AK462" s="204"/>
      <c r="AL462" s="204"/>
      <c r="AM462" s="204"/>
      <c r="AN462" s="204"/>
      <c r="AO462" s="204"/>
      <c r="AP462" s="204"/>
      <c r="AQ462" s="204"/>
      <c r="AR462" s="204"/>
      <c r="AS462" s="204"/>
      <c r="AT462" s="204"/>
      <c r="AU462" s="204"/>
      <c r="AV462" s="204"/>
      <c r="AW462" s="204"/>
      <c r="AX462" s="204"/>
      <c r="AY462" s="204"/>
      <c r="AZ462" s="204"/>
      <c r="BA462" s="204"/>
      <c r="BB462" s="204"/>
      <c r="BC462" s="204"/>
      <c r="BD462" s="204"/>
      <c r="BE462" s="204"/>
      <c r="BF462" s="204"/>
      <c r="BG462" s="204"/>
      <c r="BH462" s="204"/>
    </row>
    <row r="463" spans="1:60" outlineLevel="1" x14ac:dyDescent="0.2">
      <c r="A463" s="211"/>
      <c r="B463" s="212"/>
      <c r="C463" s="258" t="s">
        <v>518</v>
      </c>
      <c r="D463" s="219"/>
      <c r="E463" s="220">
        <v>83.14</v>
      </c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 t="s">
        <v>164</v>
      </c>
      <c r="AH463" s="204">
        <v>0</v>
      </c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4"/>
      <c r="AV463" s="204"/>
      <c r="AW463" s="204"/>
      <c r="AX463" s="204"/>
      <c r="AY463" s="204"/>
      <c r="AZ463" s="204"/>
      <c r="BA463" s="204"/>
      <c r="BB463" s="204"/>
      <c r="BC463" s="204"/>
      <c r="BD463" s="204"/>
      <c r="BE463" s="204"/>
      <c r="BF463" s="204"/>
      <c r="BG463" s="204"/>
      <c r="BH463" s="204"/>
    </row>
    <row r="464" spans="1:60" ht="33.75" outlineLevel="1" x14ac:dyDescent="0.2">
      <c r="A464" s="234">
        <v>44</v>
      </c>
      <c r="B464" s="235" t="s">
        <v>519</v>
      </c>
      <c r="C464" s="254" t="s">
        <v>520</v>
      </c>
      <c r="D464" s="236" t="s">
        <v>317</v>
      </c>
      <c r="E464" s="237">
        <v>77.400000000000006</v>
      </c>
      <c r="F464" s="238"/>
      <c r="G464" s="239">
        <f>ROUND(E464*F464,2)</f>
        <v>0</v>
      </c>
      <c r="H464" s="238"/>
      <c r="I464" s="239">
        <f>ROUND(E464*H464,2)</f>
        <v>0</v>
      </c>
      <c r="J464" s="238"/>
      <c r="K464" s="239">
        <f>ROUND(E464*J464,2)</f>
        <v>0</v>
      </c>
      <c r="L464" s="239">
        <v>15</v>
      </c>
      <c r="M464" s="239">
        <f>G464*(1+L464/100)</f>
        <v>0</v>
      </c>
      <c r="N464" s="239">
        <v>3.3300000000000001E-3</v>
      </c>
      <c r="O464" s="239">
        <f>ROUND(E464*N464,2)</f>
        <v>0.26</v>
      </c>
      <c r="P464" s="239">
        <v>0</v>
      </c>
      <c r="Q464" s="239">
        <f>ROUND(E464*P464,2)</f>
        <v>0</v>
      </c>
      <c r="R464" s="239"/>
      <c r="S464" s="239" t="s">
        <v>153</v>
      </c>
      <c r="T464" s="240" t="s">
        <v>154</v>
      </c>
      <c r="U464" s="214">
        <v>0</v>
      </c>
      <c r="V464" s="214">
        <f>ROUND(E464*U464,2)</f>
        <v>0</v>
      </c>
      <c r="W464" s="21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 t="s">
        <v>257</v>
      </c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</row>
    <row r="465" spans="1:60" outlineLevel="1" x14ac:dyDescent="0.2">
      <c r="A465" s="211"/>
      <c r="B465" s="212"/>
      <c r="C465" s="258" t="s">
        <v>276</v>
      </c>
      <c r="D465" s="219"/>
      <c r="E465" s="220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 t="s">
        <v>164</v>
      </c>
      <c r="AH465" s="204">
        <v>0</v>
      </c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</row>
    <row r="466" spans="1:60" outlineLevel="1" x14ac:dyDescent="0.2">
      <c r="A466" s="211"/>
      <c r="B466" s="212"/>
      <c r="C466" s="258" t="s">
        <v>408</v>
      </c>
      <c r="D466" s="219"/>
      <c r="E466" s="220">
        <v>4.32</v>
      </c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 t="s">
        <v>164</v>
      </c>
      <c r="AH466" s="204">
        <v>0</v>
      </c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</row>
    <row r="467" spans="1:60" outlineLevel="1" x14ac:dyDescent="0.2">
      <c r="A467" s="211"/>
      <c r="B467" s="212"/>
      <c r="C467" s="258" t="s">
        <v>409</v>
      </c>
      <c r="D467" s="219"/>
      <c r="E467" s="220">
        <v>5.4</v>
      </c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 t="s">
        <v>164</v>
      </c>
      <c r="AH467" s="204">
        <v>0</v>
      </c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</row>
    <row r="468" spans="1:60" outlineLevel="1" x14ac:dyDescent="0.2">
      <c r="A468" s="211"/>
      <c r="B468" s="212"/>
      <c r="C468" s="259" t="s">
        <v>165</v>
      </c>
      <c r="D468" s="221"/>
      <c r="E468" s="222">
        <v>9.7200000000000006</v>
      </c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 t="s">
        <v>164</v>
      </c>
      <c r="AH468" s="204">
        <v>1</v>
      </c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</row>
    <row r="469" spans="1:60" outlineLevel="1" x14ac:dyDescent="0.2">
      <c r="A469" s="211"/>
      <c r="B469" s="212"/>
      <c r="C469" s="258" t="s">
        <v>166</v>
      </c>
      <c r="D469" s="219"/>
      <c r="E469" s="220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 t="s">
        <v>164</v>
      </c>
      <c r="AH469" s="204">
        <v>0</v>
      </c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4"/>
      <c r="AV469" s="204"/>
      <c r="AW469" s="204"/>
      <c r="AX469" s="204"/>
      <c r="AY469" s="204"/>
      <c r="AZ469" s="204"/>
      <c r="BA469" s="204"/>
      <c r="BB469" s="204"/>
      <c r="BC469" s="204"/>
      <c r="BD469" s="204"/>
      <c r="BE469" s="204"/>
      <c r="BF469" s="204"/>
      <c r="BG469" s="204"/>
      <c r="BH469" s="204"/>
    </row>
    <row r="470" spans="1:60" outlineLevel="1" x14ac:dyDescent="0.2">
      <c r="A470" s="211"/>
      <c r="B470" s="212"/>
      <c r="C470" s="258" t="s">
        <v>410</v>
      </c>
      <c r="D470" s="219"/>
      <c r="E470" s="220">
        <v>18.72</v>
      </c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04"/>
      <c r="Y470" s="204"/>
      <c r="Z470" s="204"/>
      <c r="AA470" s="204"/>
      <c r="AB470" s="204"/>
      <c r="AC470" s="204"/>
      <c r="AD470" s="204"/>
      <c r="AE470" s="204"/>
      <c r="AF470" s="204"/>
      <c r="AG470" s="204" t="s">
        <v>164</v>
      </c>
      <c r="AH470" s="204">
        <v>0</v>
      </c>
      <c r="AI470" s="204"/>
      <c r="AJ470" s="204"/>
      <c r="AK470" s="204"/>
      <c r="AL470" s="204"/>
      <c r="AM470" s="204"/>
      <c r="AN470" s="204"/>
      <c r="AO470" s="204"/>
      <c r="AP470" s="204"/>
      <c r="AQ470" s="204"/>
      <c r="AR470" s="204"/>
      <c r="AS470" s="204"/>
      <c r="AT470" s="204"/>
      <c r="AU470" s="204"/>
      <c r="AV470" s="204"/>
      <c r="AW470" s="204"/>
      <c r="AX470" s="204"/>
      <c r="AY470" s="204"/>
      <c r="AZ470" s="204"/>
      <c r="BA470" s="204"/>
      <c r="BB470" s="204"/>
      <c r="BC470" s="204"/>
      <c r="BD470" s="204"/>
      <c r="BE470" s="204"/>
      <c r="BF470" s="204"/>
      <c r="BG470" s="204"/>
      <c r="BH470" s="204"/>
    </row>
    <row r="471" spans="1:60" outlineLevel="1" x14ac:dyDescent="0.2">
      <c r="A471" s="211"/>
      <c r="B471" s="212"/>
      <c r="C471" s="258" t="s">
        <v>511</v>
      </c>
      <c r="D471" s="219"/>
      <c r="E471" s="220">
        <v>11.52</v>
      </c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04"/>
      <c r="Y471" s="204"/>
      <c r="Z471" s="204"/>
      <c r="AA471" s="204"/>
      <c r="AB471" s="204"/>
      <c r="AC471" s="204"/>
      <c r="AD471" s="204"/>
      <c r="AE471" s="204"/>
      <c r="AF471" s="204"/>
      <c r="AG471" s="204" t="s">
        <v>164</v>
      </c>
      <c r="AH471" s="204">
        <v>0</v>
      </c>
      <c r="AI471" s="204"/>
      <c r="AJ471" s="204"/>
      <c r="AK471" s="204"/>
      <c r="AL471" s="204"/>
      <c r="AM471" s="204"/>
      <c r="AN471" s="204"/>
      <c r="AO471" s="204"/>
      <c r="AP471" s="204"/>
      <c r="AQ471" s="204"/>
      <c r="AR471" s="204"/>
      <c r="AS471" s="204"/>
      <c r="AT471" s="204"/>
      <c r="AU471" s="204"/>
      <c r="AV471" s="204"/>
      <c r="AW471" s="204"/>
      <c r="AX471" s="204"/>
      <c r="AY471" s="204"/>
      <c r="AZ471" s="204"/>
      <c r="BA471" s="204"/>
      <c r="BB471" s="204"/>
      <c r="BC471" s="204"/>
      <c r="BD471" s="204"/>
      <c r="BE471" s="204"/>
      <c r="BF471" s="204"/>
      <c r="BG471" s="204"/>
      <c r="BH471" s="204"/>
    </row>
    <row r="472" spans="1:60" outlineLevel="1" x14ac:dyDescent="0.2">
      <c r="A472" s="211"/>
      <c r="B472" s="212"/>
      <c r="C472" s="258" t="s">
        <v>412</v>
      </c>
      <c r="D472" s="219"/>
      <c r="E472" s="220">
        <v>2.1</v>
      </c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04"/>
      <c r="Y472" s="204"/>
      <c r="Z472" s="204"/>
      <c r="AA472" s="204"/>
      <c r="AB472" s="204"/>
      <c r="AC472" s="204"/>
      <c r="AD472" s="204"/>
      <c r="AE472" s="204"/>
      <c r="AF472" s="204"/>
      <c r="AG472" s="204" t="s">
        <v>164</v>
      </c>
      <c r="AH472" s="204">
        <v>0</v>
      </c>
      <c r="AI472" s="204"/>
      <c r="AJ472" s="204"/>
      <c r="AK472" s="204"/>
      <c r="AL472" s="204"/>
      <c r="AM472" s="204"/>
      <c r="AN472" s="204"/>
      <c r="AO472" s="204"/>
      <c r="AP472" s="204"/>
      <c r="AQ472" s="204"/>
      <c r="AR472" s="204"/>
      <c r="AS472" s="204"/>
      <c r="AT472" s="204"/>
      <c r="AU472" s="204"/>
      <c r="AV472" s="204"/>
      <c r="AW472" s="204"/>
      <c r="AX472" s="204"/>
      <c r="AY472" s="204"/>
      <c r="AZ472" s="204"/>
      <c r="BA472" s="204"/>
      <c r="BB472" s="204"/>
      <c r="BC472" s="204"/>
      <c r="BD472" s="204"/>
      <c r="BE472" s="204"/>
      <c r="BF472" s="204"/>
      <c r="BG472" s="204"/>
      <c r="BH472" s="204"/>
    </row>
    <row r="473" spans="1:60" outlineLevel="1" x14ac:dyDescent="0.2">
      <c r="A473" s="211"/>
      <c r="B473" s="212"/>
      <c r="C473" s="259" t="s">
        <v>165</v>
      </c>
      <c r="D473" s="221"/>
      <c r="E473" s="222">
        <v>32.340000000000003</v>
      </c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04"/>
      <c r="Y473" s="204"/>
      <c r="Z473" s="204"/>
      <c r="AA473" s="204"/>
      <c r="AB473" s="204"/>
      <c r="AC473" s="204"/>
      <c r="AD473" s="204"/>
      <c r="AE473" s="204"/>
      <c r="AF473" s="204"/>
      <c r="AG473" s="204" t="s">
        <v>164</v>
      </c>
      <c r="AH473" s="204">
        <v>1</v>
      </c>
      <c r="AI473" s="204"/>
      <c r="AJ473" s="204"/>
      <c r="AK473" s="204"/>
      <c r="AL473" s="204"/>
      <c r="AM473" s="204"/>
      <c r="AN473" s="204"/>
      <c r="AO473" s="204"/>
      <c r="AP473" s="204"/>
      <c r="AQ473" s="204"/>
      <c r="AR473" s="204"/>
      <c r="AS473" s="204"/>
      <c r="AT473" s="204"/>
      <c r="AU473" s="204"/>
      <c r="AV473" s="204"/>
      <c r="AW473" s="204"/>
      <c r="AX473" s="204"/>
      <c r="AY473" s="204"/>
      <c r="AZ473" s="204"/>
      <c r="BA473" s="204"/>
      <c r="BB473" s="204"/>
      <c r="BC473" s="204"/>
      <c r="BD473" s="204"/>
      <c r="BE473" s="204"/>
      <c r="BF473" s="204"/>
      <c r="BG473" s="204"/>
      <c r="BH473" s="204"/>
    </row>
    <row r="474" spans="1:60" outlineLevel="1" x14ac:dyDescent="0.2">
      <c r="A474" s="211"/>
      <c r="B474" s="212"/>
      <c r="C474" s="258" t="s">
        <v>311</v>
      </c>
      <c r="D474" s="219"/>
      <c r="E474" s="220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04"/>
      <c r="Y474" s="204"/>
      <c r="Z474" s="204"/>
      <c r="AA474" s="204"/>
      <c r="AB474" s="204"/>
      <c r="AC474" s="204"/>
      <c r="AD474" s="204"/>
      <c r="AE474" s="204"/>
      <c r="AF474" s="204"/>
      <c r="AG474" s="204" t="s">
        <v>164</v>
      </c>
      <c r="AH474" s="204">
        <v>0</v>
      </c>
      <c r="AI474" s="204"/>
      <c r="AJ474" s="204"/>
      <c r="AK474" s="204"/>
      <c r="AL474" s="204"/>
      <c r="AM474" s="204"/>
      <c r="AN474" s="204"/>
      <c r="AO474" s="204"/>
      <c r="AP474" s="204"/>
      <c r="AQ474" s="204"/>
      <c r="AR474" s="204"/>
      <c r="AS474" s="204"/>
      <c r="AT474" s="204"/>
      <c r="AU474" s="204"/>
      <c r="AV474" s="204"/>
      <c r="AW474" s="204"/>
      <c r="AX474" s="204"/>
      <c r="AY474" s="204"/>
      <c r="AZ474" s="204"/>
      <c r="BA474" s="204"/>
      <c r="BB474" s="204"/>
      <c r="BC474" s="204"/>
      <c r="BD474" s="204"/>
      <c r="BE474" s="204"/>
      <c r="BF474" s="204"/>
      <c r="BG474" s="204"/>
      <c r="BH474" s="204"/>
    </row>
    <row r="475" spans="1:60" outlineLevel="1" x14ac:dyDescent="0.2">
      <c r="A475" s="211"/>
      <c r="B475" s="212"/>
      <c r="C475" s="258" t="s">
        <v>174</v>
      </c>
      <c r="D475" s="219"/>
      <c r="E475" s="220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04"/>
      <c r="Y475" s="204"/>
      <c r="Z475" s="204"/>
      <c r="AA475" s="204"/>
      <c r="AB475" s="204"/>
      <c r="AC475" s="204"/>
      <c r="AD475" s="204"/>
      <c r="AE475" s="204"/>
      <c r="AF475" s="204"/>
      <c r="AG475" s="204" t="s">
        <v>164</v>
      </c>
      <c r="AH475" s="204">
        <v>0</v>
      </c>
      <c r="AI475" s="204"/>
      <c r="AJ475" s="204"/>
      <c r="AK475" s="204"/>
      <c r="AL475" s="204"/>
      <c r="AM475" s="204"/>
      <c r="AN475" s="204"/>
      <c r="AO475" s="204"/>
      <c r="AP475" s="204"/>
      <c r="AQ475" s="204"/>
      <c r="AR475" s="204"/>
      <c r="AS475" s="204"/>
      <c r="AT475" s="204"/>
      <c r="AU475" s="204"/>
      <c r="AV475" s="204"/>
      <c r="AW475" s="204"/>
      <c r="AX475" s="204"/>
      <c r="AY475" s="204"/>
      <c r="AZ475" s="204"/>
      <c r="BA475" s="204"/>
      <c r="BB475" s="204"/>
      <c r="BC475" s="204"/>
      <c r="BD475" s="204"/>
      <c r="BE475" s="204"/>
      <c r="BF475" s="204"/>
      <c r="BG475" s="204"/>
      <c r="BH475" s="204"/>
    </row>
    <row r="476" spans="1:60" outlineLevel="1" x14ac:dyDescent="0.2">
      <c r="A476" s="211"/>
      <c r="B476" s="212"/>
      <c r="C476" s="258" t="s">
        <v>413</v>
      </c>
      <c r="D476" s="219"/>
      <c r="E476" s="220">
        <v>15.36</v>
      </c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04"/>
      <c r="Y476" s="204"/>
      <c r="Z476" s="204"/>
      <c r="AA476" s="204"/>
      <c r="AB476" s="204"/>
      <c r="AC476" s="204"/>
      <c r="AD476" s="204"/>
      <c r="AE476" s="204"/>
      <c r="AF476" s="204"/>
      <c r="AG476" s="204" t="s">
        <v>164</v>
      </c>
      <c r="AH476" s="204">
        <v>0</v>
      </c>
      <c r="AI476" s="204"/>
      <c r="AJ476" s="204"/>
      <c r="AK476" s="204"/>
      <c r="AL476" s="204"/>
      <c r="AM476" s="204"/>
      <c r="AN476" s="204"/>
      <c r="AO476" s="204"/>
      <c r="AP476" s="204"/>
      <c r="AQ476" s="204"/>
      <c r="AR476" s="204"/>
      <c r="AS476" s="204"/>
      <c r="AT476" s="204"/>
      <c r="AU476" s="204"/>
      <c r="AV476" s="204"/>
      <c r="AW476" s="204"/>
      <c r="AX476" s="204"/>
      <c r="AY476" s="204"/>
      <c r="AZ476" s="204"/>
      <c r="BA476" s="204"/>
      <c r="BB476" s="204"/>
      <c r="BC476" s="204"/>
      <c r="BD476" s="204"/>
      <c r="BE476" s="204"/>
      <c r="BF476" s="204"/>
      <c r="BG476" s="204"/>
      <c r="BH476" s="204"/>
    </row>
    <row r="477" spans="1:60" outlineLevel="1" x14ac:dyDescent="0.2">
      <c r="A477" s="211"/>
      <c r="B477" s="212"/>
      <c r="C477" s="258" t="s">
        <v>512</v>
      </c>
      <c r="D477" s="219"/>
      <c r="E477" s="220">
        <v>17.28</v>
      </c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04"/>
      <c r="Y477" s="204"/>
      <c r="Z477" s="204"/>
      <c r="AA477" s="204"/>
      <c r="AB477" s="204"/>
      <c r="AC477" s="204"/>
      <c r="AD477" s="204"/>
      <c r="AE477" s="204"/>
      <c r="AF477" s="204"/>
      <c r="AG477" s="204" t="s">
        <v>164</v>
      </c>
      <c r="AH477" s="204">
        <v>0</v>
      </c>
      <c r="AI477" s="204"/>
      <c r="AJ477" s="204"/>
      <c r="AK477" s="204"/>
      <c r="AL477" s="204"/>
      <c r="AM477" s="204"/>
      <c r="AN477" s="204"/>
      <c r="AO477" s="204"/>
      <c r="AP477" s="204"/>
      <c r="AQ477" s="204"/>
      <c r="AR477" s="204"/>
      <c r="AS477" s="204"/>
      <c r="AT477" s="204"/>
      <c r="AU477" s="204"/>
      <c r="AV477" s="204"/>
      <c r="AW477" s="204"/>
      <c r="AX477" s="204"/>
      <c r="AY477" s="204"/>
      <c r="AZ477" s="204"/>
      <c r="BA477" s="204"/>
      <c r="BB477" s="204"/>
      <c r="BC477" s="204"/>
      <c r="BD477" s="204"/>
      <c r="BE477" s="204"/>
      <c r="BF477" s="204"/>
      <c r="BG477" s="204"/>
      <c r="BH477" s="204"/>
    </row>
    <row r="478" spans="1:60" outlineLevel="1" x14ac:dyDescent="0.2">
      <c r="A478" s="211"/>
      <c r="B478" s="212"/>
      <c r="C478" s="258" t="s">
        <v>415</v>
      </c>
      <c r="D478" s="219"/>
      <c r="E478" s="220">
        <v>2.7</v>
      </c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04"/>
      <c r="Y478" s="204"/>
      <c r="Z478" s="204"/>
      <c r="AA478" s="204"/>
      <c r="AB478" s="204"/>
      <c r="AC478" s="204"/>
      <c r="AD478" s="204"/>
      <c r="AE478" s="204"/>
      <c r="AF478" s="204"/>
      <c r="AG478" s="204" t="s">
        <v>164</v>
      </c>
      <c r="AH478" s="204">
        <v>0</v>
      </c>
      <c r="AI478" s="204"/>
      <c r="AJ478" s="204"/>
      <c r="AK478" s="204"/>
      <c r="AL478" s="204"/>
      <c r="AM478" s="204"/>
      <c r="AN478" s="204"/>
      <c r="AO478" s="204"/>
      <c r="AP478" s="204"/>
      <c r="AQ478" s="204"/>
      <c r="AR478" s="204"/>
      <c r="AS478" s="204"/>
      <c r="AT478" s="204"/>
      <c r="AU478" s="204"/>
      <c r="AV478" s="204"/>
      <c r="AW478" s="204"/>
      <c r="AX478" s="204"/>
      <c r="AY478" s="204"/>
      <c r="AZ478" s="204"/>
      <c r="BA478" s="204"/>
      <c r="BB478" s="204"/>
      <c r="BC478" s="204"/>
      <c r="BD478" s="204"/>
      <c r="BE478" s="204"/>
      <c r="BF478" s="204"/>
      <c r="BG478" s="204"/>
      <c r="BH478" s="204"/>
    </row>
    <row r="479" spans="1:60" outlineLevel="1" x14ac:dyDescent="0.2">
      <c r="A479" s="211"/>
      <c r="B479" s="212"/>
      <c r="C479" s="259" t="s">
        <v>165</v>
      </c>
      <c r="D479" s="221"/>
      <c r="E479" s="222">
        <v>35.340000000000003</v>
      </c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04"/>
      <c r="Y479" s="204"/>
      <c r="Z479" s="204"/>
      <c r="AA479" s="204"/>
      <c r="AB479" s="204"/>
      <c r="AC479" s="204"/>
      <c r="AD479" s="204"/>
      <c r="AE479" s="204"/>
      <c r="AF479" s="204"/>
      <c r="AG479" s="204" t="s">
        <v>164</v>
      </c>
      <c r="AH479" s="204">
        <v>1</v>
      </c>
      <c r="AI479" s="204"/>
      <c r="AJ479" s="204"/>
      <c r="AK479" s="204"/>
      <c r="AL479" s="204"/>
      <c r="AM479" s="204"/>
      <c r="AN479" s="204"/>
      <c r="AO479" s="204"/>
      <c r="AP479" s="204"/>
      <c r="AQ479" s="204"/>
      <c r="AR479" s="204"/>
      <c r="AS479" s="204"/>
      <c r="AT479" s="204"/>
      <c r="AU479" s="204"/>
      <c r="AV479" s="204"/>
      <c r="AW479" s="204"/>
      <c r="AX479" s="204"/>
      <c r="AY479" s="204"/>
      <c r="AZ479" s="204"/>
      <c r="BA479" s="204"/>
      <c r="BB479" s="204"/>
      <c r="BC479" s="204"/>
      <c r="BD479" s="204"/>
      <c r="BE479" s="204"/>
      <c r="BF479" s="204"/>
      <c r="BG479" s="204"/>
      <c r="BH479" s="204"/>
    </row>
    <row r="480" spans="1:60" outlineLevel="1" x14ac:dyDescent="0.2">
      <c r="A480" s="211">
        <v>45</v>
      </c>
      <c r="B480" s="212" t="s">
        <v>521</v>
      </c>
      <c r="C480" s="264" t="s">
        <v>506</v>
      </c>
      <c r="D480" s="213" t="s">
        <v>0</v>
      </c>
      <c r="E480" s="251"/>
      <c r="F480" s="215"/>
      <c r="G480" s="214">
        <f>ROUND(E480*F480,2)</f>
        <v>0</v>
      </c>
      <c r="H480" s="215"/>
      <c r="I480" s="214">
        <f>ROUND(E480*H480,2)</f>
        <v>0</v>
      </c>
      <c r="J480" s="215"/>
      <c r="K480" s="214">
        <f>ROUND(E480*J480,2)</f>
        <v>0</v>
      </c>
      <c r="L480" s="214">
        <v>15</v>
      </c>
      <c r="M480" s="214">
        <f>G480*(1+L480/100)</f>
        <v>0</v>
      </c>
      <c r="N480" s="214">
        <v>0</v>
      </c>
      <c r="O480" s="214">
        <f>ROUND(E480*N480,2)</f>
        <v>0</v>
      </c>
      <c r="P480" s="214">
        <v>0</v>
      </c>
      <c r="Q480" s="214">
        <f>ROUND(E480*P480,2)</f>
        <v>0</v>
      </c>
      <c r="R480" s="214"/>
      <c r="S480" s="214" t="s">
        <v>240</v>
      </c>
      <c r="T480" s="214" t="s">
        <v>240</v>
      </c>
      <c r="U480" s="214">
        <v>0</v>
      </c>
      <c r="V480" s="214">
        <f>ROUND(E480*U480,2)</f>
        <v>0</v>
      </c>
      <c r="W480" s="214"/>
      <c r="X480" s="204"/>
      <c r="Y480" s="204"/>
      <c r="Z480" s="204"/>
      <c r="AA480" s="204"/>
      <c r="AB480" s="204"/>
      <c r="AC480" s="204"/>
      <c r="AD480" s="204"/>
      <c r="AE480" s="204"/>
      <c r="AF480" s="204"/>
      <c r="AG480" s="204" t="s">
        <v>241</v>
      </c>
      <c r="AH480" s="204"/>
      <c r="AI480" s="204"/>
      <c r="AJ480" s="204"/>
      <c r="AK480" s="204"/>
      <c r="AL480" s="204"/>
      <c r="AM480" s="204"/>
      <c r="AN480" s="204"/>
      <c r="AO480" s="204"/>
      <c r="AP480" s="204"/>
      <c r="AQ480" s="204"/>
      <c r="AR480" s="204"/>
      <c r="AS480" s="204"/>
      <c r="AT480" s="204"/>
      <c r="AU480" s="204"/>
      <c r="AV480" s="204"/>
      <c r="AW480" s="204"/>
      <c r="AX480" s="204"/>
      <c r="AY480" s="204"/>
      <c r="AZ480" s="204"/>
      <c r="BA480" s="204"/>
      <c r="BB480" s="204"/>
      <c r="BC480" s="204"/>
      <c r="BD480" s="204"/>
      <c r="BE480" s="204"/>
      <c r="BF480" s="204"/>
      <c r="BG480" s="204"/>
      <c r="BH480" s="204"/>
    </row>
    <row r="481" spans="1:60" x14ac:dyDescent="0.2">
      <c r="A481" s="228" t="s">
        <v>149</v>
      </c>
      <c r="B481" s="229" t="s">
        <v>105</v>
      </c>
      <c r="C481" s="253" t="s">
        <v>106</v>
      </c>
      <c r="D481" s="230"/>
      <c r="E481" s="231"/>
      <c r="F481" s="232"/>
      <c r="G481" s="232">
        <f>SUMIF(AG482:AG484,"&lt;&gt;NOR",G482:G484)</f>
        <v>0</v>
      </c>
      <c r="H481" s="232"/>
      <c r="I481" s="232">
        <f>SUM(I482:I484)</f>
        <v>0</v>
      </c>
      <c r="J481" s="232"/>
      <c r="K481" s="232">
        <f>SUM(K482:K484)</f>
        <v>0</v>
      </c>
      <c r="L481" s="232"/>
      <c r="M481" s="232">
        <f>SUM(M482:M484)</f>
        <v>0</v>
      </c>
      <c r="N481" s="232"/>
      <c r="O481" s="232">
        <f>SUM(O482:O484)</f>
        <v>0</v>
      </c>
      <c r="P481" s="232"/>
      <c r="Q481" s="232">
        <f>SUM(Q482:Q484)</f>
        <v>0</v>
      </c>
      <c r="R481" s="232"/>
      <c r="S481" s="232"/>
      <c r="T481" s="233"/>
      <c r="U481" s="227"/>
      <c r="V481" s="227">
        <f>SUM(V482:V484)</f>
        <v>0</v>
      </c>
      <c r="W481" s="227"/>
      <c r="AG481" t="s">
        <v>150</v>
      </c>
    </row>
    <row r="482" spans="1:60" outlineLevel="1" x14ac:dyDescent="0.2">
      <c r="A482" s="244">
        <v>46</v>
      </c>
      <c r="B482" s="245" t="s">
        <v>522</v>
      </c>
      <c r="C482" s="263" t="s">
        <v>523</v>
      </c>
      <c r="D482" s="246" t="s">
        <v>492</v>
      </c>
      <c r="E482" s="247">
        <v>4</v>
      </c>
      <c r="F482" s="248"/>
      <c r="G482" s="249">
        <f>ROUND(E482*F482,2)</f>
        <v>0</v>
      </c>
      <c r="H482" s="248"/>
      <c r="I482" s="249">
        <f>ROUND(E482*H482,2)</f>
        <v>0</v>
      </c>
      <c r="J482" s="248"/>
      <c r="K482" s="249">
        <f>ROUND(E482*J482,2)</f>
        <v>0</v>
      </c>
      <c r="L482" s="249">
        <v>15</v>
      </c>
      <c r="M482" s="249">
        <f>G482*(1+L482/100)</f>
        <v>0</v>
      </c>
      <c r="N482" s="249">
        <v>0</v>
      </c>
      <c r="O482" s="249">
        <f>ROUND(E482*N482,2)</f>
        <v>0</v>
      </c>
      <c r="P482" s="249">
        <v>0</v>
      </c>
      <c r="Q482" s="249">
        <f>ROUND(E482*P482,2)</f>
        <v>0</v>
      </c>
      <c r="R482" s="249"/>
      <c r="S482" s="249" t="s">
        <v>153</v>
      </c>
      <c r="T482" s="250" t="s">
        <v>154</v>
      </c>
      <c r="U482" s="214">
        <v>0</v>
      </c>
      <c r="V482" s="214">
        <f>ROUND(E482*U482,2)</f>
        <v>0</v>
      </c>
      <c r="W482" s="214"/>
      <c r="X482" s="204"/>
      <c r="Y482" s="204"/>
      <c r="Z482" s="204"/>
      <c r="AA482" s="204"/>
      <c r="AB482" s="204"/>
      <c r="AC482" s="204"/>
      <c r="AD482" s="204"/>
      <c r="AE482" s="204"/>
      <c r="AF482" s="204"/>
      <c r="AG482" s="204" t="s">
        <v>213</v>
      </c>
      <c r="AH482" s="204"/>
      <c r="AI482" s="204"/>
      <c r="AJ482" s="204"/>
      <c r="AK482" s="204"/>
      <c r="AL482" s="204"/>
      <c r="AM482" s="204"/>
      <c r="AN482" s="204"/>
      <c r="AO482" s="204"/>
      <c r="AP482" s="204"/>
      <c r="AQ482" s="204"/>
      <c r="AR482" s="204"/>
      <c r="AS482" s="204"/>
      <c r="AT482" s="204"/>
      <c r="AU482" s="204"/>
      <c r="AV482" s="204"/>
      <c r="AW482" s="204"/>
      <c r="AX482" s="204"/>
      <c r="AY482" s="204"/>
      <c r="AZ482" s="204"/>
      <c r="BA482" s="204"/>
      <c r="BB482" s="204"/>
      <c r="BC482" s="204"/>
      <c r="BD482" s="204"/>
      <c r="BE482" s="204"/>
      <c r="BF482" s="204"/>
      <c r="BG482" s="204"/>
      <c r="BH482" s="204"/>
    </row>
    <row r="483" spans="1:60" outlineLevel="1" x14ac:dyDescent="0.2">
      <c r="A483" s="244">
        <v>47</v>
      </c>
      <c r="B483" s="245" t="s">
        <v>522</v>
      </c>
      <c r="C483" s="263" t="s">
        <v>524</v>
      </c>
      <c r="D483" s="246" t="s">
        <v>492</v>
      </c>
      <c r="E483" s="247">
        <v>1</v>
      </c>
      <c r="F483" s="248"/>
      <c r="G483" s="249">
        <f>ROUND(E483*F483,2)</f>
        <v>0</v>
      </c>
      <c r="H483" s="248"/>
      <c r="I483" s="249">
        <f>ROUND(E483*H483,2)</f>
        <v>0</v>
      </c>
      <c r="J483" s="248"/>
      <c r="K483" s="249">
        <f>ROUND(E483*J483,2)</f>
        <v>0</v>
      </c>
      <c r="L483" s="249">
        <v>15</v>
      </c>
      <c r="M483" s="249">
        <f>G483*(1+L483/100)</f>
        <v>0</v>
      </c>
      <c r="N483" s="249">
        <v>0</v>
      </c>
      <c r="O483" s="249">
        <f>ROUND(E483*N483,2)</f>
        <v>0</v>
      </c>
      <c r="P483" s="249">
        <v>0</v>
      </c>
      <c r="Q483" s="249">
        <f>ROUND(E483*P483,2)</f>
        <v>0</v>
      </c>
      <c r="R483" s="249"/>
      <c r="S483" s="249" t="s">
        <v>153</v>
      </c>
      <c r="T483" s="250" t="s">
        <v>154</v>
      </c>
      <c r="U483" s="214">
        <v>0</v>
      </c>
      <c r="V483" s="214">
        <f>ROUND(E483*U483,2)</f>
        <v>0</v>
      </c>
      <c r="W483" s="214"/>
      <c r="X483" s="204"/>
      <c r="Y483" s="204"/>
      <c r="Z483" s="204"/>
      <c r="AA483" s="204"/>
      <c r="AB483" s="204"/>
      <c r="AC483" s="204"/>
      <c r="AD483" s="204"/>
      <c r="AE483" s="204"/>
      <c r="AF483" s="204"/>
      <c r="AG483" s="204" t="s">
        <v>213</v>
      </c>
      <c r="AH483" s="204"/>
      <c r="AI483" s="204"/>
      <c r="AJ483" s="204"/>
      <c r="AK483" s="204"/>
      <c r="AL483" s="204"/>
      <c r="AM483" s="204"/>
      <c r="AN483" s="204"/>
      <c r="AO483" s="204"/>
      <c r="AP483" s="204"/>
      <c r="AQ483" s="204"/>
      <c r="AR483" s="204"/>
      <c r="AS483" s="204"/>
      <c r="AT483" s="204"/>
      <c r="AU483" s="204"/>
      <c r="AV483" s="204"/>
      <c r="AW483" s="204"/>
      <c r="AX483" s="204"/>
      <c r="AY483" s="204"/>
      <c r="AZ483" s="204"/>
      <c r="BA483" s="204"/>
      <c r="BB483" s="204"/>
      <c r="BC483" s="204"/>
      <c r="BD483" s="204"/>
      <c r="BE483" s="204"/>
      <c r="BF483" s="204"/>
      <c r="BG483" s="204"/>
      <c r="BH483" s="204"/>
    </row>
    <row r="484" spans="1:60" outlineLevel="1" x14ac:dyDescent="0.2">
      <c r="A484" s="244">
        <v>48</v>
      </c>
      <c r="B484" s="245" t="s">
        <v>525</v>
      </c>
      <c r="C484" s="263" t="s">
        <v>526</v>
      </c>
      <c r="D484" s="246" t="s">
        <v>492</v>
      </c>
      <c r="E484" s="247">
        <v>10</v>
      </c>
      <c r="F484" s="248"/>
      <c r="G484" s="249">
        <f>ROUND(E484*F484,2)</f>
        <v>0</v>
      </c>
      <c r="H484" s="248"/>
      <c r="I484" s="249">
        <f>ROUND(E484*H484,2)</f>
        <v>0</v>
      </c>
      <c r="J484" s="248"/>
      <c r="K484" s="249">
        <f>ROUND(E484*J484,2)</f>
        <v>0</v>
      </c>
      <c r="L484" s="249">
        <v>15</v>
      </c>
      <c r="M484" s="249">
        <f>G484*(1+L484/100)</f>
        <v>0</v>
      </c>
      <c r="N484" s="249">
        <v>0</v>
      </c>
      <c r="O484" s="249">
        <f>ROUND(E484*N484,2)</f>
        <v>0</v>
      </c>
      <c r="P484" s="249">
        <v>0</v>
      </c>
      <c r="Q484" s="249">
        <f>ROUND(E484*P484,2)</f>
        <v>0</v>
      </c>
      <c r="R484" s="249"/>
      <c r="S484" s="249" t="s">
        <v>153</v>
      </c>
      <c r="T484" s="250" t="s">
        <v>154</v>
      </c>
      <c r="U484" s="214">
        <v>0</v>
      </c>
      <c r="V484" s="214">
        <f>ROUND(E484*U484,2)</f>
        <v>0</v>
      </c>
      <c r="W484" s="214"/>
      <c r="X484" s="204"/>
      <c r="Y484" s="204"/>
      <c r="Z484" s="204"/>
      <c r="AA484" s="204"/>
      <c r="AB484" s="204"/>
      <c r="AC484" s="204"/>
      <c r="AD484" s="204"/>
      <c r="AE484" s="204"/>
      <c r="AF484" s="204"/>
      <c r="AG484" s="204" t="s">
        <v>213</v>
      </c>
      <c r="AH484" s="204"/>
      <c r="AI484" s="204"/>
      <c r="AJ484" s="204"/>
      <c r="AK484" s="204"/>
      <c r="AL484" s="204"/>
      <c r="AM484" s="204"/>
      <c r="AN484" s="204"/>
      <c r="AO484" s="204"/>
      <c r="AP484" s="204"/>
      <c r="AQ484" s="204"/>
      <c r="AR484" s="204"/>
      <c r="AS484" s="204"/>
      <c r="AT484" s="204"/>
      <c r="AU484" s="204"/>
      <c r="AV484" s="204"/>
      <c r="AW484" s="204"/>
      <c r="AX484" s="204"/>
      <c r="AY484" s="204"/>
      <c r="AZ484" s="204"/>
      <c r="BA484" s="204"/>
      <c r="BB484" s="204"/>
      <c r="BC484" s="204"/>
      <c r="BD484" s="204"/>
      <c r="BE484" s="204"/>
      <c r="BF484" s="204"/>
      <c r="BG484" s="204"/>
      <c r="BH484" s="204"/>
    </row>
    <row r="485" spans="1:60" x14ac:dyDescent="0.2">
      <c r="A485" s="228" t="s">
        <v>149</v>
      </c>
      <c r="B485" s="229" t="s">
        <v>113</v>
      </c>
      <c r="C485" s="253" t="s">
        <v>114</v>
      </c>
      <c r="D485" s="230"/>
      <c r="E485" s="231"/>
      <c r="F485" s="232"/>
      <c r="G485" s="232">
        <f>SUMIF(AG486:AG492,"&lt;&gt;NOR",G486:G492)</f>
        <v>0</v>
      </c>
      <c r="H485" s="232"/>
      <c r="I485" s="232">
        <f>SUM(I486:I492)</f>
        <v>0</v>
      </c>
      <c r="J485" s="232"/>
      <c r="K485" s="232">
        <f>SUM(K486:K492)</f>
        <v>0</v>
      </c>
      <c r="L485" s="232"/>
      <c r="M485" s="232">
        <f>SUM(M486:M492)</f>
        <v>0</v>
      </c>
      <c r="N485" s="232"/>
      <c r="O485" s="232">
        <f>SUM(O486:O492)</f>
        <v>0.02</v>
      </c>
      <c r="P485" s="232"/>
      <c r="Q485" s="232">
        <f>SUM(Q486:Q492)</f>
        <v>0</v>
      </c>
      <c r="R485" s="232"/>
      <c r="S485" s="232"/>
      <c r="T485" s="233"/>
      <c r="U485" s="227"/>
      <c r="V485" s="227">
        <f>SUM(V486:V492)</f>
        <v>23.84</v>
      </c>
      <c r="W485" s="227"/>
      <c r="AG485" t="s">
        <v>150</v>
      </c>
    </row>
    <row r="486" spans="1:60" outlineLevel="1" x14ac:dyDescent="0.2">
      <c r="A486" s="234">
        <v>49</v>
      </c>
      <c r="B486" s="235" t="s">
        <v>527</v>
      </c>
      <c r="C486" s="254" t="s">
        <v>528</v>
      </c>
      <c r="D486" s="236" t="s">
        <v>162</v>
      </c>
      <c r="E486" s="237">
        <v>154.81</v>
      </c>
      <c r="F486" s="238"/>
      <c r="G486" s="239">
        <f>ROUND(E486*F486,2)</f>
        <v>0</v>
      </c>
      <c r="H486" s="238"/>
      <c r="I486" s="239">
        <f>ROUND(E486*H486,2)</f>
        <v>0</v>
      </c>
      <c r="J486" s="238"/>
      <c r="K486" s="239">
        <f>ROUND(E486*J486,2)</f>
        <v>0</v>
      </c>
      <c r="L486" s="239">
        <v>15</v>
      </c>
      <c r="M486" s="239">
        <f>G486*(1+L486/100)</f>
        <v>0</v>
      </c>
      <c r="N486" s="239">
        <v>1.6000000000000001E-4</v>
      </c>
      <c r="O486" s="239">
        <f>ROUND(E486*N486,2)</f>
        <v>0.02</v>
      </c>
      <c r="P486" s="239">
        <v>0</v>
      </c>
      <c r="Q486" s="239">
        <f>ROUND(E486*P486,2)</f>
        <v>0</v>
      </c>
      <c r="R486" s="239" t="s">
        <v>529</v>
      </c>
      <c r="S486" s="239" t="s">
        <v>240</v>
      </c>
      <c r="T486" s="240" t="s">
        <v>240</v>
      </c>
      <c r="U486" s="214">
        <v>0.154</v>
      </c>
      <c r="V486" s="214">
        <f>ROUND(E486*U486,2)</f>
        <v>23.84</v>
      </c>
      <c r="W486" s="214"/>
      <c r="X486" s="204"/>
      <c r="Y486" s="204"/>
      <c r="Z486" s="204"/>
      <c r="AA486" s="204"/>
      <c r="AB486" s="204"/>
      <c r="AC486" s="204"/>
      <c r="AD486" s="204"/>
      <c r="AE486" s="204"/>
      <c r="AF486" s="204"/>
      <c r="AG486" s="204" t="s">
        <v>257</v>
      </c>
      <c r="AH486" s="204"/>
      <c r="AI486" s="204"/>
      <c r="AJ486" s="204"/>
      <c r="AK486" s="204"/>
      <c r="AL486" s="204"/>
      <c r="AM486" s="204"/>
      <c r="AN486" s="204"/>
      <c r="AO486" s="204"/>
      <c r="AP486" s="204"/>
      <c r="AQ486" s="204"/>
      <c r="AR486" s="204"/>
      <c r="AS486" s="204"/>
      <c r="AT486" s="204"/>
      <c r="AU486" s="204"/>
      <c r="AV486" s="204"/>
      <c r="AW486" s="204"/>
      <c r="AX486" s="204"/>
      <c r="AY486" s="204"/>
      <c r="AZ486" s="204"/>
      <c r="BA486" s="204"/>
      <c r="BB486" s="204"/>
      <c r="BC486" s="204"/>
      <c r="BD486" s="204"/>
      <c r="BE486" s="204"/>
      <c r="BF486" s="204"/>
      <c r="BG486" s="204"/>
      <c r="BH486" s="204"/>
    </row>
    <row r="487" spans="1:60" outlineLevel="1" x14ac:dyDescent="0.2">
      <c r="A487" s="211"/>
      <c r="B487" s="212"/>
      <c r="C487" s="255" t="s">
        <v>530</v>
      </c>
      <c r="D487" s="242"/>
      <c r="E487" s="242"/>
      <c r="F487" s="242"/>
      <c r="G487" s="242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04"/>
      <c r="Y487" s="204"/>
      <c r="Z487" s="204"/>
      <c r="AA487" s="204"/>
      <c r="AB487" s="204"/>
      <c r="AC487" s="204"/>
      <c r="AD487" s="204"/>
      <c r="AE487" s="204"/>
      <c r="AF487" s="204"/>
      <c r="AG487" s="204" t="s">
        <v>157</v>
      </c>
      <c r="AH487" s="204"/>
      <c r="AI487" s="204"/>
      <c r="AJ487" s="204"/>
      <c r="AK487" s="204"/>
      <c r="AL487" s="204"/>
      <c r="AM487" s="204"/>
      <c r="AN487" s="204"/>
      <c r="AO487" s="204"/>
      <c r="AP487" s="204"/>
      <c r="AQ487" s="204"/>
      <c r="AR487" s="204"/>
      <c r="AS487" s="204"/>
      <c r="AT487" s="204"/>
      <c r="AU487" s="204"/>
      <c r="AV487" s="204"/>
      <c r="AW487" s="204"/>
      <c r="AX487" s="204"/>
      <c r="AY487" s="204"/>
      <c r="AZ487" s="204"/>
      <c r="BA487" s="204"/>
      <c r="BB487" s="204"/>
      <c r="BC487" s="204"/>
      <c r="BD487" s="204"/>
      <c r="BE487" s="204"/>
      <c r="BF487" s="204"/>
      <c r="BG487" s="204"/>
      <c r="BH487" s="204"/>
    </row>
    <row r="488" spans="1:60" ht="22.5" outlineLevel="1" x14ac:dyDescent="0.2">
      <c r="A488" s="211"/>
      <c r="B488" s="212"/>
      <c r="C488" s="258" t="s">
        <v>531</v>
      </c>
      <c r="D488" s="219"/>
      <c r="E488" s="220">
        <v>154.81</v>
      </c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04"/>
      <c r="Y488" s="204"/>
      <c r="Z488" s="204"/>
      <c r="AA488" s="204"/>
      <c r="AB488" s="204"/>
      <c r="AC488" s="204"/>
      <c r="AD488" s="204"/>
      <c r="AE488" s="204"/>
      <c r="AF488" s="204"/>
      <c r="AG488" s="204" t="s">
        <v>164</v>
      </c>
      <c r="AH488" s="204">
        <v>0</v>
      </c>
      <c r="AI488" s="204"/>
      <c r="AJ488" s="204"/>
      <c r="AK488" s="204"/>
      <c r="AL488" s="204"/>
      <c r="AM488" s="204"/>
      <c r="AN488" s="204"/>
      <c r="AO488" s="204"/>
      <c r="AP488" s="204"/>
      <c r="AQ488" s="204"/>
      <c r="AR488" s="204"/>
      <c r="AS488" s="204"/>
      <c r="AT488" s="204"/>
      <c r="AU488" s="204"/>
      <c r="AV488" s="204"/>
      <c r="AW488" s="204"/>
      <c r="AX488" s="204"/>
      <c r="AY488" s="204"/>
      <c r="AZ488" s="204"/>
      <c r="BA488" s="204"/>
      <c r="BB488" s="204"/>
      <c r="BC488" s="204"/>
      <c r="BD488" s="204"/>
      <c r="BE488" s="204"/>
      <c r="BF488" s="204"/>
      <c r="BG488" s="204"/>
      <c r="BH488" s="204"/>
    </row>
    <row r="489" spans="1:60" ht="22.5" outlineLevel="1" x14ac:dyDescent="0.2">
      <c r="A489" s="244">
        <v>50</v>
      </c>
      <c r="B489" s="245" t="s">
        <v>532</v>
      </c>
      <c r="C489" s="263" t="s">
        <v>533</v>
      </c>
      <c r="D489" s="246" t="s">
        <v>162</v>
      </c>
      <c r="E489" s="247">
        <v>5</v>
      </c>
      <c r="F489" s="248"/>
      <c r="G489" s="249">
        <f>ROUND(E489*F489,2)</f>
        <v>0</v>
      </c>
      <c r="H489" s="248"/>
      <c r="I489" s="249">
        <f>ROUND(E489*H489,2)</f>
        <v>0</v>
      </c>
      <c r="J489" s="248"/>
      <c r="K489" s="249">
        <f>ROUND(E489*J489,2)</f>
        <v>0</v>
      </c>
      <c r="L489" s="249">
        <v>15</v>
      </c>
      <c r="M489" s="249">
        <f>G489*(1+L489/100)</f>
        <v>0</v>
      </c>
      <c r="N489" s="249">
        <v>1.0000000000000001E-5</v>
      </c>
      <c r="O489" s="249">
        <f>ROUND(E489*N489,2)</f>
        <v>0</v>
      </c>
      <c r="P489" s="249">
        <v>0</v>
      </c>
      <c r="Q489" s="249">
        <f>ROUND(E489*P489,2)</f>
        <v>0</v>
      </c>
      <c r="R489" s="249"/>
      <c r="S489" s="249" t="s">
        <v>153</v>
      </c>
      <c r="T489" s="250" t="s">
        <v>154</v>
      </c>
      <c r="U489" s="214">
        <v>0</v>
      </c>
      <c r="V489" s="214">
        <f>ROUND(E489*U489,2)</f>
        <v>0</v>
      </c>
      <c r="W489" s="214"/>
      <c r="X489" s="204"/>
      <c r="Y489" s="204"/>
      <c r="Z489" s="204"/>
      <c r="AA489" s="204"/>
      <c r="AB489" s="204"/>
      <c r="AC489" s="204"/>
      <c r="AD489" s="204"/>
      <c r="AE489" s="204"/>
      <c r="AF489" s="204"/>
      <c r="AG489" s="204" t="s">
        <v>179</v>
      </c>
      <c r="AH489" s="204"/>
      <c r="AI489" s="204"/>
      <c r="AJ489" s="204"/>
      <c r="AK489" s="204"/>
      <c r="AL489" s="204"/>
      <c r="AM489" s="204"/>
      <c r="AN489" s="204"/>
      <c r="AO489" s="204"/>
      <c r="AP489" s="204"/>
      <c r="AQ489" s="204"/>
      <c r="AR489" s="204"/>
      <c r="AS489" s="204"/>
      <c r="AT489" s="204"/>
      <c r="AU489" s="204"/>
      <c r="AV489" s="204"/>
      <c r="AW489" s="204"/>
      <c r="AX489" s="204"/>
      <c r="AY489" s="204"/>
      <c r="AZ489" s="204"/>
      <c r="BA489" s="204"/>
      <c r="BB489" s="204"/>
      <c r="BC489" s="204"/>
      <c r="BD489" s="204"/>
      <c r="BE489" s="204"/>
      <c r="BF489" s="204"/>
      <c r="BG489" s="204"/>
      <c r="BH489" s="204"/>
    </row>
    <row r="490" spans="1:60" ht="22.5" outlineLevel="1" x14ac:dyDescent="0.2">
      <c r="A490" s="234">
        <v>51</v>
      </c>
      <c r="B490" s="235" t="s">
        <v>534</v>
      </c>
      <c r="C490" s="254" t="s">
        <v>535</v>
      </c>
      <c r="D490" s="236" t="s">
        <v>162</v>
      </c>
      <c r="E490" s="237">
        <v>5</v>
      </c>
      <c r="F490" s="238"/>
      <c r="G490" s="239">
        <f>ROUND(E490*F490,2)</f>
        <v>0</v>
      </c>
      <c r="H490" s="238"/>
      <c r="I490" s="239">
        <f>ROUND(E490*H490,2)</f>
        <v>0</v>
      </c>
      <c r="J490" s="238"/>
      <c r="K490" s="239">
        <f>ROUND(E490*J490,2)</f>
        <v>0</v>
      </c>
      <c r="L490" s="239">
        <v>15</v>
      </c>
      <c r="M490" s="239">
        <f>G490*(1+L490/100)</f>
        <v>0</v>
      </c>
      <c r="N490" s="239">
        <v>3.1E-4</v>
      </c>
      <c r="O490" s="239">
        <f>ROUND(E490*N490,2)</f>
        <v>0</v>
      </c>
      <c r="P490" s="239">
        <v>0</v>
      </c>
      <c r="Q490" s="239">
        <f>ROUND(E490*P490,2)</f>
        <v>0</v>
      </c>
      <c r="R490" s="239"/>
      <c r="S490" s="239" t="s">
        <v>153</v>
      </c>
      <c r="T490" s="240" t="s">
        <v>154</v>
      </c>
      <c r="U490" s="214">
        <v>0</v>
      </c>
      <c r="V490" s="214">
        <f>ROUND(E490*U490,2)</f>
        <v>0</v>
      </c>
      <c r="W490" s="214"/>
      <c r="X490" s="204"/>
      <c r="Y490" s="204"/>
      <c r="Z490" s="204"/>
      <c r="AA490" s="204"/>
      <c r="AB490" s="204"/>
      <c r="AC490" s="204"/>
      <c r="AD490" s="204"/>
      <c r="AE490" s="204"/>
      <c r="AF490" s="204"/>
      <c r="AG490" s="204" t="s">
        <v>179</v>
      </c>
      <c r="AH490" s="204"/>
      <c r="AI490" s="204"/>
      <c r="AJ490" s="204"/>
      <c r="AK490" s="204"/>
      <c r="AL490" s="204"/>
      <c r="AM490" s="204"/>
      <c r="AN490" s="204"/>
      <c r="AO490" s="204"/>
      <c r="AP490" s="204"/>
      <c r="AQ490" s="204"/>
      <c r="AR490" s="204"/>
      <c r="AS490" s="204"/>
      <c r="AT490" s="204"/>
      <c r="AU490" s="204"/>
      <c r="AV490" s="204"/>
      <c r="AW490" s="204"/>
      <c r="AX490" s="204"/>
      <c r="AY490" s="204"/>
      <c r="AZ490" s="204"/>
      <c r="BA490" s="204"/>
      <c r="BB490" s="204"/>
      <c r="BC490" s="204"/>
      <c r="BD490" s="204"/>
      <c r="BE490" s="204"/>
      <c r="BF490" s="204"/>
      <c r="BG490" s="204"/>
      <c r="BH490" s="204"/>
    </row>
    <row r="491" spans="1:60" outlineLevel="1" x14ac:dyDescent="0.2">
      <c r="A491" s="211"/>
      <c r="B491" s="212"/>
      <c r="C491" s="255" t="s">
        <v>536</v>
      </c>
      <c r="D491" s="242"/>
      <c r="E491" s="242"/>
      <c r="F491" s="242"/>
      <c r="G491" s="242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04"/>
      <c r="Y491" s="204"/>
      <c r="Z491" s="204"/>
      <c r="AA491" s="204"/>
      <c r="AB491" s="204"/>
      <c r="AC491" s="204"/>
      <c r="AD491" s="204"/>
      <c r="AE491" s="204"/>
      <c r="AF491" s="204"/>
      <c r="AG491" s="204" t="s">
        <v>157</v>
      </c>
      <c r="AH491" s="204"/>
      <c r="AI491" s="204"/>
      <c r="AJ491" s="204"/>
      <c r="AK491" s="204"/>
      <c r="AL491" s="204"/>
      <c r="AM491" s="204"/>
      <c r="AN491" s="204"/>
      <c r="AO491" s="204"/>
      <c r="AP491" s="204"/>
      <c r="AQ491" s="204"/>
      <c r="AR491" s="204"/>
      <c r="AS491" s="204"/>
      <c r="AT491" s="204"/>
      <c r="AU491" s="204"/>
      <c r="AV491" s="204"/>
      <c r="AW491" s="204"/>
      <c r="AX491" s="204"/>
      <c r="AY491" s="204"/>
      <c r="AZ491" s="204"/>
      <c r="BA491" s="204"/>
      <c r="BB491" s="204"/>
      <c r="BC491" s="204"/>
      <c r="BD491" s="204"/>
      <c r="BE491" s="204"/>
      <c r="BF491" s="204"/>
      <c r="BG491" s="204"/>
      <c r="BH491" s="204"/>
    </row>
    <row r="492" spans="1:60" outlineLevel="1" x14ac:dyDescent="0.2">
      <c r="A492" s="244">
        <v>52</v>
      </c>
      <c r="B492" s="245" t="s">
        <v>537</v>
      </c>
      <c r="C492" s="263" t="s">
        <v>538</v>
      </c>
      <c r="D492" s="246" t="s">
        <v>162</v>
      </c>
      <c r="E492" s="247">
        <v>5</v>
      </c>
      <c r="F492" s="248"/>
      <c r="G492" s="249">
        <f>ROUND(E492*F492,2)</f>
        <v>0</v>
      </c>
      <c r="H492" s="248"/>
      <c r="I492" s="249">
        <f>ROUND(E492*H492,2)</f>
        <v>0</v>
      </c>
      <c r="J492" s="248"/>
      <c r="K492" s="249">
        <f>ROUND(E492*J492,2)</f>
        <v>0</v>
      </c>
      <c r="L492" s="249">
        <v>15</v>
      </c>
      <c r="M492" s="249">
        <f>G492*(1+L492/100)</f>
        <v>0</v>
      </c>
      <c r="N492" s="249">
        <v>1.0000000000000001E-5</v>
      </c>
      <c r="O492" s="249">
        <f>ROUND(E492*N492,2)</f>
        <v>0</v>
      </c>
      <c r="P492" s="249">
        <v>0</v>
      </c>
      <c r="Q492" s="249">
        <f>ROUND(E492*P492,2)</f>
        <v>0</v>
      </c>
      <c r="R492" s="249"/>
      <c r="S492" s="249" t="s">
        <v>153</v>
      </c>
      <c r="T492" s="250" t="s">
        <v>154</v>
      </c>
      <c r="U492" s="214">
        <v>0</v>
      </c>
      <c r="V492" s="214">
        <f>ROUND(E492*U492,2)</f>
        <v>0</v>
      </c>
      <c r="W492" s="214"/>
      <c r="X492" s="204"/>
      <c r="Y492" s="204"/>
      <c r="Z492" s="204"/>
      <c r="AA492" s="204"/>
      <c r="AB492" s="204"/>
      <c r="AC492" s="204"/>
      <c r="AD492" s="204"/>
      <c r="AE492" s="204"/>
      <c r="AF492" s="204"/>
      <c r="AG492" s="204" t="s">
        <v>179</v>
      </c>
      <c r="AH492" s="204"/>
      <c r="AI492" s="204"/>
      <c r="AJ492" s="204"/>
      <c r="AK492" s="204"/>
      <c r="AL492" s="204"/>
      <c r="AM492" s="204"/>
      <c r="AN492" s="204"/>
      <c r="AO492" s="204"/>
      <c r="AP492" s="204"/>
      <c r="AQ492" s="204"/>
      <c r="AR492" s="204"/>
      <c r="AS492" s="204"/>
      <c r="AT492" s="204"/>
      <c r="AU492" s="204"/>
      <c r="AV492" s="204"/>
      <c r="AW492" s="204"/>
      <c r="AX492" s="204"/>
      <c r="AY492" s="204"/>
      <c r="AZ492" s="204"/>
      <c r="BA492" s="204"/>
      <c r="BB492" s="204"/>
      <c r="BC492" s="204"/>
      <c r="BD492" s="204"/>
      <c r="BE492" s="204"/>
      <c r="BF492" s="204"/>
      <c r="BG492" s="204"/>
      <c r="BH492" s="204"/>
    </row>
    <row r="493" spans="1:60" x14ac:dyDescent="0.2">
      <c r="A493" s="228" t="s">
        <v>149</v>
      </c>
      <c r="B493" s="229" t="s">
        <v>119</v>
      </c>
      <c r="C493" s="253" t="s">
        <v>120</v>
      </c>
      <c r="D493" s="230"/>
      <c r="E493" s="231"/>
      <c r="F493" s="232"/>
      <c r="G493" s="232">
        <f>SUMIF(AG494:AG502,"&lt;&gt;NOR",G494:G502)</f>
        <v>0</v>
      </c>
      <c r="H493" s="232"/>
      <c r="I493" s="232">
        <f>SUM(I494:I502)</f>
        <v>0</v>
      </c>
      <c r="J493" s="232"/>
      <c r="K493" s="232">
        <f>SUM(K494:K502)</f>
        <v>0</v>
      </c>
      <c r="L493" s="232"/>
      <c r="M493" s="232">
        <f>SUM(M494:M502)</f>
        <v>0</v>
      </c>
      <c r="N493" s="232"/>
      <c r="O493" s="232">
        <f>SUM(O494:O502)</f>
        <v>0</v>
      </c>
      <c r="P493" s="232"/>
      <c r="Q493" s="232">
        <f>SUM(Q494:Q502)</f>
        <v>0</v>
      </c>
      <c r="R493" s="232"/>
      <c r="S493" s="232"/>
      <c r="T493" s="233"/>
      <c r="U493" s="227"/>
      <c r="V493" s="227">
        <f>SUM(V494:V502)</f>
        <v>0</v>
      </c>
      <c r="W493" s="227"/>
      <c r="AG493" t="s">
        <v>150</v>
      </c>
    </row>
    <row r="494" spans="1:60" outlineLevel="1" x14ac:dyDescent="0.2">
      <c r="A494" s="244">
        <v>53</v>
      </c>
      <c r="B494" s="245" t="s">
        <v>255</v>
      </c>
      <c r="C494" s="263" t="s">
        <v>256</v>
      </c>
      <c r="D494" s="246" t="s">
        <v>239</v>
      </c>
      <c r="E494" s="247">
        <v>0.30213000000000001</v>
      </c>
      <c r="F494" s="248"/>
      <c r="G494" s="249">
        <f>ROUND(E494*F494,2)</f>
        <v>0</v>
      </c>
      <c r="H494" s="248"/>
      <c r="I494" s="249">
        <f>ROUND(E494*H494,2)</f>
        <v>0</v>
      </c>
      <c r="J494" s="248"/>
      <c r="K494" s="249">
        <f>ROUND(E494*J494,2)</f>
        <v>0</v>
      </c>
      <c r="L494" s="249">
        <v>15</v>
      </c>
      <c r="M494" s="249">
        <f>G494*(1+L494/100)</f>
        <v>0</v>
      </c>
      <c r="N494" s="249">
        <v>0</v>
      </c>
      <c r="O494" s="249">
        <f>ROUND(E494*N494,2)</f>
        <v>0</v>
      </c>
      <c r="P494" s="249">
        <v>0</v>
      </c>
      <c r="Q494" s="249">
        <f>ROUND(E494*P494,2)</f>
        <v>0</v>
      </c>
      <c r="R494" s="249"/>
      <c r="S494" s="249" t="s">
        <v>153</v>
      </c>
      <c r="T494" s="250" t="s">
        <v>154</v>
      </c>
      <c r="U494" s="214">
        <v>0</v>
      </c>
      <c r="V494" s="214">
        <f>ROUND(E494*U494,2)</f>
        <v>0</v>
      </c>
      <c r="W494" s="21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 t="s">
        <v>257</v>
      </c>
      <c r="AH494" s="204"/>
      <c r="AI494" s="204"/>
      <c r="AJ494" s="204"/>
      <c r="AK494" s="204"/>
      <c r="AL494" s="204"/>
      <c r="AM494" s="204"/>
      <c r="AN494" s="204"/>
      <c r="AO494" s="204"/>
      <c r="AP494" s="204"/>
      <c r="AQ494" s="204"/>
      <c r="AR494" s="204"/>
      <c r="AS494" s="204"/>
      <c r="AT494" s="204"/>
      <c r="AU494" s="204"/>
      <c r="AV494" s="204"/>
      <c r="AW494" s="204"/>
      <c r="AX494" s="204"/>
      <c r="AY494" s="204"/>
      <c r="AZ494" s="204"/>
      <c r="BA494" s="204"/>
      <c r="BB494" s="204"/>
      <c r="BC494" s="204"/>
      <c r="BD494" s="204"/>
      <c r="BE494" s="204"/>
      <c r="BF494" s="204"/>
      <c r="BG494" s="204"/>
      <c r="BH494" s="204"/>
    </row>
    <row r="495" spans="1:60" outlineLevel="1" x14ac:dyDescent="0.2">
      <c r="A495" s="244">
        <v>54</v>
      </c>
      <c r="B495" s="245" t="s">
        <v>258</v>
      </c>
      <c r="C495" s="263" t="s">
        <v>259</v>
      </c>
      <c r="D495" s="246" t="s">
        <v>239</v>
      </c>
      <c r="E495" s="247">
        <v>1.8127800000000001</v>
      </c>
      <c r="F495" s="248"/>
      <c r="G495" s="249">
        <f>ROUND(E495*F495,2)</f>
        <v>0</v>
      </c>
      <c r="H495" s="248"/>
      <c r="I495" s="249">
        <f>ROUND(E495*H495,2)</f>
        <v>0</v>
      </c>
      <c r="J495" s="248"/>
      <c r="K495" s="249">
        <f>ROUND(E495*J495,2)</f>
        <v>0</v>
      </c>
      <c r="L495" s="249">
        <v>15</v>
      </c>
      <c r="M495" s="249">
        <f>G495*(1+L495/100)</f>
        <v>0</v>
      </c>
      <c r="N495" s="249">
        <v>0</v>
      </c>
      <c r="O495" s="249">
        <f>ROUND(E495*N495,2)</f>
        <v>0</v>
      </c>
      <c r="P495" s="249">
        <v>0</v>
      </c>
      <c r="Q495" s="249">
        <f>ROUND(E495*P495,2)</f>
        <v>0</v>
      </c>
      <c r="R495" s="249"/>
      <c r="S495" s="249" t="s">
        <v>153</v>
      </c>
      <c r="T495" s="250" t="s">
        <v>154</v>
      </c>
      <c r="U495" s="214">
        <v>0</v>
      </c>
      <c r="V495" s="214">
        <f>ROUND(E495*U495,2)</f>
        <v>0</v>
      </c>
      <c r="W495" s="21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 t="s">
        <v>179</v>
      </c>
      <c r="AH495" s="204"/>
      <c r="AI495" s="204"/>
      <c r="AJ495" s="204"/>
      <c r="AK495" s="204"/>
      <c r="AL495" s="204"/>
      <c r="AM495" s="204"/>
      <c r="AN495" s="204"/>
      <c r="AO495" s="204"/>
      <c r="AP495" s="204"/>
      <c r="AQ495" s="204"/>
      <c r="AR495" s="204"/>
      <c r="AS495" s="204"/>
      <c r="AT495" s="204"/>
      <c r="AU495" s="204"/>
      <c r="AV495" s="204"/>
      <c r="AW495" s="204"/>
      <c r="AX495" s="204"/>
      <c r="AY495" s="204"/>
      <c r="AZ495" s="204"/>
      <c r="BA495" s="204"/>
      <c r="BB495" s="204"/>
      <c r="BC495" s="204"/>
      <c r="BD495" s="204"/>
      <c r="BE495" s="204"/>
      <c r="BF495" s="204"/>
      <c r="BG495" s="204"/>
      <c r="BH495" s="204"/>
    </row>
    <row r="496" spans="1:60" outlineLevel="1" x14ac:dyDescent="0.2">
      <c r="A496" s="234">
        <v>55</v>
      </c>
      <c r="B496" s="235" t="s">
        <v>260</v>
      </c>
      <c r="C496" s="254" t="s">
        <v>261</v>
      </c>
      <c r="D496" s="236" t="s">
        <v>239</v>
      </c>
      <c r="E496" s="237">
        <v>0.30213000000000001</v>
      </c>
      <c r="F496" s="238"/>
      <c r="G496" s="239">
        <f>ROUND(E496*F496,2)</f>
        <v>0</v>
      </c>
      <c r="H496" s="238"/>
      <c r="I496" s="239">
        <f>ROUND(E496*H496,2)</f>
        <v>0</v>
      </c>
      <c r="J496" s="238"/>
      <c r="K496" s="239">
        <f>ROUND(E496*J496,2)</f>
        <v>0</v>
      </c>
      <c r="L496" s="239">
        <v>15</v>
      </c>
      <c r="M496" s="239">
        <f>G496*(1+L496/100)</f>
        <v>0</v>
      </c>
      <c r="N496" s="239">
        <v>0</v>
      </c>
      <c r="O496" s="239">
        <f>ROUND(E496*N496,2)</f>
        <v>0</v>
      </c>
      <c r="P496" s="239">
        <v>0</v>
      </c>
      <c r="Q496" s="239">
        <f>ROUND(E496*P496,2)</f>
        <v>0</v>
      </c>
      <c r="R496" s="239"/>
      <c r="S496" s="239" t="s">
        <v>153</v>
      </c>
      <c r="T496" s="240" t="s">
        <v>154</v>
      </c>
      <c r="U496" s="214">
        <v>0</v>
      </c>
      <c r="V496" s="214">
        <f>ROUND(E496*U496,2)</f>
        <v>0</v>
      </c>
      <c r="W496" s="214"/>
      <c r="X496" s="204"/>
      <c r="Y496" s="204"/>
      <c r="Z496" s="204"/>
      <c r="AA496" s="204"/>
      <c r="AB496" s="204"/>
      <c r="AC496" s="204"/>
      <c r="AD496" s="204"/>
      <c r="AE496" s="204"/>
      <c r="AF496" s="204"/>
      <c r="AG496" s="204" t="s">
        <v>257</v>
      </c>
      <c r="AH496" s="204"/>
      <c r="AI496" s="204"/>
      <c r="AJ496" s="204"/>
      <c r="AK496" s="204"/>
      <c r="AL496" s="204"/>
      <c r="AM496" s="204"/>
      <c r="AN496" s="204"/>
      <c r="AO496" s="204"/>
      <c r="AP496" s="204"/>
      <c r="AQ496" s="204"/>
      <c r="AR496" s="204"/>
      <c r="AS496" s="204"/>
      <c r="AT496" s="204"/>
      <c r="AU496" s="204"/>
      <c r="AV496" s="204"/>
      <c r="AW496" s="204"/>
      <c r="AX496" s="204"/>
      <c r="AY496" s="204"/>
      <c r="AZ496" s="204"/>
      <c r="BA496" s="204"/>
      <c r="BB496" s="204"/>
      <c r="BC496" s="204"/>
      <c r="BD496" s="204"/>
      <c r="BE496" s="204"/>
      <c r="BF496" s="204"/>
      <c r="BG496" s="204"/>
      <c r="BH496" s="204"/>
    </row>
    <row r="497" spans="1:60" outlineLevel="1" x14ac:dyDescent="0.2">
      <c r="A497" s="211"/>
      <c r="B497" s="212"/>
      <c r="C497" s="255" t="s">
        <v>262</v>
      </c>
      <c r="D497" s="242"/>
      <c r="E497" s="242"/>
      <c r="F497" s="242"/>
      <c r="G497" s="242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04"/>
      <c r="Y497" s="204"/>
      <c r="Z497" s="204"/>
      <c r="AA497" s="204"/>
      <c r="AB497" s="204"/>
      <c r="AC497" s="204"/>
      <c r="AD497" s="204"/>
      <c r="AE497" s="204"/>
      <c r="AF497" s="204"/>
      <c r="AG497" s="204" t="s">
        <v>157</v>
      </c>
      <c r="AH497" s="204"/>
      <c r="AI497" s="204"/>
      <c r="AJ497" s="204"/>
      <c r="AK497" s="204"/>
      <c r="AL497" s="204"/>
      <c r="AM497" s="204"/>
      <c r="AN497" s="204"/>
      <c r="AO497" s="204"/>
      <c r="AP497" s="204"/>
      <c r="AQ497" s="204"/>
      <c r="AR497" s="204"/>
      <c r="AS497" s="204"/>
      <c r="AT497" s="204"/>
      <c r="AU497" s="204"/>
      <c r="AV497" s="204"/>
      <c r="AW497" s="204"/>
      <c r="AX497" s="204"/>
      <c r="AY497" s="204"/>
      <c r="AZ497" s="204"/>
      <c r="BA497" s="204"/>
      <c r="BB497" s="204"/>
      <c r="BC497" s="204"/>
      <c r="BD497" s="204"/>
      <c r="BE497" s="204"/>
      <c r="BF497" s="204"/>
      <c r="BG497" s="204"/>
      <c r="BH497" s="204"/>
    </row>
    <row r="498" spans="1:60" outlineLevel="1" x14ac:dyDescent="0.2">
      <c r="A498" s="244">
        <v>56</v>
      </c>
      <c r="B498" s="245" t="s">
        <v>263</v>
      </c>
      <c r="C498" s="263" t="s">
        <v>264</v>
      </c>
      <c r="D498" s="246" t="s">
        <v>239</v>
      </c>
      <c r="E498" s="247">
        <v>2.7191700000000001</v>
      </c>
      <c r="F498" s="248"/>
      <c r="G498" s="249">
        <f>ROUND(E498*F498,2)</f>
        <v>0</v>
      </c>
      <c r="H498" s="248"/>
      <c r="I498" s="249">
        <f>ROUND(E498*H498,2)</f>
        <v>0</v>
      </c>
      <c r="J498" s="248"/>
      <c r="K498" s="249">
        <f>ROUND(E498*J498,2)</f>
        <v>0</v>
      </c>
      <c r="L498" s="249">
        <v>15</v>
      </c>
      <c r="M498" s="249">
        <f>G498*(1+L498/100)</f>
        <v>0</v>
      </c>
      <c r="N498" s="249">
        <v>0</v>
      </c>
      <c r="O498" s="249">
        <f>ROUND(E498*N498,2)</f>
        <v>0</v>
      </c>
      <c r="P498" s="249">
        <v>0</v>
      </c>
      <c r="Q498" s="249">
        <f>ROUND(E498*P498,2)</f>
        <v>0</v>
      </c>
      <c r="R498" s="249"/>
      <c r="S498" s="249" t="s">
        <v>153</v>
      </c>
      <c r="T498" s="250" t="s">
        <v>154</v>
      </c>
      <c r="U498" s="214">
        <v>0</v>
      </c>
      <c r="V498" s="214">
        <f>ROUND(E498*U498,2)</f>
        <v>0</v>
      </c>
      <c r="W498" s="214"/>
      <c r="X498" s="204"/>
      <c r="Y498" s="204"/>
      <c r="Z498" s="204"/>
      <c r="AA498" s="204"/>
      <c r="AB498" s="204"/>
      <c r="AC498" s="204"/>
      <c r="AD498" s="204"/>
      <c r="AE498" s="204"/>
      <c r="AF498" s="204"/>
      <c r="AG498" s="204" t="s">
        <v>257</v>
      </c>
      <c r="AH498" s="204"/>
      <c r="AI498" s="204"/>
      <c r="AJ498" s="204"/>
      <c r="AK498" s="204"/>
      <c r="AL498" s="204"/>
      <c r="AM498" s="204"/>
      <c r="AN498" s="204"/>
      <c r="AO498" s="204"/>
      <c r="AP498" s="204"/>
      <c r="AQ498" s="204"/>
      <c r="AR498" s="204"/>
      <c r="AS498" s="204"/>
      <c r="AT498" s="204"/>
      <c r="AU498" s="204"/>
      <c r="AV498" s="204"/>
      <c r="AW498" s="204"/>
      <c r="AX498" s="204"/>
      <c r="AY498" s="204"/>
      <c r="AZ498" s="204"/>
      <c r="BA498" s="204"/>
      <c r="BB498" s="204"/>
      <c r="BC498" s="204"/>
      <c r="BD498" s="204"/>
      <c r="BE498" s="204"/>
      <c r="BF498" s="204"/>
      <c r="BG498" s="204"/>
      <c r="BH498" s="204"/>
    </row>
    <row r="499" spans="1:60" outlineLevel="1" x14ac:dyDescent="0.2">
      <c r="A499" s="234">
        <v>57</v>
      </c>
      <c r="B499" s="235" t="s">
        <v>265</v>
      </c>
      <c r="C499" s="254" t="s">
        <v>266</v>
      </c>
      <c r="D499" s="236" t="s">
        <v>239</v>
      </c>
      <c r="E499" s="237">
        <v>0.30213000000000001</v>
      </c>
      <c r="F499" s="238"/>
      <c r="G499" s="239">
        <f>ROUND(E499*F499,2)</f>
        <v>0</v>
      </c>
      <c r="H499" s="238"/>
      <c r="I499" s="239">
        <f>ROUND(E499*H499,2)</f>
        <v>0</v>
      </c>
      <c r="J499" s="238"/>
      <c r="K499" s="239">
        <f>ROUND(E499*J499,2)</f>
        <v>0</v>
      </c>
      <c r="L499" s="239">
        <v>15</v>
      </c>
      <c r="M499" s="239">
        <f>G499*(1+L499/100)</f>
        <v>0</v>
      </c>
      <c r="N499" s="239">
        <v>0</v>
      </c>
      <c r="O499" s="239">
        <f>ROUND(E499*N499,2)</f>
        <v>0</v>
      </c>
      <c r="P499" s="239">
        <v>0</v>
      </c>
      <c r="Q499" s="239">
        <f>ROUND(E499*P499,2)</f>
        <v>0</v>
      </c>
      <c r="R499" s="239"/>
      <c r="S499" s="239" t="s">
        <v>153</v>
      </c>
      <c r="T499" s="240" t="s">
        <v>154</v>
      </c>
      <c r="U499" s="214">
        <v>0</v>
      </c>
      <c r="V499" s="214">
        <f>ROUND(E499*U499,2)</f>
        <v>0</v>
      </c>
      <c r="W499" s="214"/>
      <c r="X499" s="204"/>
      <c r="Y499" s="204"/>
      <c r="Z499" s="204"/>
      <c r="AA499" s="204"/>
      <c r="AB499" s="204"/>
      <c r="AC499" s="204"/>
      <c r="AD499" s="204"/>
      <c r="AE499" s="204"/>
      <c r="AF499" s="204"/>
      <c r="AG499" s="204" t="s">
        <v>257</v>
      </c>
      <c r="AH499" s="204"/>
      <c r="AI499" s="204"/>
      <c r="AJ499" s="204"/>
      <c r="AK499" s="204"/>
      <c r="AL499" s="204"/>
      <c r="AM499" s="204"/>
      <c r="AN499" s="204"/>
      <c r="AO499" s="204"/>
      <c r="AP499" s="204"/>
      <c r="AQ499" s="204"/>
      <c r="AR499" s="204"/>
      <c r="AS499" s="204"/>
      <c r="AT499" s="204"/>
      <c r="AU499" s="204"/>
      <c r="AV499" s="204"/>
      <c r="AW499" s="204"/>
      <c r="AX499" s="204"/>
      <c r="AY499" s="204"/>
      <c r="AZ499" s="204"/>
      <c r="BA499" s="204"/>
      <c r="BB499" s="204"/>
      <c r="BC499" s="204"/>
      <c r="BD499" s="204"/>
      <c r="BE499" s="204"/>
      <c r="BF499" s="204"/>
      <c r="BG499" s="204"/>
      <c r="BH499" s="204"/>
    </row>
    <row r="500" spans="1:60" outlineLevel="1" x14ac:dyDescent="0.2">
      <c r="A500" s="211"/>
      <c r="B500" s="212"/>
      <c r="C500" s="255" t="s">
        <v>267</v>
      </c>
      <c r="D500" s="242"/>
      <c r="E500" s="242"/>
      <c r="F500" s="242"/>
      <c r="G500" s="242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 t="s">
        <v>157</v>
      </c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4"/>
      <c r="AT500" s="204"/>
      <c r="AU500" s="204"/>
      <c r="AV500" s="204"/>
      <c r="AW500" s="204"/>
      <c r="AX500" s="204"/>
      <c r="AY500" s="204"/>
      <c r="AZ500" s="204"/>
      <c r="BA500" s="204"/>
      <c r="BB500" s="204"/>
      <c r="BC500" s="204"/>
      <c r="BD500" s="204"/>
      <c r="BE500" s="204"/>
      <c r="BF500" s="204"/>
      <c r="BG500" s="204"/>
      <c r="BH500" s="204"/>
    </row>
    <row r="501" spans="1:60" outlineLevel="1" x14ac:dyDescent="0.2">
      <c r="A501" s="244">
        <v>58</v>
      </c>
      <c r="B501" s="245" t="s">
        <v>268</v>
      </c>
      <c r="C501" s="263" t="s">
        <v>269</v>
      </c>
      <c r="D501" s="246" t="s">
        <v>239</v>
      </c>
      <c r="E501" s="247">
        <v>2.4170400000000001</v>
      </c>
      <c r="F501" s="248"/>
      <c r="G501" s="249">
        <f>ROUND(E501*F501,2)</f>
        <v>0</v>
      </c>
      <c r="H501" s="248"/>
      <c r="I501" s="249">
        <f>ROUND(E501*H501,2)</f>
        <v>0</v>
      </c>
      <c r="J501" s="248"/>
      <c r="K501" s="249">
        <f>ROUND(E501*J501,2)</f>
        <v>0</v>
      </c>
      <c r="L501" s="249">
        <v>15</v>
      </c>
      <c r="M501" s="249">
        <f>G501*(1+L501/100)</f>
        <v>0</v>
      </c>
      <c r="N501" s="249">
        <v>0</v>
      </c>
      <c r="O501" s="249">
        <f>ROUND(E501*N501,2)</f>
        <v>0</v>
      </c>
      <c r="P501" s="249">
        <v>0</v>
      </c>
      <c r="Q501" s="249">
        <f>ROUND(E501*P501,2)</f>
        <v>0</v>
      </c>
      <c r="R501" s="249"/>
      <c r="S501" s="249" t="s">
        <v>153</v>
      </c>
      <c r="T501" s="250" t="s">
        <v>154</v>
      </c>
      <c r="U501" s="214">
        <v>0</v>
      </c>
      <c r="V501" s="214">
        <f>ROUND(E501*U501,2)</f>
        <v>0</v>
      </c>
      <c r="W501" s="21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 t="s">
        <v>257</v>
      </c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</row>
    <row r="502" spans="1:60" outlineLevel="1" x14ac:dyDescent="0.2">
      <c r="A502" s="234">
        <v>59</v>
      </c>
      <c r="B502" s="235" t="s">
        <v>270</v>
      </c>
      <c r="C502" s="254" t="s">
        <v>271</v>
      </c>
      <c r="D502" s="236" t="s">
        <v>239</v>
      </c>
      <c r="E502" s="237">
        <v>0.30213000000000001</v>
      </c>
      <c r="F502" s="238"/>
      <c r="G502" s="239">
        <f>ROUND(E502*F502,2)</f>
        <v>0</v>
      </c>
      <c r="H502" s="238"/>
      <c r="I502" s="239">
        <f>ROUND(E502*H502,2)</f>
        <v>0</v>
      </c>
      <c r="J502" s="238"/>
      <c r="K502" s="239">
        <f>ROUND(E502*J502,2)</f>
        <v>0</v>
      </c>
      <c r="L502" s="239">
        <v>15</v>
      </c>
      <c r="M502" s="239">
        <f>G502*(1+L502/100)</f>
        <v>0</v>
      </c>
      <c r="N502" s="239">
        <v>0</v>
      </c>
      <c r="O502" s="239">
        <f>ROUND(E502*N502,2)</f>
        <v>0</v>
      </c>
      <c r="P502" s="239">
        <v>0</v>
      </c>
      <c r="Q502" s="239">
        <f>ROUND(E502*P502,2)</f>
        <v>0</v>
      </c>
      <c r="R502" s="239"/>
      <c r="S502" s="239" t="s">
        <v>153</v>
      </c>
      <c r="T502" s="240" t="s">
        <v>154</v>
      </c>
      <c r="U502" s="214">
        <v>0</v>
      </c>
      <c r="V502" s="214">
        <f>ROUND(E502*U502,2)</f>
        <v>0</v>
      </c>
      <c r="W502" s="214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 t="s">
        <v>257</v>
      </c>
      <c r="AH502" s="204"/>
      <c r="AI502" s="204"/>
      <c r="AJ502" s="204"/>
      <c r="AK502" s="204"/>
      <c r="AL502" s="204"/>
      <c r="AM502" s="204"/>
      <c r="AN502" s="204"/>
      <c r="AO502" s="204"/>
      <c r="AP502" s="204"/>
      <c r="AQ502" s="204"/>
      <c r="AR502" s="204"/>
      <c r="AS502" s="204"/>
      <c r="AT502" s="204"/>
      <c r="AU502" s="204"/>
      <c r="AV502" s="204"/>
      <c r="AW502" s="204"/>
      <c r="AX502" s="204"/>
      <c r="AY502" s="204"/>
      <c r="AZ502" s="204"/>
      <c r="BA502" s="204"/>
      <c r="BB502" s="204"/>
      <c r="BC502" s="204"/>
      <c r="BD502" s="204"/>
      <c r="BE502" s="204"/>
      <c r="BF502" s="204"/>
      <c r="BG502" s="204"/>
      <c r="BH502" s="204"/>
    </row>
    <row r="503" spans="1:60" x14ac:dyDescent="0.2">
      <c r="A503" s="5"/>
      <c r="B503" s="6"/>
      <c r="C503" s="265"/>
      <c r="D503" s="8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AE503">
        <v>15</v>
      </c>
      <c r="AF503">
        <v>21</v>
      </c>
    </row>
    <row r="504" spans="1:60" x14ac:dyDescent="0.2">
      <c r="A504" s="207"/>
      <c r="B504" s="208" t="s">
        <v>29</v>
      </c>
      <c r="C504" s="266"/>
      <c r="D504" s="209"/>
      <c r="E504" s="210"/>
      <c r="F504" s="210"/>
      <c r="G504" s="252">
        <f>G8+G13+G331+G423+G432+G434+G440+G481+G485+G493</f>
        <v>0</v>
      </c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AE504">
        <f>SUMIF(L7:L502,AE503,G7:G502)</f>
        <v>0</v>
      </c>
      <c r="AF504">
        <f>SUMIF(L7:L502,AF503,G7:G502)</f>
        <v>0</v>
      </c>
      <c r="AG504" t="s">
        <v>272</v>
      </c>
    </row>
    <row r="505" spans="1:60" x14ac:dyDescent="0.2">
      <c r="C505" s="267"/>
      <c r="D505" s="188"/>
      <c r="AG505" t="s">
        <v>273</v>
      </c>
    </row>
    <row r="506" spans="1:60" x14ac:dyDescent="0.2">
      <c r="D506" s="188"/>
    </row>
    <row r="507" spans="1:60" x14ac:dyDescent="0.2">
      <c r="D507" s="188"/>
    </row>
    <row r="508" spans="1:60" x14ac:dyDescent="0.2">
      <c r="D508" s="188"/>
    </row>
    <row r="509" spans="1:60" x14ac:dyDescent="0.2">
      <c r="D509" s="188"/>
    </row>
    <row r="510" spans="1:60" x14ac:dyDescent="0.2">
      <c r="D510" s="188"/>
    </row>
    <row r="511" spans="1:60" x14ac:dyDescent="0.2">
      <c r="D511" s="188"/>
    </row>
    <row r="512" spans="1:60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Ch1UWBtU5K1VFGqXKMRuaU9s6TgNJKuT7Us9UK8E9brDGusiPw6wwzuwUvheBnueWbEF+U/QWNbYHdhTwqnFgQ==" saltValue="0MOPEm1ZNheJAidsfSD0GQ==" spinCount="100000" sheet="1"/>
  <mergeCells count="55">
    <mergeCell ref="C500:G500"/>
    <mergeCell ref="C430:G430"/>
    <mergeCell ref="C431:G431"/>
    <mergeCell ref="C460:G460"/>
    <mergeCell ref="C487:G487"/>
    <mergeCell ref="C491:G491"/>
    <mergeCell ref="C497:G497"/>
    <mergeCell ref="C379:G379"/>
    <mergeCell ref="C416:G416"/>
    <mergeCell ref="C417:G417"/>
    <mergeCell ref="C425:G425"/>
    <mergeCell ref="C427:G427"/>
    <mergeCell ref="C428:G428"/>
    <mergeCell ref="C333:G333"/>
    <mergeCell ref="C335:G335"/>
    <mergeCell ref="C336:G336"/>
    <mergeCell ref="C373:G373"/>
    <mergeCell ref="C374:G374"/>
    <mergeCell ref="C378:G378"/>
    <mergeCell ref="C323:G323"/>
    <mergeCell ref="C324:G324"/>
    <mergeCell ref="C326:G326"/>
    <mergeCell ref="C327:G327"/>
    <mergeCell ref="C329:G329"/>
    <mergeCell ref="C330:G330"/>
    <mergeCell ref="C267:G267"/>
    <mergeCell ref="C284:G284"/>
    <mergeCell ref="C285:G285"/>
    <mergeCell ref="C303:G303"/>
    <mergeCell ref="C304:G304"/>
    <mergeCell ref="C321:G321"/>
    <mergeCell ref="C248:G248"/>
    <mergeCell ref="C249:G249"/>
    <mergeCell ref="C256:G256"/>
    <mergeCell ref="C258:G258"/>
    <mergeCell ref="C259:G259"/>
    <mergeCell ref="C266:G266"/>
    <mergeCell ref="C106:G106"/>
    <mergeCell ref="C136:G136"/>
    <mergeCell ref="C155:G155"/>
    <mergeCell ref="C160:G160"/>
    <mergeCell ref="C186:G186"/>
    <mergeCell ref="C214:G214"/>
    <mergeCell ref="C15:G15"/>
    <mergeCell ref="C16:G16"/>
    <mergeCell ref="C46:G46"/>
    <mergeCell ref="C47:G47"/>
    <mergeCell ref="C82:G82"/>
    <mergeCell ref="C83:G8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3" activePane="bottomLeft" state="frozen"/>
      <selection pane="bottomLeft" activeCell="C28" sqref="C28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51</v>
      </c>
      <c r="C4" s="196" t="s">
        <v>52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89</v>
      </c>
      <c r="C13" s="253" t="s">
        <v>90</v>
      </c>
      <c r="D13" s="230"/>
      <c r="E13" s="231"/>
      <c r="F13" s="232"/>
      <c r="G13" s="232">
        <f>SUMIF(AG14:AG21,"&lt;&gt;NOR",G14:G21)</f>
        <v>0</v>
      </c>
      <c r="H13" s="232"/>
      <c r="I13" s="232">
        <f>SUM(I14:I21)</f>
        <v>0</v>
      </c>
      <c r="J13" s="232"/>
      <c r="K13" s="232">
        <f>SUM(K14:K21)</f>
        <v>0</v>
      </c>
      <c r="L13" s="232"/>
      <c r="M13" s="232">
        <f>SUM(M14:M21)</f>
        <v>0</v>
      </c>
      <c r="N13" s="232"/>
      <c r="O13" s="232">
        <f>SUM(O14:O21)</f>
        <v>0</v>
      </c>
      <c r="P13" s="232"/>
      <c r="Q13" s="232">
        <f>SUM(Q14:Q21)</f>
        <v>0.32999999999999996</v>
      </c>
      <c r="R13" s="232"/>
      <c r="S13" s="232"/>
      <c r="T13" s="233"/>
      <c r="U13" s="227"/>
      <c r="V13" s="227">
        <f>SUM(V14:V21)</f>
        <v>0</v>
      </c>
      <c r="W13" s="227"/>
      <c r="AG13" t="s">
        <v>150</v>
      </c>
    </row>
    <row r="14" spans="1:60" outlineLevel="1" x14ac:dyDescent="0.2">
      <c r="A14" s="234">
        <v>2</v>
      </c>
      <c r="B14" s="235" t="s">
        <v>539</v>
      </c>
      <c r="C14" s="254" t="s">
        <v>540</v>
      </c>
      <c r="D14" s="236" t="s">
        <v>541</v>
      </c>
      <c r="E14" s="237">
        <v>1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257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8" t="s">
        <v>69</v>
      </c>
      <c r="D15" s="219"/>
      <c r="E15" s="220">
        <v>1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164</v>
      </c>
      <c r="AH15" s="204">
        <v>0</v>
      </c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34">
        <v>3</v>
      </c>
      <c r="B16" s="235" t="s">
        <v>542</v>
      </c>
      <c r="C16" s="254" t="s">
        <v>543</v>
      </c>
      <c r="D16" s="236" t="s">
        <v>541</v>
      </c>
      <c r="E16" s="237">
        <v>2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15</v>
      </c>
      <c r="M16" s="239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39"/>
      <c r="S16" s="239" t="s">
        <v>153</v>
      </c>
      <c r="T16" s="240" t="s">
        <v>154</v>
      </c>
      <c r="U16" s="214">
        <v>0</v>
      </c>
      <c r="V16" s="214">
        <f>ROUND(E16*U16,2)</f>
        <v>0</v>
      </c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257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544</v>
      </c>
      <c r="D17" s="219"/>
      <c r="E17" s="220">
        <v>2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ht="33.75" outlineLevel="1" x14ac:dyDescent="0.2">
      <c r="A18" s="234">
        <v>4</v>
      </c>
      <c r="B18" s="235" t="s">
        <v>545</v>
      </c>
      <c r="C18" s="254" t="s">
        <v>546</v>
      </c>
      <c r="D18" s="236" t="s">
        <v>162</v>
      </c>
      <c r="E18" s="237">
        <v>1.97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15</v>
      </c>
      <c r="M18" s="239">
        <f>G18*(1+L18/100)</f>
        <v>0</v>
      </c>
      <c r="N18" s="239">
        <v>1E-3</v>
      </c>
      <c r="O18" s="239">
        <f>ROUND(E18*N18,2)</f>
        <v>0</v>
      </c>
      <c r="P18" s="239">
        <v>6.3E-2</v>
      </c>
      <c r="Q18" s="239">
        <f>ROUND(E18*P18,2)</f>
        <v>0.12</v>
      </c>
      <c r="R18" s="239"/>
      <c r="S18" s="239" t="s">
        <v>153</v>
      </c>
      <c r="T18" s="240" t="s">
        <v>154</v>
      </c>
      <c r="U18" s="214">
        <v>0</v>
      </c>
      <c r="V18" s="214">
        <f>ROUND(E18*U18,2)</f>
        <v>0</v>
      </c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155</v>
      </c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547</v>
      </c>
      <c r="D19" s="219"/>
      <c r="E19" s="220">
        <v>1.97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ht="22.5" outlineLevel="1" x14ac:dyDescent="0.2">
      <c r="A20" s="234">
        <v>5</v>
      </c>
      <c r="B20" s="235" t="s">
        <v>548</v>
      </c>
      <c r="C20" s="254" t="s">
        <v>549</v>
      </c>
      <c r="D20" s="236" t="s">
        <v>162</v>
      </c>
      <c r="E20" s="237">
        <v>3.5459999999999998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15</v>
      </c>
      <c r="M20" s="239">
        <f>G20*(1+L20/100)</f>
        <v>0</v>
      </c>
      <c r="N20" s="239">
        <v>8.3000000000000001E-4</v>
      </c>
      <c r="O20" s="239">
        <f>ROUND(E20*N20,2)</f>
        <v>0</v>
      </c>
      <c r="P20" s="239">
        <v>0.06</v>
      </c>
      <c r="Q20" s="239">
        <f>ROUND(E20*P20,2)</f>
        <v>0.21</v>
      </c>
      <c r="R20" s="239"/>
      <c r="S20" s="239" t="s">
        <v>153</v>
      </c>
      <c r="T20" s="240" t="s">
        <v>154</v>
      </c>
      <c r="U20" s="214">
        <v>0</v>
      </c>
      <c r="V20" s="214">
        <f>ROUND(E20*U20,2)</f>
        <v>0</v>
      </c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155</v>
      </c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8" t="s">
        <v>550</v>
      </c>
      <c r="D21" s="219"/>
      <c r="E21" s="220">
        <v>3.55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164</v>
      </c>
      <c r="AH21" s="204">
        <v>0</v>
      </c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x14ac:dyDescent="0.2">
      <c r="A22" s="228" t="s">
        <v>149</v>
      </c>
      <c r="B22" s="229" t="s">
        <v>93</v>
      </c>
      <c r="C22" s="253" t="s">
        <v>94</v>
      </c>
      <c r="D22" s="230"/>
      <c r="E22" s="231"/>
      <c r="F22" s="232"/>
      <c r="G22" s="232">
        <f>SUMIF(AG23:AG23,"&lt;&gt;NOR",G23:G23)</f>
        <v>0</v>
      </c>
      <c r="H22" s="232"/>
      <c r="I22" s="232">
        <f>SUM(I23:I23)</f>
        <v>0</v>
      </c>
      <c r="J22" s="232"/>
      <c r="K22" s="232">
        <f>SUM(K23:K23)</f>
        <v>0</v>
      </c>
      <c r="L22" s="232"/>
      <c r="M22" s="232">
        <f>SUM(M23:M23)</f>
        <v>0</v>
      </c>
      <c r="N22" s="232"/>
      <c r="O22" s="232">
        <f>SUM(O23:O23)</f>
        <v>0</v>
      </c>
      <c r="P22" s="232"/>
      <c r="Q22" s="232">
        <f>SUM(Q23:Q23)</f>
        <v>0</v>
      </c>
      <c r="R22" s="232"/>
      <c r="S22" s="232"/>
      <c r="T22" s="233"/>
      <c r="U22" s="227"/>
      <c r="V22" s="227">
        <f>SUM(V23:V23)</f>
        <v>0.01</v>
      </c>
      <c r="W22" s="227"/>
      <c r="AG22" t="s">
        <v>150</v>
      </c>
    </row>
    <row r="23" spans="1:60" outlineLevel="1" x14ac:dyDescent="0.2">
      <c r="A23" s="244">
        <v>6</v>
      </c>
      <c r="B23" s="245" t="s">
        <v>237</v>
      </c>
      <c r="C23" s="263" t="s">
        <v>238</v>
      </c>
      <c r="D23" s="246" t="s">
        <v>239</v>
      </c>
      <c r="E23" s="247">
        <v>4.9100000000000003E-3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15</v>
      </c>
      <c r="M23" s="249">
        <f>G23*(1+L23/100)</f>
        <v>0</v>
      </c>
      <c r="N23" s="249">
        <v>0</v>
      </c>
      <c r="O23" s="249">
        <f>ROUND(E23*N23,2)</f>
        <v>0</v>
      </c>
      <c r="P23" s="249">
        <v>0</v>
      </c>
      <c r="Q23" s="249">
        <f>ROUND(E23*P23,2)</f>
        <v>0</v>
      </c>
      <c r="R23" s="249"/>
      <c r="S23" s="249" t="s">
        <v>240</v>
      </c>
      <c r="T23" s="250" t="s">
        <v>240</v>
      </c>
      <c r="U23" s="214">
        <v>1.8720000000000001</v>
      </c>
      <c r="V23" s="214">
        <f>ROUND(E23*U23,2)</f>
        <v>0.01</v>
      </c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241</v>
      </c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x14ac:dyDescent="0.2">
      <c r="A24" s="228" t="s">
        <v>149</v>
      </c>
      <c r="B24" s="229" t="s">
        <v>107</v>
      </c>
      <c r="C24" s="253" t="s">
        <v>108</v>
      </c>
      <c r="D24" s="230"/>
      <c r="E24" s="231"/>
      <c r="F24" s="232"/>
      <c r="G24" s="232">
        <f>SUMIF(AG25:AG30,"&lt;&gt;NOR",G25:G30)</f>
        <v>0</v>
      </c>
      <c r="H24" s="232"/>
      <c r="I24" s="232">
        <f>SUM(I25:I30)</f>
        <v>0</v>
      </c>
      <c r="J24" s="232"/>
      <c r="K24" s="232">
        <f>SUM(K25:K30)</f>
        <v>0</v>
      </c>
      <c r="L24" s="232"/>
      <c r="M24" s="232">
        <f>SUM(M25:M30)</f>
        <v>0</v>
      </c>
      <c r="N24" s="232"/>
      <c r="O24" s="232">
        <f>SUM(O25:O30)</f>
        <v>0</v>
      </c>
      <c r="P24" s="232"/>
      <c r="Q24" s="232">
        <f>SUM(Q25:Q30)</f>
        <v>0</v>
      </c>
      <c r="R24" s="232"/>
      <c r="S24" s="232"/>
      <c r="T24" s="233"/>
      <c r="U24" s="227"/>
      <c r="V24" s="227">
        <f>SUM(V25:V30)</f>
        <v>0</v>
      </c>
      <c r="W24" s="227"/>
      <c r="AG24" t="s">
        <v>150</v>
      </c>
    </row>
    <row r="25" spans="1:60" outlineLevel="1" x14ac:dyDescent="0.2">
      <c r="A25" s="234">
        <v>7</v>
      </c>
      <c r="B25" s="235" t="s">
        <v>551</v>
      </c>
      <c r="C25" s="268" t="s">
        <v>781</v>
      </c>
      <c r="D25" s="236" t="s">
        <v>552</v>
      </c>
      <c r="E25" s="237">
        <v>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15</v>
      </c>
      <c r="M25" s="239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39"/>
      <c r="S25" s="239" t="s">
        <v>153</v>
      </c>
      <c r="T25" s="240" t="s">
        <v>154</v>
      </c>
      <c r="U25" s="214">
        <v>0</v>
      </c>
      <c r="V25" s="214">
        <f>ROUND(E25*U25,2)</f>
        <v>0</v>
      </c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155</v>
      </c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11"/>
      <c r="B26" s="212"/>
      <c r="C26" s="255" t="s">
        <v>553</v>
      </c>
      <c r="D26" s="242"/>
      <c r="E26" s="242"/>
      <c r="F26" s="242"/>
      <c r="G26" s="242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157</v>
      </c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7" t="s">
        <v>554</v>
      </c>
      <c r="D27" s="243"/>
      <c r="E27" s="243"/>
      <c r="F27" s="243"/>
      <c r="G27" s="243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157</v>
      </c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34">
        <v>8</v>
      </c>
      <c r="B28" s="235" t="s">
        <v>555</v>
      </c>
      <c r="C28" s="268" t="s">
        <v>556</v>
      </c>
      <c r="D28" s="236" t="s">
        <v>552</v>
      </c>
      <c r="E28" s="237">
        <v>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15</v>
      </c>
      <c r="M28" s="239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39"/>
      <c r="S28" s="239" t="s">
        <v>153</v>
      </c>
      <c r="T28" s="240" t="s">
        <v>154</v>
      </c>
      <c r="U28" s="214">
        <v>0</v>
      </c>
      <c r="V28" s="214">
        <f>ROUND(E28*U28,2)</f>
        <v>0</v>
      </c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155</v>
      </c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5" t="s">
        <v>557</v>
      </c>
      <c r="D29" s="242"/>
      <c r="E29" s="242"/>
      <c r="F29" s="242"/>
      <c r="G29" s="242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157</v>
      </c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outlineLevel="1" x14ac:dyDescent="0.2">
      <c r="A30" s="211"/>
      <c r="B30" s="212"/>
      <c r="C30" s="257" t="s">
        <v>554</v>
      </c>
      <c r="D30" s="243"/>
      <c r="E30" s="243"/>
      <c r="F30" s="243"/>
      <c r="G30" s="243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157</v>
      </c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x14ac:dyDescent="0.2">
      <c r="A31" s="228" t="s">
        <v>149</v>
      </c>
      <c r="B31" s="229" t="s">
        <v>119</v>
      </c>
      <c r="C31" s="253" t="s">
        <v>120</v>
      </c>
      <c r="D31" s="230"/>
      <c r="E31" s="231"/>
      <c r="F31" s="232"/>
      <c r="G31" s="232">
        <f>SUMIF(AG32:AG39,"&lt;&gt;NOR",G32:G39)</f>
        <v>0</v>
      </c>
      <c r="H31" s="232"/>
      <c r="I31" s="232">
        <f>SUM(I32:I39)</f>
        <v>0</v>
      </c>
      <c r="J31" s="232"/>
      <c r="K31" s="232">
        <f>SUM(K32:K39)</f>
        <v>0</v>
      </c>
      <c r="L31" s="232"/>
      <c r="M31" s="232">
        <f>SUM(M32:M39)</f>
        <v>0</v>
      </c>
      <c r="N31" s="232"/>
      <c r="O31" s="232">
        <f>SUM(O32:O39)</f>
        <v>0</v>
      </c>
      <c r="P31" s="232"/>
      <c r="Q31" s="232">
        <f>SUM(Q32:Q39)</f>
        <v>0</v>
      </c>
      <c r="R31" s="232"/>
      <c r="S31" s="232"/>
      <c r="T31" s="233"/>
      <c r="U31" s="227"/>
      <c r="V31" s="227">
        <f>SUM(V32:V39)</f>
        <v>0</v>
      </c>
      <c r="W31" s="227"/>
      <c r="AG31" t="s">
        <v>150</v>
      </c>
    </row>
    <row r="32" spans="1:60" outlineLevel="1" x14ac:dyDescent="0.2">
      <c r="A32" s="244">
        <v>9</v>
      </c>
      <c r="B32" s="245" t="s">
        <v>255</v>
      </c>
      <c r="C32" s="263" t="s">
        <v>256</v>
      </c>
      <c r="D32" s="246" t="s">
        <v>239</v>
      </c>
      <c r="E32" s="247">
        <v>0.33687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15</v>
      </c>
      <c r="M32" s="249">
        <f>G32*(1+L32/100)</f>
        <v>0</v>
      </c>
      <c r="N32" s="249">
        <v>0</v>
      </c>
      <c r="O32" s="249">
        <f>ROUND(E32*N32,2)</f>
        <v>0</v>
      </c>
      <c r="P32" s="249">
        <v>0</v>
      </c>
      <c r="Q32" s="249">
        <f>ROUND(E32*P32,2)</f>
        <v>0</v>
      </c>
      <c r="R32" s="249"/>
      <c r="S32" s="249" t="s">
        <v>153</v>
      </c>
      <c r="T32" s="250" t="s">
        <v>154</v>
      </c>
      <c r="U32" s="214">
        <v>0</v>
      </c>
      <c r="V32" s="214">
        <f>ROUND(E32*U32,2)</f>
        <v>0</v>
      </c>
      <c r="W32" s="214"/>
      <c r="X32" s="204"/>
      <c r="Y32" s="204"/>
      <c r="Z32" s="204"/>
      <c r="AA32" s="204"/>
      <c r="AB32" s="204"/>
      <c r="AC32" s="204"/>
      <c r="AD32" s="204"/>
      <c r="AE32" s="204"/>
      <c r="AF32" s="204"/>
      <c r="AG32" s="204" t="s">
        <v>257</v>
      </c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</row>
    <row r="33" spans="1:60" outlineLevel="1" x14ac:dyDescent="0.2">
      <c r="A33" s="234">
        <v>10</v>
      </c>
      <c r="B33" s="235" t="s">
        <v>260</v>
      </c>
      <c r="C33" s="254" t="s">
        <v>261</v>
      </c>
      <c r="D33" s="236" t="s">
        <v>239</v>
      </c>
      <c r="E33" s="237">
        <v>0.33687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15</v>
      </c>
      <c r="M33" s="239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39"/>
      <c r="S33" s="239" t="s">
        <v>153</v>
      </c>
      <c r="T33" s="240" t="s">
        <v>154</v>
      </c>
      <c r="U33" s="214">
        <v>0</v>
      </c>
      <c r="V33" s="214">
        <f>ROUND(E33*U33,2)</f>
        <v>0</v>
      </c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257</v>
      </c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55" t="s">
        <v>262</v>
      </c>
      <c r="D34" s="242"/>
      <c r="E34" s="242"/>
      <c r="F34" s="242"/>
      <c r="G34" s="242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157</v>
      </c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44">
        <v>11</v>
      </c>
      <c r="B35" s="245" t="s">
        <v>263</v>
      </c>
      <c r="C35" s="263" t="s">
        <v>264</v>
      </c>
      <c r="D35" s="246" t="s">
        <v>239</v>
      </c>
      <c r="E35" s="247">
        <v>3.0318299999999998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15</v>
      </c>
      <c r="M35" s="249">
        <f>G35*(1+L35/100)</f>
        <v>0</v>
      </c>
      <c r="N35" s="249">
        <v>0</v>
      </c>
      <c r="O35" s="249">
        <f>ROUND(E35*N35,2)</f>
        <v>0</v>
      </c>
      <c r="P35" s="249">
        <v>0</v>
      </c>
      <c r="Q35" s="249">
        <f>ROUND(E35*P35,2)</f>
        <v>0</v>
      </c>
      <c r="R35" s="249"/>
      <c r="S35" s="249" t="s">
        <v>153</v>
      </c>
      <c r="T35" s="250" t="s">
        <v>154</v>
      </c>
      <c r="U35" s="214">
        <v>0</v>
      </c>
      <c r="V35" s="214">
        <f>ROUND(E35*U35,2)</f>
        <v>0</v>
      </c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257</v>
      </c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34">
        <v>12</v>
      </c>
      <c r="B36" s="235" t="s">
        <v>265</v>
      </c>
      <c r="C36" s="254" t="s">
        <v>266</v>
      </c>
      <c r="D36" s="236" t="s">
        <v>239</v>
      </c>
      <c r="E36" s="237">
        <v>0.33687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15</v>
      </c>
      <c r="M36" s="239">
        <f>G36*(1+L36/100)</f>
        <v>0</v>
      </c>
      <c r="N36" s="239">
        <v>0</v>
      </c>
      <c r="O36" s="239">
        <f>ROUND(E36*N36,2)</f>
        <v>0</v>
      </c>
      <c r="P36" s="239">
        <v>0</v>
      </c>
      <c r="Q36" s="239">
        <f>ROUND(E36*P36,2)</f>
        <v>0</v>
      </c>
      <c r="R36" s="239"/>
      <c r="S36" s="239" t="s">
        <v>153</v>
      </c>
      <c r="T36" s="240" t="s">
        <v>154</v>
      </c>
      <c r="U36" s="214">
        <v>0</v>
      </c>
      <c r="V36" s="214">
        <f>ROUND(E36*U36,2)</f>
        <v>0</v>
      </c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257</v>
      </c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outlineLevel="1" x14ac:dyDescent="0.2">
      <c r="A37" s="211"/>
      <c r="B37" s="212"/>
      <c r="C37" s="255" t="s">
        <v>267</v>
      </c>
      <c r="D37" s="242"/>
      <c r="E37" s="242"/>
      <c r="F37" s="242"/>
      <c r="G37" s="242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04"/>
      <c r="Y37" s="204"/>
      <c r="Z37" s="204"/>
      <c r="AA37" s="204"/>
      <c r="AB37" s="204"/>
      <c r="AC37" s="204"/>
      <c r="AD37" s="204"/>
      <c r="AE37" s="204"/>
      <c r="AF37" s="204"/>
      <c r="AG37" s="204" t="s">
        <v>157</v>
      </c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</row>
    <row r="38" spans="1:60" outlineLevel="1" x14ac:dyDescent="0.2">
      <c r="A38" s="244">
        <v>13</v>
      </c>
      <c r="B38" s="245" t="s">
        <v>268</v>
      </c>
      <c r="C38" s="263" t="s">
        <v>269</v>
      </c>
      <c r="D38" s="246" t="s">
        <v>239</v>
      </c>
      <c r="E38" s="247">
        <v>2.69496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15</v>
      </c>
      <c r="M38" s="249">
        <f>G38*(1+L38/100)</f>
        <v>0</v>
      </c>
      <c r="N38" s="249">
        <v>0</v>
      </c>
      <c r="O38" s="249">
        <f>ROUND(E38*N38,2)</f>
        <v>0</v>
      </c>
      <c r="P38" s="249">
        <v>0</v>
      </c>
      <c r="Q38" s="249">
        <f>ROUND(E38*P38,2)</f>
        <v>0</v>
      </c>
      <c r="R38" s="249"/>
      <c r="S38" s="249" t="s">
        <v>153</v>
      </c>
      <c r="T38" s="250" t="s">
        <v>154</v>
      </c>
      <c r="U38" s="214">
        <v>0</v>
      </c>
      <c r="V38" s="214">
        <f>ROUND(E38*U38,2)</f>
        <v>0</v>
      </c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257</v>
      </c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outlineLevel="1" x14ac:dyDescent="0.2">
      <c r="A39" s="234">
        <v>14</v>
      </c>
      <c r="B39" s="235" t="s">
        <v>270</v>
      </c>
      <c r="C39" s="254" t="s">
        <v>271</v>
      </c>
      <c r="D39" s="236" t="s">
        <v>239</v>
      </c>
      <c r="E39" s="237">
        <v>0.33687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15</v>
      </c>
      <c r="M39" s="239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39"/>
      <c r="S39" s="239" t="s">
        <v>153</v>
      </c>
      <c r="T39" s="240" t="s">
        <v>154</v>
      </c>
      <c r="U39" s="214">
        <v>0</v>
      </c>
      <c r="V39" s="214">
        <f>ROUND(E39*U39,2)</f>
        <v>0</v>
      </c>
      <c r="W39" s="214"/>
      <c r="X39" s="204"/>
      <c r="Y39" s="204"/>
      <c r="Z39" s="204"/>
      <c r="AA39" s="204"/>
      <c r="AB39" s="204"/>
      <c r="AC39" s="204"/>
      <c r="AD39" s="204"/>
      <c r="AE39" s="204"/>
      <c r="AF39" s="204"/>
      <c r="AG39" s="204" t="s">
        <v>257</v>
      </c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</row>
    <row r="40" spans="1:60" x14ac:dyDescent="0.2">
      <c r="A40" s="5"/>
      <c r="B40" s="6"/>
      <c r="C40" s="265"/>
      <c r="D40" s="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AE40">
        <v>15</v>
      </c>
      <c r="AF40">
        <v>21</v>
      </c>
    </row>
    <row r="41" spans="1:60" x14ac:dyDescent="0.2">
      <c r="A41" s="207"/>
      <c r="B41" s="208" t="s">
        <v>29</v>
      </c>
      <c r="C41" s="266"/>
      <c r="D41" s="209"/>
      <c r="E41" s="210"/>
      <c r="F41" s="210"/>
      <c r="G41" s="252">
        <f>G8+G13+G22+G24+G31</f>
        <v>0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AE41">
        <f>SUMIF(L7:L39,AE40,G7:G39)</f>
        <v>0</v>
      </c>
      <c r="AF41">
        <f>SUMIF(L7:L39,AF40,G7:G39)</f>
        <v>0</v>
      </c>
      <c r="AG41" t="s">
        <v>272</v>
      </c>
    </row>
    <row r="42" spans="1:60" x14ac:dyDescent="0.2">
      <c r="C42" s="267"/>
      <c r="D42" s="188"/>
      <c r="AG42" t="s">
        <v>273</v>
      </c>
    </row>
    <row r="43" spans="1:60" x14ac:dyDescent="0.2">
      <c r="D43" s="188"/>
    </row>
    <row r="44" spans="1:60" x14ac:dyDescent="0.2">
      <c r="D44" s="188"/>
    </row>
    <row r="45" spans="1:60" x14ac:dyDescent="0.2">
      <c r="D45" s="188"/>
    </row>
    <row r="46" spans="1:60" x14ac:dyDescent="0.2">
      <c r="D46" s="188"/>
    </row>
    <row r="47" spans="1:60" x14ac:dyDescent="0.2">
      <c r="D47" s="188"/>
    </row>
    <row r="48" spans="1:60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kFzZnxbUml6e0vm/0CwnJ4Ftge8YsumLwc/xjSyCMIViMHGWXfgmkQI8uUY4ev5vaInukEzBCj3DjTHx5IGjYw==" saltValue="WjZH/Mwr6918nIp1LzELiA==" spinCount="100000" sheet="1"/>
  <mergeCells count="12">
    <mergeCell ref="C26:G26"/>
    <mergeCell ref="C27:G27"/>
    <mergeCell ref="C29:G29"/>
    <mergeCell ref="C30:G30"/>
    <mergeCell ref="C34:G34"/>
    <mergeCell ref="C37:G37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94" sqref="C94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53</v>
      </c>
      <c r="C4" s="196" t="s">
        <v>54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SUMIF(AG9:AG14,"&lt;&gt;NOR",G9:G14)</f>
        <v>0</v>
      </c>
      <c r="H8" s="232"/>
      <c r="I8" s="232">
        <f>SUM(I9:I14)</f>
        <v>0</v>
      </c>
      <c r="J8" s="232"/>
      <c r="K8" s="232">
        <f>SUM(K9:K14)</f>
        <v>0</v>
      </c>
      <c r="L8" s="232"/>
      <c r="M8" s="232">
        <f>SUM(M9:M14)</f>
        <v>0</v>
      </c>
      <c r="N8" s="232"/>
      <c r="O8" s="232">
        <f>SUM(O9:O14)</f>
        <v>0</v>
      </c>
      <c r="P8" s="232"/>
      <c r="Q8" s="232">
        <f>SUM(Q9:Q14)</f>
        <v>0</v>
      </c>
      <c r="R8" s="232"/>
      <c r="S8" s="232"/>
      <c r="T8" s="233"/>
      <c r="U8" s="227"/>
      <c r="V8" s="227">
        <f>SUM(V9:V14)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213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outlineLevel="1" x14ac:dyDescent="0.2">
      <c r="A13" s="211"/>
      <c r="B13" s="212"/>
      <c r="C13" s="256" t="s">
        <v>158</v>
      </c>
      <c r="D13" s="216"/>
      <c r="E13" s="217"/>
      <c r="F13" s="218"/>
      <c r="G13" s="218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04"/>
      <c r="Y13" s="204"/>
      <c r="Z13" s="204"/>
      <c r="AA13" s="204"/>
      <c r="AB13" s="204"/>
      <c r="AC13" s="204"/>
      <c r="AD13" s="204"/>
      <c r="AE13" s="204"/>
      <c r="AF13" s="204"/>
      <c r="AG13" s="204" t="s">
        <v>157</v>
      </c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</row>
    <row r="14" spans="1:60" ht="22.5" outlineLevel="1" x14ac:dyDescent="0.2">
      <c r="A14" s="211"/>
      <c r="B14" s="212"/>
      <c r="C14" s="257" t="s">
        <v>558</v>
      </c>
      <c r="D14" s="243"/>
      <c r="E14" s="243"/>
      <c r="F14" s="243"/>
      <c r="G14" s="243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41" t="str">
        <f>C14</f>
        <v>Zábradlí a zasklení balkonů bude řešeno jako celek – systém; dodavatelem systému bude předložena dokumentace obsahující specifikaci jednotlivých prvků (vč. statického posouzení), která bude odsouhlasena investorem a projektantem.</v>
      </c>
      <c r="BB14" s="204"/>
      <c r="BC14" s="204"/>
      <c r="BD14" s="204"/>
      <c r="BE14" s="204"/>
      <c r="BF14" s="204"/>
      <c r="BG14" s="204"/>
      <c r="BH14" s="204"/>
    </row>
    <row r="15" spans="1:60" x14ac:dyDescent="0.2">
      <c r="A15" s="228" t="s">
        <v>149</v>
      </c>
      <c r="B15" s="229" t="s">
        <v>79</v>
      </c>
      <c r="C15" s="253" t="s">
        <v>80</v>
      </c>
      <c r="D15" s="230"/>
      <c r="E15" s="231"/>
      <c r="F15" s="232"/>
      <c r="G15" s="232">
        <f>SUMIF(AG16:AG19,"&lt;&gt;NOR",G16:G19)</f>
        <v>0</v>
      </c>
      <c r="H15" s="232"/>
      <c r="I15" s="232">
        <f>SUM(I16:I19)</f>
        <v>0</v>
      </c>
      <c r="J15" s="232"/>
      <c r="K15" s="232">
        <f>SUM(K16:K19)</f>
        <v>0</v>
      </c>
      <c r="L15" s="232"/>
      <c r="M15" s="232">
        <f>SUM(M16:M19)</f>
        <v>0</v>
      </c>
      <c r="N15" s="232"/>
      <c r="O15" s="232">
        <f>SUM(O16:O19)</f>
        <v>24.53</v>
      </c>
      <c r="P15" s="232"/>
      <c r="Q15" s="232">
        <f>SUM(Q16:Q19)</f>
        <v>0</v>
      </c>
      <c r="R15" s="232"/>
      <c r="S15" s="232"/>
      <c r="T15" s="233"/>
      <c r="U15" s="227"/>
      <c r="V15" s="227">
        <f>SUM(V16:V19)</f>
        <v>0</v>
      </c>
      <c r="W15" s="227"/>
      <c r="AG15" t="s">
        <v>150</v>
      </c>
    </row>
    <row r="16" spans="1:60" ht="22.5" outlineLevel="1" x14ac:dyDescent="0.2">
      <c r="A16" s="234">
        <v>2</v>
      </c>
      <c r="B16" s="235" t="s">
        <v>559</v>
      </c>
      <c r="C16" s="268" t="s">
        <v>560</v>
      </c>
      <c r="D16" s="236" t="s">
        <v>162</v>
      </c>
      <c r="E16" s="237">
        <v>188.54400000000001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15</v>
      </c>
      <c r="M16" s="239">
        <f>G16*(1+L16/100)</f>
        <v>0</v>
      </c>
      <c r="N16" s="239">
        <v>3.141E-2</v>
      </c>
      <c r="O16" s="239">
        <f>ROUND(E16*N16,2)</f>
        <v>5.92</v>
      </c>
      <c r="P16" s="239">
        <v>0</v>
      </c>
      <c r="Q16" s="239">
        <f>ROUND(E16*P16,2)</f>
        <v>0</v>
      </c>
      <c r="R16" s="239"/>
      <c r="S16" s="239" t="s">
        <v>153</v>
      </c>
      <c r="T16" s="240" t="s">
        <v>154</v>
      </c>
      <c r="U16" s="214">
        <v>0</v>
      </c>
      <c r="V16" s="214">
        <f>ROUND(E16*U16,2)</f>
        <v>0</v>
      </c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257</v>
      </c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561</v>
      </c>
      <c r="D17" s="219"/>
      <c r="E17" s="220">
        <v>188.54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34">
        <v>3</v>
      </c>
      <c r="B18" s="235" t="s">
        <v>562</v>
      </c>
      <c r="C18" s="254" t="s">
        <v>563</v>
      </c>
      <c r="D18" s="236" t="s">
        <v>162</v>
      </c>
      <c r="E18" s="237">
        <v>188.54400000000001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15</v>
      </c>
      <c r="M18" s="239">
        <f>G18*(1+L18/100)</f>
        <v>0</v>
      </c>
      <c r="N18" s="239">
        <v>9.8680000000000004E-2</v>
      </c>
      <c r="O18" s="239">
        <f>ROUND(E18*N18,2)</f>
        <v>18.61</v>
      </c>
      <c r="P18" s="239">
        <v>0</v>
      </c>
      <c r="Q18" s="239">
        <f>ROUND(E18*P18,2)</f>
        <v>0</v>
      </c>
      <c r="R18" s="239"/>
      <c r="S18" s="239" t="s">
        <v>153</v>
      </c>
      <c r="T18" s="240" t="s">
        <v>154</v>
      </c>
      <c r="U18" s="214">
        <v>0</v>
      </c>
      <c r="V18" s="214">
        <f>ROUND(E18*U18,2)</f>
        <v>0</v>
      </c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155</v>
      </c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561</v>
      </c>
      <c r="D19" s="219"/>
      <c r="E19" s="220">
        <v>188.54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x14ac:dyDescent="0.2">
      <c r="A20" s="228" t="s">
        <v>149</v>
      </c>
      <c r="B20" s="229" t="s">
        <v>89</v>
      </c>
      <c r="C20" s="253" t="s">
        <v>90</v>
      </c>
      <c r="D20" s="230"/>
      <c r="E20" s="231"/>
      <c r="F20" s="232"/>
      <c r="G20" s="232">
        <f>SUMIF(AG21:AG24,"&lt;&gt;NOR",G21:G24)</f>
        <v>0</v>
      </c>
      <c r="H20" s="232"/>
      <c r="I20" s="232">
        <f>SUM(I21:I24)</f>
        <v>0</v>
      </c>
      <c r="J20" s="232"/>
      <c r="K20" s="232">
        <f>SUM(K21:K24)</f>
        <v>0</v>
      </c>
      <c r="L20" s="232"/>
      <c r="M20" s="232">
        <f>SUM(M21:M24)</f>
        <v>0</v>
      </c>
      <c r="N20" s="232"/>
      <c r="O20" s="232">
        <f>SUM(O21:O24)</f>
        <v>0</v>
      </c>
      <c r="P20" s="232"/>
      <c r="Q20" s="232">
        <f>SUM(Q21:Q24)</f>
        <v>45.25</v>
      </c>
      <c r="R20" s="232"/>
      <c r="S20" s="232"/>
      <c r="T20" s="233"/>
      <c r="U20" s="227"/>
      <c r="V20" s="227">
        <f>SUM(V21:V24)</f>
        <v>0</v>
      </c>
      <c r="W20" s="227"/>
      <c r="AG20" t="s">
        <v>150</v>
      </c>
    </row>
    <row r="21" spans="1:60" ht="22.5" outlineLevel="1" x14ac:dyDescent="0.2">
      <c r="A21" s="234">
        <v>4</v>
      </c>
      <c r="B21" s="235" t="s">
        <v>564</v>
      </c>
      <c r="C21" s="254" t="s">
        <v>565</v>
      </c>
      <c r="D21" s="236" t="s">
        <v>566</v>
      </c>
      <c r="E21" s="237">
        <v>18.854399999999998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15</v>
      </c>
      <c r="M21" s="239">
        <f>G21*(1+L21/100)</f>
        <v>0</v>
      </c>
      <c r="N21" s="239">
        <v>0</v>
      </c>
      <c r="O21" s="239">
        <f>ROUND(E21*N21,2)</f>
        <v>0</v>
      </c>
      <c r="P21" s="239">
        <v>2.2000000000000002</v>
      </c>
      <c r="Q21" s="239">
        <f>ROUND(E21*P21,2)</f>
        <v>41.48</v>
      </c>
      <c r="R21" s="239"/>
      <c r="S21" s="239" t="s">
        <v>153</v>
      </c>
      <c r="T21" s="240" t="s">
        <v>154</v>
      </c>
      <c r="U21" s="214">
        <v>0</v>
      </c>
      <c r="V21" s="214">
        <f>ROUND(E21*U21,2)</f>
        <v>0</v>
      </c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257</v>
      </c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outlineLevel="1" x14ac:dyDescent="0.2">
      <c r="A22" s="211"/>
      <c r="B22" s="212"/>
      <c r="C22" s="258" t="s">
        <v>567</v>
      </c>
      <c r="D22" s="219"/>
      <c r="E22" s="220">
        <v>18.850000000000001</v>
      </c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164</v>
      </c>
      <c r="AH22" s="204">
        <v>0</v>
      </c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34">
        <v>5</v>
      </c>
      <c r="B23" s="235" t="s">
        <v>568</v>
      </c>
      <c r="C23" s="254" t="s">
        <v>569</v>
      </c>
      <c r="D23" s="236" t="s">
        <v>162</v>
      </c>
      <c r="E23" s="237">
        <v>188.54400000000001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15</v>
      </c>
      <c r="M23" s="239">
        <f>G23*(1+L23/100)</f>
        <v>0</v>
      </c>
      <c r="N23" s="239">
        <v>0</v>
      </c>
      <c r="O23" s="239">
        <f>ROUND(E23*N23,2)</f>
        <v>0</v>
      </c>
      <c r="P23" s="239">
        <v>0.02</v>
      </c>
      <c r="Q23" s="239">
        <f>ROUND(E23*P23,2)</f>
        <v>3.77</v>
      </c>
      <c r="R23" s="239"/>
      <c r="S23" s="239" t="s">
        <v>153</v>
      </c>
      <c r="T23" s="240" t="s">
        <v>154</v>
      </c>
      <c r="U23" s="214">
        <v>0</v>
      </c>
      <c r="V23" s="214">
        <f>ROUND(E23*U23,2)</f>
        <v>0</v>
      </c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155</v>
      </c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8" t="s">
        <v>561</v>
      </c>
      <c r="D24" s="219"/>
      <c r="E24" s="220">
        <v>188.54</v>
      </c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164</v>
      </c>
      <c r="AH24" s="204">
        <v>0</v>
      </c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x14ac:dyDescent="0.2">
      <c r="A25" s="228" t="s">
        <v>149</v>
      </c>
      <c r="B25" s="229" t="s">
        <v>91</v>
      </c>
      <c r="C25" s="253" t="s">
        <v>92</v>
      </c>
      <c r="D25" s="230"/>
      <c r="E25" s="231"/>
      <c r="F25" s="232"/>
      <c r="G25" s="232">
        <f>SUMIF(AG26:AG28,"&lt;&gt;NOR",G26:G28)</f>
        <v>0</v>
      </c>
      <c r="H25" s="232"/>
      <c r="I25" s="232">
        <f>SUM(I26:I28)</f>
        <v>0</v>
      </c>
      <c r="J25" s="232"/>
      <c r="K25" s="232">
        <f>SUM(K26:K28)</f>
        <v>0</v>
      </c>
      <c r="L25" s="232"/>
      <c r="M25" s="232">
        <f>SUM(M26:M28)</f>
        <v>0</v>
      </c>
      <c r="N25" s="232"/>
      <c r="O25" s="232">
        <f>SUM(O26:O28)</f>
        <v>0</v>
      </c>
      <c r="P25" s="232"/>
      <c r="Q25" s="232">
        <f>SUM(Q26:Q28)</f>
        <v>8.99</v>
      </c>
      <c r="R25" s="232"/>
      <c r="S25" s="232"/>
      <c r="T25" s="233"/>
      <c r="U25" s="227"/>
      <c r="V25" s="227">
        <f>SUM(V26:V28)</f>
        <v>0</v>
      </c>
      <c r="W25" s="227"/>
      <c r="AG25" t="s">
        <v>150</v>
      </c>
    </row>
    <row r="26" spans="1:60" ht="22.5" outlineLevel="1" x14ac:dyDescent="0.2">
      <c r="A26" s="234">
        <v>6</v>
      </c>
      <c r="B26" s="235" t="s">
        <v>570</v>
      </c>
      <c r="C26" s="254" t="s">
        <v>571</v>
      </c>
      <c r="D26" s="236" t="s">
        <v>317</v>
      </c>
      <c r="E26" s="237">
        <v>242.96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15</v>
      </c>
      <c r="M26" s="239">
        <f>G26*(1+L26/100)</f>
        <v>0</v>
      </c>
      <c r="N26" s="239">
        <v>0</v>
      </c>
      <c r="O26" s="239">
        <f>ROUND(E26*N26,2)</f>
        <v>0</v>
      </c>
      <c r="P26" s="239">
        <v>3.6999999999999998E-2</v>
      </c>
      <c r="Q26" s="239">
        <f>ROUND(E26*P26,2)</f>
        <v>8.99</v>
      </c>
      <c r="R26" s="239"/>
      <c r="S26" s="239" t="s">
        <v>153</v>
      </c>
      <c r="T26" s="240" t="s">
        <v>154</v>
      </c>
      <c r="U26" s="214">
        <v>0</v>
      </c>
      <c r="V26" s="214">
        <f>ROUND(E26*U26,2)</f>
        <v>0</v>
      </c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257</v>
      </c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8" t="s">
        <v>572</v>
      </c>
      <c r="D27" s="219"/>
      <c r="E27" s="220">
        <v>202.56</v>
      </c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164</v>
      </c>
      <c r="AH27" s="204">
        <v>0</v>
      </c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11"/>
      <c r="B28" s="212"/>
      <c r="C28" s="258" t="s">
        <v>573</v>
      </c>
      <c r="D28" s="219"/>
      <c r="E28" s="220">
        <v>40.4</v>
      </c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164</v>
      </c>
      <c r="AH28" s="204">
        <v>0</v>
      </c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x14ac:dyDescent="0.2">
      <c r="A29" s="228" t="s">
        <v>149</v>
      </c>
      <c r="B29" s="229" t="s">
        <v>93</v>
      </c>
      <c r="C29" s="253" t="s">
        <v>94</v>
      </c>
      <c r="D29" s="230"/>
      <c r="E29" s="231"/>
      <c r="F29" s="232"/>
      <c r="G29" s="232">
        <f>SUMIF(AG30:AG30,"&lt;&gt;NOR",G30:G30)</f>
        <v>0</v>
      </c>
      <c r="H29" s="232"/>
      <c r="I29" s="232">
        <f>SUM(I30:I30)</f>
        <v>0</v>
      </c>
      <c r="J29" s="232"/>
      <c r="K29" s="232">
        <f>SUM(K30:K30)</f>
        <v>0</v>
      </c>
      <c r="L29" s="232"/>
      <c r="M29" s="232">
        <f>SUM(M30:M30)</f>
        <v>0</v>
      </c>
      <c r="N29" s="232"/>
      <c r="O29" s="232">
        <f>SUM(O30:O30)</f>
        <v>0</v>
      </c>
      <c r="P29" s="232"/>
      <c r="Q29" s="232">
        <f>SUM(Q30:Q30)</f>
        <v>0</v>
      </c>
      <c r="R29" s="232"/>
      <c r="S29" s="232"/>
      <c r="T29" s="233"/>
      <c r="U29" s="227"/>
      <c r="V29" s="227">
        <f>SUM(V30:V30)</f>
        <v>45.92</v>
      </c>
      <c r="W29" s="227"/>
      <c r="AG29" t="s">
        <v>150</v>
      </c>
    </row>
    <row r="30" spans="1:60" outlineLevel="1" x14ac:dyDescent="0.2">
      <c r="A30" s="244">
        <v>7</v>
      </c>
      <c r="B30" s="245" t="s">
        <v>237</v>
      </c>
      <c r="C30" s="263" t="s">
        <v>238</v>
      </c>
      <c r="D30" s="246" t="s">
        <v>239</v>
      </c>
      <c r="E30" s="247">
        <v>24.52769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15</v>
      </c>
      <c r="M30" s="249">
        <f>G30*(1+L30/100)</f>
        <v>0</v>
      </c>
      <c r="N30" s="249">
        <v>0</v>
      </c>
      <c r="O30" s="249">
        <f>ROUND(E30*N30,2)</f>
        <v>0</v>
      </c>
      <c r="P30" s="249">
        <v>0</v>
      </c>
      <c r="Q30" s="249">
        <f>ROUND(E30*P30,2)</f>
        <v>0</v>
      </c>
      <c r="R30" s="249"/>
      <c r="S30" s="249" t="s">
        <v>240</v>
      </c>
      <c r="T30" s="250" t="s">
        <v>240</v>
      </c>
      <c r="U30" s="214">
        <v>1.8720000000000001</v>
      </c>
      <c r="V30" s="214">
        <f>ROUND(E30*U30,2)</f>
        <v>45.92</v>
      </c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241</v>
      </c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x14ac:dyDescent="0.2">
      <c r="A31" s="228" t="s">
        <v>149</v>
      </c>
      <c r="B31" s="229" t="s">
        <v>95</v>
      </c>
      <c r="C31" s="253" t="s">
        <v>96</v>
      </c>
      <c r="D31" s="230"/>
      <c r="E31" s="231"/>
      <c r="F31" s="232"/>
      <c r="G31" s="232">
        <f>SUMIF(AG32:AG41,"&lt;&gt;NOR",G32:G41)</f>
        <v>0</v>
      </c>
      <c r="H31" s="232"/>
      <c r="I31" s="232">
        <f>SUM(I32:I41)</f>
        <v>0</v>
      </c>
      <c r="J31" s="232"/>
      <c r="K31" s="232">
        <f>SUM(K32:K41)</f>
        <v>0</v>
      </c>
      <c r="L31" s="232"/>
      <c r="M31" s="232">
        <f>SUM(M32:M41)</f>
        <v>0</v>
      </c>
      <c r="N31" s="232"/>
      <c r="O31" s="232">
        <f>SUM(O32:O41)</f>
        <v>0.74</v>
      </c>
      <c r="P31" s="232"/>
      <c r="Q31" s="232">
        <f>SUM(Q32:Q41)</f>
        <v>0</v>
      </c>
      <c r="R31" s="232"/>
      <c r="S31" s="232"/>
      <c r="T31" s="233"/>
      <c r="U31" s="227"/>
      <c r="V31" s="227">
        <f>SUM(V32:V41)</f>
        <v>0</v>
      </c>
      <c r="W31" s="227"/>
      <c r="AG31" t="s">
        <v>150</v>
      </c>
    </row>
    <row r="32" spans="1:60" ht="22.5" outlineLevel="1" x14ac:dyDescent="0.2">
      <c r="A32" s="234">
        <v>8</v>
      </c>
      <c r="B32" s="235" t="s">
        <v>574</v>
      </c>
      <c r="C32" s="268" t="s">
        <v>575</v>
      </c>
      <c r="D32" s="236" t="s">
        <v>162</v>
      </c>
      <c r="E32" s="237">
        <v>217.34399999999999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15</v>
      </c>
      <c r="M32" s="239">
        <f>G32*(1+L32/100)</f>
        <v>0</v>
      </c>
      <c r="N32" s="239">
        <v>3.15E-3</v>
      </c>
      <c r="O32" s="239">
        <f>ROUND(E32*N32,2)</f>
        <v>0.68</v>
      </c>
      <c r="P32" s="239">
        <v>0</v>
      </c>
      <c r="Q32" s="239">
        <f>ROUND(E32*P32,2)</f>
        <v>0</v>
      </c>
      <c r="R32" s="239"/>
      <c r="S32" s="239" t="s">
        <v>153</v>
      </c>
      <c r="T32" s="240" t="s">
        <v>154</v>
      </c>
      <c r="U32" s="214">
        <v>0</v>
      </c>
      <c r="V32" s="214">
        <f>ROUND(E32*U32,2)</f>
        <v>0</v>
      </c>
      <c r="W32" s="214"/>
      <c r="X32" s="204"/>
      <c r="Y32" s="204"/>
      <c r="Z32" s="204"/>
      <c r="AA32" s="204"/>
      <c r="AB32" s="204"/>
      <c r="AC32" s="204"/>
      <c r="AD32" s="204"/>
      <c r="AE32" s="204"/>
      <c r="AF32" s="204"/>
      <c r="AG32" s="204" t="s">
        <v>179</v>
      </c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</row>
    <row r="33" spans="1:60" outlineLevel="1" x14ac:dyDescent="0.2">
      <c r="A33" s="211"/>
      <c r="B33" s="212"/>
      <c r="C33" s="258" t="s">
        <v>561</v>
      </c>
      <c r="D33" s="219"/>
      <c r="E33" s="220">
        <v>188.54</v>
      </c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164</v>
      </c>
      <c r="AH33" s="204">
        <v>0</v>
      </c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58" t="s">
        <v>576</v>
      </c>
      <c r="D34" s="219"/>
      <c r="E34" s="220">
        <v>26.46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164</v>
      </c>
      <c r="AH34" s="204">
        <v>0</v>
      </c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11"/>
      <c r="B35" s="212"/>
      <c r="C35" s="258" t="s">
        <v>577</v>
      </c>
      <c r="D35" s="219"/>
      <c r="E35" s="220">
        <v>1.67</v>
      </c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164</v>
      </c>
      <c r="AH35" s="204">
        <v>0</v>
      </c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11"/>
      <c r="B36" s="212"/>
      <c r="C36" s="258" t="s">
        <v>578</v>
      </c>
      <c r="D36" s="219"/>
      <c r="E36" s="220">
        <v>0.67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164</v>
      </c>
      <c r="AH36" s="204">
        <v>0</v>
      </c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ht="22.5" outlineLevel="1" x14ac:dyDescent="0.2">
      <c r="A37" s="234">
        <v>9</v>
      </c>
      <c r="B37" s="235" t="s">
        <v>579</v>
      </c>
      <c r="C37" s="254" t="s">
        <v>580</v>
      </c>
      <c r="D37" s="236" t="s">
        <v>317</v>
      </c>
      <c r="E37" s="237">
        <v>192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15</v>
      </c>
      <c r="M37" s="239">
        <f>G37*(1+L37/100)</f>
        <v>0</v>
      </c>
      <c r="N37" s="239">
        <v>3.2000000000000003E-4</v>
      </c>
      <c r="O37" s="239">
        <f>ROUND(E37*N37,2)</f>
        <v>0.06</v>
      </c>
      <c r="P37" s="239">
        <v>0</v>
      </c>
      <c r="Q37" s="239">
        <f>ROUND(E37*P37,2)</f>
        <v>0</v>
      </c>
      <c r="R37" s="239"/>
      <c r="S37" s="239" t="s">
        <v>153</v>
      </c>
      <c r="T37" s="240" t="s">
        <v>154</v>
      </c>
      <c r="U37" s="214">
        <v>0</v>
      </c>
      <c r="V37" s="214">
        <f>ROUND(E37*U37,2)</f>
        <v>0</v>
      </c>
      <c r="W37" s="214"/>
      <c r="X37" s="204"/>
      <c r="Y37" s="204"/>
      <c r="Z37" s="204"/>
      <c r="AA37" s="204"/>
      <c r="AB37" s="204"/>
      <c r="AC37" s="204"/>
      <c r="AD37" s="204"/>
      <c r="AE37" s="204"/>
      <c r="AF37" s="204"/>
      <c r="AG37" s="204" t="s">
        <v>257</v>
      </c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</row>
    <row r="38" spans="1:60" outlineLevel="1" x14ac:dyDescent="0.2">
      <c r="A38" s="211"/>
      <c r="B38" s="212"/>
      <c r="C38" s="258" t="s">
        <v>581</v>
      </c>
      <c r="D38" s="219"/>
      <c r="E38" s="220">
        <v>176.4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164</v>
      </c>
      <c r="AH38" s="204">
        <v>0</v>
      </c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outlineLevel="1" x14ac:dyDescent="0.2">
      <c r="A39" s="211"/>
      <c r="B39" s="212"/>
      <c r="C39" s="258" t="s">
        <v>582</v>
      </c>
      <c r="D39" s="219"/>
      <c r="E39" s="220">
        <v>11.12</v>
      </c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04"/>
      <c r="Y39" s="204"/>
      <c r="Z39" s="204"/>
      <c r="AA39" s="204"/>
      <c r="AB39" s="204"/>
      <c r="AC39" s="204"/>
      <c r="AD39" s="204"/>
      <c r="AE39" s="204"/>
      <c r="AF39" s="204"/>
      <c r="AG39" s="204" t="s">
        <v>164</v>
      </c>
      <c r="AH39" s="204">
        <v>0</v>
      </c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</row>
    <row r="40" spans="1:60" outlineLevel="1" x14ac:dyDescent="0.2">
      <c r="A40" s="211"/>
      <c r="B40" s="212"/>
      <c r="C40" s="258" t="s">
        <v>583</v>
      </c>
      <c r="D40" s="219"/>
      <c r="E40" s="220">
        <v>4.4800000000000004</v>
      </c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04"/>
      <c r="Y40" s="204"/>
      <c r="Z40" s="204"/>
      <c r="AA40" s="204"/>
      <c r="AB40" s="204"/>
      <c r="AC40" s="204"/>
      <c r="AD40" s="204"/>
      <c r="AE40" s="204"/>
      <c r="AF40" s="204"/>
      <c r="AG40" s="204" t="s">
        <v>164</v>
      </c>
      <c r="AH40" s="204">
        <v>0</v>
      </c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</row>
    <row r="41" spans="1:60" outlineLevel="1" x14ac:dyDescent="0.2">
      <c r="A41" s="211">
        <v>10</v>
      </c>
      <c r="B41" s="212" t="s">
        <v>584</v>
      </c>
      <c r="C41" s="264" t="s">
        <v>585</v>
      </c>
      <c r="D41" s="213" t="s">
        <v>0</v>
      </c>
      <c r="E41" s="251"/>
      <c r="F41" s="215"/>
      <c r="G41" s="214">
        <f>ROUND(E41*F41,2)</f>
        <v>0</v>
      </c>
      <c r="H41" s="215"/>
      <c r="I41" s="214">
        <f>ROUND(E41*H41,2)</f>
        <v>0</v>
      </c>
      <c r="J41" s="215"/>
      <c r="K41" s="214">
        <f>ROUND(E41*J41,2)</f>
        <v>0</v>
      </c>
      <c r="L41" s="214">
        <v>15</v>
      </c>
      <c r="M41" s="214">
        <f>G41*(1+L41/100)</f>
        <v>0</v>
      </c>
      <c r="N41" s="214">
        <v>0</v>
      </c>
      <c r="O41" s="214">
        <f>ROUND(E41*N41,2)</f>
        <v>0</v>
      </c>
      <c r="P41" s="214">
        <v>0</v>
      </c>
      <c r="Q41" s="214">
        <f>ROUND(E41*P41,2)</f>
        <v>0</v>
      </c>
      <c r="R41" s="214"/>
      <c r="S41" s="214" t="s">
        <v>240</v>
      </c>
      <c r="T41" s="214" t="s">
        <v>240</v>
      </c>
      <c r="U41" s="214">
        <v>0</v>
      </c>
      <c r="V41" s="214">
        <f>ROUND(E41*U41,2)</f>
        <v>0</v>
      </c>
      <c r="W41" s="214"/>
      <c r="X41" s="204"/>
      <c r="Y41" s="204"/>
      <c r="Z41" s="204"/>
      <c r="AA41" s="204"/>
      <c r="AB41" s="204"/>
      <c r="AC41" s="204"/>
      <c r="AD41" s="204"/>
      <c r="AE41" s="204"/>
      <c r="AF41" s="204"/>
      <c r="AG41" s="204" t="s">
        <v>241</v>
      </c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</row>
    <row r="42" spans="1:60" x14ac:dyDescent="0.2">
      <c r="A42" s="228" t="s">
        <v>149</v>
      </c>
      <c r="B42" s="229" t="s">
        <v>105</v>
      </c>
      <c r="C42" s="253" t="s">
        <v>106</v>
      </c>
      <c r="D42" s="230"/>
      <c r="E42" s="231"/>
      <c r="F42" s="232"/>
      <c r="G42" s="232">
        <f>SUMIF(AG43:AG60,"&lt;&gt;NOR",G43:G60)</f>
        <v>0</v>
      </c>
      <c r="H42" s="232"/>
      <c r="I42" s="232">
        <f>SUM(I43:I60)</f>
        <v>0</v>
      </c>
      <c r="J42" s="232"/>
      <c r="K42" s="232">
        <f>SUM(K43:K60)</f>
        <v>0</v>
      </c>
      <c r="L42" s="232"/>
      <c r="M42" s="232">
        <f>SUM(M43:M60)</f>
        <v>0</v>
      </c>
      <c r="N42" s="232"/>
      <c r="O42" s="232">
        <f>SUM(O43:O60)</f>
        <v>0</v>
      </c>
      <c r="P42" s="232"/>
      <c r="Q42" s="232">
        <f>SUM(Q43:Q60)</f>
        <v>0</v>
      </c>
      <c r="R42" s="232"/>
      <c r="S42" s="232"/>
      <c r="T42" s="233"/>
      <c r="U42" s="227"/>
      <c r="V42" s="227">
        <f>SUM(V43:V60)</f>
        <v>0</v>
      </c>
      <c r="W42" s="227"/>
      <c r="AG42" t="s">
        <v>150</v>
      </c>
    </row>
    <row r="43" spans="1:60" ht="22.5" outlineLevel="1" x14ac:dyDescent="0.2">
      <c r="A43" s="234">
        <v>11</v>
      </c>
      <c r="B43" s="235" t="s">
        <v>522</v>
      </c>
      <c r="C43" s="268" t="s">
        <v>586</v>
      </c>
      <c r="D43" s="236" t="s">
        <v>492</v>
      </c>
      <c r="E43" s="237">
        <v>32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15</v>
      </c>
      <c r="M43" s="239">
        <f>G43*(1+L43/100)</f>
        <v>0</v>
      </c>
      <c r="N43" s="239">
        <v>0</v>
      </c>
      <c r="O43" s="239">
        <f>ROUND(E43*N43,2)</f>
        <v>0</v>
      </c>
      <c r="P43" s="239">
        <v>0</v>
      </c>
      <c r="Q43" s="239">
        <f>ROUND(E43*P43,2)</f>
        <v>0</v>
      </c>
      <c r="R43" s="239"/>
      <c r="S43" s="239" t="s">
        <v>153</v>
      </c>
      <c r="T43" s="240" t="s">
        <v>154</v>
      </c>
      <c r="U43" s="214">
        <v>0</v>
      </c>
      <c r="V43" s="214">
        <f>ROUND(E43*U43,2)</f>
        <v>0</v>
      </c>
      <c r="W43" s="214"/>
      <c r="X43" s="204"/>
      <c r="Y43" s="204"/>
      <c r="Z43" s="204"/>
      <c r="AA43" s="204"/>
      <c r="AB43" s="204"/>
      <c r="AC43" s="204"/>
      <c r="AD43" s="204"/>
      <c r="AE43" s="204"/>
      <c r="AF43" s="204"/>
      <c r="AG43" s="204" t="s">
        <v>213</v>
      </c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</row>
    <row r="44" spans="1:60" ht="22.5" outlineLevel="1" x14ac:dyDescent="0.2">
      <c r="A44" s="211"/>
      <c r="B44" s="212"/>
      <c r="C44" s="255" t="s">
        <v>587</v>
      </c>
      <c r="D44" s="242"/>
      <c r="E44" s="242"/>
      <c r="F44" s="242"/>
      <c r="G44" s="242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04"/>
      <c r="Y44" s="204"/>
      <c r="Z44" s="204"/>
      <c r="AA44" s="204"/>
      <c r="AB44" s="204"/>
      <c r="AC44" s="204"/>
      <c r="AD44" s="204"/>
      <c r="AE44" s="204"/>
      <c r="AF44" s="204"/>
      <c r="AG44" s="204" t="s">
        <v>157</v>
      </c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41" t="str">
        <f>C44</f>
        <v>- bude provedeno osazení nové konstrukce zábradlí všech balkonů včetně provedení bočních stěn po celé výšce (32 ks) – hliníková nosná konstrukce s komaxitovou úpravou (RAL  9010)</v>
      </c>
      <c r="BB44" s="204"/>
      <c r="BC44" s="204"/>
      <c r="BD44" s="204"/>
      <c r="BE44" s="204"/>
      <c r="BF44" s="204"/>
      <c r="BG44" s="204"/>
      <c r="BH44" s="204"/>
    </row>
    <row r="45" spans="1:60" ht="33.75" outlineLevel="1" x14ac:dyDescent="0.2">
      <c r="A45" s="211"/>
      <c r="B45" s="212"/>
      <c r="C45" s="257" t="s">
        <v>588</v>
      </c>
      <c r="D45" s="243"/>
      <c r="E45" s="243"/>
      <c r="F45" s="243"/>
      <c r="G45" s="243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04"/>
      <c r="Y45" s="204"/>
      <c r="Z45" s="204"/>
      <c r="AA45" s="204"/>
      <c r="AB45" s="204"/>
      <c r="AC45" s="204"/>
      <c r="AD45" s="204"/>
      <c r="AE45" s="204"/>
      <c r="AF45" s="204"/>
      <c r="AG45" s="204" t="s">
        <v>157</v>
      </c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41" t="str">
        <f>C45</f>
        <v>- zábradlí do tvaru „U“, s madlem a stojinami (32 ks) v předních rozích balkonu do výše 2 620 mm, z profilu 100/50/2mm, stojinami 50/50/2 mm v zadních rozích balkonu, kotveno tzv. vynešeně do 50 mm; fixní stěna v přední pohledové části dělena na tři šířkou stejné díly příčkou</v>
      </c>
      <c r="BB45" s="204"/>
      <c r="BC45" s="204"/>
      <c r="BD45" s="204"/>
      <c r="BE45" s="204"/>
      <c r="BF45" s="204"/>
      <c r="BG45" s="204"/>
      <c r="BH45" s="204"/>
    </row>
    <row r="46" spans="1:60" outlineLevel="1" x14ac:dyDescent="0.2">
      <c r="A46" s="211"/>
      <c r="B46" s="212"/>
      <c r="C46" s="257" t="s">
        <v>589</v>
      </c>
      <c r="D46" s="243"/>
      <c r="E46" s="243"/>
      <c r="F46" s="243"/>
      <c r="G46" s="243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04"/>
      <c r="Y46" s="204"/>
      <c r="Z46" s="204"/>
      <c r="AA46" s="204"/>
      <c r="AB46" s="204"/>
      <c r="AC46" s="204"/>
      <c r="AD46" s="204"/>
      <c r="AE46" s="204"/>
      <c r="AF46" s="204"/>
      <c r="AG46" s="204" t="s">
        <v>157</v>
      </c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</row>
    <row r="47" spans="1:60" outlineLevel="1" x14ac:dyDescent="0.2">
      <c r="A47" s="211"/>
      <c r="B47" s="212"/>
      <c r="C47" s="257" t="s">
        <v>590</v>
      </c>
      <c r="D47" s="243"/>
      <c r="E47" s="243"/>
      <c r="F47" s="243"/>
      <c r="G47" s="243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04"/>
      <c r="Y47" s="204"/>
      <c r="Z47" s="204"/>
      <c r="AA47" s="204"/>
      <c r="AB47" s="204"/>
      <c r="AC47" s="204"/>
      <c r="AD47" s="204"/>
      <c r="AE47" s="204"/>
      <c r="AF47" s="204"/>
      <c r="AG47" s="204" t="s">
        <v>157</v>
      </c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</row>
    <row r="48" spans="1:60" outlineLevel="1" x14ac:dyDescent="0.2">
      <c r="A48" s="211"/>
      <c r="B48" s="212"/>
      <c r="C48" s="257" t="s">
        <v>591</v>
      </c>
      <c r="D48" s="243"/>
      <c r="E48" s="243"/>
      <c r="F48" s="243"/>
      <c r="G48" s="243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04"/>
      <c r="Y48" s="204"/>
      <c r="Z48" s="204"/>
      <c r="AA48" s="204"/>
      <c r="AB48" s="204"/>
      <c r="AC48" s="204"/>
      <c r="AD48" s="204"/>
      <c r="AE48" s="204"/>
      <c r="AF48" s="204"/>
      <c r="AG48" s="204" t="s">
        <v>157</v>
      </c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</row>
    <row r="49" spans="1:60" ht="22.5" outlineLevel="1" x14ac:dyDescent="0.2">
      <c r="A49" s="211"/>
      <c r="B49" s="212"/>
      <c r="C49" s="257" t="s">
        <v>592</v>
      </c>
      <c r="D49" s="243"/>
      <c r="E49" s="243"/>
      <c r="F49" s="243"/>
      <c r="G49" s="243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04"/>
      <c r="Y49" s="204"/>
      <c r="Z49" s="204"/>
      <c r="AA49" s="204"/>
      <c r="AB49" s="204"/>
      <c r="AC49" s="204"/>
      <c r="AD49" s="204"/>
      <c r="AE49" s="204"/>
      <c r="AF49" s="204"/>
      <c r="AG49" s="204" t="s">
        <v>157</v>
      </c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41" t="str">
        <f>C49</f>
        <v>- systém bude doplněn o oplechování čela a boků balkonové desky, vyrovnávací profily a konzoly, a Al profil k odvodu povrchové vody z balkonu</v>
      </c>
      <c r="BB49" s="204"/>
      <c r="BC49" s="204"/>
      <c r="BD49" s="204"/>
      <c r="BE49" s="204"/>
      <c r="BF49" s="204"/>
      <c r="BG49" s="204"/>
      <c r="BH49" s="204"/>
    </row>
    <row r="50" spans="1:60" ht="33.75" outlineLevel="1" x14ac:dyDescent="0.2">
      <c r="A50" s="211"/>
      <c r="B50" s="212"/>
      <c r="C50" s="257" t="s">
        <v>593</v>
      </c>
      <c r="D50" s="243"/>
      <c r="E50" s="243"/>
      <c r="F50" s="243"/>
      <c r="G50" s="243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04"/>
      <c r="Y50" s="204"/>
      <c r="Z50" s="204"/>
      <c r="AA50" s="204"/>
      <c r="AB50" s="204"/>
      <c r="AC50" s="204"/>
      <c r="AD50" s="204"/>
      <c r="AE50" s="204"/>
      <c r="AF50" s="204"/>
      <c r="AG50" s="204" t="s">
        <v>157</v>
      </c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41" t="str">
        <f>C50</f>
        <v>- zábradlí bude provedeno se systémovým bezrámovým čelním zasklením (počet zasklených balkonů bude upřesněn investorem – dle požadavku vlastníků jednotlivých bytů) – skleněné tabule z bezpečnostního skla bez dělících svislých rámů s transparentním meziskelním těsněním, posun křídel po vodících kolejnicích</v>
      </c>
      <c r="BB50" s="204"/>
      <c r="BC50" s="204"/>
      <c r="BD50" s="204"/>
      <c r="BE50" s="204"/>
      <c r="BF50" s="204"/>
      <c r="BG50" s="204"/>
      <c r="BH50" s="204"/>
    </row>
    <row r="51" spans="1:60" outlineLevel="1" x14ac:dyDescent="0.2">
      <c r="A51" s="211"/>
      <c r="B51" s="212"/>
      <c r="C51" s="257" t="s">
        <v>594</v>
      </c>
      <c r="D51" s="243"/>
      <c r="E51" s="243"/>
      <c r="F51" s="243"/>
      <c r="G51" s="243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04"/>
      <c r="Y51" s="204"/>
      <c r="Z51" s="204"/>
      <c r="AA51" s="204"/>
      <c r="AB51" s="204"/>
      <c r="AC51" s="204"/>
      <c r="AD51" s="204"/>
      <c r="AE51" s="204"/>
      <c r="AF51" s="204"/>
      <c r="AG51" s="204" t="s">
        <v>157</v>
      </c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</row>
    <row r="52" spans="1:60" ht="22.5" outlineLevel="1" x14ac:dyDescent="0.2">
      <c r="A52" s="234">
        <v>12</v>
      </c>
      <c r="B52" s="235" t="s">
        <v>525</v>
      </c>
      <c r="C52" s="268" t="s">
        <v>595</v>
      </c>
      <c r="D52" s="236" t="s">
        <v>492</v>
      </c>
      <c r="E52" s="237">
        <v>8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15</v>
      </c>
      <c r="M52" s="239">
        <f>G52*(1+L52/100)</f>
        <v>0</v>
      </c>
      <c r="N52" s="239">
        <v>0</v>
      </c>
      <c r="O52" s="239">
        <f>ROUND(E52*N52,2)</f>
        <v>0</v>
      </c>
      <c r="P52" s="239">
        <v>0</v>
      </c>
      <c r="Q52" s="239">
        <f>ROUND(E52*P52,2)</f>
        <v>0</v>
      </c>
      <c r="R52" s="239"/>
      <c r="S52" s="239" t="s">
        <v>153</v>
      </c>
      <c r="T52" s="240" t="s">
        <v>154</v>
      </c>
      <c r="U52" s="214">
        <v>0</v>
      </c>
      <c r="V52" s="214">
        <f>ROUND(E52*U52,2)</f>
        <v>0</v>
      </c>
      <c r="W52" s="214"/>
      <c r="X52" s="204"/>
      <c r="Y52" s="204"/>
      <c r="Z52" s="204"/>
      <c r="AA52" s="204"/>
      <c r="AB52" s="204"/>
      <c r="AC52" s="204"/>
      <c r="AD52" s="204"/>
      <c r="AE52" s="204"/>
      <c r="AF52" s="204"/>
      <c r="AG52" s="204" t="s">
        <v>213</v>
      </c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</row>
    <row r="53" spans="1:60" ht="22.5" outlineLevel="1" x14ac:dyDescent="0.2">
      <c r="A53" s="211"/>
      <c r="B53" s="212"/>
      <c r="C53" s="255" t="s">
        <v>596</v>
      </c>
      <c r="D53" s="242"/>
      <c r="E53" s="242"/>
      <c r="F53" s="242"/>
      <c r="G53" s="242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04"/>
      <c r="Y53" s="204"/>
      <c r="Z53" s="204"/>
      <c r="AA53" s="204"/>
      <c r="AB53" s="204"/>
      <c r="AC53" s="204"/>
      <c r="AD53" s="204"/>
      <c r="AE53" s="204"/>
      <c r="AF53" s="204"/>
      <c r="AG53" s="204" t="s">
        <v>157</v>
      </c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41" t="str">
        <f>C53</f>
        <v>- bude provedeno osazení nové konstrukce zábradlí všech balkonů včetně provedení bočních stěn po celé výšce (8 ks) – hliníková nosná konstrukce s komaxitovou úpravou (RAL  9010)</v>
      </c>
      <c r="BB53" s="204"/>
      <c r="BC53" s="204"/>
      <c r="BD53" s="204"/>
      <c r="BE53" s="204"/>
      <c r="BF53" s="204"/>
      <c r="BG53" s="204"/>
      <c r="BH53" s="204"/>
    </row>
    <row r="54" spans="1:60" ht="33.75" outlineLevel="1" x14ac:dyDescent="0.2">
      <c r="A54" s="211"/>
      <c r="B54" s="212"/>
      <c r="C54" s="257" t="s">
        <v>597</v>
      </c>
      <c r="D54" s="243"/>
      <c r="E54" s="243"/>
      <c r="F54" s="243"/>
      <c r="G54" s="243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04"/>
      <c r="Y54" s="204"/>
      <c r="Z54" s="204"/>
      <c r="AA54" s="204"/>
      <c r="AB54" s="204"/>
      <c r="AC54" s="204"/>
      <c r="AD54" s="204"/>
      <c r="AE54" s="204"/>
      <c r="AF54" s="204"/>
      <c r="AG54" s="204" t="s">
        <v>157</v>
      </c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41" t="str">
        <f>C54</f>
        <v>- zábradlí do tvaru „U“, s madlem a stojinami (8 ks) v předních rozích balkonu do výše 2 620 mm, z profilu 100/50/2mm, stojinami 50/50/2 mm v zadních rozích balkonu, kotveno tzv. vynešeně do 50 mm; fixní stěna v přední pohledové části dělena na tři šířkou stejné díly příčkou</v>
      </c>
      <c r="BB54" s="204"/>
      <c r="BC54" s="204"/>
      <c r="BD54" s="204"/>
      <c r="BE54" s="204"/>
      <c r="BF54" s="204"/>
      <c r="BG54" s="204"/>
      <c r="BH54" s="204"/>
    </row>
    <row r="55" spans="1:60" outlineLevel="1" x14ac:dyDescent="0.2">
      <c r="A55" s="211"/>
      <c r="B55" s="212"/>
      <c r="C55" s="257" t="s">
        <v>589</v>
      </c>
      <c r="D55" s="243"/>
      <c r="E55" s="243"/>
      <c r="F55" s="243"/>
      <c r="G55" s="243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04"/>
      <c r="Y55" s="204"/>
      <c r="Z55" s="204"/>
      <c r="AA55" s="204"/>
      <c r="AB55" s="204"/>
      <c r="AC55" s="204"/>
      <c r="AD55" s="204"/>
      <c r="AE55" s="204"/>
      <c r="AF55" s="204"/>
      <c r="AG55" s="204" t="s">
        <v>157</v>
      </c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</row>
    <row r="56" spans="1:60" outlineLevel="1" x14ac:dyDescent="0.2">
      <c r="A56" s="211"/>
      <c r="B56" s="212"/>
      <c r="C56" s="257" t="s">
        <v>590</v>
      </c>
      <c r="D56" s="243"/>
      <c r="E56" s="243"/>
      <c r="F56" s="243"/>
      <c r="G56" s="243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04"/>
      <c r="Y56" s="204"/>
      <c r="Z56" s="204"/>
      <c r="AA56" s="204"/>
      <c r="AB56" s="204"/>
      <c r="AC56" s="204"/>
      <c r="AD56" s="204"/>
      <c r="AE56" s="204"/>
      <c r="AF56" s="204"/>
      <c r="AG56" s="204" t="s">
        <v>157</v>
      </c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</row>
    <row r="57" spans="1:60" outlineLevel="1" x14ac:dyDescent="0.2">
      <c r="A57" s="211"/>
      <c r="B57" s="212"/>
      <c r="C57" s="257" t="s">
        <v>591</v>
      </c>
      <c r="D57" s="243"/>
      <c r="E57" s="243"/>
      <c r="F57" s="243"/>
      <c r="G57" s="243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04"/>
      <c r="Y57" s="204"/>
      <c r="Z57" s="204"/>
      <c r="AA57" s="204"/>
      <c r="AB57" s="204"/>
      <c r="AC57" s="204"/>
      <c r="AD57" s="204"/>
      <c r="AE57" s="204"/>
      <c r="AF57" s="204"/>
      <c r="AG57" s="204" t="s">
        <v>157</v>
      </c>
      <c r="AH57" s="204"/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</row>
    <row r="58" spans="1:60" ht="22.5" outlineLevel="1" x14ac:dyDescent="0.2">
      <c r="A58" s="211"/>
      <c r="B58" s="212"/>
      <c r="C58" s="257" t="s">
        <v>592</v>
      </c>
      <c r="D58" s="243"/>
      <c r="E58" s="243"/>
      <c r="F58" s="243"/>
      <c r="G58" s="243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04"/>
      <c r="Y58" s="204"/>
      <c r="Z58" s="204"/>
      <c r="AA58" s="204"/>
      <c r="AB58" s="204"/>
      <c r="AC58" s="204"/>
      <c r="AD58" s="204"/>
      <c r="AE58" s="204"/>
      <c r="AF58" s="204"/>
      <c r="AG58" s="204" t="s">
        <v>157</v>
      </c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204"/>
      <c r="AU58" s="204"/>
      <c r="AV58" s="204"/>
      <c r="AW58" s="204"/>
      <c r="AX58" s="204"/>
      <c r="AY58" s="204"/>
      <c r="AZ58" s="204"/>
      <c r="BA58" s="241" t="str">
        <f>C58</f>
        <v>- systém bude doplněn o oplechování čela a boků balkonové desky, vyrovnávací profily a konzoly, a Al profil k odvodu povrchové vody z balkonu</v>
      </c>
      <c r="BB58" s="204"/>
      <c r="BC58" s="204"/>
      <c r="BD58" s="204"/>
      <c r="BE58" s="204"/>
      <c r="BF58" s="204"/>
      <c r="BG58" s="204"/>
      <c r="BH58" s="204"/>
    </row>
    <row r="59" spans="1:60" ht="33.75" outlineLevel="1" x14ac:dyDescent="0.2">
      <c r="A59" s="211"/>
      <c r="B59" s="212"/>
      <c r="C59" s="257" t="s">
        <v>593</v>
      </c>
      <c r="D59" s="243"/>
      <c r="E59" s="243"/>
      <c r="F59" s="243"/>
      <c r="G59" s="243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04"/>
      <c r="Y59" s="204"/>
      <c r="Z59" s="204"/>
      <c r="AA59" s="204"/>
      <c r="AB59" s="204"/>
      <c r="AC59" s="204"/>
      <c r="AD59" s="204"/>
      <c r="AE59" s="204"/>
      <c r="AF59" s="204"/>
      <c r="AG59" s="204" t="s">
        <v>157</v>
      </c>
      <c r="AH59" s="204"/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41" t="str">
        <f>C59</f>
        <v>- zábradlí bude provedeno se systémovým bezrámovým čelním zasklením (počet zasklených balkonů bude upřesněn investorem – dle požadavku vlastníků jednotlivých bytů) – skleněné tabule z bezpečnostního skla bez dělících svislých rámů s transparentním meziskelním těsněním, posun křídel po vodících kolejnicích</v>
      </c>
      <c r="BB59" s="204"/>
      <c r="BC59" s="204"/>
      <c r="BD59" s="204"/>
      <c r="BE59" s="204"/>
      <c r="BF59" s="204"/>
      <c r="BG59" s="204"/>
      <c r="BH59" s="204"/>
    </row>
    <row r="60" spans="1:60" outlineLevel="1" x14ac:dyDescent="0.2">
      <c r="A60" s="211"/>
      <c r="B60" s="212"/>
      <c r="C60" s="257" t="s">
        <v>594</v>
      </c>
      <c r="D60" s="243"/>
      <c r="E60" s="243"/>
      <c r="F60" s="243"/>
      <c r="G60" s="243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04"/>
      <c r="Y60" s="204"/>
      <c r="Z60" s="204"/>
      <c r="AA60" s="204"/>
      <c r="AB60" s="204"/>
      <c r="AC60" s="204"/>
      <c r="AD60" s="204"/>
      <c r="AE60" s="204"/>
      <c r="AF60" s="204"/>
      <c r="AG60" s="204" t="s">
        <v>157</v>
      </c>
      <c r="AH60" s="204"/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4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4"/>
    </row>
    <row r="61" spans="1:60" x14ac:dyDescent="0.2">
      <c r="A61" s="228" t="s">
        <v>149</v>
      </c>
      <c r="B61" s="229" t="s">
        <v>109</v>
      </c>
      <c r="C61" s="253" t="s">
        <v>110</v>
      </c>
      <c r="D61" s="230"/>
      <c r="E61" s="231"/>
      <c r="F61" s="232"/>
      <c r="G61" s="232">
        <f>SUMIF(AG62:AG90,"&lt;&gt;NOR",G62:G90)</f>
        <v>0</v>
      </c>
      <c r="H61" s="232"/>
      <c r="I61" s="232">
        <f>SUM(I62:I90)</f>
        <v>0</v>
      </c>
      <c r="J61" s="232"/>
      <c r="K61" s="232">
        <f>SUM(K62:K90)</f>
        <v>0</v>
      </c>
      <c r="L61" s="232"/>
      <c r="M61" s="232">
        <f>SUM(M62:M90)</f>
        <v>0</v>
      </c>
      <c r="N61" s="232"/>
      <c r="O61" s="232">
        <f>SUM(O62:O90)</f>
        <v>5.72</v>
      </c>
      <c r="P61" s="232"/>
      <c r="Q61" s="232">
        <f>SUM(Q62:Q90)</f>
        <v>0</v>
      </c>
      <c r="R61" s="232"/>
      <c r="S61" s="232"/>
      <c r="T61" s="233"/>
      <c r="U61" s="227"/>
      <c r="V61" s="227">
        <f>SUM(V62:V90)</f>
        <v>0</v>
      </c>
      <c r="W61" s="227"/>
      <c r="AG61" t="s">
        <v>150</v>
      </c>
    </row>
    <row r="62" spans="1:60" outlineLevel="1" x14ac:dyDescent="0.2">
      <c r="A62" s="234">
        <v>13</v>
      </c>
      <c r="B62" s="235" t="s">
        <v>598</v>
      </c>
      <c r="C62" s="254" t="s">
        <v>599</v>
      </c>
      <c r="D62" s="236" t="s">
        <v>317</v>
      </c>
      <c r="E62" s="237">
        <v>192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15</v>
      </c>
      <c r="M62" s="239">
        <f>G62*(1+L62/100)</f>
        <v>0</v>
      </c>
      <c r="N62" s="239">
        <v>5.1000000000000004E-4</v>
      </c>
      <c r="O62" s="239">
        <f>ROUND(E62*N62,2)</f>
        <v>0.1</v>
      </c>
      <c r="P62" s="239">
        <v>0</v>
      </c>
      <c r="Q62" s="239">
        <f>ROUND(E62*P62,2)</f>
        <v>0</v>
      </c>
      <c r="R62" s="239"/>
      <c r="S62" s="239" t="s">
        <v>153</v>
      </c>
      <c r="T62" s="240" t="s">
        <v>154</v>
      </c>
      <c r="U62" s="214">
        <v>0</v>
      </c>
      <c r="V62" s="214">
        <f>ROUND(E62*U62,2)</f>
        <v>0</v>
      </c>
      <c r="W62" s="214"/>
      <c r="X62" s="204"/>
      <c r="Y62" s="204"/>
      <c r="Z62" s="204"/>
      <c r="AA62" s="204"/>
      <c r="AB62" s="204"/>
      <c r="AC62" s="204"/>
      <c r="AD62" s="204"/>
      <c r="AE62" s="204"/>
      <c r="AF62" s="204"/>
      <c r="AG62" s="204" t="s">
        <v>257</v>
      </c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</row>
    <row r="63" spans="1:60" outlineLevel="1" x14ac:dyDescent="0.2">
      <c r="A63" s="211"/>
      <c r="B63" s="212"/>
      <c r="C63" s="258" t="s">
        <v>581</v>
      </c>
      <c r="D63" s="219"/>
      <c r="E63" s="220">
        <v>176.4</v>
      </c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04"/>
      <c r="Y63" s="204"/>
      <c r="Z63" s="204"/>
      <c r="AA63" s="204"/>
      <c r="AB63" s="204"/>
      <c r="AC63" s="204"/>
      <c r="AD63" s="204"/>
      <c r="AE63" s="204"/>
      <c r="AF63" s="204"/>
      <c r="AG63" s="204" t="s">
        <v>164</v>
      </c>
      <c r="AH63" s="204">
        <v>0</v>
      </c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</row>
    <row r="64" spans="1:60" outlineLevel="1" x14ac:dyDescent="0.2">
      <c r="A64" s="211"/>
      <c r="B64" s="212"/>
      <c r="C64" s="258" t="s">
        <v>582</v>
      </c>
      <c r="D64" s="219"/>
      <c r="E64" s="220">
        <v>11.12</v>
      </c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04"/>
      <c r="Y64" s="204"/>
      <c r="Z64" s="204"/>
      <c r="AA64" s="204"/>
      <c r="AB64" s="204"/>
      <c r="AC64" s="204"/>
      <c r="AD64" s="204"/>
      <c r="AE64" s="204"/>
      <c r="AF64" s="204"/>
      <c r="AG64" s="204" t="s">
        <v>164</v>
      </c>
      <c r="AH64" s="204">
        <v>0</v>
      </c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</row>
    <row r="65" spans="1:60" outlineLevel="1" x14ac:dyDescent="0.2">
      <c r="A65" s="211"/>
      <c r="B65" s="212"/>
      <c r="C65" s="258" t="s">
        <v>583</v>
      </c>
      <c r="D65" s="219"/>
      <c r="E65" s="220">
        <v>4.4800000000000004</v>
      </c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04"/>
      <c r="Y65" s="204"/>
      <c r="Z65" s="204"/>
      <c r="AA65" s="204"/>
      <c r="AB65" s="204"/>
      <c r="AC65" s="204"/>
      <c r="AD65" s="204"/>
      <c r="AE65" s="204"/>
      <c r="AF65" s="204"/>
      <c r="AG65" s="204" t="s">
        <v>164</v>
      </c>
      <c r="AH65" s="204">
        <v>0</v>
      </c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</row>
    <row r="66" spans="1:60" ht="22.5" outlineLevel="1" x14ac:dyDescent="0.2">
      <c r="A66" s="234">
        <v>14</v>
      </c>
      <c r="B66" s="235" t="s">
        <v>600</v>
      </c>
      <c r="C66" s="254" t="s">
        <v>601</v>
      </c>
      <c r="D66" s="236" t="s">
        <v>317</v>
      </c>
      <c r="E66" s="237">
        <v>192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15</v>
      </c>
      <c r="M66" s="239">
        <f>G66*(1+L66/100)</f>
        <v>0</v>
      </c>
      <c r="N66" s="239">
        <v>0</v>
      </c>
      <c r="O66" s="239">
        <f>ROUND(E66*N66,2)</f>
        <v>0</v>
      </c>
      <c r="P66" s="239">
        <v>0</v>
      </c>
      <c r="Q66" s="239">
        <f>ROUND(E66*P66,2)</f>
        <v>0</v>
      </c>
      <c r="R66" s="239"/>
      <c r="S66" s="239" t="s">
        <v>153</v>
      </c>
      <c r="T66" s="240" t="s">
        <v>154</v>
      </c>
      <c r="U66" s="214">
        <v>0</v>
      </c>
      <c r="V66" s="214">
        <f>ROUND(E66*U66,2)</f>
        <v>0</v>
      </c>
      <c r="W66" s="214"/>
      <c r="X66" s="204"/>
      <c r="Y66" s="204"/>
      <c r="Z66" s="204"/>
      <c r="AA66" s="204"/>
      <c r="AB66" s="204"/>
      <c r="AC66" s="204"/>
      <c r="AD66" s="204"/>
      <c r="AE66" s="204"/>
      <c r="AF66" s="204"/>
      <c r="AG66" s="204" t="s">
        <v>257</v>
      </c>
      <c r="AH66" s="204"/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</row>
    <row r="67" spans="1:60" outlineLevel="1" x14ac:dyDescent="0.2">
      <c r="A67" s="211"/>
      <c r="B67" s="212"/>
      <c r="C67" s="258" t="s">
        <v>581</v>
      </c>
      <c r="D67" s="219"/>
      <c r="E67" s="220">
        <v>176.4</v>
      </c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04"/>
      <c r="Y67" s="204"/>
      <c r="Z67" s="204"/>
      <c r="AA67" s="204"/>
      <c r="AB67" s="204"/>
      <c r="AC67" s="204"/>
      <c r="AD67" s="204"/>
      <c r="AE67" s="204"/>
      <c r="AF67" s="204"/>
      <c r="AG67" s="204" t="s">
        <v>164</v>
      </c>
      <c r="AH67" s="204">
        <v>0</v>
      </c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</row>
    <row r="68" spans="1:60" outlineLevel="1" x14ac:dyDescent="0.2">
      <c r="A68" s="211"/>
      <c r="B68" s="212"/>
      <c r="C68" s="258" t="s">
        <v>582</v>
      </c>
      <c r="D68" s="219"/>
      <c r="E68" s="220">
        <v>11.12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04"/>
      <c r="Y68" s="204"/>
      <c r="Z68" s="204"/>
      <c r="AA68" s="204"/>
      <c r="AB68" s="204"/>
      <c r="AC68" s="204"/>
      <c r="AD68" s="204"/>
      <c r="AE68" s="204"/>
      <c r="AF68" s="204"/>
      <c r="AG68" s="204" t="s">
        <v>164</v>
      </c>
      <c r="AH68" s="204">
        <v>0</v>
      </c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</row>
    <row r="69" spans="1:60" outlineLevel="1" x14ac:dyDescent="0.2">
      <c r="A69" s="211"/>
      <c r="B69" s="212"/>
      <c r="C69" s="258" t="s">
        <v>583</v>
      </c>
      <c r="D69" s="219"/>
      <c r="E69" s="220">
        <v>4.4800000000000004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04"/>
      <c r="Y69" s="204"/>
      <c r="Z69" s="204"/>
      <c r="AA69" s="204"/>
      <c r="AB69" s="204"/>
      <c r="AC69" s="204"/>
      <c r="AD69" s="204"/>
      <c r="AE69" s="204"/>
      <c r="AF69" s="204"/>
      <c r="AG69" s="204" t="s">
        <v>164</v>
      </c>
      <c r="AH69" s="204">
        <v>0</v>
      </c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</row>
    <row r="70" spans="1:60" ht="22.5" outlineLevel="1" x14ac:dyDescent="0.2">
      <c r="A70" s="234">
        <v>15</v>
      </c>
      <c r="B70" s="235" t="s">
        <v>602</v>
      </c>
      <c r="C70" s="254" t="s">
        <v>603</v>
      </c>
      <c r="D70" s="236" t="s">
        <v>162</v>
      </c>
      <c r="E70" s="237">
        <v>215.00399999999999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15</v>
      </c>
      <c r="M70" s="239">
        <f>G70*(1+L70/100)</f>
        <v>0</v>
      </c>
      <c r="N70" s="239">
        <v>4.5500000000000002E-3</v>
      </c>
      <c r="O70" s="239">
        <f>ROUND(E70*N70,2)</f>
        <v>0.98</v>
      </c>
      <c r="P70" s="239">
        <v>0</v>
      </c>
      <c r="Q70" s="239">
        <f>ROUND(E70*P70,2)</f>
        <v>0</v>
      </c>
      <c r="R70" s="239"/>
      <c r="S70" s="239" t="s">
        <v>153</v>
      </c>
      <c r="T70" s="240" t="s">
        <v>154</v>
      </c>
      <c r="U70" s="214">
        <v>0</v>
      </c>
      <c r="V70" s="214">
        <f>ROUND(E70*U70,2)</f>
        <v>0</v>
      </c>
      <c r="W70" s="214"/>
      <c r="X70" s="204"/>
      <c r="Y70" s="204"/>
      <c r="Z70" s="204"/>
      <c r="AA70" s="204"/>
      <c r="AB70" s="204"/>
      <c r="AC70" s="204"/>
      <c r="AD70" s="204"/>
      <c r="AE70" s="204"/>
      <c r="AF70" s="204"/>
      <c r="AG70" s="204" t="s">
        <v>244</v>
      </c>
      <c r="AH70" s="204"/>
      <c r="AI70" s="204"/>
      <c r="AJ70" s="204"/>
      <c r="AK70" s="204"/>
      <c r="AL70" s="204"/>
      <c r="AM70" s="204"/>
      <c r="AN70" s="204"/>
      <c r="AO70" s="204"/>
      <c r="AP70" s="204"/>
      <c r="AQ70" s="204"/>
      <c r="AR70" s="204"/>
      <c r="AS70" s="204"/>
      <c r="AT70" s="204"/>
      <c r="AU70" s="204"/>
      <c r="AV70" s="204"/>
      <c r="AW70" s="204"/>
      <c r="AX70" s="204"/>
      <c r="AY70" s="204"/>
      <c r="AZ70" s="204"/>
      <c r="BA70" s="204"/>
      <c r="BB70" s="204"/>
      <c r="BC70" s="204"/>
      <c r="BD70" s="204"/>
      <c r="BE70" s="204"/>
      <c r="BF70" s="204"/>
      <c r="BG70" s="204"/>
      <c r="BH70" s="204"/>
    </row>
    <row r="71" spans="1:60" outlineLevel="1" x14ac:dyDescent="0.2">
      <c r="A71" s="211"/>
      <c r="B71" s="212"/>
      <c r="C71" s="258" t="s">
        <v>561</v>
      </c>
      <c r="D71" s="219"/>
      <c r="E71" s="220">
        <v>188.54</v>
      </c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04"/>
      <c r="Y71" s="204"/>
      <c r="Z71" s="204"/>
      <c r="AA71" s="204"/>
      <c r="AB71" s="204"/>
      <c r="AC71" s="204"/>
      <c r="AD71" s="204"/>
      <c r="AE71" s="204"/>
      <c r="AF71" s="204"/>
      <c r="AG71" s="204" t="s">
        <v>164</v>
      </c>
      <c r="AH71" s="204">
        <v>0</v>
      </c>
      <c r="AI71" s="204"/>
      <c r="AJ71" s="204"/>
      <c r="AK71" s="204"/>
      <c r="AL71" s="204"/>
      <c r="AM71" s="204"/>
      <c r="AN71" s="204"/>
      <c r="AO71" s="204"/>
      <c r="AP71" s="204"/>
      <c r="AQ71" s="204"/>
      <c r="AR71" s="204"/>
      <c r="AS71" s="204"/>
      <c r="AT71" s="204"/>
      <c r="AU71" s="204"/>
      <c r="AV71" s="204"/>
      <c r="AW71" s="204"/>
      <c r="AX71" s="204"/>
      <c r="AY71" s="204"/>
      <c r="AZ71" s="204"/>
      <c r="BA71" s="204"/>
      <c r="BB71" s="204"/>
      <c r="BC71" s="204"/>
      <c r="BD71" s="204"/>
      <c r="BE71" s="204"/>
      <c r="BF71" s="204"/>
      <c r="BG71" s="204"/>
      <c r="BH71" s="204"/>
    </row>
    <row r="72" spans="1:60" outlineLevel="1" x14ac:dyDescent="0.2">
      <c r="A72" s="211"/>
      <c r="B72" s="212"/>
      <c r="C72" s="258" t="s">
        <v>576</v>
      </c>
      <c r="D72" s="219"/>
      <c r="E72" s="220">
        <v>26.46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04"/>
      <c r="Y72" s="204"/>
      <c r="Z72" s="204"/>
      <c r="AA72" s="204"/>
      <c r="AB72" s="204"/>
      <c r="AC72" s="204"/>
      <c r="AD72" s="204"/>
      <c r="AE72" s="204"/>
      <c r="AF72" s="204"/>
      <c r="AG72" s="204" t="s">
        <v>164</v>
      </c>
      <c r="AH72" s="204">
        <v>0</v>
      </c>
      <c r="AI72" s="204"/>
      <c r="AJ72" s="204"/>
      <c r="AK72" s="204"/>
      <c r="AL72" s="204"/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</row>
    <row r="73" spans="1:60" ht="22.5" outlineLevel="1" x14ac:dyDescent="0.2">
      <c r="A73" s="234">
        <v>16</v>
      </c>
      <c r="B73" s="235" t="s">
        <v>604</v>
      </c>
      <c r="C73" s="254" t="s">
        <v>605</v>
      </c>
      <c r="D73" s="236" t="s">
        <v>317</v>
      </c>
      <c r="E73" s="237">
        <v>192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15</v>
      </c>
      <c r="M73" s="239">
        <f>G73*(1+L73/100)</f>
        <v>0</v>
      </c>
      <c r="N73" s="239">
        <v>2.3000000000000001E-4</v>
      </c>
      <c r="O73" s="239">
        <f>ROUND(E73*N73,2)</f>
        <v>0.04</v>
      </c>
      <c r="P73" s="239">
        <v>0</v>
      </c>
      <c r="Q73" s="239">
        <f>ROUND(E73*P73,2)</f>
        <v>0</v>
      </c>
      <c r="R73" s="239"/>
      <c r="S73" s="239" t="s">
        <v>153</v>
      </c>
      <c r="T73" s="240" t="s">
        <v>154</v>
      </c>
      <c r="U73" s="214">
        <v>0</v>
      </c>
      <c r="V73" s="214">
        <f>ROUND(E73*U73,2)</f>
        <v>0</v>
      </c>
      <c r="W73" s="214"/>
      <c r="X73" s="204"/>
      <c r="Y73" s="204"/>
      <c r="Z73" s="204"/>
      <c r="AA73" s="204"/>
      <c r="AB73" s="204"/>
      <c r="AC73" s="204"/>
      <c r="AD73" s="204"/>
      <c r="AE73" s="204"/>
      <c r="AF73" s="204"/>
      <c r="AG73" s="204" t="s">
        <v>257</v>
      </c>
      <c r="AH73" s="204"/>
      <c r="AI73" s="204"/>
      <c r="AJ73" s="204"/>
      <c r="AK73" s="204"/>
      <c r="AL73" s="204"/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204"/>
      <c r="AY73" s="204"/>
      <c r="AZ73" s="204"/>
      <c r="BA73" s="204"/>
      <c r="BB73" s="204"/>
      <c r="BC73" s="204"/>
      <c r="BD73" s="204"/>
      <c r="BE73" s="204"/>
      <c r="BF73" s="204"/>
      <c r="BG73" s="204"/>
      <c r="BH73" s="204"/>
    </row>
    <row r="74" spans="1:60" outlineLevel="1" x14ac:dyDescent="0.2">
      <c r="A74" s="211"/>
      <c r="B74" s="212"/>
      <c r="C74" s="258" t="s">
        <v>581</v>
      </c>
      <c r="D74" s="219"/>
      <c r="E74" s="220">
        <v>176.4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04"/>
      <c r="Y74" s="204"/>
      <c r="Z74" s="204"/>
      <c r="AA74" s="204"/>
      <c r="AB74" s="204"/>
      <c r="AC74" s="204"/>
      <c r="AD74" s="204"/>
      <c r="AE74" s="204"/>
      <c r="AF74" s="204"/>
      <c r="AG74" s="204" t="s">
        <v>164</v>
      </c>
      <c r="AH74" s="204">
        <v>0</v>
      </c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4"/>
      <c r="BD74" s="204"/>
      <c r="BE74" s="204"/>
      <c r="BF74" s="204"/>
      <c r="BG74" s="204"/>
      <c r="BH74" s="204"/>
    </row>
    <row r="75" spans="1:60" outlineLevel="1" x14ac:dyDescent="0.2">
      <c r="A75" s="211"/>
      <c r="B75" s="212"/>
      <c r="C75" s="258" t="s">
        <v>582</v>
      </c>
      <c r="D75" s="219"/>
      <c r="E75" s="220">
        <v>11.12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04"/>
      <c r="Y75" s="204"/>
      <c r="Z75" s="204"/>
      <c r="AA75" s="204"/>
      <c r="AB75" s="204"/>
      <c r="AC75" s="204"/>
      <c r="AD75" s="204"/>
      <c r="AE75" s="204"/>
      <c r="AF75" s="204"/>
      <c r="AG75" s="204" t="s">
        <v>164</v>
      </c>
      <c r="AH75" s="204">
        <v>0</v>
      </c>
      <c r="AI75" s="204"/>
      <c r="AJ75" s="204"/>
      <c r="AK75" s="204"/>
      <c r="AL75" s="204"/>
      <c r="AM75" s="204"/>
      <c r="AN75" s="204"/>
      <c r="AO75" s="204"/>
      <c r="AP75" s="204"/>
      <c r="AQ75" s="204"/>
      <c r="AR75" s="204"/>
      <c r="AS75" s="204"/>
      <c r="AT75" s="204"/>
      <c r="AU75" s="204"/>
      <c r="AV75" s="204"/>
      <c r="AW75" s="204"/>
      <c r="AX75" s="204"/>
      <c r="AY75" s="204"/>
      <c r="AZ75" s="204"/>
      <c r="BA75" s="204"/>
      <c r="BB75" s="204"/>
      <c r="BC75" s="204"/>
      <c r="BD75" s="204"/>
      <c r="BE75" s="204"/>
      <c r="BF75" s="204"/>
      <c r="BG75" s="204"/>
      <c r="BH75" s="204"/>
    </row>
    <row r="76" spans="1:60" outlineLevel="1" x14ac:dyDescent="0.2">
      <c r="A76" s="211"/>
      <c r="B76" s="212"/>
      <c r="C76" s="258" t="s">
        <v>583</v>
      </c>
      <c r="D76" s="219"/>
      <c r="E76" s="220">
        <v>4.4800000000000004</v>
      </c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04"/>
      <c r="Y76" s="204"/>
      <c r="Z76" s="204"/>
      <c r="AA76" s="204"/>
      <c r="AB76" s="204"/>
      <c r="AC76" s="204"/>
      <c r="AD76" s="204"/>
      <c r="AE76" s="204"/>
      <c r="AF76" s="204"/>
      <c r="AG76" s="204" t="s">
        <v>164</v>
      </c>
      <c r="AH76" s="204">
        <v>0</v>
      </c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</row>
    <row r="77" spans="1:60" ht="22.5" outlineLevel="1" x14ac:dyDescent="0.2">
      <c r="A77" s="234">
        <v>17</v>
      </c>
      <c r="B77" s="235" t="s">
        <v>606</v>
      </c>
      <c r="C77" s="254" t="s">
        <v>607</v>
      </c>
      <c r="D77" s="236" t="s">
        <v>317</v>
      </c>
      <c r="E77" s="237">
        <v>242.96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15</v>
      </c>
      <c r="M77" s="239">
        <f>G77*(1+L77/100)</f>
        <v>0</v>
      </c>
      <c r="N77" s="239">
        <v>3.4000000000000002E-4</v>
      </c>
      <c r="O77" s="239">
        <f>ROUND(E77*N77,2)</f>
        <v>0.08</v>
      </c>
      <c r="P77" s="239">
        <v>0</v>
      </c>
      <c r="Q77" s="239">
        <f>ROUND(E77*P77,2)</f>
        <v>0</v>
      </c>
      <c r="R77" s="239"/>
      <c r="S77" s="239" t="s">
        <v>153</v>
      </c>
      <c r="T77" s="240" t="s">
        <v>154</v>
      </c>
      <c r="U77" s="214">
        <v>0</v>
      </c>
      <c r="V77" s="214">
        <f>ROUND(E77*U77,2)</f>
        <v>0</v>
      </c>
      <c r="W77" s="214"/>
      <c r="X77" s="204"/>
      <c r="Y77" s="204"/>
      <c r="Z77" s="204"/>
      <c r="AA77" s="204"/>
      <c r="AB77" s="204"/>
      <c r="AC77" s="204"/>
      <c r="AD77" s="204"/>
      <c r="AE77" s="204"/>
      <c r="AF77" s="204"/>
      <c r="AG77" s="204" t="s">
        <v>257</v>
      </c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</row>
    <row r="78" spans="1:60" outlineLevel="1" x14ac:dyDescent="0.2">
      <c r="A78" s="211"/>
      <c r="B78" s="212"/>
      <c r="C78" s="258" t="s">
        <v>572</v>
      </c>
      <c r="D78" s="219"/>
      <c r="E78" s="220">
        <v>202.56</v>
      </c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04"/>
      <c r="Y78" s="204"/>
      <c r="Z78" s="204"/>
      <c r="AA78" s="204"/>
      <c r="AB78" s="204"/>
      <c r="AC78" s="204"/>
      <c r="AD78" s="204"/>
      <c r="AE78" s="204"/>
      <c r="AF78" s="204"/>
      <c r="AG78" s="204" t="s">
        <v>164</v>
      </c>
      <c r="AH78" s="204">
        <v>0</v>
      </c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</row>
    <row r="79" spans="1:60" outlineLevel="1" x14ac:dyDescent="0.2">
      <c r="A79" s="211"/>
      <c r="B79" s="212"/>
      <c r="C79" s="258" t="s">
        <v>573</v>
      </c>
      <c r="D79" s="219"/>
      <c r="E79" s="220">
        <v>40.4</v>
      </c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04"/>
      <c r="Y79" s="204"/>
      <c r="Z79" s="204"/>
      <c r="AA79" s="204"/>
      <c r="AB79" s="204"/>
      <c r="AC79" s="204"/>
      <c r="AD79" s="204"/>
      <c r="AE79" s="204"/>
      <c r="AF79" s="204"/>
      <c r="AG79" s="204" t="s">
        <v>164</v>
      </c>
      <c r="AH79" s="204">
        <v>0</v>
      </c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</row>
    <row r="80" spans="1:60" outlineLevel="1" x14ac:dyDescent="0.2">
      <c r="A80" s="234">
        <v>18</v>
      </c>
      <c r="B80" s="235" t="s">
        <v>608</v>
      </c>
      <c r="C80" s="254" t="s">
        <v>609</v>
      </c>
      <c r="D80" s="236" t="s">
        <v>317</v>
      </c>
      <c r="E80" s="237">
        <v>192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15</v>
      </c>
      <c r="M80" s="239">
        <f>G80*(1+L80/100)</f>
        <v>0</v>
      </c>
      <c r="N80" s="239">
        <v>4.0000000000000003E-5</v>
      </c>
      <c r="O80" s="239">
        <f>ROUND(E80*N80,2)</f>
        <v>0.01</v>
      </c>
      <c r="P80" s="239">
        <v>0</v>
      </c>
      <c r="Q80" s="239">
        <f>ROUND(E80*P80,2)</f>
        <v>0</v>
      </c>
      <c r="R80" s="239"/>
      <c r="S80" s="239" t="s">
        <v>153</v>
      </c>
      <c r="T80" s="240" t="s">
        <v>154</v>
      </c>
      <c r="U80" s="214">
        <v>0</v>
      </c>
      <c r="V80" s="214">
        <f>ROUND(E80*U80,2)</f>
        <v>0</v>
      </c>
      <c r="W80" s="214"/>
      <c r="X80" s="204"/>
      <c r="Y80" s="204"/>
      <c r="Z80" s="204"/>
      <c r="AA80" s="204"/>
      <c r="AB80" s="204"/>
      <c r="AC80" s="204"/>
      <c r="AD80" s="204"/>
      <c r="AE80" s="204"/>
      <c r="AF80" s="204"/>
      <c r="AG80" s="204" t="s">
        <v>257</v>
      </c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</row>
    <row r="81" spans="1:60" outlineLevel="1" x14ac:dyDescent="0.2">
      <c r="A81" s="211"/>
      <c r="B81" s="212"/>
      <c r="C81" s="255" t="s">
        <v>610</v>
      </c>
      <c r="D81" s="242"/>
      <c r="E81" s="242"/>
      <c r="F81" s="242"/>
      <c r="G81" s="242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04"/>
      <c r="Y81" s="204"/>
      <c r="Z81" s="204"/>
      <c r="AA81" s="204"/>
      <c r="AB81" s="204"/>
      <c r="AC81" s="204"/>
      <c r="AD81" s="204"/>
      <c r="AE81" s="204"/>
      <c r="AF81" s="204"/>
      <c r="AG81" s="204" t="s">
        <v>157</v>
      </c>
      <c r="AH81" s="204"/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4"/>
      <c r="AT81" s="204"/>
      <c r="AU81" s="204"/>
      <c r="AV81" s="204"/>
      <c r="AW81" s="204"/>
      <c r="AX81" s="204"/>
      <c r="AY81" s="204"/>
      <c r="AZ81" s="204"/>
      <c r="BA81" s="204"/>
      <c r="BB81" s="204"/>
      <c r="BC81" s="204"/>
      <c r="BD81" s="204"/>
      <c r="BE81" s="204"/>
      <c r="BF81" s="204"/>
      <c r="BG81" s="204"/>
      <c r="BH81" s="204"/>
    </row>
    <row r="82" spans="1:60" outlineLevel="1" x14ac:dyDescent="0.2">
      <c r="A82" s="211"/>
      <c r="B82" s="212"/>
      <c r="C82" s="258" t="s">
        <v>581</v>
      </c>
      <c r="D82" s="219"/>
      <c r="E82" s="220">
        <v>176.4</v>
      </c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04"/>
      <c r="Y82" s="204"/>
      <c r="Z82" s="204"/>
      <c r="AA82" s="204"/>
      <c r="AB82" s="204"/>
      <c r="AC82" s="204"/>
      <c r="AD82" s="204"/>
      <c r="AE82" s="204"/>
      <c r="AF82" s="204"/>
      <c r="AG82" s="204" t="s">
        <v>164</v>
      </c>
      <c r="AH82" s="204">
        <v>0</v>
      </c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4"/>
      <c r="AT82" s="204"/>
      <c r="AU82" s="204"/>
      <c r="AV82" s="204"/>
      <c r="AW82" s="204"/>
      <c r="AX82" s="204"/>
      <c r="AY82" s="204"/>
      <c r="AZ82" s="204"/>
      <c r="BA82" s="204"/>
      <c r="BB82" s="204"/>
      <c r="BC82" s="204"/>
      <c r="BD82" s="204"/>
      <c r="BE82" s="204"/>
      <c r="BF82" s="204"/>
      <c r="BG82" s="204"/>
      <c r="BH82" s="204"/>
    </row>
    <row r="83" spans="1:60" outlineLevel="1" x14ac:dyDescent="0.2">
      <c r="A83" s="211"/>
      <c r="B83" s="212"/>
      <c r="C83" s="258" t="s">
        <v>582</v>
      </c>
      <c r="D83" s="219"/>
      <c r="E83" s="220">
        <v>11.12</v>
      </c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04"/>
      <c r="Y83" s="204"/>
      <c r="Z83" s="204"/>
      <c r="AA83" s="204"/>
      <c r="AB83" s="204"/>
      <c r="AC83" s="204"/>
      <c r="AD83" s="204"/>
      <c r="AE83" s="204"/>
      <c r="AF83" s="204"/>
      <c r="AG83" s="204" t="s">
        <v>164</v>
      </c>
      <c r="AH83" s="204">
        <v>0</v>
      </c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4"/>
      <c r="AT83" s="204"/>
      <c r="AU83" s="204"/>
      <c r="AV83" s="204"/>
      <c r="AW83" s="204"/>
      <c r="AX83" s="204"/>
      <c r="AY83" s="204"/>
      <c r="AZ83" s="204"/>
      <c r="BA83" s="204"/>
      <c r="BB83" s="204"/>
      <c r="BC83" s="204"/>
      <c r="BD83" s="204"/>
      <c r="BE83" s="204"/>
      <c r="BF83" s="204"/>
      <c r="BG83" s="204"/>
      <c r="BH83" s="204"/>
    </row>
    <row r="84" spans="1:60" outlineLevel="1" x14ac:dyDescent="0.2">
      <c r="A84" s="211"/>
      <c r="B84" s="212"/>
      <c r="C84" s="258" t="s">
        <v>583</v>
      </c>
      <c r="D84" s="219"/>
      <c r="E84" s="220">
        <v>4.4800000000000004</v>
      </c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04"/>
      <c r="Y84" s="204"/>
      <c r="Z84" s="204"/>
      <c r="AA84" s="204"/>
      <c r="AB84" s="204"/>
      <c r="AC84" s="204"/>
      <c r="AD84" s="204"/>
      <c r="AE84" s="204"/>
      <c r="AF84" s="204"/>
      <c r="AG84" s="204" t="s">
        <v>164</v>
      </c>
      <c r="AH84" s="204">
        <v>0</v>
      </c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4"/>
      <c r="AT84" s="204"/>
      <c r="AU84" s="204"/>
      <c r="AV84" s="204"/>
      <c r="AW84" s="204"/>
      <c r="AX84" s="204"/>
      <c r="AY84" s="204"/>
      <c r="AZ84" s="204"/>
      <c r="BA84" s="204"/>
      <c r="BB84" s="204"/>
      <c r="BC84" s="204"/>
      <c r="BD84" s="204"/>
      <c r="BE84" s="204"/>
      <c r="BF84" s="204"/>
      <c r="BG84" s="204"/>
      <c r="BH84" s="204"/>
    </row>
    <row r="85" spans="1:60" outlineLevel="1" x14ac:dyDescent="0.2">
      <c r="A85" s="234">
        <v>19</v>
      </c>
      <c r="B85" s="235" t="s">
        <v>611</v>
      </c>
      <c r="C85" s="268" t="s">
        <v>612</v>
      </c>
      <c r="D85" s="236" t="s">
        <v>162</v>
      </c>
      <c r="E85" s="237">
        <v>234.73151999999999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15</v>
      </c>
      <c r="M85" s="239">
        <f>G85*(1+L85/100)</f>
        <v>0</v>
      </c>
      <c r="N85" s="239">
        <v>1.9199999999999998E-2</v>
      </c>
      <c r="O85" s="239">
        <f>ROUND(E85*N85,2)</f>
        <v>4.51</v>
      </c>
      <c r="P85" s="239">
        <v>0</v>
      </c>
      <c r="Q85" s="239">
        <f>ROUND(E85*P85,2)</f>
        <v>0</v>
      </c>
      <c r="R85" s="239"/>
      <c r="S85" s="239" t="s">
        <v>153</v>
      </c>
      <c r="T85" s="240" t="s">
        <v>154</v>
      </c>
      <c r="U85" s="214">
        <v>0</v>
      </c>
      <c r="V85" s="214">
        <f>ROUND(E85*U85,2)</f>
        <v>0</v>
      </c>
      <c r="W85" s="214"/>
      <c r="X85" s="204"/>
      <c r="Y85" s="204"/>
      <c r="Z85" s="204"/>
      <c r="AA85" s="204"/>
      <c r="AB85" s="204"/>
      <c r="AC85" s="204"/>
      <c r="AD85" s="204"/>
      <c r="AE85" s="204"/>
      <c r="AF85" s="204"/>
      <c r="AG85" s="204" t="s">
        <v>503</v>
      </c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</row>
    <row r="86" spans="1:60" outlineLevel="1" x14ac:dyDescent="0.2">
      <c r="A86" s="211"/>
      <c r="B86" s="212"/>
      <c r="C86" s="258" t="s">
        <v>613</v>
      </c>
      <c r="D86" s="219"/>
      <c r="E86" s="220">
        <v>203.63</v>
      </c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04"/>
      <c r="Y86" s="204"/>
      <c r="Z86" s="204"/>
      <c r="AA86" s="204"/>
      <c r="AB86" s="204"/>
      <c r="AC86" s="204"/>
      <c r="AD86" s="204"/>
      <c r="AE86" s="204"/>
      <c r="AF86" s="204"/>
      <c r="AG86" s="204" t="s">
        <v>164</v>
      </c>
      <c r="AH86" s="204">
        <v>0</v>
      </c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</row>
    <row r="87" spans="1:60" outlineLevel="1" x14ac:dyDescent="0.2">
      <c r="A87" s="211"/>
      <c r="B87" s="212"/>
      <c r="C87" s="258" t="s">
        <v>614</v>
      </c>
      <c r="D87" s="219"/>
      <c r="E87" s="220">
        <v>28.58</v>
      </c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04"/>
      <c r="Y87" s="204"/>
      <c r="Z87" s="204"/>
      <c r="AA87" s="204"/>
      <c r="AB87" s="204"/>
      <c r="AC87" s="204"/>
      <c r="AD87" s="204"/>
      <c r="AE87" s="204"/>
      <c r="AF87" s="204"/>
      <c r="AG87" s="204" t="s">
        <v>164</v>
      </c>
      <c r="AH87" s="204">
        <v>0</v>
      </c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</row>
    <row r="88" spans="1:60" outlineLevel="1" x14ac:dyDescent="0.2">
      <c r="A88" s="211"/>
      <c r="B88" s="212"/>
      <c r="C88" s="258" t="s">
        <v>615</v>
      </c>
      <c r="D88" s="219"/>
      <c r="E88" s="220">
        <v>1.8</v>
      </c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04"/>
      <c r="Y88" s="204"/>
      <c r="Z88" s="204"/>
      <c r="AA88" s="204"/>
      <c r="AB88" s="204"/>
      <c r="AC88" s="204"/>
      <c r="AD88" s="204"/>
      <c r="AE88" s="204"/>
      <c r="AF88" s="204"/>
      <c r="AG88" s="204" t="s">
        <v>164</v>
      </c>
      <c r="AH88" s="204">
        <v>0</v>
      </c>
      <c r="AI88" s="204"/>
      <c r="AJ88" s="204"/>
      <c r="AK88" s="204"/>
      <c r="AL88" s="204"/>
      <c r="AM88" s="204"/>
      <c r="AN88" s="204"/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  <c r="AY88" s="204"/>
      <c r="AZ88" s="204"/>
      <c r="BA88" s="204"/>
      <c r="BB88" s="204"/>
      <c r="BC88" s="204"/>
      <c r="BD88" s="204"/>
      <c r="BE88" s="204"/>
      <c r="BF88" s="204"/>
      <c r="BG88" s="204"/>
      <c r="BH88" s="204"/>
    </row>
    <row r="89" spans="1:60" outlineLevel="1" x14ac:dyDescent="0.2">
      <c r="A89" s="211"/>
      <c r="B89" s="212"/>
      <c r="C89" s="258" t="s">
        <v>616</v>
      </c>
      <c r="D89" s="219"/>
      <c r="E89" s="220">
        <v>0.73</v>
      </c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04"/>
      <c r="Y89" s="204"/>
      <c r="Z89" s="204"/>
      <c r="AA89" s="204"/>
      <c r="AB89" s="204"/>
      <c r="AC89" s="204"/>
      <c r="AD89" s="204"/>
      <c r="AE89" s="204"/>
      <c r="AF89" s="204"/>
      <c r="AG89" s="204" t="s">
        <v>164</v>
      </c>
      <c r="AH89" s="204">
        <v>0</v>
      </c>
      <c r="AI89" s="204"/>
      <c r="AJ89" s="204"/>
      <c r="AK89" s="204"/>
      <c r="AL89" s="204"/>
      <c r="AM89" s="204"/>
      <c r="AN89" s="204"/>
      <c r="AO89" s="204"/>
      <c r="AP89" s="204"/>
      <c r="AQ89" s="204"/>
      <c r="AR89" s="204"/>
      <c r="AS89" s="204"/>
      <c r="AT89" s="204"/>
      <c r="AU89" s="204"/>
      <c r="AV89" s="204"/>
      <c r="AW89" s="204"/>
      <c r="AX89" s="204"/>
      <c r="AY89" s="204"/>
      <c r="AZ89" s="204"/>
      <c r="BA89" s="204"/>
      <c r="BB89" s="204"/>
      <c r="BC89" s="204"/>
      <c r="BD89" s="204"/>
      <c r="BE89" s="204"/>
      <c r="BF89" s="204"/>
      <c r="BG89" s="204"/>
      <c r="BH89" s="204"/>
    </row>
    <row r="90" spans="1:60" outlineLevel="1" x14ac:dyDescent="0.2">
      <c r="A90" s="211">
        <v>20</v>
      </c>
      <c r="B90" s="212" t="s">
        <v>617</v>
      </c>
      <c r="C90" s="264" t="s">
        <v>506</v>
      </c>
      <c r="D90" s="213" t="s">
        <v>0</v>
      </c>
      <c r="E90" s="251"/>
      <c r="F90" s="215"/>
      <c r="G90" s="214">
        <f>ROUND(E90*F90,2)</f>
        <v>0</v>
      </c>
      <c r="H90" s="215"/>
      <c r="I90" s="214">
        <f>ROUND(E90*H90,2)</f>
        <v>0</v>
      </c>
      <c r="J90" s="215"/>
      <c r="K90" s="214">
        <f>ROUND(E90*J90,2)</f>
        <v>0</v>
      </c>
      <c r="L90" s="214">
        <v>15</v>
      </c>
      <c r="M90" s="214">
        <f>G90*(1+L90/100)</f>
        <v>0</v>
      </c>
      <c r="N90" s="214">
        <v>0</v>
      </c>
      <c r="O90" s="214">
        <f>ROUND(E90*N90,2)</f>
        <v>0</v>
      </c>
      <c r="P90" s="214">
        <v>0</v>
      </c>
      <c r="Q90" s="214">
        <f>ROUND(E90*P90,2)</f>
        <v>0</v>
      </c>
      <c r="R90" s="214"/>
      <c r="S90" s="214" t="s">
        <v>240</v>
      </c>
      <c r="T90" s="214" t="s">
        <v>240</v>
      </c>
      <c r="U90" s="214">
        <v>0</v>
      </c>
      <c r="V90" s="214">
        <f>ROUND(E90*U90,2)</f>
        <v>0</v>
      </c>
      <c r="W90" s="214"/>
      <c r="X90" s="204"/>
      <c r="Y90" s="204"/>
      <c r="Z90" s="204"/>
      <c r="AA90" s="204"/>
      <c r="AB90" s="204"/>
      <c r="AC90" s="204"/>
      <c r="AD90" s="204"/>
      <c r="AE90" s="204"/>
      <c r="AF90" s="204"/>
      <c r="AG90" s="204" t="s">
        <v>241</v>
      </c>
      <c r="AH90" s="204"/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</row>
    <row r="91" spans="1:60" x14ac:dyDescent="0.2">
      <c r="A91" s="228" t="s">
        <v>149</v>
      </c>
      <c r="B91" s="229" t="s">
        <v>111</v>
      </c>
      <c r="C91" s="253" t="s">
        <v>112</v>
      </c>
      <c r="D91" s="230"/>
      <c r="E91" s="231"/>
      <c r="F91" s="232"/>
      <c r="G91" s="232">
        <f>SUMIF(AG92:AG96,"&lt;&gt;NOR",G92:G96)</f>
        <v>0</v>
      </c>
      <c r="H91" s="232"/>
      <c r="I91" s="232">
        <f>SUM(I92:I96)</f>
        <v>0</v>
      </c>
      <c r="J91" s="232"/>
      <c r="K91" s="232">
        <f>SUM(K92:K96)</f>
        <v>0</v>
      </c>
      <c r="L91" s="232"/>
      <c r="M91" s="232">
        <f>SUM(M92:M96)</f>
        <v>0</v>
      </c>
      <c r="N91" s="232"/>
      <c r="O91" s="232">
        <f>SUM(O92:O96)</f>
        <v>0.22</v>
      </c>
      <c r="P91" s="232"/>
      <c r="Q91" s="232">
        <f>SUM(Q92:Q96)</f>
        <v>0</v>
      </c>
      <c r="R91" s="232"/>
      <c r="S91" s="232"/>
      <c r="T91" s="233"/>
      <c r="U91" s="227"/>
      <c r="V91" s="227">
        <f>SUM(V92:V96)</f>
        <v>0</v>
      </c>
      <c r="W91" s="227"/>
      <c r="AG91" t="s">
        <v>150</v>
      </c>
    </row>
    <row r="92" spans="1:60" ht="22.5" outlineLevel="1" x14ac:dyDescent="0.2">
      <c r="A92" s="234">
        <v>21</v>
      </c>
      <c r="B92" s="235" t="s">
        <v>618</v>
      </c>
      <c r="C92" s="254" t="s">
        <v>619</v>
      </c>
      <c r="D92" s="236" t="s">
        <v>317</v>
      </c>
      <c r="E92" s="237">
        <v>36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15</v>
      </c>
      <c r="M92" s="239">
        <f>G92*(1+L92/100)</f>
        <v>0</v>
      </c>
      <c r="N92" s="239">
        <v>9.7000000000000005E-4</v>
      </c>
      <c r="O92" s="239">
        <f>ROUND(E92*N92,2)</f>
        <v>0.03</v>
      </c>
      <c r="P92" s="239">
        <v>0</v>
      </c>
      <c r="Q92" s="239">
        <f>ROUND(E92*P92,2)</f>
        <v>0</v>
      </c>
      <c r="R92" s="239"/>
      <c r="S92" s="239" t="s">
        <v>153</v>
      </c>
      <c r="T92" s="240" t="s">
        <v>154</v>
      </c>
      <c r="U92" s="214">
        <v>0</v>
      </c>
      <c r="V92" s="214">
        <f>ROUND(E92*U92,2)</f>
        <v>0</v>
      </c>
      <c r="W92" s="214"/>
      <c r="X92" s="204"/>
      <c r="Y92" s="204"/>
      <c r="Z92" s="204"/>
      <c r="AA92" s="204"/>
      <c r="AB92" s="204"/>
      <c r="AC92" s="204"/>
      <c r="AD92" s="204"/>
      <c r="AE92" s="204"/>
      <c r="AF92" s="204"/>
      <c r="AG92" s="204" t="s">
        <v>244</v>
      </c>
      <c r="AH92" s="204"/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</row>
    <row r="93" spans="1:60" outlineLevel="1" x14ac:dyDescent="0.2">
      <c r="A93" s="211"/>
      <c r="B93" s="212"/>
      <c r="C93" s="258" t="s">
        <v>620</v>
      </c>
      <c r="D93" s="219"/>
      <c r="E93" s="220">
        <v>36</v>
      </c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04"/>
      <c r="Y93" s="204"/>
      <c r="Z93" s="204"/>
      <c r="AA93" s="204"/>
      <c r="AB93" s="204"/>
      <c r="AC93" s="204"/>
      <c r="AD93" s="204"/>
      <c r="AE93" s="204"/>
      <c r="AF93" s="204"/>
      <c r="AG93" s="204" t="s">
        <v>164</v>
      </c>
      <c r="AH93" s="204">
        <v>0</v>
      </c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</row>
    <row r="94" spans="1:60" outlineLevel="1" x14ac:dyDescent="0.2">
      <c r="A94" s="234">
        <v>22</v>
      </c>
      <c r="B94" s="235" t="s">
        <v>611</v>
      </c>
      <c r="C94" s="268" t="s">
        <v>612</v>
      </c>
      <c r="D94" s="236" t="s">
        <v>162</v>
      </c>
      <c r="E94" s="237">
        <v>9.7200000000000006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15</v>
      </c>
      <c r="M94" s="239">
        <f>G94*(1+L94/100)</f>
        <v>0</v>
      </c>
      <c r="N94" s="239">
        <v>1.9199999999999998E-2</v>
      </c>
      <c r="O94" s="239">
        <f>ROUND(E94*N94,2)</f>
        <v>0.19</v>
      </c>
      <c r="P94" s="239">
        <v>0</v>
      </c>
      <c r="Q94" s="239">
        <f>ROUND(E94*P94,2)</f>
        <v>0</v>
      </c>
      <c r="R94" s="239"/>
      <c r="S94" s="239" t="s">
        <v>153</v>
      </c>
      <c r="T94" s="240" t="s">
        <v>154</v>
      </c>
      <c r="U94" s="214">
        <v>0</v>
      </c>
      <c r="V94" s="214">
        <f>ROUND(E94*U94,2)</f>
        <v>0</v>
      </c>
      <c r="W94" s="214"/>
      <c r="X94" s="204"/>
      <c r="Y94" s="204"/>
      <c r="Z94" s="204"/>
      <c r="AA94" s="204"/>
      <c r="AB94" s="204"/>
      <c r="AC94" s="204"/>
      <c r="AD94" s="204"/>
      <c r="AE94" s="204"/>
      <c r="AF94" s="204"/>
      <c r="AG94" s="204" t="s">
        <v>503</v>
      </c>
      <c r="AH94" s="204"/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</row>
    <row r="95" spans="1:60" outlineLevel="1" x14ac:dyDescent="0.2">
      <c r="A95" s="211"/>
      <c r="B95" s="212"/>
      <c r="C95" s="258" t="s">
        <v>621</v>
      </c>
      <c r="D95" s="219"/>
      <c r="E95" s="220">
        <v>9.7200000000000006</v>
      </c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04"/>
      <c r="Y95" s="204"/>
      <c r="Z95" s="204"/>
      <c r="AA95" s="204"/>
      <c r="AB95" s="204"/>
      <c r="AC95" s="204"/>
      <c r="AD95" s="204"/>
      <c r="AE95" s="204"/>
      <c r="AF95" s="204"/>
      <c r="AG95" s="204" t="s">
        <v>164</v>
      </c>
      <c r="AH95" s="204">
        <v>0</v>
      </c>
      <c r="AI95" s="204"/>
      <c r="AJ95" s="204"/>
      <c r="AK95" s="204"/>
      <c r="AL95" s="204"/>
      <c r="AM95" s="204"/>
      <c r="AN95" s="204"/>
      <c r="AO95" s="204"/>
      <c r="AP95" s="204"/>
      <c r="AQ95" s="204"/>
      <c r="AR95" s="204"/>
      <c r="AS95" s="204"/>
      <c r="AT95" s="204"/>
      <c r="AU95" s="204"/>
      <c r="AV95" s="204"/>
      <c r="AW95" s="204"/>
      <c r="AX95" s="204"/>
      <c r="AY95" s="204"/>
      <c r="AZ95" s="204"/>
      <c r="BA95" s="204"/>
      <c r="BB95" s="204"/>
      <c r="BC95" s="204"/>
      <c r="BD95" s="204"/>
      <c r="BE95" s="204"/>
      <c r="BF95" s="204"/>
      <c r="BG95" s="204"/>
      <c r="BH95" s="204"/>
    </row>
    <row r="96" spans="1:60" outlineLevel="1" x14ac:dyDescent="0.2">
      <c r="A96" s="211">
        <v>23</v>
      </c>
      <c r="B96" s="212" t="s">
        <v>622</v>
      </c>
      <c r="C96" s="264" t="s">
        <v>506</v>
      </c>
      <c r="D96" s="213" t="s">
        <v>0</v>
      </c>
      <c r="E96" s="251"/>
      <c r="F96" s="215"/>
      <c r="G96" s="214">
        <f>ROUND(E96*F96,2)</f>
        <v>0</v>
      </c>
      <c r="H96" s="215"/>
      <c r="I96" s="214">
        <f>ROUND(E96*H96,2)</f>
        <v>0</v>
      </c>
      <c r="J96" s="215"/>
      <c r="K96" s="214">
        <f>ROUND(E96*J96,2)</f>
        <v>0</v>
      </c>
      <c r="L96" s="214">
        <v>15</v>
      </c>
      <c r="M96" s="214">
        <f>G96*(1+L96/100)</f>
        <v>0</v>
      </c>
      <c r="N96" s="214">
        <v>0</v>
      </c>
      <c r="O96" s="214">
        <f>ROUND(E96*N96,2)</f>
        <v>0</v>
      </c>
      <c r="P96" s="214">
        <v>0</v>
      </c>
      <c r="Q96" s="214">
        <f>ROUND(E96*P96,2)</f>
        <v>0</v>
      </c>
      <c r="R96" s="214"/>
      <c r="S96" s="214" t="s">
        <v>240</v>
      </c>
      <c r="T96" s="214" t="s">
        <v>240</v>
      </c>
      <c r="U96" s="214">
        <v>0</v>
      </c>
      <c r="V96" s="214">
        <f>ROUND(E96*U96,2)</f>
        <v>0</v>
      </c>
      <c r="W96" s="214"/>
      <c r="X96" s="204"/>
      <c r="Y96" s="204"/>
      <c r="Z96" s="204"/>
      <c r="AA96" s="204"/>
      <c r="AB96" s="204"/>
      <c r="AC96" s="204"/>
      <c r="AD96" s="204"/>
      <c r="AE96" s="204"/>
      <c r="AF96" s="204"/>
      <c r="AG96" s="204" t="s">
        <v>241</v>
      </c>
      <c r="AH96" s="204"/>
      <c r="AI96" s="204"/>
      <c r="AJ96" s="204"/>
      <c r="AK96" s="204"/>
      <c r="AL96" s="204"/>
      <c r="AM96" s="204"/>
      <c r="AN96" s="204"/>
      <c r="AO96" s="204"/>
      <c r="AP96" s="204"/>
      <c r="AQ96" s="204"/>
      <c r="AR96" s="204"/>
      <c r="AS96" s="204"/>
      <c r="AT96" s="204"/>
      <c r="AU96" s="204"/>
      <c r="AV96" s="204"/>
      <c r="AW96" s="204"/>
      <c r="AX96" s="204"/>
      <c r="AY96" s="204"/>
      <c r="AZ96" s="204"/>
      <c r="BA96" s="204"/>
      <c r="BB96" s="204"/>
      <c r="BC96" s="204"/>
      <c r="BD96" s="204"/>
      <c r="BE96" s="204"/>
      <c r="BF96" s="204"/>
      <c r="BG96" s="204"/>
      <c r="BH96" s="204"/>
    </row>
    <row r="97" spans="1:60" x14ac:dyDescent="0.2">
      <c r="A97" s="228" t="s">
        <v>149</v>
      </c>
      <c r="B97" s="229" t="s">
        <v>119</v>
      </c>
      <c r="C97" s="253" t="s">
        <v>120</v>
      </c>
      <c r="D97" s="230"/>
      <c r="E97" s="231"/>
      <c r="F97" s="232"/>
      <c r="G97" s="232">
        <f>SUMIF(AG98:AG104,"&lt;&gt;NOR",G98:G104)</f>
        <v>0</v>
      </c>
      <c r="H97" s="232"/>
      <c r="I97" s="232">
        <f>SUM(I98:I104)</f>
        <v>0</v>
      </c>
      <c r="J97" s="232"/>
      <c r="K97" s="232">
        <f>SUM(K98:K104)</f>
        <v>0</v>
      </c>
      <c r="L97" s="232"/>
      <c r="M97" s="232">
        <f>SUM(M98:M104)</f>
        <v>0</v>
      </c>
      <c r="N97" s="232"/>
      <c r="O97" s="232">
        <f>SUM(O98:O104)</f>
        <v>0</v>
      </c>
      <c r="P97" s="232"/>
      <c r="Q97" s="232">
        <f>SUM(Q98:Q104)</f>
        <v>0</v>
      </c>
      <c r="R97" s="232"/>
      <c r="S97" s="232"/>
      <c r="T97" s="233"/>
      <c r="U97" s="227"/>
      <c r="V97" s="227">
        <f>SUM(V98:V104)</f>
        <v>0</v>
      </c>
      <c r="W97" s="227"/>
      <c r="AG97" t="s">
        <v>150</v>
      </c>
    </row>
    <row r="98" spans="1:60" outlineLevel="1" x14ac:dyDescent="0.2">
      <c r="A98" s="244">
        <v>24</v>
      </c>
      <c r="B98" s="245" t="s">
        <v>255</v>
      </c>
      <c r="C98" s="263" t="s">
        <v>256</v>
      </c>
      <c r="D98" s="246" t="s">
        <v>239</v>
      </c>
      <c r="E98" s="247">
        <v>54.240079999999999</v>
      </c>
      <c r="F98" s="248"/>
      <c r="G98" s="249">
        <f>ROUND(E98*F98,2)</f>
        <v>0</v>
      </c>
      <c r="H98" s="248"/>
      <c r="I98" s="249">
        <f>ROUND(E98*H98,2)</f>
        <v>0</v>
      </c>
      <c r="J98" s="248"/>
      <c r="K98" s="249">
        <f>ROUND(E98*J98,2)</f>
        <v>0</v>
      </c>
      <c r="L98" s="249">
        <v>15</v>
      </c>
      <c r="M98" s="249">
        <f>G98*(1+L98/100)</f>
        <v>0</v>
      </c>
      <c r="N98" s="249">
        <v>0</v>
      </c>
      <c r="O98" s="249">
        <f>ROUND(E98*N98,2)</f>
        <v>0</v>
      </c>
      <c r="P98" s="249">
        <v>0</v>
      </c>
      <c r="Q98" s="249">
        <f>ROUND(E98*P98,2)</f>
        <v>0</v>
      </c>
      <c r="R98" s="249"/>
      <c r="S98" s="249" t="s">
        <v>153</v>
      </c>
      <c r="T98" s="250" t="s">
        <v>154</v>
      </c>
      <c r="U98" s="214">
        <v>0</v>
      </c>
      <c r="V98" s="214">
        <f>ROUND(E98*U98,2)</f>
        <v>0</v>
      </c>
      <c r="W98" s="214"/>
      <c r="X98" s="204"/>
      <c r="Y98" s="204"/>
      <c r="Z98" s="204"/>
      <c r="AA98" s="204"/>
      <c r="AB98" s="204"/>
      <c r="AC98" s="204"/>
      <c r="AD98" s="204"/>
      <c r="AE98" s="204"/>
      <c r="AF98" s="204"/>
      <c r="AG98" s="204" t="s">
        <v>179</v>
      </c>
      <c r="AH98" s="204"/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4"/>
      <c r="AT98" s="204"/>
      <c r="AU98" s="204"/>
      <c r="AV98" s="204"/>
      <c r="AW98" s="204"/>
      <c r="AX98" s="204"/>
      <c r="AY98" s="204"/>
      <c r="AZ98" s="204"/>
      <c r="BA98" s="204"/>
      <c r="BB98" s="204"/>
      <c r="BC98" s="204"/>
      <c r="BD98" s="204"/>
      <c r="BE98" s="204"/>
      <c r="BF98" s="204"/>
      <c r="BG98" s="204"/>
      <c r="BH98" s="204"/>
    </row>
    <row r="99" spans="1:60" outlineLevel="1" x14ac:dyDescent="0.2">
      <c r="A99" s="244">
        <v>25</v>
      </c>
      <c r="B99" s="245" t="s">
        <v>258</v>
      </c>
      <c r="C99" s="263" t="s">
        <v>259</v>
      </c>
      <c r="D99" s="246" t="s">
        <v>239</v>
      </c>
      <c r="E99" s="247">
        <v>325.44047999999998</v>
      </c>
      <c r="F99" s="248"/>
      <c r="G99" s="249">
        <f>ROUND(E99*F99,2)</f>
        <v>0</v>
      </c>
      <c r="H99" s="248"/>
      <c r="I99" s="249">
        <f>ROUND(E99*H99,2)</f>
        <v>0</v>
      </c>
      <c r="J99" s="248"/>
      <c r="K99" s="249">
        <f>ROUND(E99*J99,2)</f>
        <v>0</v>
      </c>
      <c r="L99" s="249">
        <v>15</v>
      </c>
      <c r="M99" s="249">
        <f>G99*(1+L99/100)</f>
        <v>0</v>
      </c>
      <c r="N99" s="249">
        <v>0</v>
      </c>
      <c r="O99" s="249">
        <f>ROUND(E99*N99,2)</f>
        <v>0</v>
      </c>
      <c r="P99" s="249">
        <v>0</v>
      </c>
      <c r="Q99" s="249">
        <f>ROUND(E99*P99,2)</f>
        <v>0</v>
      </c>
      <c r="R99" s="249"/>
      <c r="S99" s="249" t="s">
        <v>153</v>
      </c>
      <c r="T99" s="250" t="s">
        <v>154</v>
      </c>
      <c r="U99" s="214">
        <v>0</v>
      </c>
      <c r="V99" s="214">
        <f>ROUND(E99*U99,2)</f>
        <v>0</v>
      </c>
      <c r="W99" s="214"/>
      <c r="X99" s="204"/>
      <c r="Y99" s="204"/>
      <c r="Z99" s="204"/>
      <c r="AA99" s="204"/>
      <c r="AB99" s="204"/>
      <c r="AC99" s="204"/>
      <c r="AD99" s="204"/>
      <c r="AE99" s="204"/>
      <c r="AF99" s="204"/>
      <c r="AG99" s="204" t="s">
        <v>179</v>
      </c>
      <c r="AH99" s="204"/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4"/>
      <c r="AT99" s="204"/>
      <c r="AU99" s="204"/>
      <c r="AV99" s="204"/>
      <c r="AW99" s="204"/>
      <c r="AX99" s="204"/>
      <c r="AY99" s="204"/>
      <c r="AZ99" s="204"/>
      <c r="BA99" s="204"/>
      <c r="BB99" s="204"/>
      <c r="BC99" s="204"/>
      <c r="BD99" s="204"/>
      <c r="BE99" s="204"/>
      <c r="BF99" s="204"/>
      <c r="BG99" s="204"/>
      <c r="BH99" s="204"/>
    </row>
    <row r="100" spans="1:60" outlineLevel="1" x14ac:dyDescent="0.2">
      <c r="A100" s="244">
        <v>26</v>
      </c>
      <c r="B100" s="245" t="s">
        <v>260</v>
      </c>
      <c r="C100" s="263" t="s">
        <v>261</v>
      </c>
      <c r="D100" s="246" t="s">
        <v>239</v>
      </c>
      <c r="E100" s="247">
        <v>54.240079999999999</v>
      </c>
      <c r="F100" s="248"/>
      <c r="G100" s="249">
        <f>ROUND(E100*F100,2)</f>
        <v>0</v>
      </c>
      <c r="H100" s="248"/>
      <c r="I100" s="249">
        <f>ROUND(E100*H100,2)</f>
        <v>0</v>
      </c>
      <c r="J100" s="248"/>
      <c r="K100" s="249">
        <f>ROUND(E100*J100,2)</f>
        <v>0</v>
      </c>
      <c r="L100" s="249">
        <v>15</v>
      </c>
      <c r="M100" s="249">
        <f>G100*(1+L100/100)</f>
        <v>0</v>
      </c>
      <c r="N100" s="249">
        <v>0</v>
      </c>
      <c r="O100" s="249">
        <f>ROUND(E100*N100,2)</f>
        <v>0</v>
      </c>
      <c r="P100" s="249">
        <v>0</v>
      </c>
      <c r="Q100" s="249">
        <f>ROUND(E100*P100,2)</f>
        <v>0</v>
      </c>
      <c r="R100" s="249"/>
      <c r="S100" s="249" t="s">
        <v>153</v>
      </c>
      <c r="T100" s="250" t="s">
        <v>154</v>
      </c>
      <c r="U100" s="214">
        <v>0</v>
      </c>
      <c r="V100" s="214">
        <f>ROUND(E100*U100,2)</f>
        <v>0</v>
      </c>
      <c r="W100" s="21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 t="s">
        <v>179</v>
      </c>
      <c r="AH100" s="204"/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4"/>
      <c r="AT100" s="204"/>
      <c r="AU100" s="204"/>
      <c r="AV100" s="204"/>
      <c r="AW100" s="204"/>
      <c r="AX100" s="204"/>
      <c r="AY100" s="204"/>
      <c r="AZ100" s="204"/>
      <c r="BA100" s="204"/>
      <c r="BB100" s="204"/>
      <c r="BC100" s="204"/>
      <c r="BD100" s="204"/>
      <c r="BE100" s="204"/>
      <c r="BF100" s="204"/>
      <c r="BG100" s="204"/>
      <c r="BH100" s="204"/>
    </row>
    <row r="101" spans="1:60" outlineLevel="1" x14ac:dyDescent="0.2">
      <c r="A101" s="244">
        <v>27</v>
      </c>
      <c r="B101" s="245" t="s">
        <v>263</v>
      </c>
      <c r="C101" s="263" t="s">
        <v>264</v>
      </c>
      <c r="D101" s="246" t="s">
        <v>239</v>
      </c>
      <c r="E101" s="247">
        <v>488.16072000000003</v>
      </c>
      <c r="F101" s="248"/>
      <c r="G101" s="249">
        <f>ROUND(E101*F101,2)</f>
        <v>0</v>
      </c>
      <c r="H101" s="248"/>
      <c r="I101" s="249">
        <f>ROUND(E101*H101,2)</f>
        <v>0</v>
      </c>
      <c r="J101" s="248"/>
      <c r="K101" s="249">
        <f>ROUND(E101*J101,2)</f>
        <v>0</v>
      </c>
      <c r="L101" s="249">
        <v>15</v>
      </c>
      <c r="M101" s="249">
        <f>G101*(1+L101/100)</f>
        <v>0</v>
      </c>
      <c r="N101" s="249">
        <v>0</v>
      </c>
      <c r="O101" s="249">
        <f>ROUND(E101*N101,2)</f>
        <v>0</v>
      </c>
      <c r="P101" s="249">
        <v>0</v>
      </c>
      <c r="Q101" s="249">
        <f>ROUND(E101*P101,2)</f>
        <v>0</v>
      </c>
      <c r="R101" s="249"/>
      <c r="S101" s="249" t="s">
        <v>153</v>
      </c>
      <c r="T101" s="250" t="s">
        <v>154</v>
      </c>
      <c r="U101" s="214">
        <v>0</v>
      </c>
      <c r="V101" s="214">
        <f>ROUND(E101*U101,2)</f>
        <v>0</v>
      </c>
      <c r="W101" s="21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 t="s">
        <v>179</v>
      </c>
      <c r="AH101" s="204"/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4"/>
      <c r="AT101" s="204"/>
      <c r="AU101" s="204"/>
      <c r="AV101" s="204"/>
      <c r="AW101" s="204"/>
      <c r="AX101" s="204"/>
      <c r="AY101" s="204"/>
      <c r="AZ101" s="204"/>
      <c r="BA101" s="204"/>
      <c r="BB101" s="204"/>
      <c r="BC101" s="204"/>
      <c r="BD101" s="204"/>
      <c r="BE101" s="204"/>
      <c r="BF101" s="204"/>
      <c r="BG101" s="204"/>
      <c r="BH101" s="204"/>
    </row>
    <row r="102" spans="1:60" outlineLevel="1" x14ac:dyDescent="0.2">
      <c r="A102" s="244">
        <v>28</v>
      </c>
      <c r="B102" s="245" t="s">
        <v>265</v>
      </c>
      <c r="C102" s="263" t="s">
        <v>266</v>
      </c>
      <c r="D102" s="246" t="s">
        <v>239</v>
      </c>
      <c r="E102" s="247">
        <v>54.240079999999999</v>
      </c>
      <c r="F102" s="248"/>
      <c r="G102" s="249">
        <f>ROUND(E102*F102,2)</f>
        <v>0</v>
      </c>
      <c r="H102" s="248"/>
      <c r="I102" s="249">
        <f>ROUND(E102*H102,2)</f>
        <v>0</v>
      </c>
      <c r="J102" s="248"/>
      <c r="K102" s="249">
        <f>ROUND(E102*J102,2)</f>
        <v>0</v>
      </c>
      <c r="L102" s="249">
        <v>15</v>
      </c>
      <c r="M102" s="249">
        <f>G102*(1+L102/100)</f>
        <v>0</v>
      </c>
      <c r="N102" s="249">
        <v>0</v>
      </c>
      <c r="O102" s="249">
        <f>ROUND(E102*N102,2)</f>
        <v>0</v>
      </c>
      <c r="P102" s="249">
        <v>0</v>
      </c>
      <c r="Q102" s="249">
        <f>ROUND(E102*P102,2)</f>
        <v>0</v>
      </c>
      <c r="R102" s="249"/>
      <c r="S102" s="249" t="s">
        <v>153</v>
      </c>
      <c r="T102" s="250" t="s">
        <v>154</v>
      </c>
      <c r="U102" s="214">
        <v>0</v>
      </c>
      <c r="V102" s="214">
        <f>ROUND(E102*U102,2)</f>
        <v>0</v>
      </c>
      <c r="W102" s="21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 t="s">
        <v>179</v>
      </c>
      <c r="AH102" s="204"/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4"/>
      <c r="AT102" s="204"/>
      <c r="AU102" s="204"/>
      <c r="AV102" s="204"/>
      <c r="AW102" s="204"/>
      <c r="AX102" s="204"/>
      <c r="AY102" s="204"/>
      <c r="AZ102" s="204"/>
      <c r="BA102" s="204"/>
      <c r="BB102" s="204"/>
      <c r="BC102" s="204"/>
      <c r="BD102" s="204"/>
      <c r="BE102" s="204"/>
      <c r="BF102" s="204"/>
      <c r="BG102" s="204"/>
      <c r="BH102" s="204"/>
    </row>
    <row r="103" spans="1:60" outlineLevel="1" x14ac:dyDescent="0.2">
      <c r="A103" s="244">
        <v>29</v>
      </c>
      <c r="B103" s="245" t="s">
        <v>268</v>
      </c>
      <c r="C103" s="263" t="s">
        <v>269</v>
      </c>
      <c r="D103" s="246" t="s">
        <v>239</v>
      </c>
      <c r="E103" s="247">
        <v>433.92063999999999</v>
      </c>
      <c r="F103" s="248"/>
      <c r="G103" s="249">
        <f>ROUND(E103*F103,2)</f>
        <v>0</v>
      </c>
      <c r="H103" s="248"/>
      <c r="I103" s="249">
        <f>ROUND(E103*H103,2)</f>
        <v>0</v>
      </c>
      <c r="J103" s="248"/>
      <c r="K103" s="249">
        <f>ROUND(E103*J103,2)</f>
        <v>0</v>
      </c>
      <c r="L103" s="249">
        <v>15</v>
      </c>
      <c r="M103" s="249">
        <f>G103*(1+L103/100)</f>
        <v>0</v>
      </c>
      <c r="N103" s="249">
        <v>0</v>
      </c>
      <c r="O103" s="249">
        <f>ROUND(E103*N103,2)</f>
        <v>0</v>
      </c>
      <c r="P103" s="249">
        <v>0</v>
      </c>
      <c r="Q103" s="249">
        <f>ROUND(E103*P103,2)</f>
        <v>0</v>
      </c>
      <c r="R103" s="249"/>
      <c r="S103" s="249" t="s">
        <v>153</v>
      </c>
      <c r="T103" s="250" t="s">
        <v>154</v>
      </c>
      <c r="U103" s="214">
        <v>0</v>
      </c>
      <c r="V103" s="214">
        <f>ROUND(E103*U103,2)</f>
        <v>0</v>
      </c>
      <c r="W103" s="21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 t="s">
        <v>179</v>
      </c>
      <c r="AH103" s="204"/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4"/>
      <c r="AT103" s="204"/>
      <c r="AU103" s="204"/>
      <c r="AV103" s="204"/>
      <c r="AW103" s="204"/>
      <c r="AX103" s="204"/>
      <c r="AY103" s="204"/>
      <c r="AZ103" s="204"/>
      <c r="BA103" s="204"/>
      <c r="BB103" s="204"/>
      <c r="BC103" s="204"/>
      <c r="BD103" s="204"/>
      <c r="BE103" s="204"/>
      <c r="BF103" s="204"/>
      <c r="BG103" s="204"/>
      <c r="BH103" s="204"/>
    </row>
    <row r="104" spans="1:60" outlineLevel="1" x14ac:dyDescent="0.2">
      <c r="A104" s="234">
        <v>30</v>
      </c>
      <c r="B104" s="235" t="s">
        <v>270</v>
      </c>
      <c r="C104" s="254" t="s">
        <v>271</v>
      </c>
      <c r="D104" s="236" t="s">
        <v>239</v>
      </c>
      <c r="E104" s="237">
        <v>54.240079999999999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15</v>
      </c>
      <c r="M104" s="239">
        <f>G104*(1+L104/100)</f>
        <v>0</v>
      </c>
      <c r="N104" s="239">
        <v>0</v>
      </c>
      <c r="O104" s="239">
        <f>ROUND(E104*N104,2)</f>
        <v>0</v>
      </c>
      <c r="P104" s="239">
        <v>0</v>
      </c>
      <c r="Q104" s="239">
        <f>ROUND(E104*P104,2)</f>
        <v>0</v>
      </c>
      <c r="R104" s="239"/>
      <c r="S104" s="239" t="s">
        <v>153</v>
      </c>
      <c r="T104" s="240" t="s">
        <v>154</v>
      </c>
      <c r="U104" s="214">
        <v>0</v>
      </c>
      <c r="V104" s="214">
        <f>ROUND(E104*U104,2)</f>
        <v>0</v>
      </c>
      <c r="W104" s="21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 t="s">
        <v>179</v>
      </c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</row>
    <row r="105" spans="1:60" x14ac:dyDescent="0.2">
      <c r="A105" s="5"/>
      <c r="B105" s="6"/>
      <c r="C105" s="265"/>
      <c r="D105" s="8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AE105">
        <v>15</v>
      </c>
      <c r="AF105">
        <v>21</v>
      </c>
    </row>
    <row r="106" spans="1:60" x14ac:dyDescent="0.2">
      <c r="A106" s="207"/>
      <c r="B106" s="208" t="s">
        <v>29</v>
      </c>
      <c r="C106" s="266"/>
      <c r="D106" s="209"/>
      <c r="E106" s="210"/>
      <c r="F106" s="210"/>
      <c r="G106" s="252">
        <f>G8+G15+G20+G25+G29+G31+G42+G61+G91+G97</f>
        <v>0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AE106">
        <f>SUMIF(L7:L104,AE105,G7:G104)</f>
        <v>0</v>
      </c>
      <c r="AF106">
        <f>SUMIF(L7:L104,AF105,G7:G104)</f>
        <v>0</v>
      </c>
      <c r="AG106" t="s">
        <v>272</v>
      </c>
    </row>
    <row r="107" spans="1:60" x14ac:dyDescent="0.2">
      <c r="C107" s="267"/>
      <c r="D107" s="188"/>
      <c r="AG107" t="s">
        <v>273</v>
      </c>
    </row>
    <row r="108" spans="1:60" x14ac:dyDescent="0.2">
      <c r="D108" s="188"/>
    </row>
    <row r="109" spans="1:60" x14ac:dyDescent="0.2">
      <c r="D109" s="188"/>
    </row>
    <row r="110" spans="1:60" x14ac:dyDescent="0.2">
      <c r="D110" s="188"/>
    </row>
    <row r="111" spans="1:60" x14ac:dyDescent="0.2">
      <c r="D111" s="188"/>
    </row>
    <row r="112" spans="1:60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sogAj0r5ekmPlqAV7lttrokC30z/8sfOjV8JgdIHJmnaKG0zwqd0o7DvXrSUpMGUIqmVRLZ8IfVziHFYrqvg6w==" saltValue="CjRCEoaRNnBu0TLbVsad1Q==" spinCount="100000" sheet="1"/>
  <mergeCells count="24">
    <mergeCell ref="C56:G56"/>
    <mergeCell ref="C57:G57"/>
    <mergeCell ref="C58:G58"/>
    <mergeCell ref="C59:G59"/>
    <mergeCell ref="C60:G60"/>
    <mergeCell ref="C81:G81"/>
    <mergeCell ref="C49:G49"/>
    <mergeCell ref="C50:G50"/>
    <mergeCell ref="C51:G51"/>
    <mergeCell ref="C53:G53"/>
    <mergeCell ref="C54:G54"/>
    <mergeCell ref="C55:G55"/>
    <mergeCell ref="C14:G14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65" activePane="bottomLeft" state="frozen"/>
      <selection pane="bottomLeft" activeCell="C88" sqref="C88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55</v>
      </c>
      <c r="C4" s="196" t="s">
        <v>56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213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623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atd., pokud není uvedeno samostatně.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75</v>
      </c>
      <c r="C13" s="253" t="s">
        <v>76</v>
      </c>
      <c r="D13" s="230"/>
      <c r="E13" s="231"/>
      <c r="F13" s="232"/>
      <c r="G13" s="232">
        <f>SUMIF(AG14:AG31,"&lt;&gt;NOR",G14:G31)</f>
        <v>0</v>
      </c>
      <c r="H13" s="232"/>
      <c r="I13" s="232">
        <f>SUM(I14:I31)</f>
        <v>0</v>
      </c>
      <c r="J13" s="232"/>
      <c r="K13" s="232">
        <f>SUM(K14:K31)</f>
        <v>0</v>
      </c>
      <c r="L13" s="232"/>
      <c r="M13" s="232">
        <f>SUM(M14:M31)</f>
        <v>0</v>
      </c>
      <c r="N13" s="232"/>
      <c r="O13" s="232">
        <f>SUM(O14:O31)</f>
        <v>1.27</v>
      </c>
      <c r="P13" s="232"/>
      <c r="Q13" s="232">
        <f>SUM(Q14:Q31)</f>
        <v>0</v>
      </c>
      <c r="R13" s="232"/>
      <c r="S13" s="232"/>
      <c r="T13" s="233"/>
      <c r="U13" s="227"/>
      <c r="V13" s="227">
        <f>SUM(V14:V31)</f>
        <v>0</v>
      </c>
      <c r="W13" s="227"/>
      <c r="AG13" t="s">
        <v>150</v>
      </c>
    </row>
    <row r="14" spans="1:60" ht="22.5" outlineLevel="1" x14ac:dyDescent="0.2">
      <c r="A14" s="234">
        <v>2</v>
      </c>
      <c r="B14" s="235" t="s">
        <v>624</v>
      </c>
      <c r="C14" s="268" t="s">
        <v>625</v>
      </c>
      <c r="D14" s="236" t="s">
        <v>162</v>
      </c>
      <c r="E14" s="237">
        <v>296.12774999999999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4.1099999999999999E-3</v>
      </c>
      <c r="O14" s="239">
        <f>ROUND(E14*N14,2)</f>
        <v>1.22</v>
      </c>
      <c r="P14" s="239">
        <v>0</v>
      </c>
      <c r="Q14" s="239">
        <f>ROUND(E14*P14,2)</f>
        <v>0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257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8" t="s">
        <v>626</v>
      </c>
      <c r="D15" s="219"/>
      <c r="E15" s="220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164</v>
      </c>
      <c r="AH15" s="204">
        <v>0</v>
      </c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8" t="s">
        <v>627</v>
      </c>
      <c r="D16" s="219"/>
      <c r="E16" s="220">
        <v>32.43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164</v>
      </c>
      <c r="AH16" s="204">
        <v>0</v>
      </c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11"/>
      <c r="B17" s="212"/>
      <c r="C17" s="258" t="s">
        <v>628</v>
      </c>
      <c r="D17" s="219"/>
      <c r="E17" s="220">
        <v>15.69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164</v>
      </c>
      <c r="AH17" s="204">
        <v>0</v>
      </c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11"/>
      <c r="B18" s="212"/>
      <c r="C18" s="258" t="s">
        <v>629</v>
      </c>
      <c r="D18" s="219"/>
      <c r="E18" s="220">
        <v>24.06</v>
      </c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164</v>
      </c>
      <c r="AH18" s="204">
        <v>0</v>
      </c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630</v>
      </c>
      <c r="D19" s="219"/>
      <c r="E19" s="220">
        <v>30.55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11"/>
      <c r="B20" s="212"/>
      <c r="C20" s="258" t="s">
        <v>631</v>
      </c>
      <c r="D20" s="219"/>
      <c r="E20" s="220">
        <v>8.75</v>
      </c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164</v>
      </c>
      <c r="AH20" s="204">
        <v>0</v>
      </c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8" t="s">
        <v>632</v>
      </c>
      <c r="D21" s="219"/>
      <c r="E21" s="220">
        <v>31.85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164</v>
      </c>
      <c r="AH21" s="204">
        <v>0</v>
      </c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outlineLevel="1" x14ac:dyDescent="0.2">
      <c r="A22" s="211"/>
      <c r="B22" s="212"/>
      <c r="C22" s="258" t="s">
        <v>633</v>
      </c>
      <c r="D22" s="219"/>
      <c r="E22" s="220">
        <v>32.46</v>
      </c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164</v>
      </c>
      <c r="AH22" s="204">
        <v>0</v>
      </c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11"/>
      <c r="B23" s="212"/>
      <c r="C23" s="258" t="s">
        <v>634</v>
      </c>
      <c r="D23" s="219"/>
      <c r="E23" s="220">
        <v>15.71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164</v>
      </c>
      <c r="AH23" s="204">
        <v>0</v>
      </c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8" t="s">
        <v>627</v>
      </c>
      <c r="D24" s="219"/>
      <c r="E24" s="220">
        <v>32.43</v>
      </c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164</v>
      </c>
      <c r="AH24" s="204">
        <v>0</v>
      </c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11"/>
      <c r="B25" s="212"/>
      <c r="C25" s="258" t="s">
        <v>628</v>
      </c>
      <c r="D25" s="219"/>
      <c r="E25" s="220">
        <v>15.69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164</v>
      </c>
      <c r="AH25" s="204">
        <v>0</v>
      </c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11"/>
      <c r="B26" s="212"/>
      <c r="C26" s="258" t="s">
        <v>627</v>
      </c>
      <c r="D26" s="219"/>
      <c r="E26" s="220">
        <v>32.43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164</v>
      </c>
      <c r="AH26" s="204">
        <v>0</v>
      </c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8" t="s">
        <v>629</v>
      </c>
      <c r="D27" s="219"/>
      <c r="E27" s="220">
        <v>24.06</v>
      </c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164</v>
      </c>
      <c r="AH27" s="204">
        <v>0</v>
      </c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34">
        <v>3</v>
      </c>
      <c r="B28" s="235" t="s">
        <v>635</v>
      </c>
      <c r="C28" s="254" t="s">
        <v>636</v>
      </c>
      <c r="D28" s="236" t="s">
        <v>162</v>
      </c>
      <c r="E28" s="237">
        <v>14.45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15</v>
      </c>
      <c r="M28" s="239">
        <f>G28*(1+L28/100)</f>
        <v>0</v>
      </c>
      <c r="N28" s="239">
        <v>3.6700000000000001E-3</v>
      </c>
      <c r="O28" s="239">
        <f>ROUND(E28*N28,2)</f>
        <v>0.05</v>
      </c>
      <c r="P28" s="239">
        <v>0</v>
      </c>
      <c r="Q28" s="239">
        <f>ROUND(E28*P28,2)</f>
        <v>0</v>
      </c>
      <c r="R28" s="239"/>
      <c r="S28" s="239" t="s">
        <v>153</v>
      </c>
      <c r="T28" s="240" t="s">
        <v>154</v>
      </c>
      <c r="U28" s="214">
        <v>0</v>
      </c>
      <c r="V28" s="214">
        <f>ROUND(E28*U28,2)</f>
        <v>0</v>
      </c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257</v>
      </c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8" t="s">
        <v>637</v>
      </c>
      <c r="D29" s="219"/>
      <c r="E29" s="220">
        <v>16.25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164</v>
      </c>
      <c r="AH29" s="204">
        <v>0</v>
      </c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outlineLevel="1" x14ac:dyDescent="0.2">
      <c r="A30" s="211"/>
      <c r="B30" s="212"/>
      <c r="C30" s="258" t="s">
        <v>638</v>
      </c>
      <c r="D30" s="219"/>
      <c r="E30" s="220">
        <v>-1.8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04"/>
      <c r="Y30" s="204"/>
      <c r="Z30" s="204"/>
      <c r="AA30" s="204"/>
      <c r="AB30" s="204"/>
      <c r="AC30" s="204"/>
      <c r="AD30" s="204"/>
      <c r="AE30" s="204"/>
      <c r="AF30" s="204"/>
      <c r="AG30" s="204" t="s">
        <v>164</v>
      </c>
      <c r="AH30" s="204">
        <v>0</v>
      </c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</row>
    <row r="31" spans="1:60" outlineLevel="1" x14ac:dyDescent="0.2">
      <c r="A31" s="244">
        <v>4</v>
      </c>
      <c r="B31" s="245" t="s">
        <v>639</v>
      </c>
      <c r="C31" s="263" t="s">
        <v>640</v>
      </c>
      <c r="D31" s="246" t="s">
        <v>452</v>
      </c>
      <c r="E31" s="247">
        <v>8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15</v>
      </c>
      <c r="M31" s="249">
        <f>G31*(1+L31/100)</f>
        <v>0</v>
      </c>
      <c r="N31" s="249">
        <v>0</v>
      </c>
      <c r="O31" s="249">
        <f>ROUND(E31*N31,2)</f>
        <v>0</v>
      </c>
      <c r="P31" s="249">
        <v>0</v>
      </c>
      <c r="Q31" s="249">
        <f>ROUND(E31*P31,2)</f>
        <v>0</v>
      </c>
      <c r="R31" s="249"/>
      <c r="S31" s="249" t="s">
        <v>153</v>
      </c>
      <c r="T31" s="250" t="s">
        <v>154</v>
      </c>
      <c r="U31" s="214">
        <v>0</v>
      </c>
      <c r="V31" s="214">
        <f>ROUND(E31*U31,2)</f>
        <v>0</v>
      </c>
      <c r="W31" s="214"/>
      <c r="X31" s="204"/>
      <c r="Y31" s="204"/>
      <c r="Z31" s="204"/>
      <c r="AA31" s="204"/>
      <c r="AB31" s="204"/>
      <c r="AC31" s="204"/>
      <c r="AD31" s="204"/>
      <c r="AE31" s="204"/>
      <c r="AF31" s="204"/>
      <c r="AG31" s="204" t="s">
        <v>213</v>
      </c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</row>
    <row r="32" spans="1:60" x14ac:dyDescent="0.2">
      <c r="A32" s="228" t="s">
        <v>149</v>
      </c>
      <c r="B32" s="229" t="s">
        <v>85</v>
      </c>
      <c r="C32" s="253" t="s">
        <v>86</v>
      </c>
      <c r="D32" s="230"/>
      <c r="E32" s="231"/>
      <c r="F32" s="232"/>
      <c r="G32" s="232">
        <f>SUMIF(AG33:AG45,"&lt;&gt;NOR",G33:G45)</f>
        <v>0</v>
      </c>
      <c r="H32" s="232"/>
      <c r="I32" s="232">
        <f>SUM(I33:I45)</f>
        <v>0</v>
      </c>
      <c r="J32" s="232"/>
      <c r="K32" s="232">
        <f>SUM(K33:K45)</f>
        <v>0</v>
      </c>
      <c r="L32" s="232"/>
      <c r="M32" s="232">
        <f>SUM(M33:M45)</f>
        <v>0</v>
      </c>
      <c r="N32" s="232"/>
      <c r="O32" s="232">
        <f>SUM(O33:O45)</f>
        <v>0.36</v>
      </c>
      <c r="P32" s="232"/>
      <c r="Q32" s="232">
        <f>SUM(Q33:Q45)</f>
        <v>0</v>
      </c>
      <c r="R32" s="232"/>
      <c r="S32" s="232"/>
      <c r="T32" s="233"/>
      <c r="U32" s="227"/>
      <c r="V32" s="227">
        <f>SUM(V33:V45)</f>
        <v>0</v>
      </c>
      <c r="W32" s="227"/>
      <c r="AG32" t="s">
        <v>150</v>
      </c>
    </row>
    <row r="33" spans="1:60" outlineLevel="1" x14ac:dyDescent="0.2">
      <c r="A33" s="234">
        <v>5</v>
      </c>
      <c r="B33" s="235" t="s">
        <v>641</v>
      </c>
      <c r="C33" s="254" t="s">
        <v>642</v>
      </c>
      <c r="D33" s="236" t="s">
        <v>162</v>
      </c>
      <c r="E33" s="237">
        <v>296.12774999999999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15</v>
      </c>
      <c r="M33" s="239">
        <f>G33*(1+L33/100)</f>
        <v>0</v>
      </c>
      <c r="N33" s="239">
        <v>1.2099999999999999E-3</v>
      </c>
      <c r="O33" s="239">
        <f>ROUND(E33*N33,2)</f>
        <v>0.36</v>
      </c>
      <c r="P33" s="239">
        <v>0</v>
      </c>
      <c r="Q33" s="239">
        <f>ROUND(E33*P33,2)</f>
        <v>0</v>
      </c>
      <c r="R33" s="239"/>
      <c r="S33" s="239" t="s">
        <v>153</v>
      </c>
      <c r="T33" s="240" t="s">
        <v>154</v>
      </c>
      <c r="U33" s="214">
        <v>0</v>
      </c>
      <c r="V33" s="214">
        <f>ROUND(E33*U33,2)</f>
        <v>0</v>
      </c>
      <c r="W33" s="214"/>
      <c r="X33" s="204"/>
      <c r="Y33" s="204"/>
      <c r="Z33" s="204"/>
      <c r="AA33" s="204"/>
      <c r="AB33" s="204"/>
      <c r="AC33" s="204"/>
      <c r="AD33" s="204"/>
      <c r="AE33" s="204"/>
      <c r="AF33" s="204"/>
      <c r="AG33" s="204" t="s">
        <v>257</v>
      </c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</row>
    <row r="34" spans="1:60" outlineLevel="1" x14ac:dyDescent="0.2">
      <c r="A34" s="211"/>
      <c r="B34" s="212"/>
      <c r="C34" s="258" t="s">
        <v>627</v>
      </c>
      <c r="D34" s="219"/>
      <c r="E34" s="220">
        <v>32.43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04"/>
      <c r="Y34" s="204"/>
      <c r="Z34" s="204"/>
      <c r="AA34" s="204"/>
      <c r="AB34" s="204"/>
      <c r="AC34" s="204"/>
      <c r="AD34" s="204"/>
      <c r="AE34" s="204"/>
      <c r="AF34" s="204"/>
      <c r="AG34" s="204" t="s">
        <v>164</v>
      </c>
      <c r="AH34" s="204">
        <v>0</v>
      </c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</row>
    <row r="35" spans="1:60" outlineLevel="1" x14ac:dyDescent="0.2">
      <c r="A35" s="211"/>
      <c r="B35" s="212"/>
      <c r="C35" s="258" t="s">
        <v>628</v>
      </c>
      <c r="D35" s="219"/>
      <c r="E35" s="220">
        <v>15.69</v>
      </c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04"/>
      <c r="Y35" s="204"/>
      <c r="Z35" s="204"/>
      <c r="AA35" s="204"/>
      <c r="AB35" s="204"/>
      <c r="AC35" s="204"/>
      <c r="AD35" s="204"/>
      <c r="AE35" s="204"/>
      <c r="AF35" s="204"/>
      <c r="AG35" s="204" t="s">
        <v>164</v>
      </c>
      <c r="AH35" s="204">
        <v>0</v>
      </c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</row>
    <row r="36" spans="1:60" outlineLevel="1" x14ac:dyDescent="0.2">
      <c r="A36" s="211"/>
      <c r="B36" s="212"/>
      <c r="C36" s="258" t="s">
        <v>629</v>
      </c>
      <c r="D36" s="219"/>
      <c r="E36" s="220">
        <v>24.06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04"/>
      <c r="Y36" s="204"/>
      <c r="Z36" s="204"/>
      <c r="AA36" s="204"/>
      <c r="AB36" s="204"/>
      <c r="AC36" s="204"/>
      <c r="AD36" s="204"/>
      <c r="AE36" s="204"/>
      <c r="AF36" s="204"/>
      <c r="AG36" s="204" t="s">
        <v>164</v>
      </c>
      <c r="AH36" s="204">
        <v>0</v>
      </c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</row>
    <row r="37" spans="1:60" outlineLevel="1" x14ac:dyDescent="0.2">
      <c r="A37" s="211"/>
      <c r="B37" s="212"/>
      <c r="C37" s="258" t="s">
        <v>630</v>
      </c>
      <c r="D37" s="219"/>
      <c r="E37" s="220">
        <v>30.55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04"/>
      <c r="Y37" s="204"/>
      <c r="Z37" s="204"/>
      <c r="AA37" s="204"/>
      <c r="AB37" s="204"/>
      <c r="AC37" s="204"/>
      <c r="AD37" s="204"/>
      <c r="AE37" s="204"/>
      <c r="AF37" s="204"/>
      <c r="AG37" s="204" t="s">
        <v>164</v>
      </c>
      <c r="AH37" s="204">
        <v>0</v>
      </c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</row>
    <row r="38" spans="1:60" outlineLevel="1" x14ac:dyDescent="0.2">
      <c r="A38" s="211"/>
      <c r="B38" s="212"/>
      <c r="C38" s="258" t="s">
        <v>631</v>
      </c>
      <c r="D38" s="219"/>
      <c r="E38" s="220">
        <v>8.75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04"/>
      <c r="Y38" s="204"/>
      <c r="Z38" s="204"/>
      <c r="AA38" s="204"/>
      <c r="AB38" s="204"/>
      <c r="AC38" s="204"/>
      <c r="AD38" s="204"/>
      <c r="AE38" s="204"/>
      <c r="AF38" s="204"/>
      <c r="AG38" s="204" t="s">
        <v>164</v>
      </c>
      <c r="AH38" s="204">
        <v>0</v>
      </c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</row>
    <row r="39" spans="1:60" outlineLevel="1" x14ac:dyDescent="0.2">
      <c r="A39" s="211"/>
      <c r="B39" s="212"/>
      <c r="C39" s="258" t="s">
        <v>632</v>
      </c>
      <c r="D39" s="219"/>
      <c r="E39" s="220">
        <v>31.85</v>
      </c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04"/>
      <c r="Y39" s="204"/>
      <c r="Z39" s="204"/>
      <c r="AA39" s="204"/>
      <c r="AB39" s="204"/>
      <c r="AC39" s="204"/>
      <c r="AD39" s="204"/>
      <c r="AE39" s="204"/>
      <c r="AF39" s="204"/>
      <c r="AG39" s="204" t="s">
        <v>164</v>
      </c>
      <c r="AH39" s="204">
        <v>0</v>
      </c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</row>
    <row r="40" spans="1:60" outlineLevel="1" x14ac:dyDescent="0.2">
      <c r="A40" s="211"/>
      <c r="B40" s="212"/>
      <c r="C40" s="258" t="s">
        <v>633</v>
      </c>
      <c r="D40" s="219"/>
      <c r="E40" s="220">
        <v>32.46</v>
      </c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04"/>
      <c r="Y40" s="204"/>
      <c r="Z40" s="204"/>
      <c r="AA40" s="204"/>
      <c r="AB40" s="204"/>
      <c r="AC40" s="204"/>
      <c r="AD40" s="204"/>
      <c r="AE40" s="204"/>
      <c r="AF40" s="204"/>
      <c r="AG40" s="204" t="s">
        <v>164</v>
      </c>
      <c r="AH40" s="204">
        <v>0</v>
      </c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</row>
    <row r="41" spans="1:60" outlineLevel="1" x14ac:dyDescent="0.2">
      <c r="A41" s="211"/>
      <c r="B41" s="212"/>
      <c r="C41" s="258" t="s">
        <v>634</v>
      </c>
      <c r="D41" s="219"/>
      <c r="E41" s="220">
        <v>15.71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04"/>
      <c r="Y41" s="204"/>
      <c r="Z41" s="204"/>
      <c r="AA41" s="204"/>
      <c r="AB41" s="204"/>
      <c r="AC41" s="204"/>
      <c r="AD41" s="204"/>
      <c r="AE41" s="204"/>
      <c r="AF41" s="204"/>
      <c r="AG41" s="204" t="s">
        <v>164</v>
      </c>
      <c r="AH41" s="204">
        <v>0</v>
      </c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</row>
    <row r="42" spans="1:60" outlineLevel="1" x14ac:dyDescent="0.2">
      <c r="A42" s="211"/>
      <c r="B42" s="212"/>
      <c r="C42" s="258" t="s">
        <v>627</v>
      </c>
      <c r="D42" s="219"/>
      <c r="E42" s="220">
        <v>32.43</v>
      </c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04"/>
      <c r="Y42" s="204"/>
      <c r="Z42" s="204"/>
      <c r="AA42" s="204"/>
      <c r="AB42" s="204"/>
      <c r="AC42" s="204"/>
      <c r="AD42" s="204"/>
      <c r="AE42" s="204"/>
      <c r="AF42" s="204"/>
      <c r="AG42" s="204" t="s">
        <v>164</v>
      </c>
      <c r="AH42" s="204">
        <v>0</v>
      </c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</row>
    <row r="43" spans="1:60" outlineLevel="1" x14ac:dyDescent="0.2">
      <c r="A43" s="211"/>
      <c r="B43" s="212"/>
      <c r="C43" s="258" t="s">
        <v>628</v>
      </c>
      <c r="D43" s="219"/>
      <c r="E43" s="220">
        <v>15.69</v>
      </c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04"/>
      <c r="Y43" s="204"/>
      <c r="Z43" s="204"/>
      <c r="AA43" s="204"/>
      <c r="AB43" s="204"/>
      <c r="AC43" s="204"/>
      <c r="AD43" s="204"/>
      <c r="AE43" s="204"/>
      <c r="AF43" s="204"/>
      <c r="AG43" s="204" t="s">
        <v>164</v>
      </c>
      <c r="AH43" s="204">
        <v>0</v>
      </c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</row>
    <row r="44" spans="1:60" outlineLevel="1" x14ac:dyDescent="0.2">
      <c r="A44" s="211"/>
      <c r="B44" s="212"/>
      <c r="C44" s="258" t="s">
        <v>627</v>
      </c>
      <c r="D44" s="219"/>
      <c r="E44" s="220">
        <v>32.43</v>
      </c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04"/>
      <c r="Y44" s="204"/>
      <c r="Z44" s="204"/>
      <c r="AA44" s="204"/>
      <c r="AB44" s="204"/>
      <c r="AC44" s="204"/>
      <c r="AD44" s="204"/>
      <c r="AE44" s="204"/>
      <c r="AF44" s="204"/>
      <c r="AG44" s="204" t="s">
        <v>164</v>
      </c>
      <c r="AH44" s="204">
        <v>0</v>
      </c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</row>
    <row r="45" spans="1:60" outlineLevel="1" x14ac:dyDescent="0.2">
      <c r="A45" s="211"/>
      <c r="B45" s="212"/>
      <c r="C45" s="258" t="s">
        <v>629</v>
      </c>
      <c r="D45" s="219"/>
      <c r="E45" s="220">
        <v>24.06</v>
      </c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04"/>
      <c r="Y45" s="204"/>
      <c r="Z45" s="204"/>
      <c r="AA45" s="204"/>
      <c r="AB45" s="204"/>
      <c r="AC45" s="204"/>
      <c r="AD45" s="204"/>
      <c r="AE45" s="204"/>
      <c r="AF45" s="204"/>
      <c r="AG45" s="204" t="s">
        <v>164</v>
      </c>
      <c r="AH45" s="204">
        <v>0</v>
      </c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</row>
    <row r="46" spans="1:60" x14ac:dyDescent="0.2">
      <c r="A46" s="228" t="s">
        <v>149</v>
      </c>
      <c r="B46" s="229" t="s">
        <v>93</v>
      </c>
      <c r="C46" s="253" t="s">
        <v>94</v>
      </c>
      <c r="D46" s="230"/>
      <c r="E46" s="231"/>
      <c r="F46" s="232"/>
      <c r="G46" s="232">
        <f>SUMIF(AG47:AG47,"&lt;&gt;NOR",G47:G47)</f>
        <v>0</v>
      </c>
      <c r="H46" s="232"/>
      <c r="I46" s="232">
        <f>SUM(I47:I47)</f>
        <v>0</v>
      </c>
      <c r="J46" s="232"/>
      <c r="K46" s="232">
        <f>SUM(K47:K47)</f>
        <v>0</v>
      </c>
      <c r="L46" s="232"/>
      <c r="M46" s="232">
        <f>SUM(M47:M47)</f>
        <v>0</v>
      </c>
      <c r="N46" s="232"/>
      <c r="O46" s="232">
        <f>SUM(O47:O47)</f>
        <v>0</v>
      </c>
      <c r="P46" s="232"/>
      <c r="Q46" s="232">
        <f>SUM(Q47:Q47)</f>
        <v>0</v>
      </c>
      <c r="R46" s="232"/>
      <c r="S46" s="232"/>
      <c r="T46" s="233"/>
      <c r="U46" s="227"/>
      <c r="V46" s="227">
        <f>SUM(V47:V47)</f>
        <v>4.2</v>
      </c>
      <c r="W46" s="227"/>
      <c r="AG46" t="s">
        <v>150</v>
      </c>
    </row>
    <row r="47" spans="1:60" outlineLevel="1" x14ac:dyDescent="0.2">
      <c r="A47" s="244">
        <v>6</v>
      </c>
      <c r="B47" s="245" t="s">
        <v>643</v>
      </c>
      <c r="C47" s="263" t="s">
        <v>644</v>
      </c>
      <c r="D47" s="246" t="s">
        <v>239</v>
      </c>
      <c r="E47" s="247">
        <v>1.62843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15</v>
      </c>
      <c r="M47" s="249">
        <f>G47*(1+L47/100)</f>
        <v>0</v>
      </c>
      <c r="N47" s="249">
        <v>0</v>
      </c>
      <c r="O47" s="249">
        <f>ROUND(E47*N47,2)</f>
        <v>0</v>
      </c>
      <c r="P47" s="249">
        <v>0</v>
      </c>
      <c r="Q47" s="249">
        <f>ROUND(E47*P47,2)</f>
        <v>0</v>
      </c>
      <c r="R47" s="249"/>
      <c r="S47" s="249" t="s">
        <v>240</v>
      </c>
      <c r="T47" s="250" t="s">
        <v>240</v>
      </c>
      <c r="U47" s="214">
        <v>2.577</v>
      </c>
      <c r="V47" s="214">
        <f>ROUND(E47*U47,2)</f>
        <v>4.2</v>
      </c>
      <c r="W47" s="214"/>
      <c r="X47" s="204"/>
      <c r="Y47" s="204"/>
      <c r="Z47" s="204"/>
      <c r="AA47" s="204"/>
      <c r="AB47" s="204"/>
      <c r="AC47" s="204"/>
      <c r="AD47" s="204"/>
      <c r="AE47" s="204"/>
      <c r="AF47" s="204"/>
      <c r="AG47" s="204" t="s">
        <v>241</v>
      </c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</row>
    <row r="48" spans="1:60" x14ac:dyDescent="0.2">
      <c r="A48" s="228" t="s">
        <v>149</v>
      </c>
      <c r="B48" s="229" t="s">
        <v>97</v>
      </c>
      <c r="C48" s="253" t="s">
        <v>98</v>
      </c>
      <c r="D48" s="230"/>
      <c r="E48" s="231"/>
      <c r="F48" s="232"/>
      <c r="G48" s="232">
        <f>SUMIF(AG49:AG101,"&lt;&gt;NOR",G49:G101)</f>
        <v>0</v>
      </c>
      <c r="H48" s="232"/>
      <c r="I48" s="232">
        <f>SUM(I49:I101)</f>
        <v>0</v>
      </c>
      <c r="J48" s="232"/>
      <c r="K48" s="232">
        <f>SUM(K49:K101)</f>
        <v>0</v>
      </c>
      <c r="L48" s="232"/>
      <c r="M48" s="232">
        <f>SUM(M49:M101)</f>
        <v>0</v>
      </c>
      <c r="N48" s="232"/>
      <c r="O48" s="232">
        <f>SUM(O49:O101)</f>
        <v>1.58</v>
      </c>
      <c r="P48" s="232"/>
      <c r="Q48" s="232">
        <f>SUM(Q49:Q101)</f>
        <v>0.48</v>
      </c>
      <c r="R48" s="232"/>
      <c r="S48" s="232"/>
      <c r="T48" s="233"/>
      <c r="U48" s="227"/>
      <c r="V48" s="227">
        <f>SUM(V49:V101)</f>
        <v>9.33</v>
      </c>
      <c r="W48" s="227"/>
      <c r="AG48" t="s">
        <v>150</v>
      </c>
    </row>
    <row r="49" spans="1:60" ht="33.75" outlineLevel="1" x14ac:dyDescent="0.2">
      <c r="A49" s="234">
        <v>7</v>
      </c>
      <c r="B49" s="235" t="s">
        <v>645</v>
      </c>
      <c r="C49" s="254" t="s">
        <v>646</v>
      </c>
      <c r="D49" s="236" t="s">
        <v>162</v>
      </c>
      <c r="E49" s="237">
        <v>88.838999999999999</v>
      </c>
      <c r="F49" s="238"/>
      <c r="G49" s="239">
        <f>ROUND(E49*F49,2)</f>
        <v>0</v>
      </c>
      <c r="H49" s="238"/>
      <c r="I49" s="239">
        <f>ROUND(E49*H49,2)</f>
        <v>0</v>
      </c>
      <c r="J49" s="238"/>
      <c r="K49" s="239">
        <f>ROUND(E49*J49,2)</f>
        <v>0</v>
      </c>
      <c r="L49" s="239">
        <v>15</v>
      </c>
      <c r="M49" s="239">
        <f>G49*(1+L49/100)</f>
        <v>0</v>
      </c>
      <c r="N49" s="239">
        <v>0</v>
      </c>
      <c r="O49" s="239">
        <f>ROUND(E49*N49,2)</f>
        <v>0</v>
      </c>
      <c r="P49" s="239">
        <v>5.4299999999999999E-3</v>
      </c>
      <c r="Q49" s="239">
        <f>ROUND(E49*P49,2)</f>
        <v>0.48</v>
      </c>
      <c r="R49" s="239" t="s">
        <v>647</v>
      </c>
      <c r="S49" s="239" t="s">
        <v>240</v>
      </c>
      <c r="T49" s="240" t="s">
        <v>240</v>
      </c>
      <c r="U49" s="214">
        <v>0.105</v>
      </c>
      <c r="V49" s="214">
        <f>ROUND(E49*U49,2)</f>
        <v>9.33</v>
      </c>
      <c r="W49" s="214"/>
      <c r="X49" s="204"/>
      <c r="Y49" s="204"/>
      <c r="Z49" s="204"/>
      <c r="AA49" s="204"/>
      <c r="AB49" s="204"/>
      <c r="AC49" s="204"/>
      <c r="AD49" s="204"/>
      <c r="AE49" s="204"/>
      <c r="AF49" s="204"/>
      <c r="AG49" s="204" t="s">
        <v>257</v>
      </c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</row>
    <row r="50" spans="1:60" outlineLevel="1" x14ac:dyDescent="0.2">
      <c r="A50" s="211"/>
      <c r="B50" s="212"/>
      <c r="C50" s="260" t="s">
        <v>190</v>
      </c>
      <c r="D50" s="223"/>
      <c r="E50" s="22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04"/>
      <c r="Y50" s="204"/>
      <c r="Z50" s="204"/>
      <c r="AA50" s="204"/>
      <c r="AB50" s="204"/>
      <c r="AC50" s="204"/>
      <c r="AD50" s="204"/>
      <c r="AE50" s="204"/>
      <c r="AF50" s="204"/>
      <c r="AG50" s="204" t="s">
        <v>164</v>
      </c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</row>
    <row r="51" spans="1:60" outlineLevel="1" x14ac:dyDescent="0.2">
      <c r="A51" s="211"/>
      <c r="B51" s="212"/>
      <c r="C51" s="261" t="s">
        <v>648</v>
      </c>
      <c r="D51" s="223"/>
      <c r="E51" s="224">
        <v>32.433750000000003</v>
      </c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04"/>
      <c r="Y51" s="204"/>
      <c r="Z51" s="204"/>
      <c r="AA51" s="204"/>
      <c r="AB51" s="204"/>
      <c r="AC51" s="204"/>
      <c r="AD51" s="204"/>
      <c r="AE51" s="204"/>
      <c r="AF51" s="204"/>
      <c r="AG51" s="204" t="s">
        <v>164</v>
      </c>
      <c r="AH51" s="204">
        <v>2</v>
      </c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</row>
    <row r="52" spans="1:60" outlineLevel="1" x14ac:dyDescent="0.2">
      <c r="A52" s="211"/>
      <c r="B52" s="212"/>
      <c r="C52" s="261" t="s">
        <v>649</v>
      </c>
      <c r="D52" s="223"/>
      <c r="E52" s="224">
        <v>15.69375</v>
      </c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04"/>
      <c r="Y52" s="204"/>
      <c r="Z52" s="204"/>
      <c r="AA52" s="204"/>
      <c r="AB52" s="204"/>
      <c r="AC52" s="204"/>
      <c r="AD52" s="204"/>
      <c r="AE52" s="204"/>
      <c r="AF52" s="204"/>
      <c r="AG52" s="204" t="s">
        <v>164</v>
      </c>
      <c r="AH52" s="204">
        <v>2</v>
      </c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</row>
    <row r="53" spans="1:60" outlineLevel="1" x14ac:dyDescent="0.2">
      <c r="A53" s="211"/>
      <c r="B53" s="212"/>
      <c r="C53" s="261" t="s">
        <v>650</v>
      </c>
      <c r="D53" s="223"/>
      <c r="E53" s="224">
        <v>24.063749999999999</v>
      </c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04"/>
      <c r="Y53" s="204"/>
      <c r="Z53" s="204"/>
      <c r="AA53" s="204"/>
      <c r="AB53" s="204"/>
      <c r="AC53" s="204"/>
      <c r="AD53" s="204"/>
      <c r="AE53" s="204"/>
      <c r="AF53" s="204"/>
      <c r="AG53" s="204" t="s">
        <v>164</v>
      </c>
      <c r="AH53" s="204">
        <v>2</v>
      </c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</row>
    <row r="54" spans="1:60" outlineLevel="1" x14ac:dyDescent="0.2">
      <c r="A54" s="211"/>
      <c r="B54" s="212"/>
      <c r="C54" s="261" t="s">
        <v>651</v>
      </c>
      <c r="D54" s="223"/>
      <c r="E54" s="224">
        <v>30.5505</v>
      </c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04"/>
      <c r="Y54" s="204"/>
      <c r="Z54" s="204"/>
      <c r="AA54" s="204"/>
      <c r="AB54" s="204"/>
      <c r="AC54" s="204"/>
      <c r="AD54" s="204"/>
      <c r="AE54" s="204"/>
      <c r="AF54" s="204"/>
      <c r="AG54" s="204" t="s">
        <v>164</v>
      </c>
      <c r="AH54" s="204">
        <v>2</v>
      </c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</row>
    <row r="55" spans="1:60" outlineLevel="1" x14ac:dyDescent="0.2">
      <c r="A55" s="211"/>
      <c r="B55" s="212"/>
      <c r="C55" s="261" t="s">
        <v>652</v>
      </c>
      <c r="D55" s="223"/>
      <c r="E55" s="224">
        <v>8.7524999999999995</v>
      </c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04"/>
      <c r="Y55" s="204"/>
      <c r="Z55" s="204"/>
      <c r="AA55" s="204"/>
      <c r="AB55" s="204"/>
      <c r="AC55" s="204"/>
      <c r="AD55" s="204"/>
      <c r="AE55" s="204"/>
      <c r="AF55" s="204"/>
      <c r="AG55" s="204" t="s">
        <v>164</v>
      </c>
      <c r="AH55" s="204">
        <v>2</v>
      </c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</row>
    <row r="56" spans="1:60" outlineLevel="1" x14ac:dyDescent="0.2">
      <c r="A56" s="211"/>
      <c r="B56" s="212"/>
      <c r="C56" s="261" t="s">
        <v>653</v>
      </c>
      <c r="D56" s="223"/>
      <c r="E56" s="224">
        <v>31.846499999999999</v>
      </c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04"/>
      <c r="Y56" s="204"/>
      <c r="Z56" s="204"/>
      <c r="AA56" s="204"/>
      <c r="AB56" s="204"/>
      <c r="AC56" s="204"/>
      <c r="AD56" s="204"/>
      <c r="AE56" s="204"/>
      <c r="AF56" s="204"/>
      <c r="AG56" s="204" t="s">
        <v>164</v>
      </c>
      <c r="AH56" s="204">
        <v>2</v>
      </c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</row>
    <row r="57" spans="1:60" outlineLevel="1" x14ac:dyDescent="0.2">
      <c r="A57" s="211"/>
      <c r="B57" s="212"/>
      <c r="C57" s="261" t="s">
        <v>654</v>
      </c>
      <c r="D57" s="223"/>
      <c r="E57" s="224">
        <v>32.457000000000001</v>
      </c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04"/>
      <c r="Y57" s="204"/>
      <c r="Z57" s="204"/>
      <c r="AA57" s="204"/>
      <c r="AB57" s="204"/>
      <c r="AC57" s="204"/>
      <c r="AD57" s="204"/>
      <c r="AE57" s="204"/>
      <c r="AF57" s="204"/>
      <c r="AG57" s="204" t="s">
        <v>164</v>
      </c>
      <c r="AH57" s="204">
        <v>2</v>
      </c>
      <c r="AI57" s="204"/>
      <c r="AJ57" s="204"/>
      <c r="AK57" s="204"/>
      <c r="AL57" s="204"/>
      <c r="AM57" s="204"/>
      <c r="AN57" s="204"/>
      <c r="AO57" s="204"/>
      <c r="AP57" s="204"/>
      <c r="AQ57" s="204"/>
      <c r="AR57" s="204"/>
      <c r="AS57" s="204"/>
      <c r="AT57" s="204"/>
      <c r="AU57" s="204"/>
      <c r="AV57" s="204"/>
      <c r="AW57" s="204"/>
      <c r="AX57" s="204"/>
      <c r="AY57" s="204"/>
      <c r="AZ57" s="204"/>
      <c r="BA57" s="204"/>
      <c r="BB57" s="204"/>
      <c r="BC57" s="204"/>
      <c r="BD57" s="204"/>
      <c r="BE57" s="204"/>
      <c r="BF57" s="204"/>
      <c r="BG57" s="204"/>
      <c r="BH57" s="204"/>
    </row>
    <row r="58" spans="1:60" outlineLevel="1" x14ac:dyDescent="0.2">
      <c r="A58" s="211"/>
      <c r="B58" s="212"/>
      <c r="C58" s="261" t="s">
        <v>655</v>
      </c>
      <c r="D58" s="223"/>
      <c r="E58" s="224">
        <v>15.705</v>
      </c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04"/>
      <c r="Y58" s="204"/>
      <c r="Z58" s="204"/>
      <c r="AA58" s="204"/>
      <c r="AB58" s="204"/>
      <c r="AC58" s="204"/>
      <c r="AD58" s="204"/>
      <c r="AE58" s="204"/>
      <c r="AF58" s="204"/>
      <c r="AG58" s="204" t="s">
        <v>164</v>
      </c>
      <c r="AH58" s="204">
        <v>2</v>
      </c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4"/>
      <c r="AT58" s="204"/>
      <c r="AU58" s="204"/>
      <c r="AV58" s="204"/>
      <c r="AW58" s="204"/>
      <c r="AX58" s="204"/>
      <c r="AY58" s="204"/>
      <c r="AZ58" s="204"/>
      <c r="BA58" s="204"/>
      <c r="BB58" s="204"/>
      <c r="BC58" s="204"/>
      <c r="BD58" s="204"/>
      <c r="BE58" s="204"/>
      <c r="BF58" s="204"/>
      <c r="BG58" s="204"/>
      <c r="BH58" s="204"/>
    </row>
    <row r="59" spans="1:60" outlineLevel="1" x14ac:dyDescent="0.2">
      <c r="A59" s="211"/>
      <c r="B59" s="212"/>
      <c r="C59" s="261" t="s">
        <v>648</v>
      </c>
      <c r="D59" s="223"/>
      <c r="E59" s="224">
        <v>32.433750000000003</v>
      </c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04"/>
      <c r="Y59" s="204"/>
      <c r="Z59" s="204"/>
      <c r="AA59" s="204"/>
      <c r="AB59" s="204"/>
      <c r="AC59" s="204"/>
      <c r="AD59" s="204"/>
      <c r="AE59" s="204"/>
      <c r="AF59" s="204"/>
      <c r="AG59" s="204" t="s">
        <v>164</v>
      </c>
      <c r="AH59" s="204">
        <v>2</v>
      </c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04"/>
      <c r="BB59" s="204"/>
      <c r="BC59" s="204"/>
      <c r="BD59" s="204"/>
      <c r="BE59" s="204"/>
      <c r="BF59" s="204"/>
      <c r="BG59" s="204"/>
      <c r="BH59" s="204"/>
    </row>
    <row r="60" spans="1:60" outlineLevel="1" x14ac:dyDescent="0.2">
      <c r="A60" s="211"/>
      <c r="B60" s="212"/>
      <c r="C60" s="261" t="s">
        <v>649</v>
      </c>
      <c r="D60" s="223"/>
      <c r="E60" s="224">
        <v>15.69375</v>
      </c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04"/>
      <c r="Y60" s="204"/>
      <c r="Z60" s="204"/>
      <c r="AA60" s="204"/>
      <c r="AB60" s="204"/>
      <c r="AC60" s="204"/>
      <c r="AD60" s="204"/>
      <c r="AE60" s="204"/>
      <c r="AF60" s="204"/>
      <c r="AG60" s="204" t="s">
        <v>164</v>
      </c>
      <c r="AH60" s="204">
        <v>2</v>
      </c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4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4"/>
    </row>
    <row r="61" spans="1:60" outlineLevel="1" x14ac:dyDescent="0.2">
      <c r="A61" s="211"/>
      <c r="B61" s="212"/>
      <c r="C61" s="261" t="s">
        <v>648</v>
      </c>
      <c r="D61" s="223"/>
      <c r="E61" s="224">
        <v>32.433750000000003</v>
      </c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04"/>
      <c r="Y61" s="204"/>
      <c r="Z61" s="204"/>
      <c r="AA61" s="204"/>
      <c r="AB61" s="204"/>
      <c r="AC61" s="204"/>
      <c r="AD61" s="204"/>
      <c r="AE61" s="204"/>
      <c r="AF61" s="204"/>
      <c r="AG61" s="204" t="s">
        <v>164</v>
      </c>
      <c r="AH61" s="204">
        <v>2</v>
      </c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4"/>
      <c r="AT61" s="204"/>
      <c r="AU61" s="204"/>
      <c r="AV61" s="204"/>
      <c r="AW61" s="204"/>
      <c r="AX61" s="204"/>
      <c r="AY61" s="204"/>
      <c r="AZ61" s="204"/>
      <c r="BA61" s="204"/>
      <c r="BB61" s="204"/>
      <c r="BC61" s="204"/>
      <c r="BD61" s="204"/>
      <c r="BE61" s="204"/>
      <c r="BF61" s="204"/>
      <c r="BG61" s="204"/>
      <c r="BH61" s="204"/>
    </row>
    <row r="62" spans="1:60" outlineLevel="1" x14ac:dyDescent="0.2">
      <c r="A62" s="211"/>
      <c r="B62" s="212"/>
      <c r="C62" s="261" t="s">
        <v>650</v>
      </c>
      <c r="D62" s="223"/>
      <c r="E62" s="224">
        <v>24.063749999999999</v>
      </c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04"/>
      <c r="Y62" s="204"/>
      <c r="Z62" s="204"/>
      <c r="AA62" s="204"/>
      <c r="AB62" s="204"/>
      <c r="AC62" s="204"/>
      <c r="AD62" s="204"/>
      <c r="AE62" s="204"/>
      <c r="AF62" s="204"/>
      <c r="AG62" s="204" t="s">
        <v>164</v>
      </c>
      <c r="AH62" s="204">
        <v>2</v>
      </c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4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4"/>
    </row>
    <row r="63" spans="1:60" outlineLevel="1" x14ac:dyDescent="0.2">
      <c r="A63" s="211"/>
      <c r="B63" s="212"/>
      <c r="C63" s="262" t="s">
        <v>197</v>
      </c>
      <c r="D63" s="225"/>
      <c r="E63" s="226">
        <v>296.12774999999999</v>
      </c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04"/>
      <c r="Y63" s="204"/>
      <c r="Z63" s="204"/>
      <c r="AA63" s="204"/>
      <c r="AB63" s="204"/>
      <c r="AC63" s="204"/>
      <c r="AD63" s="204"/>
      <c r="AE63" s="204"/>
      <c r="AF63" s="204"/>
      <c r="AG63" s="204" t="s">
        <v>164</v>
      </c>
      <c r="AH63" s="204">
        <v>3</v>
      </c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</row>
    <row r="64" spans="1:60" outlineLevel="1" x14ac:dyDescent="0.2">
      <c r="A64" s="211"/>
      <c r="B64" s="212"/>
      <c r="C64" s="260" t="s">
        <v>198</v>
      </c>
      <c r="D64" s="223"/>
      <c r="E64" s="22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04"/>
      <c r="Y64" s="204"/>
      <c r="Z64" s="204"/>
      <c r="AA64" s="204"/>
      <c r="AB64" s="204"/>
      <c r="AC64" s="204"/>
      <c r="AD64" s="204"/>
      <c r="AE64" s="204"/>
      <c r="AF64" s="204"/>
      <c r="AG64" s="204" t="s">
        <v>164</v>
      </c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4"/>
      <c r="AT64" s="204"/>
      <c r="AU64" s="204"/>
      <c r="AV64" s="204"/>
      <c r="AW64" s="204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</row>
    <row r="65" spans="1:60" outlineLevel="1" x14ac:dyDescent="0.2">
      <c r="A65" s="211"/>
      <c r="B65" s="212"/>
      <c r="C65" s="258" t="s">
        <v>656</v>
      </c>
      <c r="D65" s="219"/>
      <c r="E65" s="220">
        <v>88.838999999999999</v>
      </c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04"/>
      <c r="Y65" s="204"/>
      <c r="Z65" s="204"/>
      <c r="AA65" s="204"/>
      <c r="AB65" s="204"/>
      <c r="AC65" s="204"/>
      <c r="AD65" s="204"/>
      <c r="AE65" s="204"/>
      <c r="AF65" s="204"/>
      <c r="AG65" s="204" t="s">
        <v>164</v>
      </c>
      <c r="AH65" s="204">
        <v>0</v>
      </c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4"/>
      <c r="AT65" s="204"/>
      <c r="AU65" s="204"/>
      <c r="AV65" s="204"/>
      <c r="AW65" s="204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</row>
    <row r="66" spans="1:60" outlineLevel="1" x14ac:dyDescent="0.2">
      <c r="A66" s="211"/>
      <c r="B66" s="212"/>
      <c r="C66" s="258" t="s">
        <v>657</v>
      </c>
      <c r="D66" s="219"/>
      <c r="E66" s="220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04"/>
      <c r="Y66" s="204"/>
      <c r="Z66" s="204"/>
      <c r="AA66" s="204"/>
      <c r="AB66" s="204"/>
      <c r="AC66" s="204"/>
      <c r="AD66" s="204"/>
      <c r="AE66" s="204"/>
      <c r="AF66" s="204"/>
      <c r="AG66" s="204" t="s">
        <v>164</v>
      </c>
      <c r="AH66" s="204">
        <v>0</v>
      </c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4"/>
      <c r="AT66" s="204"/>
      <c r="AU66" s="204"/>
      <c r="AV66" s="204"/>
      <c r="AW66" s="204"/>
      <c r="AX66" s="204"/>
      <c r="AY66" s="204"/>
      <c r="AZ66" s="204"/>
      <c r="BA66" s="204"/>
      <c r="BB66" s="204"/>
      <c r="BC66" s="204"/>
      <c r="BD66" s="204"/>
      <c r="BE66" s="204"/>
      <c r="BF66" s="204"/>
      <c r="BG66" s="204"/>
      <c r="BH66" s="204"/>
    </row>
    <row r="67" spans="1:60" outlineLevel="1" x14ac:dyDescent="0.2">
      <c r="A67" s="234">
        <v>8</v>
      </c>
      <c r="B67" s="235" t="s">
        <v>658</v>
      </c>
      <c r="C67" s="254" t="s">
        <v>659</v>
      </c>
      <c r="D67" s="236" t="s">
        <v>162</v>
      </c>
      <c r="E67" s="237">
        <v>296.12774999999999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15</v>
      </c>
      <c r="M67" s="239">
        <f>G67*(1+L67/100)</f>
        <v>0</v>
      </c>
      <c r="N67" s="239">
        <v>8.3000000000000001E-4</v>
      </c>
      <c r="O67" s="239">
        <f>ROUND(E67*N67,2)</f>
        <v>0.25</v>
      </c>
      <c r="P67" s="239">
        <v>0</v>
      </c>
      <c r="Q67" s="239">
        <f>ROUND(E67*P67,2)</f>
        <v>0</v>
      </c>
      <c r="R67" s="239"/>
      <c r="S67" s="239" t="s">
        <v>153</v>
      </c>
      <c r="T67" s="240" t="s">
        <v>154</v>
      </c>
      <c r="U67" s="214">
        <v>0</v>
      </c>
      <c r="V67" s="214">
        <f>ROUND(E67*U67,2)</f>
        <v>0</v>
      </c>
      <c r="W67" s="214"/>
      <c r="X67" s="204"/>
      <c r="Y67" s="204"/>
      <c r="Z67" s="204"/>
      <c r="AA67" s="204"/>
      <c r="AB67" s="204"/>
      <c r="AC67" s="204"/>
      <c r="AD67" s="204"/>
      <c r="AE67" s="204"/>
      <c r="AF67" s="204"/>
      <c r="AG67" s="204" t="s">
        <v>257</v>
      </c>
      <c r="AH67" s="204"/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4"/>
      <c r="AT67" s="204"/>
      <c r="AU67" s="204"/>
      <c r="AV67" s="204"/>
      <c r="AW67" s="204"/>
      <c r="AX67" s="204"/>
      <c r="AY67" s="204"/>
      <c r="AZ67" s="204"/>
      <c r="BA67" s="204"/>
      <c r="BB67" s="204"/>
      <c r="BC67" s="204"/>
      <c r="BD67" s="204"/>
      <c r="BE67" s="204"/>
      <c r="BF67" s="204"/>
      <c r="BG67" s="204"/>
      <c r="BH67" s="204"/>
    </row>
    <row r="68" spans="1:60" outlineLevel="1" x14ac:dyDescent="0.2">
      <c r="A68" s="211"/>
      <c r="B68" s="212"/>
      <c r="C68" s="255" t="s">
        <v>660</v>
      </c>
      <c r="D68" s="242"/>
      <c r="E68" s="242"/>
      <c r="F68" s="242"/>
      <c r="G68" s="242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04"/>
      <c r="Y68" s="204"/>
      <c r="Z68" s="204"/>
      <c r="AA68" s="204"/>
      <c r="AB68" s="204"/>
      <c r="AC68" s="204"/>
      <c r="AD68" s="204"/>
      <c r="AE68" s="204"/>
      <c r="AF68" s="204"/>
      <c r="AG68" s="204" t="s">
        <v>157</v>
      </c>
      <c r="AH68" s="204"/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4"/>
      <c r="AT68" s="204"/>
      <c r="AU68" s="204"/>
      <c r="AV68" s="204"/>
      <c r="AW68" s="204"/>
      <c r="AX68" s="204"/>
      <c r="AY68" s="204"/>
      <c r="AZ68" s="204"/>
      <c r="BA68" s="204"/>
      <c r="BB68" s="204"/>
      <c r="BC68" s="204"/>
      <c r="BD68" s="204"/>
      <c r="BE68" s="204"/>
      <c r="BF68" s="204"/>
      <c r="BG68" s="204"/>
      <c r="BH68" s="204"/>
    </row>
    <row r="69" spans="1:60" outlineLevel="1" x14ac:dyDescent="0.2">
      <c r="A69" s="211"/>
      <c r="B69" s="212"/>
      <c r="C69" s="258" t="s">
        <v>627</v>
      </c>
      <c r="D69" s="219"/>
      <c r="E69" s="220">
        <v>32.43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04"/>
      <c r="Y69" s="204"/>
      <c r="Z69" s="204"/>
      <c r="AA69" s="204"/>
      <c r="AB69" s="204"/>
      <c r="AC69" s="204"/>
      <c r="AD69" s="204"/>
      <c r="AE69" s="204"/>
      <c r="AF69" s="204"/>
      <c r="AG69" s="204" t="s">
        <v>164</v>
      </c>
      <c r="AH69" s="204">
        <v>0</v>
      </c>
      <c r="AI69" s="204"/>
      <c r="AJ69" s="204"/>
      <c r="AK69" s="204"/>
      <c r="AL69" s="204"/>
      <c r="AM69" s="204"/>
      <c r="AN69" s="204"/>
      <c r="AO69" s="204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BD69" s="204"/>
      <c r="BE69" s="204"/>
      <c r="BF69" s="204"/>
      <c r="BG69" s="204"/>
      <c r="BH69" s="204"/>
    </row>
    <row r="70" spans="1:60" outlineLevel="1" x14ac:dyDescent="0.2">
      <c r="A70" s="211"/>
      <c r="B70" s="212"/>
      <c r="C70" s="258" t="s">
        <v>628</v>
      </c>
      <c r="D70" s="219"/>
      <c r="E70" s="220">
        <v>15.69</v>
      </c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04"/>
      <c r="Y70" s="204"/>
      <c r="Z70" s="204"/>
      <c r="AA70" s="204"/>
      <c r="AB70" s="204"/>
      <c r="AC70" s="204"/>
      <c r="AD70" s="204"/>
      <c r="AE70" s="204"/>
      <c r="AF70" s="204"/>
      <c r="AG70" s="204" t="s">
        <v>164</v>
      </c>
      <c r="AH70" s="204">
        <v>0</v>
      </c>
      <c r="AI70" s="204"/>
      <c r="AJ70" s="204"/>
      <c r="AK70" s="204"/>
      <c r="AL70" s="204"/>
      <c r="AM70" s="204"/>
      <c r="AN70" s="204"/>
      <c r="AO70" s="204"/>
      <c r="AP70" s="204"/>
      <c r="AQ70" s="204"/>
      <c r="AR70" s="204"/>
      <c r="AS70" s="204"/>
      <c r="AT70" s="204"/>
      <c r="AU70" s="204"/>
      <c r="AV70" s="204"/>
      <c r="AW70" s="204"/>
      <c r="AX70" s="204"/>
      <c r="AY70" s="204"/>
      <c r="AZ70" s="204"/>
      <c r="BA70" s="204"/>
      <c r="BB70" s="204"/>
      <c r="BC70" s="204"/>
      <c r="BD70" s="204"/>
      <c r="BE70" s="204"/>
      <c r="BF70" s="204"/>
      <c r="BG70" s="204"/>
      <c r="BH70" s="204"/>
    </row>
    <row r="71" spans="1:60" outlineLevel="1" x14ac:dyDescent="0.2">
      <c r="A71" s="211"/>
      <c r="B71" s="212"/>
      <c r="C71" s="258" t="s">
        <v>629</v>
      </c>
      <c r="D71" s="219"/>
      <c r="E71" s="220">
        <v>24.06</v>
      </c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04"/>
      <c r="Y71" s="204"/>
      <c r="Z71" s="204"/>
      <c r="AA71" s="204"/>
      <c r="AB71" s="204"/>
      <c r="AC71" s="204"/>
      <c r="AD71" s="204"/>
      <c r="AE71" s="204"/>
      <c r="AF71" s="204"/>
      <c r="AG71" s="204" t="s">
        <v>164</v>
      </c>
      <c r="AH71" s="204">
        <v>0</v>
      </c>
      <c r="AI71" s="204"/>
      <c r="AJ71" s="204"/>
      <c r="AK71" s="204"/>
      <c r="AL71" s="204"/>
      <c r="AM71" s="204"/>
      <c r="AN71" s="204"/>
      <c r="AO71" s="204"/>
      <c r="AP71" s="204"/>
      <c r="AQ71" s="204"/>
      <c r="AR71" s="204"/>
      <c r="AS71" s="204"/>
      <c r="AT71" s="204"/>
      <c r="AU71" s="204"/>
      <c r="AV71" s="204"/>
      <c r="AW71" s="204"/>
      <c r="AX71" s="204"/>
      <c r="AY71" s="204"/>
      <c r="AZ71" s="204"/>
      <c r="BA71" s="204"/>
      <c r="BB71" s="204"/>
      <c r="BC71" s="204"/>
      <c r="BD71" s="204"/>
      <c r="BE71" s="204"/>
      <c r="BF71" s="204"/>
      <c r="BG71" s="204"/>
      <c r="BH71" s="204"/>
    </row>
    <row r="72" spans="1:60" outlineLevel="1" x14ac:dyDescent="0.2">
      <c r="A72" s="211"/>
      <c r="B72" s="212"/>
      <c r="C72" s="258" t="s">
        <v>630</v>
      </c>
      <c r="D72" s="219"/>
      <c r="E72" s="220">
        <v>30.55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04"/>
      <c r="Y72" s="204"/>
      <c r="Z72" s="204"/>
      <c r="AA72" s="204"/>
      <c r="AB72" s="204"/>
      <c r="AC72" s="204"/>
      <c r="AD72" s="204"/>
      <c r="AE72" s="204"/>
      <c r="AF72" s="204"/>
      <c r="AG72" s="204" t="s">
        <v>164</v>
      </c>
      <c r="AH72" s="204">
        <v>0</v>
      </c>
      <c r="AI72" s="204"/>
      <c r="AJ72" s="204"/>
      <c r="AK72" s="204"/>
      <c r="AL72" s="204"/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</row>
    <row r="73" spans="1:60" outlineLevel="1" x14ac:dyDescent="0.2">
      <c r="A73" s="211"/>
      <c r="B73" s="212"/>
      <c r="C73" s="258" t="s">
        <v>631</v>
      </c>
      <c r="D73" s="219"/>
      <c r="E73" s="220">
        <v>8.75</v>
      </c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04"/>
      <c r="Y73" s="204"/>
      <c r="Z73" s="204"/>
      <c r="AA73" s="204"/>
      <c r="AB73" s="204"/>
      <c r="AC73" s="204"/>
      <c r="AD73" s="204"/>
      <c r="AE73" s="204"/>
      <c r="AF73" s="204"/>
      <c r="AG73" s="204" t="s">
        <v>164</v>
      </c>
      <c r="AH73" s="204">
        <v>0</v>
      </c>
      <c r="AI73" s="204"/>
      <c r="AJ73" s="204"/>
      <c r="AK73" s="204"/>
      <c r="AL73" s="204"/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204"/>
      <c r="AY73" s="204"/>
      <c r="AZ73" s="204"/>
      <c r="BA73" s="204"/>
      <c r="BB73" s="204"/>
      <c r="BC73" s="204"/>
      <c r="BD73" s="204"/>
      <c r="BE73" s="204"/>
      <c r="BF73" s="204"/>
      <c r="BG73" s="204"/>
      <c r="BH73" s="204"/>
    </row>
    <row r="74" spans="1:60" outlineLevel="1" x14ac:dyDescent="0.2">
      <c r="A74" s="211"/>
      <c r="B74" s="212"/>
      <c r="C74" s="258" t="s">
        <v>632</v>
      </c>
      <c r="D74" s="219"/>
      <c r="E74" s="220">
        <v>31.85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04"/>
      <c r="Y74" s="204"/>
      <c r="Z74" s="204"/>
      <c r="AA74" s="204"/>
      <c r="AB74" s="204"/>
      <c r="AC74" s="204"/>
      <c r="AD74" s="204"/>
      <c r="AE74" s="204"/>
      <c r="AF74" s="204"/>
      <c r="AG74" s="204" t="s">
        <v>164</v>
      </c>
      <c r="AH74" s="204">
        <v>0</v>
      </c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4"/>
      <c r="BD74" s="204"/>
      <c r="BE74" s="204"/>
      <c r="BF74" s="204"/>
      <c r="BG74" s="204"/>
      <c r="BH74" s="204"/>
    </row>
    <row r="75" spans="1:60" outlineLevel="1" x14ac:dyDescent="0.2">
      <c r="A75" s="211"/>
      <c r="B75" s="212"/>
      <c r="C75" s="258" t="s">
        <v>633</v>
      </c>
      <c r="D75" s="219"/>
      <c r="E75" s="220">
        <v>32.46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04"/>
      <c r="Y75" s="204"/>
      <c r="Z75" s="204"/>
      <c r="AA75" s="204"/>
      <c r="AB75" s="204"/>
      <c r="AC75" s="204"/>
      <c r="AD75" s="204"/>
      <c r="AE75" s="204"/>
      <c r="AF75" s="204"/>
      <c r="AG75" s="204" t="s">
        <v>164</v>
      </c>
      <c r="AH75" s="204">
        <v>0</v>
      </c>
      <c r="AI75" s="204"/>
      <c r="AJ75" s="204"/>
      <c r="AK75" s="204"/>
      <c r="AL75" s="204"/>
      <c r="AM75" s="204"/>
      <c r="AN75" s="204"/>
      <c r="AO75" s="204"/>
      <c r="AP75" s="204"/>
      <c r="AQ75" s="204"/>
      <c r="AR75" s="204"/>
      <c r="AS75" s="204"/>
      <c r="AT75" s="204"/>
      <c r="AU75" s="204"/>
      <c r="AV75" s="204"/>
      <c r="AW75" s="204"/>
      <c r="AX75" s="204"/>
      <c r="AY75" s="204"/>
      <c r="AZ75" s="204"/>
      <c r="BA75" s="204"/>
      <c r="BB75" s="204"/>
      <c r="BC75" s="204"/>
      <c r="BD75" s="204"/>
      <c r="BE75" s="204"/>
      <c r="BF75" s="204"/>
      <c r="BG75" s="204"/>
      <c r="BH75" s="204"/>
    </row>
    <row r="76" spans="1:60" outlineLevel="1" x14ac:dyDescent="0.2">
      <c r="A76" s="211"/>
      <c r="B76" s="212"/>
      <c r="C76" s="258" t="s">
        <v>634</v>
      </c>
      <c r="D76" s="219"/>
      <c r="E76" s="220">
        <v>15.71</v>
      </c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04"/>
      <c r="Y76" s="204"/>
      <c r="Z76" s="204"/>
      <c r="AA76" s="204"/>
      <c r="AB76" s="204"/>
      <c r="AC76" s="204"/>
      <c r="AD76" s="204"/>
      <c r="AE76" s="204"/>
      <c r="AF76" s="204"/>
      <c r="AG76" s="204" t="s">
        <v>164</v>
      </c>
      <c r="AH76" s="204">
        <v>0</v>
      </c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</row>
    <row r="77" spans="1:60" outlineLevel="1" x14ac:dyDescent="0.2">
      <c r="A77" s="211"/>
      <c r="B77" s="212"/>
      <c r="C77" s="258" t="s">
        <v>627</v>
      </c>
      <c r="D77" s="219"/>
      <c r="E77" s="220">
        <v>32.43</v>
      </c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04"/>
      <c r="Y77" s="204"/>
      <c r="Z77" s="204"/>
      <c r="AA77" s="204"/>
      <c r="AB77" s="204"/>
      <c r="AC77" s="204"/>
      <c r="AD77" s="204"/>
      <c r="AE77" s="204"/>
      <c r="AF77" s="204"/>
      <c r="AG77" s="204" t="s">
        <v>164</v>
      </c>
      <c r="AH77" s="204">
        <v>0</v>
      </c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</row>
    <row r="78" spans="1:60" outlineLevel="1" x14ac:dyDescent="0.2">
      <c r="A78" s="211"/>
      <c r="B78" s="212"/>
      <c r="C78" s="258" t="s">
        <v>628</v>
      </c>
      <c r="D78" s="219"/>
      <c r="E78" s="220">
        <v>15.69</v>
      </c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04"/>
      <c r="Y78" s="204"/>
      <c r="Z78" s="204"/>
      <c r="AA78" s="204"/>
      <c r="AB78" s="204"/>
      <c r="AC78" s="204"/>
      <c r="AD78" s="204"/>
      <c r="AE78" s="204"/>
      <c r="AF78" s="204"/>
      <c r="AG78" s="204" t="s">
        <v>164</v>
      </c>
      <c r="AH78" s="204">
        <v>0</v>
      </c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</row>
    <row r="79" spans="1:60" outlineLevel="1" x14ac:dyDescent="0.2">
      <c r="A79" s="211"/>
      <c r="B79" s="212"/>
      <c r="C79" s="258" t="s">
        <v>627</v>
      </c>
      <c r="D79" s="219"/>
      <c r="E79" s="220">
        <v>32.43</v>
      </c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04"/>
      <c r="Y79" s="204"/>
      <c r="Z79" s="204"/>
      <c r="AA79" s="204"/>
      <c r="AB79" s="204"/>
      <c r="AC79" s="204"/>
      <c r="AD79" s="204"/>
      <c r="AE79" s="204"/>
      <c r="AF79" s="204"/>
      <c r="AG79" s="204" t="s">
        <v>164</v>
      </c>
      <c r="AH79" s="204">
        <v>0</v>
      </c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</row>
    <row r="80" spans="1:60" outlineLevel="1" x14ac:dyDescent="0.2">
      <c r="A80" s="211"/>
      <c r="B80" s="212"/>
      <c r="C80" s="258" t="s">
        <v>629</v>
      </c>
      <c r="D80" s="219"/>
      <c r="E80" s="220">
        <v>24.06</v>
      </c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04"/>
      <c r="Y80" s="204"/>
      <c r="Z80" s="204"/>
      <c r="AA80" s="204"/>
      <c r="AB80" s="204"/>
      <c r="AC80" s="204"/>
      <c r="AD80" s="204"/>
      <c r="AE80" s="204"/>
      <c r="AF80" s="204"/>
      <c r="AG80" s="204" t="s">
        <v>164</v>
      </c>
      <c r="AH80" s="204">
        <v>0</v>
      </c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</row>
    <row r="81" spans="1:60" outlineLevel="1" x14ac:dyDescent="0.2">
      <c r="A81" s="234">
        <v>9</v>
      </c>
      <c r="B81" s="235" t="s">
        <v>661</v>
      </c>
      <c r="C81" s="254" t="s">
        <v>662</v>
      </c>
      <c r="D81" s="236" t="s">
        <v>162</v>
      </c>
      <c r="E81" s="237">
        <v>14.45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15</v>
      </c>
      <c r="M81" s="239">
        <f>G81*(1+L81/100)</f>
        <v>0</v>
      </c>
      <c r="N81" s="239">
        <v>3.0000000000000001E-3</v>
      </c>
      <c r="O81" s="239">
        <f>ROUND(E81*N81,2)</f>
        <v>0.04</v>
      </c>
      <c r="P81" s="239">
        <v>0</v>
      </c>
      <c r="Q81" s="239">
        <f>ROUND(E81*P81,2)</f>
        <v>0</v>
      </c>
      <c r="R81" s="239"/>
      <c r="S81" s="239" t="s">
        <v>153</v>
      </c>
      <c r="T81" s="240" t="s">
        <v>154</v>
      </c>
      <c r="U81" s="214">
        <v>0</v>
      </c>
      <c r="V81" s="214">
        <f>ROUND(E81*U81,2)</f>
        <v>0</v>
      </c>
      <c r="W81" s="214"/>
      <c r="X81" s="204"/>
      <c r="Y81" s="204"/>
      <c r="Z81" s="204"/>
      <c r="AA81" s="204"/>
      <c r="AB81" s="204"/>
      <c r="AC81" s="204"/>
      <c r="AD81" s="204"/>
      <c r="AE81" s="204"/>
      <c r="AF81" s="204"/>
      <c r="AG81" s="204" t="s">
        <v>257</v>
      </c>
      <c r="AH81" s="204"/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4"/>
      <c r="AT81" s="204"/>
      <c r="AU81" s="204"/>
      <c r="AV81" s="204"/>
      <c r="AW81" s="204"/>
      <c r="AX81" s="204"/>
      <c r="AY81" s="204"/>
      <c r="AZ81" s="204"/>
      <c r="BA81" s="204"/>
      <c r="BB81" s="204"/>
      <c r="BC81" s="204"/>
      <c r="BD81" s="204"/>
      <c r="BE81" s="204"/>
      <c r="BF81" s="204"/>
      <c r="BG81" s="204"/>
      <c r="BH81" s="204"/>
    </row>
    <row r="82" spans="1:60" outlineLevel="1" x14ac:dyDescent="0.2">
      <c r="A82" s="211"/>
      <c r="B82" s="212"/>
      <c r="C82" s="255" t="s">
        <v>663</v>
      </c>
      <c r="D82" s="242"/>
      <c r="E82" s="242"/>
      <c r="F82" s="242"/>
      <c r="G82" s="242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04"/>
      <c r="Y82" s="204"/>
      <c r="Z82" s="204"/>
      <c r="AA82" s="204"/>
      <c r="AB82" s="204"/>
      <c r="AC82" s="204"/>
      <c r="AD82" s="204"/>
      <c r="AE82" s="204"/>
      <c r="AF82" s="204"/>
      <c r="AG82" s="204" t="s">
        <v>157</v>
      </c>
      <c r="AH82" s="204"/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4"/>
      <c r="AT82" s="204"/>
      <c r="AU82" s="204"/>
      <c r="AV82" s="204"/>
      <c r="AW82" s="204"/>
      <c r="AX82" s="204"/>
      <c r="AY82" s="204"/>
      <c r="AZ82" s="204"/>
      <c r="BA82" s="204"/>
      <c r="BB82" s="204"/>
      <c r="BC82" s="204"/>
      <c r="BD82" s="204"/>
      <c r="BE82" s="204"/>
      <c r="BF82" s="204"/>
      <c r="BG82" s="204"/>
      <c r="BH82" s="204"/>
    </row>
    <row r="83" spans="1:60" outlineLevel="1" x14ac:dyDescent="0.2">
      <c r="A83" s="211"/>
      <c r="B83" s="212"/>
      <c r="C83" s="258" t="s">
        <v>637</v>
      </c>
      <c r="D83" s="219"/>
      <c r="E83" s="220">
        <v>16.25</v>
      </c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04"/>
      <c r="Y83" s="204"/>
      <c r="Z83" s="204"/>
      <c r="AA83" s="204"/>
      <c r="AB83" s="204"/>
      <c r="AC83" s="204"/>
      <c r="AD83" s="204"/>
      <c r="AE83" s="204"/>
      <c r="AF83" s="204"/>
      <c r="AG83" s="204" t="s">
        <v>164</v>
      </c>
      <c r="AH83" s="204">
        <v>0</v>
      </c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4"/>
      <c r="AT83" s="204"/>
      <c r="AU83" s="204"/>
      <c r="AV83" s="204"/>
      <c r="AW83" s="204"/>
      <c r="AX83" s="204"/>
      <c r="AY83" s="204"/>
      <c r="AZ83" s="204"/>
      <c r="BA83" s="204"/>
      <c r="BB83" s="204"/>
      <c r="BC83" s="204"/>
      <c r="BD83" s="204"/>
      <c r="BE83" s="204"/>
      <c r="BF83" s="204"/>
      <c r="BG83" s="204"/>
      <c r="BH83" s="204"/>
    </row>
    <row r="84" spans="1:60" outlineLevel="1" x14ac:dyDescent="0.2">
      <c r="A84" s="211"/>
      <c r="B84" s="212"/>
      <c r="C84" s="258" t="s">
        <v>638</v>
      </c>
      <c r="D84" s="219"/>
      <c r="E84" s="220">
        <v>-1.8</v>
      </c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04"/>
      <c r="Y84" s="204"/>
      <c r="Z84" s="204"/>
      <c r="AA84" s="204"/>
      <c r="AB84" s="204"/>
      <c r="AC84" s="204"/>
      <c r="AD84" s="204"/>
      <c r="AE84" s="204"/>
      <c r="AF84" s="204"/>
      <c r="AG84" s="204" t="s">
        <v>164</v>
      </c>
      <c r="AH84" s="204">
        <v>0</v>
      </c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4"/>
      <c r="AT84" s="204"/>
      <c r="AU84" s="204"/>
      <c r="AV84" s="204"/>
      <c r="AW84" s="204"/>
      <c r="AX84" s="204"/>
      <c r="AY84" s="204"/>
      <c r="AZ84" s="204"/>
      <c r="BA84" s="204"/>
      <c r="BB84" s="204"/>
      <c r="BC84" s="204"/>
      <c r="BD84" s="204"/>
      <c r="BE84" s="204"/>
      <c r="BF84" s="204"/>
      <c r="BG84" s="204"/>
      <c r="BH84" s="204"/>
    </row>
    <row r="85" spans="1:60" ht="22.5" outlineLevel="1" x14ac:dyDescent="0.2">
      <c r="A85" s="234">
        <v>10</v>
      </c>
      <c r="B85" s="235" t="s">
        <v>664</v>
      </c>
      <c r="C85" s="268" t="s">
        <v>665</v>
      </c>
      <c r="D85" s="236" t="s">
        <v>162</v>
      </c>
      <c r="E85" s="237">
        <v>15.172499999999999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15</v>
      </c>
      <c r="M85" s="239">
        <f>G85*(1+L85/100)</f>
        <v>0</v>
      </c>
      <c r="N85" s="239">
        <v>3.2000000000000002E-3</v>
      </c>
      <c r="O85" s="239">
        <f>ROUND(E85*N85,2)</f>
        <v>0.05</v>
      </c>
      <c r="P85" s="239">
        <v>0</v>
      </c>
      <c r="Q85" s="239">
        <f>ROUND(E85*P85,2)</f>
        <v>0</v>
      </c>
      <c r="R85" s="239"/>
      <c r="S85" s="239" t="s">
        <v>153</v>
      </c>
      <c r="T85" s="240" t="s">
        <v>154</v>
      </c>
      <c r="U85" s="214">
        <v>0</v>
      </c>
      <c r="V85" s="214">
        <f>ROUND(E85*U85,2)</f>
        <v>0</v>
      </c>
      <c r="W85" s="214"/>
      <c r="X85" s="204"/>
      <c r="Y85" s="204"/>
      <c r="Z85" s="204"/>
      <c r="AA85" s="204"/>
      <c r="AB85" s="204"/>
      <c r="AC85" s="204"/>
      <c r="AD85" s="204"/>
      <c r="AE85" s="204"/>
      <c r="AF85" s="204"/>
      <c r="AG85" s="204" t="s">
        <v>503</v>
      </c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</row>
    <row r="86" spans="1:60" outlineLevel="1" x14ac:dyDescent="0.2">
      <c r="A86" s="211"/>
      <c r="B86" s="212"/>
      <c r="C86" s="258" t="s">
        <v>666</v>
      </c>
      <c r="D86" s="219"/>
      <c r="E86" s="220">
        <v>17.059999999999999</v>
      </c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04"/>
      <c r="Y86" s="204"/>
      <c r="Z86" s="204"/>
      <c r="AA86" s="204"/>
      <c r="AB86" s="204"/>
      <c r="AC86" s="204"/>
      <c r="AD86" s="204"/>
      <c r="AE86" s="204"/>
      <c r="AF86" s="204"/>
      <c r="AG86" s="204" t="s">
        <v>164</v>
      </c>
      <c r="AH86" s="204">
        <v>0</v>
      </c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</row>
    <row r="87" spans="1:60" outlineLevel="1" x14ac:dyDescent="0.2">
      <c r="A87" s="211"/>
      <c r="B87" s="212"/>
      <c r="C87" s="258" t="s">
        <v>667</v>
      </c>
      <c r="D87" s="219"/>
      <c r="E87" s="220">
        <v>-1.89</v>
      </c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04"/>
      <c r="Y87" s="204"/>
      <c r="Z87" s="204"/>
      <c r="AA87" s="204"/>
      <c r="AB87" s="204"/>
      <c r="AC87" s="204"/>
      <c r="AD87" s="204"/>
      <c r="AE87" s="204"/>
      <c r="AF87" s="204"/>
      <c r="AG87" s="204" t="s">
        <v>164</v>
      </c>
      <c r="AH87" s="204">
        <v>0</v>
      </c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</row>
    <row r="88" spans="1:60" ht="22.5" outlineLevel="1" x14ac:dyDescent="0.2">
      <c r="A88" s="234">
        <v>11</v>
      </c>
      <c r="B88" s="235" t="s">
        <v>668</v>
      </c>
      <c r="C88" s="268" t="s">
        <v>669</v>
      </c>
      <c r="D88" s="236" t="s">
        <v>162</v>
      </c>
      <c r="E88" s="237">
        <v>310.93414000000001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15</v>
      </c>
      <c r="M88" s="239">
        <f>G88*(1+L88/100)</f>
        <v>0</v>
      </c>
      <c r="N88" s="239">
        <v>4.0000000000000001E-3</v>
      </c>
      <c r="O88" s="239">
        <f>ROUND(E88*N88,2)</f>
        <v>1.24</v>
      </c>
      <c r="P88" s="239">
        <v>0</v>
      </c>
      <c r="Q88" s="239">
        <f>ROUND(E88*P88,2)</f>
        <v>0</v>
      </c>
      <c r="R88" s="239"/>
      <c r="S88" s="239" t="s">
        <v>153</v>
      </c>
      <c r="T88" s="240" t="s">
        <v>154</v>
      </c>
      <c r="U88" s="214">
        <v>0</v>
      </c>
      <c r="V88" s="214">
        <f>ROUND(E88*U88,2)</f>
        <v>0</v>
      </c>
      <c r="W88" s="214"/>
      <c r="X88" s="204"/>
      <c r="Y88" s="204"/>
      <c r="Z88" s="204"/>
      <c r="AA88" s="204"/>
      <c r="AB88" s="204"/>
      <c r="AC88" s="204"/>
      <c r="AD88" s="204"/>
      <c r="AE88" s="204"/>
      <c r="AF88" s="204"/>
      <c r="AG88" s="204" t="s">
        <v>503</v>
      </c>
      <c r="AH88" s="204"/>
      <c r="AI88" s="204"/>
      <c r="AJ88" s="204"/>
      <c r="AK88" s="204"/>
      <c r="AL88" s="204"/>
      <c r="AM88" s="204"/>
      <c r="AN88" s="204"/>
      <c r="AO88" s="204"/>
      <c r="AP88" s="204"/>
      <c r="AQ88" s="204"/>
      <c r="AR88" s="204"/>
      <c r="AS88" s="204"/>
      <c r="AT88" s="204"/>
      <c r="AU88" s="204"/>
      <c r="AV88" s="204"/>
      <c r="AW88" s="204"/>
      <c r="AX88" s="204"/>
      <c r="AY88" s="204"/>
      <c r="AZ88" s="204"/>
      <c r="BA88" s="204"/>
      <c r="BB88" s="204"/>
      <c r="BC88" s="204"/>
      <c r="BD88" s="204"/>
      <c r="BE88" s="204"/>
      <c r="BF88" s="204"/>
      <c r="BG88" s="204"/>
      <c r="BH88" s="204"/>
    </row>
    <row r="89" spans="1:60" outlineLevel="1" x14ac:dyDescent="0.2">
      <c r="A89" s="211"/>
      <c r="B89" s="212"/>
      <c r="C89" s="258" t="s">
        <v>670</v>
      </c>
      <c r="D89" s="219"/>
      <c r="E89" s="220">
        <v>34.06</v>
      </c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04"/>
      <c r="Y89" s="204"/>
      <c r="Z89" s="204"/>
      <c r="AA89" s="204"/>
      <c r="AB89" s="204"/>
      <c r="AC89" s="204"/>
      <c r="AD89" s="204"/>
      <c r="AE89" s="204"/>
      <c r="AF89" s="204"/>
      <c r="AG89" s="204" t="s">
        <v>164</v>
      </c>
      <c r="AH89" s="204">
        <v>0</v>
      </c>
      <c r="AI89" s="204"/>
      <c r="AJ89" s="204"/>
      <c r="AK89" s="204"/>
      <c r="AL89" s="204"/>
      <c r="AM89" s="204"/>
      <c r="AN89" s="204"/>
      <c r="AO89" s="204"/>
      <c r="AP89" s="204"/>
      <c r="AQ89" s="204"/>
      <c r="AR89" s="204"/>
      <c r="AS89" s="204"/>
      <c r="AT89" s="204"/>
      <c r="AU89" s="204"/>
      <c r="AV89" s="204"/>
      <c r="AW89" s="204"/>
      <c r="AX89" s="204"/>
      <c r="AY89" s="204"/>
      <c r="AZ89" s="204"/>
      <c r="BA89" s="204"/>
      <c r="BB89" s="204"/>
      <c r="BC89" s="204"/>
      <c r="BD89" s="204"/>
      <c r="BE89" s="204"/>
      <c r="BF89" s="204"/>
      <c r="BG89" s="204"/>
      <c r="BH89" s="204"/>
    </row>
    <row r="90" spans="1:60" outlineLevel="1" x14ac:dyDescent="0.2">
      <c r="A90" s="211"/>
      <c r="B90" s="212"/>
      <c r="C90" s="258" t="s">
        <v>671</v>
      </c>
      <c r="D90" s="219"/>
      <c r="E90" s="220">
        <v>16.48</v>
      </c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04"/>
      <c r="Y90" s="204"/>
      <c r="Z90" s="204"/>
      <c r="AA90" s="204"/>
      <c r="AB90" s="204"/>
      <c r="AC90" s="204"/>
      <c r="AD90" s="204"/>
      <c r="AE90" s="204"/>
      <c r="AF90" s="204"/>
      <c r="AG90" s="204" t="s">
        <v>164</v>
      </c>
      <c r="AH90" s="204">
        <v>0</v>
      </c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</row>
    <row r="91" spans="1:60" outlineLevel="1" x14ac:dyDescent="0.2">
      <c r="A91" s="211"/>
      <c r="B91" s="212"/>
      <c r="C91" s="258" t="s">
        <v>672</v>
      </c>
      <c r="D91" s="219"/>
      <c r="E91" s="220">
        <v>25.27</v>
      </c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04"/>
      <c r="Y91" s="204"/>
      <c r="Z91" s="204"/>
      <c r="AA91" s="204"/>
      <c r="AB91" s="204"/>
      <c r="AC91" s="204"/>
      <c r="AD91" s="204"/>
      <c r="AE91" s="204"/>
      <c r="AF91" s="204"/>
      <c r="AG91" s="204" t="s">
        <v>164</v>
      </c>
      <c r="AH91" s="204">
        <v>0</v>
      </c>
      <c r="AI91" s="204"/>
      <c r="AJ91" s="204"/>
      <c r="AK91" s="204"/>
      <c r="AL91" s="204"/>
      <c r="AM91" s="204"/>
      <c r="AN91" s="204"/>
      <c r="AO91" s="204"/>
      <c r="AP91" s="204"/>
      <c r="AQ91" s="204"/>
      <c r="AR91" s="204"/>
      <c r="AS91" s="204"/>
      <c r="AT91" s="204"/>
      <c r="AU91" s="204"/>
      <c r="AV91" s="204"/>
      <c r="AW91" s="204"/>
      <c r="AX91" s="204"/>
      <c r="AY91" s="204"/>
      <c r="AZ91" s="204"/>
      <c r="BA91" s="204"/>
      <c r="BB91" s="204"/>
      <c r="BC91" s="204"/>
      <c r="BD91" s="204"/>
      <c r="BE91" s="204"/>
      <c r="BF91" s="204"/>
      <c r="BG91" s="204"/>
      <c r="BH91" s="204"/>
    </row>
    <row r="92" spans="1:60" outlineLevel="1" x14ac:dyDescent="0.2">
      <c r="A92" s="211"/>
      <c r="B92" s="212"/>
      <c r="C92" s="258" t="s">
        <v>673</v>
      </c>
      <c r="D92" s="219"/>
      <c r="E92" s="220">
        <v>32.08</v>
      </c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04"/>
      <c r="Y92" s="204"/>
      <c r="Z92" s="204"/>
      <c r="AA92" s="204"/>
      <c r="AB92" s="204"/>
      <c r="AC92" s="204"/>
      <c r="AD92" s="204"/>
      <c r="AE92" s="204"/>
      <c r="AF92" s="204"/>
      <c r="AG92" s="204" t="s">
        <v>164</v>
      </c>
      <c r="AH92" s="204">
        <v>0</v>
      </c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</row>
    <row r="93" spans="1:60" outlineLevel="1" x14ac:dyDescent="0.2">
      <c r="A93" s="211"/>
      <c r="B93" s="212"/>
      <c r="C93" s="258" t="s">
        <v>674</v>
      </c>
      <c r="D93" s="219"/>
      <c r="E93" s="220">
        <v>9.19</v>
      </c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04"/>
      <c r="Y93" s="204"/>
      <c r="Z93" s="204"/>
      <c r="AA93" s="204"/>
      <c r="AB93" s="204"/>
      <c r="AC93" s="204"/>
      <c r="AD93" s="204"/>
      <c r="AE93" s="204"/>
      <c r="AF93" s="204"/>
      <c r="AG93" s="204" t="s">
        <v>164</v>
      </c>
      <c r="AH93" s="204">
        <v>0</v>
      </c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</row>
    <row r="94" spans="1:60" outlineLevel="1" x14ac:dyDescent="0.2">
      <c r="A94" s="211"/>
      <c r="B94" s="212"/>
      <c r="C94" s="258" t="s">
        <v>675</v>
      </c>
      <c r="D94" s="219"/>
      <c r="E94" s="220">
        <v>33.44</v>
      </c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04"/>
      <c r="Y94" s="204"/>
      <c r="Z94" s="204"/>
      <c r="AA94" s="204"/>
      <c r="AB94" s="204"/>
      <c r="AC94" s="204"/>
      <c r="AD94" s="204"/>
      <c r="AE94" s="204"/>
      <c r="AF94" s="204"/>
      <c r="AG94" s="204" t="s">
        <v>164</v>
      </c>
      <c r="AH94" s="204">
        <v>0</v>
      </c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</row>
    <row r="95" spans="1:60" outlineLevel="1" x14ac:dyDescent="0.2">
      <c r="A95" s="211"/>
      <c r="B95" s="212"/>
      <c r="C95" s="258" t="s">
        <v>676</v>
      </c>
      <c r="D95" s="219"/>
      <c r="E95" s="220">
        <v>34.08</v>
      </c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04"/>
      <c r="Y95" s="204"/>
      <c r="Z95" s="204"/>
      <c r="AA95" s="204"/>
      <c r="AB95" s="204"/>
      <c r="AC95" s="204"/>
      <c r="AD95" s="204"/>
      <c r="AE95" s="204"/>
      <c r="AF95" s="204"/>
      <c r="AG95" s="204" t="s">
        <v>164</v>
      </c>
      <c r="AH95" s="204">
        <v>0</v>
      </c>
      <c r="AI95" s="204"/>
      <c r="AJ95" s="204"/>
      <c r="AK95" s="204"/>
      <c r="AL95" s="204"/>
      <c r="AM95" s="204"/>
      <c r="AN95" s="204"/>
      <c r="AO95" s="204"/>
      <c r="AP95" s="204"/>
      <c r="AQ95" s="204"/>
      <c r="AR95" s="204"/>
      <c r="AS95" s="204"/>
      <c r="AT95" s="204"/>
      <c r="AU95" s="204"/>
      <c r="AV95" s="204"/>
      <c r="AW95" s="204"/>
      <c r="AX95" s="204"/>
      <c r="AY95" s="204"/>
      <c r="AZ95" s="204"/>
      <c r="BA95" s="204"/>
      <c r="BB95" s="204"/>
      <c r="BC95" s="204"/>
      <c r="BD95" s="204"/>
      <c r="BE95" s="204"/>
      <c r="BF95" s="204"/>
      <c r="BG95" s="204"/>
      <c r="BH95" s="204"/>
    </row>
    <row r="96" spans="1:60" outlineLevel="1" x14ac:dyDescent="0.2">
      <c r="A96" s="211"/>
      <c r="B96" s="212"/>
      <c r="C96" s="258" t="s">
        <v>677</v>
      </c>
      <c r="D96" s="219"/>
      <c r="E96" s="220">
        <v>16.489999999999998</v>
      </c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04"/>
      <c r="Y96" s="204"/>
      <c r="Z96" s="204"/>
      <c r="AA96" s="204"/>
      <c r="AB96" s="204"/>
      <c r="AC96" s="204"/>
      <c r="AD96" s="204"/>
      <c r="AE96" s="204"/>
      <c r="AF96" s="204"/>
      <c r="AG96" s="204" t="s">
        <v>164</v>
      </c>
      <c r="AH96" s="204">
        <v>0</v>
      </c>
      <c r="AI96" s="204"/>
      <c r="AJ96" s="204"/>
      <c r="AK96" s="204"/>
      <c r="AL96" s="204"/>
      <c r="AM96" s="204"/>
      <c r="AN96" s="204"/>
      <c r="AO96" s="204"/>
      <c r="AP96" s="204"/>
      <c r="AQ96" s="204"/>
      <c r="AR96" s="204"/>
      <c r="AS96" s="204"/>
      <c r="AT96" s="204"/>
      <c r="AU96" s="204"/>
      <c r="AV96" s="204"/>
      <c r="AW96" s="204"/>
      <c r="AX96" s="204"/>
      <c r="AY96" s="204"/>
      <c r="AZ96" s="204"/>
      <c r="BA96" s="204"/>
      <c r="BB96" s="204"/>
      <c r="BC96" s="204"/>
      <c r="BD96" s="204"/>
      <c r="BE96" s="204"/>
      <c r="BF96" s="204"/>
      <c r="BG96" s="204"/>
      <c r="BH96" s="204"/>
    </row>
    <row r="97" spans="1:60" outlineLevel="1" x14ac:dyDescent="0.2">
      <c r="A97" s="211"/>
      <c r="B97" s="212"/>
      <c r="C97" s="258" t="s">
        <v>670</v>
      </c>
      <c r="D97" s="219"/>
      <c r="E97" s="220">
        <v>34.06</v>
      </c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04"/>
      <c r="Y97" s="204"/>
      <c r="Z97" s="204"/>
      <c r="AA97" s="204"/>
      <c r="AB97" s="204"/>
      <c r="AC97" s="204"/>
      <c r="AD97" s="204"/>
      <c r="AE97" s="204"/>
      <c r="AF97" s="204"/>
      <c r="AG97" s="204" t="s">
        <v>164</v>
      </c>
      <c r="AH97" s="204">
        <v>0</v>
      </c>
      <c r="AI97" s="204"/>
      <c r="AJ97" s="204"/>
      <c r="AK97" s="204"/>
      <c r="AL97" s="204"/>
      <c r="AM97" s="204"/>
      <c r="AN97" s="204"/>
      <c r="AO97" s="204"/>
      <c r="AP97" s="204"/>
      <c r="AQ97" s="204"/>
      <c r="AR97" s="204"/>
      <c r="AS97" s="204"/>
      <c r="AT97" s="204"/>
      <c r="AU97" s="204"/>
      <c r="AV97" s="204"/>
      <c r="AW97" s="204"/>
      <c r="AX97" s="204"/>
      <c r="AY97" s="204"/>
      <c r="AZ97" s="204"/>
      <c r="BA97" s="204"/>
      <c r="BB97" s="204"/>
      <c r="BC97" s="204"/>
      <c r="BD97" s="204"/>
      <c r="BE97" s="204"/>
      <c r="BF97" s="204"/>
      <c r="BG97" s="204"/>
      <c r="BH97" s="204"/>
    </row>
    <row r="98" spans="1:60" outlineLevel="1" x14ac:dyDescent="0.2">
      <c r="A98" s="211"/>
      <c r="B98" s="212"/>
      <c r="C98" s="258" t="s">
        <v>671</v>
      </c>
      <c r="D98" s="219"/>
      <c r="E98" s="220">
        <v>16.48</v>
      </c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04"/>
      <c r="Y98" s="204"/>
      <c r="Z98" s="204"/>
      <c r="AA98" s="204"/>
      <c r="AB98" s="204"/>
      <c r="AC98" s="204"/>
      <c r="AD98" s="204"/>
      <c r="AE98" s="204"/>
      <c r="AF98" s="204"/>
      <c r="AG98" s="204" t="s">
        <v>164</v>
      </c>
      <c r="AH98" s="204">
        <v>0</v>
      </c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4"/>
      <c r="AT98" s="204"/>
      <c r="AU98" s="204"/>
      <c r="AV98" s="204"/>
      <c r="AW98" s="204"/>
      <c r="AX98" s="204"/>
      <c r="AY98" s="204"/>
      <c r="AZ98" s="204"/>
      <c r="BA98" s="204"/>
      <c r="BB98" s="204"/>
      <c r="BC98" s="204"/>
      <c r="BD98" s="204"/>
      <c r="BE98" s="204"/>
      <c r="BF98" s="204"/>
      <c r="BG98" s="204"/>
      <c r="BH98" s="204"/>
    </row>
    <row r="99" spans="1:60" outlineLevel="1" x14ac:dyDescent="0.2">
      <c r="A99" s="211"/>
      <c r="B99" s="212"/>
      <c r="C99" s="258" t="s">
        <v>670</v>
      </c>
      <c r="D99" s="219"/>
      <c r="E99" s="220">
        <v>34.06</v>
      </c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04"/>
      <c r="Y99" s="204"/>
      <c r="Z99" s="204"/>
      <c r="AA99" s="204"/>
      <c r="AB99" s="204"/>
      <c r="AC99" s="204"/>
      <c r="AD99" s="204"/>
      <c r="AE99" s="204"/>
      <c r="AF99" s="204"/>
      <c r="AG99" s="204" t="s">
        <v>164</v>
      </c>
      <c r="AH99" s="204">
        <v>0</v>
      </c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4"/>
      <c r="AT99" s="204"/>
      <c r="AU99" s="204"/>
      <c r="AV99" s="204"/>
      <c r="AW99" s="204"/>
      <c r="AX99" s="204"/>
      <c r="AY99" s="204"/>
      <c r="AZ99" s="204"/>
      <c r="BA99" s="204"/>
      <c r="BB99" s="204"/>
      <c r="BC99" s="204"/>
      <c r="BD99" s="204"/>
      <c r="BE99" s="204"/>
      <c r="BF99" s="204"/>
      <c r="BG99" s="204"/>
      <c r="BH99" s="204"/>
    </row>
    <row r="100" spans="1:60" outlineLevel="1" x14ac:dyDescent="0.2">
      <c r="A100" s="211"/>
      <c r="B100" s="212"/>
      <c r="C100" s="258" t="s">
        <v>672</v>
      </c>
      <c r="D100" s="219"/>
      <c r="E100" s="220">
        <v>25.27</v>
      </c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 t="s">
        <v>164</v>
      </c>
      <c r="AH100" s="204">
        <v>0</v>
      </c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4"/>
      <c r="AT100" s="204"/>
      <c r="AU100" s="204"/>
      <c r="AV100" s="204"/>
      <c r="AW100" s="204"/>
      <c r="AX100" s="204"/>
      <c r="AY100" s="204"/>
      <c r="AZ100" s="204"/>
      <c r="BA100" s="204"/>
      <c r="BB100" s="204"/>
      <c r="BC100" s="204"/>
      <c r="BD100" s="204"/>
      <c r="BE100" s="204"/>
      <c r="BF100" s="204"/>
      <c r="BG100" s="204"/>
      <c r="BH100" s="204"/>
    </row>
    <row r="101" spans="1:60" outlineLevel="1" x14ac:dyDescent="0.2">
      <c r="A101" s="211">
        <v>12</v>
      </c>
      <c r="B101" s="212" t="s">
        <v>678</v>
      </c>
      <c r="C101" s="264" t="s">
        <v>679</v>
      </c>
      <c r="D101" s="213" t="s">
        <v>0</v>
      </c>
      <c r="E101" s="251"/>
      <c r="F101" s="215"/>
      <c r="G101" s="214">
        <f>ROUND(E101*F101,2)</f>
        <v>0</v>
      </c>
      <c r="H101" s="215"/>
      <c r="I101" s="214">
        <f>ROUND(E101*H101,2)</f>
        <v>0</v>
      </c>
      <c r="J101" s="215"/>
      <c r="K101" s="214">
        <f>ROUND(E101*J101,2)</f>
        <v>0</v>
      </c>
      <c r="L101" s="214">
        <v>15</v>
      </c>
      <c r="M101" s="214">
        <f>G101*(1+L101/100)</f>
        <v>0</v>
      </c>
      <c r="N101" s="214">
        <v>0</v>
      </c>
      <c r="O101" s="214">
        <f>ROUND(E101*N101,2)</f>
        <v>0</v>
      </c>
      <c r="P101" s="214">
        <v>0</v>
      </c>
      <c r="Q101" s="214">
        <f>ROUND(E101*P101,2)</f>
        <v>0</v>
      </c>
      <c r="R101" s="214"/>
      <c r="S101" s="214" t="s">
        <v>240</v>
      </c>
      <c r="T101" s="214" t="s">
        <v>240</v>
      </c>
      <c r="U101" s="214">
        <v>0</v>
      </c>
      <c r="V101" s="214">
        <f>ROUND(E101*U101,2)</f>
        <v>0</v>
      </c>
      <c r="W101" s="21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 t="s">
        <v>241</v>
      </c>
      <c r="AH101" s="204"/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4"/>
      <c r="AT101" s="204"/>
      <c r="AU101" s="204"/>
      <c r="AV101" s="204"/>
      <c r="AW101" s="204"/>
      <c r="AX101" s="204"/>
      <c r="AY101" s="204"/>
      <c r="AZ101" s="204"/>
      <c r="BA101" s="204"/>
      <c r="BB101" s="204"/>
      <c r="BC101" s="204"/>
      <c r="BD101" s="204"/>
      <c r="BE101" s="204"/>
      <c r="BF101" s="204"/>
      <c r="BG101" s="204"/>
      <c r="BH101" s="204"/>
    </row>
    <row r="102" spans="1:60" x14ac:dyDescent="0.2">
      <c r="A102" s="228" t="s">
        <v>149</v>
      </c>
      <c r="B102" s="229" t="s">
        <v>105</v>
      </c>
      <c r="C102" s="253" t="s">
        <v>106</v>
      </c>
      <c r="D102" s="230"/>
      <c r="E102" s="231"/>
      <c r="F102" s="232"/>
      <c r="G102" s="232">
        <f>SUMIF(AG103:AG103,"&lt;&gt;NOR",G103:G103)</f>
        <v>0</v>
      </c>
      <c r="H102" s="232"/>
      <c r="I102" s="232">
        <f>SUM(I103:I103)</f>
        <v>0</v>
      </c>
      <c r="J102" s="232"/>
      <c r="K102" s="232">
        <f>SUM(K103:K103)</f>
        <v>0</v>
      </c>
      <c r="L102" s="232"/>
      <c r="M102" s="232">
        <f>SUM(M103:M103)</f>
        <v>0</v>
      </c>
      <c r="N102" s="232"/>
      <c r="O102" s="232">
        <f>SUM(O103:O103)</f>
        <v>0</v>
      </c>
      <c r="P102" s="232"/>
      <c r="Q102" s="232">
        <f>SUM(Q103:Q103)</f>
        <v>0</v>
      </c>
      <c r="R102" s="232"/>
      <c r="S102" s="232"/>
      <c r="T102" s="233"/>
      <c r="U102" s="227"/>
      <c r="V102" s="227">
        <f>SUM(V103:V103)</f>
        <v>0</v>
      </c>
      <c r="W102" s="227"/>
      <c r="AG102" t="s">
        <v>150</v>
      </c>
    </row>
    <row r="103" spans="1:60" ht="22.5" outlineLevel="1" x14ac:dyDescent="0.2">
      <c r="A103" s="244">
        <v>13</v>
      </c>
      <c r="B103" s="245" t="s">
        <v>522</v>
      </c>
      <c r="C103" s="263" t="s">
        <v>680</v>
      </c>
      <c r="D103" s="246" t="s">
        <v>492</v>
      </c>
      <c r="E103" s="247">
        <v>40</v>
      </c>
      <c r="F103" s="248"/>
      <c r="G103" s="249">
        <f>ROUND(E103*F103,2)</f>
        <v>0</v>
      </c>
      <c r="H103" s="248"/>
      <c r="I103" s="249">
        <f>ROUND(E103*H103,2)</f>
        <v>0</v>
      </c>
      <c r="J103" s="248"/>
      <c r="K103" s="249">
        <f>ROUND(E103*J103,2)</f>
        <v>0</v>
      </c>
      <c r="L103" s="249">
        <v>15</v>
      </c>
      <c r="M103" s="249">
        <f>G103*(1+L103/100)</f>
        <v>0</v>
      </c>
      <c r="N103" s="249">
        <v>0</v>
      </c>
      <c r="O103" s="249">
        <f>ROUND(E103*N103,2)</f>
        <v>0</v>
      </c>
      <c r="P103" s="249">
        <v>0</v>
      </c>
      <c r="Q103" s="249">
        <f>ROUND(E103*P103,2)</f>
        <v>0</v>
      </c>
      <c r="R103" s="249"/>
      <c r="S103" s="249" t="s">
        <v>153</v>
      </c>
      <c r="T103" s="250" t="s">
        <v>154</v>
      </c>
      <c r="U103" s="214">
        <v>0</v>
      </c>
      <c r="V103" s="214">
        <f>ROUND(E103*U103,2)</f>
        <v>0</v>
      </c>
      <c r="W103" s="21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 t="s">
        <v>213</v>
      </c>
      <c r="AH103" s="204"/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4"/>
      <c r="AT103" s="204"/>
      <c r="AU103" s="204"/>
      <c r="AV103" s="204"/>
      <c r="AW103" s="204"/>
      <c r="AX103" s="204"/>
      <c r="AY103" s="204"/>
      <c r="AZ103" s="204"/>
      <c r="BA103" s="204"/>
      <c r="BB103" s="204"/>
      <c r="BC103" s="204"/>
      <c r="BD103" s="204"/>
      <c r="BE103" s="204"/>
      <c r="BF103" s="204"/>
      <c r="BG103" s="204"/>
      <c r="BH103" s="204"/>
    </row>
    <row r="104" spans="1:60" x14ac:dyDescent="0.2">
      <c r="A104" s="228" t="s">
        <v>149</v>
      </c>
      <c r="B104" s="229" t="s">
        <v>115</v>
      </c>
      <c r="C104" s="253" t="s">
        <v>116</v>
      </c>
      <c r="D104" s="230"/>
      <c r="E104" s="231"/>
      <c r="F104" s="232"/>
      <c r="G104" s="232">
        <f>SUMIF(AG105:AG125,"&lt;&gt;NOR",G105:G125)</f>
        <v>0</v>
      </c>
      <c r="H104" s="232"/>
      <c r="I104" s="232">
        <f>SUM(I105:I125)</f>
        <v>0</v>
      </c>
      <c r="J104" s="232"/>
      <c r="K104" s="232">
        <f>SUM(K105:K125)</f>
        <v>0</v>
      </c>
      <c r="L104" s="232"/>
      <c r="M104" s="232">
        <f>SUM(M105:M125)</f>
        <v>0</v>
      </c>
      <c r="N104" s="232"/>
      <c r="O104" s="232">
        <f>SUM(O105:O125)</f>
        <v>7.0000000000000007E-2</v>
      </c>
      <c r="P104" s="232"/>
      <c r="Q104" s="232">
        <f>SUM(Q105:Q125)</f>
        <v>0</v>
      </c>
      <c r="R104" s="232"/>
      <c r="S104" s="232"/>
      <c r="T104" s="233"/>
      <c r="U104" s="227"/>
      <c r="V104" s="227">
        <f>SUM(V105:V125)</f>
        <v>0</v>
      </c>
      <c r="W104" s="227"/>
      <c r="AG104" t="s">
        <v>150</v>
      </c>
    </row>
    <row r="105" spans="1:60" outlineLevel="1" x14ac:dyDescent="0.2">
      <c r="A105" s="234">
        <v>14</v>
      </c>
      <c r="B105" s="235" t="s">
        <v>681</v>
      </c>
      <c r="C105" s="254" t="s">
        <v>682</v>
      </c>
      <c r="D105" s="236" t="s">
        <v>162</v>
      </c>
      <c r="E105" s="237">
        <v>310.57774999999998</v>
      </c>
      <c r="F105" s="238"/>
      <c r="G105" s="239">
        <f>ROUND(E105*F105,2)</f>
        <v>0</v>
      </c>
      <c r="H105" s="238"/>
      <c r="I105" s="239">
        <f>ROUND(E105*H105,2)</f>
        <v>0</v>
      </c>
      <c r="J105" s="238"/>
      <c r="K105" s="239">
        <f>ROUND(E105*J105,2)</f>
        <v>0</v>
      </c>
      <c r="L105" s="239">
        <v>15</v>
      </c>
      <c r="M105" s="239">
        <f>G105*(1+L105/100)</f>
        <v>0</v>
      </c>
      <c r="N105" s="239">
        <v>6.9999999999999994E-5</v>
      </c>
      <c r="O105" s="239">
        <f>ROUND(E105*N105,2)</f>
        <v>0.02</v>
      </c>
      <c r="P105" s="239">
        <v>0</v>
      </c>
      <c r="Q105" s="239">
        <f>ROUND(E105*P105,2)</f>
        <v>0</v>
      </c>
      <c r="R105" s="239"/>
      <c r="S105" s="239" t="s">
        <v>153</v>
      </c>
      <c r="T105" s="240" t="s">
        <v>154</v>
      </c>
      <c r="U105" s="214">
        <v>0</v>
      </c>
      <c r="V105" s="214">
        <f>ROUND(E105*U105,2)</f>
        <v>0</v>
      </c>
      <c r="W105" s="21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 t="s">
        <v>257</v>
      </c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</row>
    <row r="106" spans="1:60" outlineLevel="1" x14ac:dyDescent="0.2">
      <c r="A106" s="211"/>
      <c r="B106" s="212"/>
      <c r="C106" s="258" t="s">
        <v>683</v>
      </c>
      <c r="D106" s="219"/>
      <c r="E106" s="220">
        <v>310.58</v>
      </c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 t="s">
        <v>164</v>
      </c>
      <c r="AH106" s="204">
        <v>0</v>
      </c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</row>
    <row r="107" spans="1:60" outlineLevel="1" x14ac:dyDescent="0.2">
      <c r="A107" s="234">
        <v>15</v>
      </c>
      <c r="B107" s="235" t="s">
        <v>684</v>
      </c>
      <c r="C107" s="254" t="s">
        <v>685</v>
      </c>
      <c r="D107" s="236" t="s">
        <v>162</v>
      </c>
      <c r="E107" s="237">
        <v>310.57774999999998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15</v>
      </c>
      <c r="M107" s="239">
        <f>G107*(1+L107/100)</f>
        <v>0</v>
      </c>
      <c r="N107" s="239">
        <v>1.4999999999999999E-4</v>
      </c>
      <c r="O107" s="239">
        <f>ROUND(E107*N107,2)</f>
        <v>0.05</v>
      </c>
      <c r="P107" s="239">
        <v>0</v>
      </c>
      <c r="Q107" s="239">
        <f>ROUND(E107*P107,2)</f>
        <v>0</v>
      </c>
      <c r="R107" s="239"/>
      <c r="S107" s="239" t="s">
        <v>153</v>
      </c>
      <c r="T107" s="240" t="s">
        <v>154</v>
      </c>
      <c r="U107" s="214">
        <v>0</v>
      </c>
      <c r="V107" s="214">
        <f>ROUND(E107*U107,2)</f>
        <v>0</v>
      </c>
      <c r="W107" s="21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 t="s">
        <v>257</v>
      </c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</row>
    <row r="108" spans="1:60" outlineLevel="1" x14ac:dyDescent="0.2">
      <c r="A108" s="211"/>
      <c r="B108" s="212"/>
      <c r="C108" s="258" t="s">
        <v>626</v>
      </c>
      <c r="D108" s="219"/>
      <c r="E108" s="220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 t="s">
        <v>164</v>
      </c>
      <c r="AH108" s="204">
        <v>0</v>
      </c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</row>
    <row r="109" spans="1:60" outlineLevel="1" x14ac:dyDescent="0.2">
      <c r="A109" s="211"/>
      <c r="B109" s="212"/>
      <c r="C109" s="258" t="s">
        <v>627</v>
      </c>
      <c r="D109" s="219"/>
      <c r="E109" s="220">
        <v>32.43</v>
      </c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 t="s">
        <v>164</v>
      </c>
      <c r="AH109" s="204">
        <v>0</v>
      </c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</row>
    <row r="110" spans="1:60" outlineLevel="1" x14ac:dyDescent="0.2">
      <c r="A110" s="211"/>
      <c r="B110" s="212"/>
      <c r="C110" s="258" t="s">
        <v>628</v>
      </c>
      <c r="D110" s="219"/>
      <c r="E110" s="220">
        <v>15.69</v>
      </c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 t="s">
        <v>164</v>
      </c>
      <c r="AH110" s="204">
        <v>0</v>
      </c>
      <c r="AI110" s="204"/>
      <c r="AJ110" s="204"/>
      <c r="AK110" s="204"/>
      <c r="AL110" s="204"/>
      <c r="AM110" s="204"/>
      <c r="AN110" s="204"/>
      <c r="AO110" s="204"/>
      <c r="AP110" s="204"/>
      <c r="AQ110" s="204"/>
      <c r="AR110" s="204"/>
      <c r="AS110" s="204"/>
      <c r="AT110" s="204"/>
      <c r="AU110" s="204"/>
      <c r="AV110" s="204"/>
      <c r="AW110" s="204"/>
      <c r="AX110" s="204"/>
      <c r="AY110" s="204"/>
      <c r="AZ110" s="204"/>
      <c r="BA110" s="204"/>
      <c r="BB110" s="204"/>
      <c r="BC110" s="204"/>
      <c r="BD110" s="204"/>
      <c r="BE110" s="204"/>
      <c r="BF110" s="204"/>
      <c r="BG110" s="204"/>
      <c r="BH110" s="204"/>
    </row>
    <row r="111" spans="1:60" outlineLevel="1" x14ac:dyDescent="0.2">
      <c r="A111" s="211"/>
      <c r="B111" s="212"/>
      <c r="C111" s="258" t="s">
        <v>629</v>
      </c>
      <c r="D111" s="219"/>
      <c r="E111" s="220">
        <v>24.06</v>
      </c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 t="s">
        <v>164</v>
      </c>
      <c r="AH111" s="204">
        <v>0</v>
      </c>
      <c r="AI111" s="204"/>
      <c r="AJ111" s="204"/>
      <c r="AK111" s="204"/>
      <c r="AL111" s="204"/>
      <c r="AM111" s="204"/>
      <c r="AN111" s="204"/>
      <c r="AO111" s="204"/>
      <c r="AP111" s="204"/>
      <c r="AQ111" s="204"/>
      <c r="AR111" s="204"/>
      <c r="AS111" s="204"/>
      <c r="AT111" s="204"/>
      <c r="AU111" s="204"/>
      <c r="AV111" s="204"/>
      <c r="AW111" s="204"/>
      <c r="AX111" s="204"/>
      <c r="AY111" s="204"/>
      <c r="AZ111" s="204"/>
      <c r="BA111" s="204"/>
      <c r="BB111" s="204"/>
      <c r="BC111" s="204"/>
      <c r="BD111" s="204"/>
      <c r="BE111" s="204"/>
      <c r="BF111" s="204"/>
      <c r="BG111" s="204"/>
      <c r="BH111" s="204"/>
    </row>
    <row r="112" spans="1:60" outlineLevel="1" x14ac:dyDescent="0.2">
      <c r="A112" s="211"/>
      <c r="B112" s="212"/>
      <c r="C112" s="258" t="s">
        <v>630</v>
      </c>
      <c r="D112" s="219"/>
      <c r="E112" s="220">
        <v>30.55</v>
      </c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 t="s">
        <v>164</v>
      </c>
      <c r="AH112" s="204">
        <v>0</v>
      </c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4"/>
      <c r="AU112" s="204"/>
      <c r="AV112" s="204"/>
      <c r="AW112" s="204"/>
      <c r="AX112" s="204"/>
      <c r="AY112" s="204"/>
      <c r="AZ112" s="204"/>
      <c r="BA112" s="204"/>
      <c r="BB112" s="204"/>
      <c r="BC112" s="204"/>
      <c r="BD112" s="204"/>
      <c r="BE112" s="204"/>
      <c r="BF112" s="204"/>
      <c r="BG112" s="204"/>
      <c r="BH112" s="204"/>
    </row>
    <row r="113" spans="1:60" outlineLevel="1" x14ac:dyDescent="0.2">
      <c r="A113" s="211"/>
      <c r="B113" s="212"/>
      <c r="C113" s="258" t="s">
        <v>631</v>
      </c>
      <c r="D113" s="219"/>
      <c r="E113" s="220">
        <v>8.75</v>
      </c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04"/>
      <c r="Y113" s="204"/>
      <c r="Z113" s="204"/>
      <c r="AA113" s="204"/>
      <c r="AB113" s="204"/>
      <c r="AC113" s="204"/>
      <c r="AD113" s="204"/>
      <c r="AE113" s="204"/>
      <c r="AF113" s="204"/>
      <c r="AG113" s="204" t="s">
        <v>164</v>
      </c>
      <c r="AH113" s="204">
        <v>0</v>
      </c>
      <c r="AI113" s="204"/>
      <c r="AJ113" s="204"/>
      <c r="AK113" s="204"/>
      <c r="AL113" s="204"/>
      <c r="AM113" s="204"/>
      <c r="AN113" s="204"/>
      <c r="AO113" s="204"/>
      <c r="AP113" s="204"/>
      <c r="AQ113" s="204"/>
      <c r="AR113" s="204"/>
      <c r="AS113" s="204"/>
      <c r="AT113" s="204"/>
      <c r="AU113" s="204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4"/>
      <c r="BF113" s="204"/>
      <c r="BG113" s="204"/>
      <c r="BH113" s="204"/>
    </row>
    <row r="114" spans="1:60" outlineLevel="1" x14ac:dyDescent="0.2">
      <c r="A114" s="211"/>
      <c r="B114" s="212"/>
      <c r="C114" s="258" t="s">
        <v>632</v>
      </c>
      <c r="D114" s="219"/>
      <c r="E114" s="220">
        <v>31.85</v>
      </c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 t="s">
        <v>164</v>
      </c>
      <c r="AH114" s="204">
        <v>0</v>
      </c>
      <c r="AI114" s="204"/>
      <c r="AJ114" s="204"/>
      <c r="AK114" s="204"/>
      <c r="AL114" s="204"/>
      <c r="AM114" s="204"/>
      <c r="AN114" s="204"/>
      <c r="AO114" s="204"/>
      <c r="AP114" s="204"/>
      <c r="AQ114" s="204"/>
      <c r="AR114" s="204"/>
      <c r="AS114" s="204"/>
      <c r="AT114" s="204"/>
      <c r="AU114" s="204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4"/>
      <c r="BF114" s="204"/>
      <c r="BG114" s="204"/>
      <c r="BH114" s="204"/>
    </row>
    <row r="115" spans="1:60" outlineLevel="1" x14ac:dyDescent="0.2">
      <c r="A115" s="211"/>
      <c r="B115" s="212"/>
      <c r="C115" s="258" t="s">
        <v>633</v>
      </c>
      <c r="D115" s="219"/>
      <c r="E115" s="220">
        <v>32.46</v>
      </c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 t="s">
        <v>164</v>
      </c>
      <c r="AH115" s="204">
        <v>0</v>
      </c>
      <c r="AI115" s="204"/>
      <c r="AJ115" s="204"/>
      <c r="AK115" s="204"/>
      <c r="AL115" s="204"/>
      <c r="AM115" s="204"/>
      <c r="AN115" s="204"/>
      <c r="AO115" s="204"/>
      <c r="AP115" s="204"/>
      <c r="AQ115" s="204"/>
      <c r="AR115" s="204"/>
      <c r="AS115" s="204"/>
      <c r="AT115" s="204"/>
      <c r="AU115" s="204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4"/>
      <c r="BF115" s="204"/>
      <c r="BG115" s="204"/>
      <c r="BH115" s="204"/>
    </row>
    <row r="116" spans="1:60" outlineLevel="1" x14ac:dyDescent="0.2">
      <c r="A116" s="211"/>
      <c r="B116" s="212"/>
      <c r="C116" s="258" t="s">
        <v>634</v>
      </c>
      <c r="D116" s="219"/>
      <c r="E116" s="220">
        <v>15.71</v>
      </c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 t="s">
        <v>164</v>
      </c>
      <c r="AH116" s="204">
        <v>0</v>
      </c>
      <c r="AI116" s="204"/>
      <c r="AJ116" s="204"/>
      <c r="AK116" s="204"/>
      <c r="AL116" s="204"/>
      <c r="AM116" s="204"/>
      <c r="AN116" s="204"/>
      <c r="AO116" s="204"/>
      <c r="AP116" s="204"/>
      <c r="AQ116" s="204"/>
      <c r="AR116" s="204"/>
      <c r="AS116" s="204"/>
      <c r="AT116" s="204"/>
      <c r="AU116" s="204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4"/>
      <c r="BF116" s="204"/>
      <c r="BG116" s="204"/>
      <c r="BH116" s="204"/>
    </row>
    <row r="117" spans="1:60" outlineLevel="1" x14ac:dyDescent="0.2">
      <c r="A117" s="211"/>
      <c r="B117" s="212"/>
      <c r="C117" s="258" t="s">
        <v>627</v>
      </c>
      <c r="D117" s="219"/>
      <c r="E117" s="220">
        <v>32.43</v>
      </c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 t="s">
        <v>164</v>
      </c>
      <c r="AH117" s="204">
        <v>0</v>
      </c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4"/>
      <c r="AT117" s="204"/>
      <c r="AU117" s="204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</row>
    <row r="118" spans="1:60" outlineLevel="1" x14ac:dyDescent="0.2">
      <c r="A118" s="211"/>
      <c r="B118" s="212"/>
      <c r="C118" s="258" t="s">
        <v>628</v>
      </c>
      <c r="D118" s="219"/>
      <c r="E118" s="220">
        <v>15.69</v>
      </c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 t="s">
        <v>164</v>
      </c>
      <c r="AH118" s="204">
        <v>0</v>
      </c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4"/>
      <c r="BF118" s="204"/>
      <c r="BG118" s="204"/>
      <c r="BH118" s="204"/>
    </row>
    <row r="119" spans="1:60" outlineLevel="1" x14ac:dyDescent="0.2">
      <c r="A119" s="211"/>
      <c r="B119" s="212"/>
      <c r="C119" s="258" t="s">
        <v>627</v>
      </c>
      <c r="D119" s="219"/>
      <c r="E119" s="220">
        <v>32.43</v>
      </c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 t="s">
        <v>164</v>
      </c>
      <c r="AH119" s="204">
        <v>0</v>
      </c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4"/>
      <c r="AT119" s="204"/>
      <c r="AU119" s="204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4"/>
      <c r="BF119" s="204"/>
      <c r="BG119" s="204"/>
      <c r="BH119" s="204"/>
    </row>
    <row r="120" spans="1:60" outlineLevel="1" x14ac:dyDescent="0.2">
      <c r="A120" s="211"/>
      <c r="B120" s="212"/>
      <c r="C120" s="258" t="s">
        <v>629</v>
      </c>
      <c r="D120" s="219"/>
      <c r="E120" s="220">
        <v>24.06</v>
      </c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 t="s">
        <v>164</v>
      </c>
      <c r="AH120" s="204">
        <v>0</v>
      </c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4"/>
      <c r="AT120" s="204"/>
      <c r="AU120" s="204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4"/>
      <c r="BF120" s="204"/>
      <c r="BG120" s="204"/>
      <c r="BH120" s="204"/>
    </row>
    <row r="121" spans="1:60" outlineLevel="1" x14ac:dyDescent="0.2">
      <c r="A121" s="211"/>
      <c r="B121" s="212"/>
      <c r="C121" s="259" t="s">
        <v>165</v>
      </c>
      <c r="D121" s="221"/>
      <c r="E121" s="222">
        <v>296.13</v>
      </c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 t="s">
        <v>164</v>
      </c>
      <c r="AH121" s="204">
        <v>1</v>
      </c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4"/>
      <c r="AT121" s="204"/>
      <c r="AU121" s="204"/>
      <c r="AV121" s="204"/>
      <c r="AW121" s="204"/>
      <c r="AX121" s="204"/>
      <c r="AY121" s="204"/>
      <c r="AZ121" s="204"/>
      <c r="BA121" s="204"/>
      <c r="BB121" s="204"/>
      <c r="BC121" s="204"/>
      <c r="BD121" s="204"/>
      <c r="BE121" s="204"/>
      <c r="BF121" s="204"/>
      <c r="BG121" s="204"/>
      <c r="BH121" s="204"/>
    </row>
    <row r="122" spans="1:60" outlineLevel="1" x14ac:dyDescent="0.2">
      <c r="A122" s="211"/>
      <c r="B122" s="212"/>
      <c r="C122" s="258" t="s">
        <v>686</v>
      </c>
      <c r="D122" s="219"/>
      <c r="E122" s="220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 t="s">
        <v>164</v>
      </c>
      <c r="AH122" s="204">
        <v>0</v>
      </c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</row>
    <row r="123" spans="1:60" outlineLevel="1" x14ac:dyDescent="0.2">
      <c r="A123" s="211"/>
      <c r="B123" s="212"/>
      <c r="C123" s="258" t="s">
        <v>637</v>
      </c>
      <c r="D123" s="219"/>
      <c r="E123" s="220">
        <v>16.25</v>
      </c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 t="s">
        <v>164</v>
      </c>
      <c r="AH123" s="204">
        <v>0</v>
      </c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</row>
    <row r="124" spans="1:60" outlineLevel="1" x14ac:dyDescent="0.2">
      <c r="A124" s="211"/>
      <c r="B124" s="212"/>
      <c r="C124" s="258" t="s">
        <v>638</v>
      </c>
      <c r="D124" s="219"/>
      <c r="E124" s="220">
        <v>-1.8</v>
      </c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 t="s">
        <v>164</v>
      </c>
      <c r="AH124" s="204">
        <v>0</v>
      </c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</row>
    <row r="125" spans="1:60" outlineLevel="1" x14ac:dyDescent="0.2">
      <c r="A125" s="211"/>
      <c r="B125" s="212"/>
      <c r="C125" s="259" t="s">
        <v>165</v>
      </c>
      <c r="D125" s="221"/>
      <c r="E125" s="222">
        <v>14.45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 t="s">
        <v>164</v>
      </c>
      <c r="AH125" s="204">
        <v>1</v>
      </c>
      <c r="AI125" s="204"/>
      <c r="AJ125" s="204"/>
      <c r="AK125" s="204"/>
      <c r="AL125" s="204"/>
      <c r="AM125" s="204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204"/>
      <c r="AY125" s="204"/>
      <c r="AZ125" s="204"/>
      <c r="BA125" s="204"/>
      <c r="BB125" s="204"/>
      <c r="BC125" s="204"/>
      <c r="BD125" s="204"/>
      <c r="BE125" s="204"/>
      <c r="BF125" s="204"/>
      <c r="BG125" s="204"/>
      <c r="BH125" s="204"/>
    </row>
    <row r="126" spans="1:60" x14ac:dyDescent="0.2">
      <c r="A126" s="228" t="s">
        <v>149</v>
      </c>
      <c r="B126" s="229" t="s">
        <v>117</v>
      </c>
      <c r="C126" s="253" t="s">
        <v>118</v>
      </c>
      <c r="D126" s="230"/>
      <c r="E126" s="231"/>
      <c r="F126" s="232"/>
      <c r="G126" s="232">
        <f>SUMIF(AG127:AG127,"&lt;&gt;NOR",G127:G127)</f>
        <v>0</v>
      </c>
      <c r="H126" s="232"/>
      <c r="I126" s="232">
        <f>SUM(I127:I127)</f>
        <v>0</v>
      </c>
      <c r="J126" s="232"/>
      <c r="K126" s="232">
        <f>SUM(K127:K127)</f>
        <v>0</v>
      </c>
      <c r="L126" s="232"/>
      <c r="M126" s="232">
        <f>SUM(M127:M127)</f>
        <v>0</v>
      </c>
      <c r="N126" s="232"/>
      <c r="O126" s="232">
        <f>SUM(O127:O127)</f>
        <v>0</v>
      </c>
      <c r="P126" s="232"/>
      <c r="Q126" s="232">
        <f>SUM(Q127:Q127)</f>
        <v>0</v>
      </c>
      <c r="R126" s="232"/>
      <c r="S126" s="232"/>
      <c r="T126" s="233"/>
      <c r="U126" s="227"/>
      <c r="V126" s="227">
        <f>SUM(V127:V127)</f>
        <v>0</v>
      </c>
      <c r="W126" s="227"/>
      <c r="AG126" t="s">
        <v>150</v>
      </c>
    </row>
    <row r="127" spans="1:60" outlineLevel="1" x14ac:dyDescent="0.2">
      <c r="A127" s="244">
        <v>16</v>
      </c>
      <c r="B127" s="245" t="s">
        <v>687</v>
      </c>
      <c r="C127" s="263" t="s">
        <v>688</v>
      </c>
      <c r="D127" s="246" t="s">
        <v>541</v>
      </c>
      <c r="E127" s="247">
        <v>30</v>
      </c>
      <c r="F127" s="248"/>
      <c r="G127" s="249">
        <f>ROUND(E127*F127,2)</f>
        <v>0</v>
      </c>
      <c r="H127" s="248"/>
      <c r="I127" s="249">
        <f>ROUND(E127*H127,2)</f>
        <v>0</v>
      </c>
      <c r="J127" s="248"/>
      <c r="K127" s="249">
        <f>ROUND(E127*J127,2)</f>
        <v>0</v>
      </c>
      <c r="L127" s="249">
        <v>15</v>
      </c>
      <c r="M127" s="249">
        <f>G127*(1+L127/100)</f>
        <v>0</v>
      </c>
      <c r="N127" s="249">
        <v>0</v>
      </c>
      <c r="O127" s="249">
        <f>ROUND(E127*N127,2)</f>
        <v>0</v>
      </c>
      <c r="P127" s="249">
        <v>0</v>
      </c>
      <c r="Q127" s="249">
        <f>ROUND(E127*P127,2)</f>
        <v>0</v>
      </c>
      <c r="R127" s="249"/>
      <c r="S127" s="249" t="s">
        <v>153</v>
      </c>
      <c r="T127" s="250" t="s">
        <v>154</v>
      </c>
      <c r="U127" s="214">
        <v>0</v>
      </c>
      <c r="V127" s="214">
        <f>ROUND(E127*U127,2)</f>
        <v>0</v>
      </c>
      <c r="W127" s="214"/>
      <c r="X127" s="204"/>
      <c r="Y127" s="204"/>
      <c r="Z127" s="204"/>
      <c r="AA127" s="204"/>
      <c r="AB127" s="204"/>
      <c r="AC127" s="204"/>
      <c r="AD127" s="204"/>
      <c r="AE127" s="204"/>
      <c r="AF127" s="204"/>
      <c r="AG127" s="204" t="s">
        <v>213</v>
      </c>
      <c r="AH127" s="204"/>
      <c r="AI127" s="204"/>
      <c r="AJ127" s="204"/>
      <c r="AK127" s="204"/>
      <c r="AL127" s="204"/>
      <c r="AM127" s="204"/>
      <c r="AN127" s="204"/>
      <c r="AO127" s="204"/>
      <c r="AP127" s="204"/>
      <c r="AQ127" s="204"/>
      <c r="AR127" s="204"/>
      <c r="AS127" s="204"/>
      <c r="AT127" s="204"/>
      <c r="AU127" s="204"/>
      <c r="AV127" s="204"/>
      <c r="AW127" s="204"/>
      <c r="AX127" s="204"/>
      <c r="AY127" s="204"/>
      <c r="AZ127" s="204"/>
      <c r="BA127" s="204"/>
      <c r="BB127" s="204"/>
      <c r="BC127" s="204"/>
      <c r="BD127" s="204"/>
      <c r="BE127" s="204"/>
      <c r="BF127" s="204"/>
      <c r="BG127" s="204"/>
      <c r="BH127" s="204"/>
    </row>
    <row r="128" spans="1:60" x14ac:dyDescent="0.2">
      <c r="A128" s="228" t="s">
        <v>149</v>
      </c>
      <c r="B128" s="229" t="s">
        <v>119</v>
      </c>
      <c r="C128" s="253" t="s">
        <v>120</v>
      </c>
      <c r="D128" s="230"/>
      <c r="E128" s="231"/>
      <c r="F128" s="232"/>
      <c r="G128" s="232">
        <f>SUMIF(AG129:AG135,"&lt;&gt;NOR",G129:G135)</f>
        <v>0</v>
      </c>
      <c r="H128" s="232"/>
      <c r="I128" s="232">
        <f>SUM(I129:I135)</f>
        <v>0</v>
      </c>
      <c r="J128" s="232"/>
      <c r="K128" s="232">
        <f>SUM(K129:K135)</f>
        <v>0</v>
      </c>
      <c r="L128" s="232"/>
      <c r="M128" s="232">
        <f>SUM(M129:M135)</f>
        <v>0</v>
      </c>
      <c r="N128" s="232"/>
      <c r="O128" s="232">
        <f>SUM(O129:O135)</f>
        <v>0</v>
      </c>
      <c r="P128" s="232"/>
      <c r="Q128" s="232">
        <f>SUM(Q129:Q135)</f>
        <v>0</v>
      </c>
      <c r="R128" s="232"/>
      <c r="S128" s="232"/>
      <c r="T128" s="233"/>
      <c r="U128" s="227"/>
      <c r="V128" s="227">
        <f>SUM(V129:V135)</f>
        <v>1.19</v>
      </c>
      <c r="W128" s="227"/>
      <c r="AG128" t="s">
        <v>150</v>
      </c>
    </row>
    <row r="129" spans="1:60" outlineLevel="1" x14ac:dyDescent="0.2">
      <c r="A129" s="244">
        <v>17</v>
      </c>
      <c r="B129" s="245" t="s">
        <v>255</v>
      </c>
      <c r="C129" s="263" t="s">
        <v>689</v>
      </c>
      <c r="D129" s="246" t="s">
        <v>239</v>
      </c>
      <c r="E129" s="247">
        <v>0.4824</v>
      </c>
      <c r="F129" s="248"/>
      <c r="G129" s="249">
        <f>ROUND(E129*F129,2)</f>
        <v>0</v>
      </c>
      <c r="H129" s="248"/>
      <c r="I129" s="249">
        <f>ROUND(E129*H129,2)</f>
        <v>0</v>
      </c>
      <c r="J129" s="248"/>
      <c r="K129" s="249">
        <f>ROUND(E129*J129,2)</f>
        <v>0</v>
      </c>
      <c r="L129" s="249">
        <v>15</v>
      </c>
      <c r="M129" s="249">
        <f>G129*(1+L129/100)</f>
        <v>0</v>
      </c>
      <c r="N129" s="249">
        <v>0</v>
      </c>
      <c r="O129" s="249">
        <f>ROUND(E129*N129,2)</f>
        <v>0</v>
      </c>
      <c r="P129" s="249">
        <v>0</v>
      </c>
      <c r="Q129" s="249">
        <f>ROUND(E129*P129,2)</f>
        <v>0</v>
      </c>
      <c r="R129" s="249"/>
      <c r="S129" s="249" t="s">
        <v>240</v>
      </c>
      <c r="T129" s="250" t="s">
        <v>240</v>
      </c>
      <c r="U129" s="214">
        <v>0.93300000000000005</v>
      </c>
      <c r="V129" s="214">
        <f>ROUND(E129*U129,2)</f>
        <v>0.45</v>
      </c>
      <c r="W129" s="214"/>
      <c r="X129" s="204"/>
      <c r="Y129" s="204"/>
      <c r="Z129" s="204"/>
      <c r="AA129" s="204"/>
      <c r="AB129" s="204"/>
      <c r="AC129" s="204"/>
      <c r="AD129" s="204"/>
      <c r="AE129" s="204"/>
      <c r="AF129" s="204"/>
      <c r="AG129" s="204" t="s">
        <v>690</v>
      </c>
      <c r="AH129" s="204"/>
      <c r="AI129" s="204"/>
      <c r="AJ129" s="204"/>
      <c r="AK129" s="204"/>
      <c r="AL129" s="204"/>
      <c r="AM129" s="204"/>
      <c r="AN129" s="204"/>
      <c r="AO129" s="204"/>
      <c r="AP129" s="204"/>
      <c r="AQ129" s="204"/>
      <c r="AR129" s="204"/>
      <c r="AS129" s="204"/>
      <c r="AT129" s="204"/>
      <c r="AU129" s="204"/>
      <c r="AV129" s="204"/>
      <c r="AW129" s="204"/>
      <c r="AX129" s="204"/>
      <c r="AY129" s="204"/>
      <c r="AZ129" s="204"/>
      <c r="BA129" s="204"/>
      <c r="BB129" s="204"/>
      <c r="BC129" s="204"/>
      <c r="BD129" s="204"/>
      <c r="BE129" s="204"/>
      <c r="BF129" s="204"/>
      <c r="BG129" s="204"/>
      <c r="BH129" s="204"/>
    </row>
    <row r="130" spans="1:60" outlineLevel="1" x14ac:dyDescent="0.2">
      <c r="A130" s="234">
        <v>18</v>
      </c>
      <c r="B130" s="235" t="s">
        <v>260</v>
      </c>
      <c r="C130" s="254" t="s">
        <v>691</v>
      </c>
      <c r="D130" s="236" t="s">
        <v>239</v>
      </c>
      <c r="E130" s="237">
        <v>0.4824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15</v>
      </c>
      <c r="M130" s="239">
        <f>G130*(1+L130/100)</f>
        <v>0</v>
      </c>
      <c r="N130" s="239">
        <v>0</v>
      </c>
      <c r="O130" s="239">
        <f>ROUND(E130*N130,2)</f>
        <v>0</v>
      </c>
      <c r="P130" s="239">
        <v>0</v>
      </c>
      <c r="Q130" s="239">
        <f>ROUND(E130*P130,2)</f>
        <v>0</v>
      </c>
      <c r="R130" s="239"/>
      <c r="S130" s="239" t="s">
        <v>240</v>
      </c>
      <c r="T130" s="240" t="s">
        <v>240</v>
      </c>
      <c r="U130" s="214">
        <v>0.49</v>
      </c>
      <c r="V130" s="214">
        <f>ROUND(E130*U130,2)</f>
        <v>0.24</v>
      </c>
      <c r="W130" s="214"/>
      <c r="X130" s="204"/>
      <c r="Y130" s="204"/>
      <c r="Z130" s="204"/>
      <c r="AA130" s="204"/>
      <c r="AB130" s="204"/>
      <c r="AC130" s="204"/>
      <c r="AD130" s="204"/>
      <c r="AE130" s="204"/>
      <c r="AF130" s="204"/>
      <c r="AG130" s="204" t="s">
        <v>690</v>
      </c>
      <c r="AH130" s="204"/>
      <c r="AI130" s="204"/>
      <c r="AJ130" s="204"/>
      <c r="AK130" s="204"/>
      <c r="AL130" s="204"/>
      <c r="AM130" s="204"/>
      <c r="AN130" s="204"/>
      <c r="AO130" s="204"/>
      <c r="AP130" s="204"/>
      <c r="AQ130" s="204"/>
      <c r="AR130" s="204"/>
      <c r="AS130" s="204"/>
      <c r="AT130" s="204"/>
      <c r="AU130" s="204"/>
      <c r="AV130" s="204"/>
      <c r="AW130" s="204"/>
      <c r="AX130" s="204"/>
      <c r="AY130" s="204"/>
      <c r="AZ130" s="204"/>
      <c r="BA130" s="204"/>
      <c r="BB130" s="204"/>
      <c r="BC130" s="204"/>
      <c r="BD130" s="204"/>
      <c r="BE130" s="204"/>
      <c r="BF130" s="204"/>
      <c r="BG130" s="204"/>
      <c r="BH130" s="204"/>
    </row>
    <row r="131" spans="1:60" outlineLevel="1" x14ac:dyDescent="0.2">
      <c r="A131" s="211"/>
      <c r="B131" s="212"/>
      <c r="C131" s="255" t="s">
        <v>262</v>
      </c>
      <c r="D131" s="242"/>
      <c r="E131" s="242"/>
      <c r="F131" s="242"/>
      <c r="G131" s="242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04"/>
      <c r="Y131" s="204"/>
      <c r="Z131" s="204"/>
      <c r="AA131" s="204"/>
      <c r="AB131" s="204"/>
      <c r="AC131" s="204"/>
      <c r="AD131" s="204"/>
      <c r="AE131" s="204"/>
      <c r="AF131" s="204"/>
      <c r="AG131" s="204" t="s">
        <v>157</v>
      </c>
      <c r="AH131" s="204"/>
      <c r="AI131" s="204"/>
      <c r="AJ131" s="204"/>
      <c r="AK131" s="204"/>
      <c r="AL131" s="204"/>
      <c r="AM131" s="204"/>
      <c r="AN131" s="204"/>
      <c r="AO131" s="204"/>
      <c r="AP131" s="204"/>
      <c r="AQ131" s="204"/>
      <c r="AR131" s="204"/>
      <c r="AS131" s="204"/>
      <c r="AT131" s="204"/>
      <c r="AU131" s="204"/>
      <c r="AV131" s="204"/>
      <c r="AW131" s="204"/>
      <c r="AX131" s="204"/>
      <c r="AY131" s="204"/>
      <c r="AZ131" s="204"/>
      <c r="BA131" s="204"/>
      <c r="BB131" s="204"/>
      <c r="BC131" s="204"/>
      <c r="BD131" s="204"/>
      <c r="BE131" s="204"/>
      <c r="BF131" s="204"/>
      <c r="BG131" s="204"/>
      <c r="BH131" s="204"/>
    </row>
    <row r="132" spans="1:60" outlineLevel="1" x14ac:dyDescent="0.2">
      <c r="A132" s="244">
        <v>19</v>
      </c>
      <c r="B132" s="245" t="s">
        <v>263</v>
      </c>
      <c r="C132" s="263" t="s">
        <v>692</v>
      </c>
      <c r="D132" s="246" t="s">
        <v>239</v>
      </c>
      <c r="E132" s="247">
        <v>0.4824</v>
      </c>
      <c r="F132" s="248"/>
      <c r="G132" s="249">
        <f>ROUND(E132*F132,2)</f>
        <v>0</v>
      </c>
      <c r="H132" s="248"/>
      <c r="I132" s="249">
        <f>ROUND(E132*H132,2)</f>
        <v>0</v>
      </c>
      <c r="J132" s="248"/>
      <c r="K132" s="249">
        <f>ROUND(E132*J132,2)</f>
        <v>0</v>
      </c>
      <c r="L132" s="249">
        <v>15</v>
      </c>
      <c r="M132" s="249">
        <f>G132*(1+L132/100)</f>
        <v>0</v>
      </c>
      <c r="N132" s="249">
        <v>0</v>
      </c>
      <c r="O132" s="249">
        <f>ROUND(E132*N132,2)</f>
        <v>0</v>
      </c>
      <c r="P132" s="249">
        <v>0</v>
      </c>
      <c r="Q132" s="249">
        <f>ROUND(E132*P132,2)</f>
        <v>0</v>
      </c>
      <c r="R132" s="249"/>
      <c r="S132" s="249" t="s">
        <v>240</v>
      </c>
      <c r="T132" s="250" t="s">
        <v>240</v>
      </c>
      <c r="U132" s="214">
        <v>0</v>
      </c>
      <c r="V132" s="214">
        <f>ROUND(E132*U132,2)</f>
        <v>0</v>
      </c>
      <c r="W132" s="21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 t="s">
        <v>690</v>
      </c>
      <c r="AH132" s="204"/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204"/>
      <c r="AV132" s="204"/>
      <c r="AW132" s="204"/>
      <c r="AX132" s="204"/>
      <c r="AY132" s="204"/>
      <c r="AZ132" s="204"/>
      <c r="BA132" s="204"/>
      <c r="BB132" s="204"/>
      <c r="BC132" s="204"/>
      <c r="BD132" s="204"/>
      <c r="BE132" s="204"/>
      <c r="BF132" s="204"/>
      <c r="BG132" s="204"/>
      <c r="BH132" s="204"/>
    </row>
    <row r="133" spans="1:60" outlineLevel="1" x14ac:dyDescent="0.2">
      <c r="A133" s="244">
        <v>20</v>
      </c>
      <c r="B133" s="245" t="s">
        <v>265</v>
      </c>
      <c r="C133" s="263" t="s">
        <v>693</v>
      </c>
      <c r="D133" s="246" t="s">
        <v>239</v>
      </c>
      <c r="E133" s="247">
        <v>0.4824</v>
      </c>
      <c r="F133" s="248"/>
      <c r="G133" s="249">
        <f>ROUND(E133*F133,2)</f>
        <v>0</v>
      </c>
      <c r="H133" s="248"/>
      <c r="I133" s="249">
        <f>ROUND(E133*H133,2)</f>
        <v>0</v>
      </c>
      <c r="J133" s="248"/>
      <c r="K133" s="249">
        <f>ROUND(E133*J133,2)</f>
        <v>0</v>
      </c>
      <c r="L133" s="249">
        <v>15</v>
      </c>
      <c r="M133" s="249">
        <f>G133*(1+L133/100)</f>
        <v>0</v>
      </c>
      <c r="N133" s="249">
        <v>0</v>
      </c>
      <c r="O133" s="249">
        <f>ROUND(E133*N133,2)</f>
        <v>0</v>
      </c>
      <c r="P133" s="249">
        <v>0</v>
      </c>
      <c r="Q133" s="249">
        <f>ROUND(E133*P133,2)</f>
        <v>0</v>
      </c>
      <c r="R133" s="249"/>
      <c r="S133" s="249" t="s">
        <v>240</v>
      </c>
      <c r="T133" s="250" t="s">
        <v>240</v>
      </c>
      <c r="U133" s="214">
        <v>0.94199999999999995</v>
      </c>
      <c r="V133" s="214">
        <f>ROUND(E133*U133,2)</f>
        <v>0.45</v>
      </c>
      <c r="W133" s="21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 t="s">
        <v>690</v>
      </c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</row>
    <row r="134" spans="1:60" outlineLevel="1" x14ac:dyDescent="0.2">
      <c r="A134" s="244">
        <v>21</v>
      </c>
      <c r="B134" s="245" t="s">
        <v>268</v>
      </c>
      <c r="C134" s="263" t="s">
        <v>694</v>
      </c>
      <c r="D134" s="246" t="s">
        <v>239</v>
      </c>
      <c r="E134" s="247">
        <v>0.4824</v>
      </c>
      <c r="F134" s="248"/>
      <c r="G134" s="249">
        <f>ROUND(E134*F134,2)</f>
        <v>0</v>
      </c>
      <c r="H134" s="248"/>
      <c r="I134" s="249">
        <f>ROUND(E134*H134,2)</f>
        <v>0</v>
      </c>
      <c r="J134" s="248"/>
      <c r="K134" s="249">
        <f>ROUND(E134*J134,2)</f>
        <v>0</v>
      </c>
      <c r="L134" s="249">
        <v>15</v>
      </c>
      <c r="M134" s="249">
        <f>G134*(1+L134/100)</f>
        <v>0</v>
      </c>
      <c r="N134" s="249">
        <v>0</v>
      </c>
      <c r="O134" s="249">
        <f>ROUND(E134*N134,2)</f>
        <v>0</v>
      </c>
      <c r="P134" s="249">
        <v>0</v>
      </c>
      <c r="Q134" s="249">
        <f>ROUND(E134*P134,2)</f>
        <v>0</v>
      </c>
      <c r="R134" s="249"/>
      <c r="S134" s="249" t="s">
        <v>240</v>
      </c>
      <c r="T134" s="250" t="s">
        <v>240</v>
      </c>
      <c r="U134" s="214">
        <v>0.105</v>
      </c>
      <c r="V134" s="214">
        <f>ROUND(E134*U134,2)</f>
        <v>0.05</v>
      </c>
      <c r="W134" s="21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 t="s">
        <v>690</v>
      </c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</row>
    <row r="135" spans="1:60" outlineLevel="1" x14ac:dyDescent="0.2">
      <c r="A135" s="234">
        <v>22</v>
      </c>
      <c r="B135" s="235" t="s">
        <v>270</v>
      </c>
      <c r="C135" s="254" t="s">
        <v>695</v>
      </c>
      <c r="D135" s="236" t="s">
        <v>239</v>
      </c>
      <c r="E135" s="237">
        <v>0.4824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15</v>
      </c>
      <c r="M135" s="239">
        <f>G135*(1+L135/100)</f>
        <v>0</v>
      </c>
      <c r="N135" s="239">
        <v>0</v>
      </c>
      <c r="O135" s="239">
        <f>ROUND(E135*N135,2)</f>
        <v>0</v>
      </c>
      <c r="P135" s="239">
        <v>0</v>
      </c>
      <c r="Q135" s="239">
        <f>ROUND(E135*P135,2)</f>
        <v>0</v>
      </c>
      <c r="R135" s="239"/>
      <c r="S135" s="239" t="s">
        <v>240</v>
      </c>
      <c r="T135" s="240" t="s">
        <v>240</v>
      </c>
      <c r="U135" s="214">
        <v>0</v>
      </c>
      <c r="V135" s="214">
        <f>ROUND(E135*U135,2)</f>
        <v>0</v>
      </c>
      <c r="W135" s="21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 t="s">
        <v>690</v>
      </c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</row>
    <row r="136" spans="1:60" x14ac:dyDescent="0.2">
      <c r="A136" s="5"/>
      <c r="B136" s="6"/>
      <c r="C136" s="265"/>
      <c r="D136" s="8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AE136">
        <v>15</v>
      </c>
      <c r="AF136">
        <v>21</v>
      </c>
    </row>
    <row r="137" spans="1:60" x14ac:dyDescent="0.2">
      <c r="A137" s="207"/>
      <c r="B137" s="208" t="s">
        <v>29</v>
      </c>
      <c r="C137" s="266"/>
      <c r="D137" s="209"/>
      <c r="E137" s="210"/>
      <c r="F137" s="210"/>
      <c r="G137" s="252">
        <f>G8+G13+G32+G46+G48+G102+G104+G126+G128</f>
        <v>0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AE137">
        <f>SUMIF(L7:L135,AE136,G7:G135)</f>
        <v>0</v>
      </c>
      <c r="AF137">
        <f>SUMIF(L7:L135,AF136,G7:G135)</f>
        <v>0</v>
      </c>
      <c r="AG137" t="s">
        <v>272</v>
      </c>
    </row>
    <row r="138" spans="1:60" x14ac:dyDescent="0.2">
      <c r="C138" s="267"/>
      <c r="D138" s="188"/>
      <c r="AG138" t="s">
        <v>273</v>
      </c>
    </row>
    <row r="139" spans="1:60" x14ac:dyDescent="0.2">
      <c r="D139" s="188"/>
    </row>
    <row r="140" spans="1:60" x14ac:dyDescent="0.2">
      <c r="D140" s="188"/>
    </row>
    <row r="141" spans="1:60" x14ac:dyDescent="0.2">
      <c r="D141" s="188"/>
    </row>
    <row r="142" spans="1:60" x14ac:dyDescent="0.2">
      <c r="D142" s="188"/>
    </row>
    <row r="143" spans="1:60" x14ac:dyDescent="0.2">
      <c r="D143" s="188"/>
    </row>
    <row r="144" spans="1:60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FZoiquHu1smYDRqJv7J+54oFUoTjtbKYe1pZlowTMjX/ZKAhIxAcMswDtMVDU7OEmktJwTJknuTfBBSEQKwSaA==" saltValue="4zjqJ6ekinCIZZhJTQFCkg==" spinCount="100000" sheet="1"/>
  <mergeCells count="9">
    <mergeCell ref="C68:G68"/>
    <mergeCell ref="C82:G82"/>
    <mergeCell ref="C131:G131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89" t="s">
        <v>124</v>
      </c>
      <c r="B1" s="189"/>
      <c r="C1" s="189"/>
      <c r="D1" s="189"/>
      <c r="E1" s="189"/>
      <c r="F1" s="189"/>
      <c r="G1" s="189"/>
      <c r="AG1" t="s">
        <v>125</v>
      </c>
    </row>
    <row r="2" spans="1:60" ht="24.95" customHeight="1" x14ac:dyDescent="0.2">
      <c r="A2" s="190" t="s">
        <v>7</v>
      </c>
      <c r="B2" s="77" t="s">
        <v>43</v>
      </c>
      <c r="C2" s="193" t="s">
        <v>44</v>
      </c>
      <c r="D2" s="191"/>
      <c r="E2" s="191"/>
      <c r="F2" s="191"/>
      <c r="G2" s="192"/>
      <c r="AG2" t="s">
        <v>126</v>
      </c>
    </row>
    <row r="3" spans="1:60" ht="24.95" customHeight="1" x14ac:dyDescent="0.2">
      <c r="A3" s="190" t="s">
        <v>8</v>
      </c>
      <c r="B3" s="77" t="s">
        <v>46</v>
      </c>
      <c r="C3" s="193" t="s">
        <v>47</v>
      </c>
      <c r="D3" s="191"/>
      <c r="E3" s="191"/>
      <c r="F3" s="191"/>
      <c r="G3" s="192"/>
      <c r="AC3" s="125" t="s">
        <v>126</v>
      </c>
      <c r="AG3" t="s">
        <v>127</v>
      </c>
    </row>
    <row r="4" spans="1:60" ht="24.95" customHeight="1" x14ac:dyDescent="0.2">
      <c r="A4" s="194" t="s">
        <v>9</v>
      </c>
      <c r="B4" s="195" t="s">
        <v>57</v>
      </c>
      <c r="C4" s="196" t="s">
        <v>58</v>
      </c>
      <c r="D4" s="197"/>
      <c r="E4" s="197"/>
      <c r="F4" s="197"/>
      <c r="G4" s="198"/>
      <c r="AG4" t="s">
        <v>128</v>
      </c>
    </row>
    <row r="5" spans="1:60" x14ac:dyDescent="0.2">
      <c r="D5" s="188"/>
    </row>
    <row r="6" spans="1:60" ht="38.25" x14ac:dyDescent="0.2">
      <c r="A6" s="200" t="s">
        <v>129</v>
      </c>
      <c r="B6" s="202" t="s">
        <v>130</v>
      </c>
      <c r="C6" s="202" t="s">
        <v>131</v>
      </c>
      <c r="D6" s="201" t="s">
        <v>132</v>
      </c>
      <c r="E6" s="200" t="s">
        <v>133</v>
      </c>
      <c r="F6" s="199" t="s">
        <v>134</v>
      </c>
      <c r="G6" s="200" t="s">
        <v>29</v>
      </c>
      <c r="H6" s="203" t="s">
        <v>30</v>
      </c>
      <c r="I6" s="203" t="s">
        <v>135</v>
      </c>
      <c r="J6" s="203" t="s">
        <v>31</v>
      </c>
      <c r="K6" s="203" t="s">
        <v>136</v>
      </c>
      <c r="L6" s="203" t="s">
        <v>137</v>
      </c>
      <c r="M6" s="203" t="s">
        <v>138</v>
      </c>
      <c r="N6" s="203" t="s">
        <v>139</v>
      </c>
      <c r="O6" s="203" t="s">
        <v>140</v>
      </c>
      <c r="P6" s="203" t="s">
        <v>141</v>
      </c>
      <c r="Q6" s="203" t="s">
        <v>142</v>
      </c>
      <c r="R6" s="203" t="s">
        <v>143</v>
      </c>
      <c r="S6" s="203" t="s">
        <v>144</v>
      </c>
      <c r="T6" s="203" t="s">
        <v>145</v>
      </c>
      <c r="U6" s="203" t="s">
        <v>146</v>
      </c>
      <c r="V6" s="203" t="s">
        <v>147</v>
      </c>
      <c r="W6" s="203" t="s">
        <v>148</v>
      </c>
    </row>
    <row r="7" spans="1:60" hidden="1" x14ac:dyDescent="0.2">
      <c r="A7" s="5"/>
      <c r="B7" s="6"/>
      <c r="C7" s="6"/>
      <c r="D7" s="8"/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</row>
    <row r="8" spans="1:60" x14ac:dyDescent="0.2">
      <c r="A8" s="228" t="s">
        <v>149</v>
      </c>
      <c r="B8" s="229" t="s">
        <v>67</v>
      </c>
      <c r="C8" s="253" t="s">
        <v>68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2"/>
      <c r="O8" s="232">
        <f>SUM(O9:O12)</f>
        <v>0</v>
      </c>
      <c r="P8" s="232"/>
      <c r="Q8" s="232">
        <f>SUM(Q9:Q12)</f>
        <v>0</v>
      </c>
      <c r="R8" s="232"/>
      <c r="S8" s="232"/>
      <c r="T8" s="233"/>
      <c r="U8" s="227"/>
      <c r="V8" s="227">
        <f>SUM(V9:V12)</f>
        <v>0</v>
      </c>
      <c r="W8" s="227"/>
      <c r="AG8" t="s">
        <v>150</v>
      </c>
    </row>
    <row r="9" spans="1:60" outlineLevel="1" x14ac:dyDescent="0.2">
      <c r="A9" s="234">
        <v>1</v>
      </c>
      <c r="B9" s="235" t="s">
        <v>151</v>
      </c>
      <c r="C9" s="254" t="s">
        <v>152</v>
      </c>
      <c r="D9" s="236"/>
      <c r="E9" s="237">
        <v>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15</v>
      </c>
      <c r="M9" s="239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39"/>
      <c r="S9" s="239" t="s">
        <v>153</v>
      </c>
      <c r="T9" s="240" t="s">
        <v>154</v>
      </c>
      <c r="U9" s="214">
        <v>0</v>
      </c>
      <c r="V9" s="214">
        <f>ROUND(E9*U9,2)</f>
        <v>0</v>
      </c>
      <c r="W9" s="214"/>
      <c r="X9" s="204"/>
      <c r="Y9" s="204"/>
      <c r="Z9" s="204"/>
      <c r="AA9" s="204"/>
      <c r="AB9" s="204"/>
      <c r="AC9" s="204"/>
      <c r="AD9" s="204"/>
      <c r="AE9" s="204"/>
      <c r="AF9" s="204"/>
      <c r="AG9" s="204" t="s">
        <v>155</v>
      </c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</row>
    <row r="10" spans="1:60" ht="22.5" outlineLevel="1" x14ac:dyDescent="0.2">
      <c r="A10" s="211"/>
      <c r="B10" s="212"/>
      <c r="C10" s="255" t="s">
        <v>156</v>
      </c>
      <c r="D10" s="242"/>
      <c r="E10" s="242"/>
      <c r="F10" s="242"/>
      <c r="G10" s="242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04"/>
      <c r="Y10" s="204"/>
      <c r="Z10" s="204"/>
      <c r="AA10" s="204"/>
      <c r="AB10" s="204"/>
      <c r="AC10" s="204"/>
      <c r="AD10" s="204"/>
      <c r="AE10" s="204"/>
      <c r="AF10" s="204"/>
      <c r="AG10" s="204" t="s">
        <v>157</v>
      </c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41" t="str">
        <f>C10</f>
        <v>Rozpočet je zpracován dle projektové dokumentace "Revitalizace bytového domu Sevastopolská 8, Brno" - technické zprávy, výkresové dokumentace, požárně bezpečnostního řešení.</v>
      </c>
      <c r="BB10" s="204"/>
      <c r="BC10" s="204"/>
      <c r="BD10" s="204"/>
      <c r="BE10" s="204"/>
      <c r="BF10" s="204"/>
      <c r="BG10" s="204"/>
      <c r="BH10" s="204"/>
    </row>
    <row r="11" spans="1:60" outlineLevel="1" x14ac:dyDescent="0.2">
      <c r="A11" s="211"/>
      <c r="B11" s="212"/>
      <c r="C11" s="256" t="s">
        <v>158</v>
      </c>
      <c r="D11" s="216"/>
      <c r="E11" s="217"/>
      <c r="F11" s="218"/>
      <c r="G11" s="218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04"/>
      <c r="Y11" s="204"/>
      <c r="Z11" s="204"/>
      <c r="AA11" s="204"/>
      <c r="AB11" s="204"/>
      <c r="AC11" s="204"/>
      <c r="AD11" s="204"/>
      <c r="AE11" s="204"/>
      <c r="AF11" s="204"/>
      <c r="AG11" s="204" t="s">
        <v>157</v>
      </c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</row>
    <row r="12" spans="1:60" ht="22.5" outlineLevel="1" x14ac:dyDescent="0.2">
      <c r="A12" s="211"/>
      <c r="B12" s="212"/>
      <c r="C12" s="257" t="s">
        <v>159</v>
      </c>
      <c r="D12" s="243"/>
      <c r="E12" s="243"/>
      <c r="F12" s="243"/>
      <c r="G12" s="243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04"/>
      <c r="Y12" s="204"/>
      <c r="Z12" s="204"/>
      <c r="AA12" s="204"/>
      <c r="AB12" s="204"/>
      <c r="AC12" s="204"/>
      <c r="AD12" s="204"/>
      <c r="AE12" s="204"/>
      <c r="AF12" s="204"/>
      <c r="AG12" s="204" t="s">
        <v>157</v>
      </c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41" t="str">
        <f>C12</f>
        <v>Všechny vlastní položky jsou oceněny jako kompletizované, včetně všech potřebných prací a materiálů, včetně lešení, přesunu hmot, likvidace suti atd.</v>
      </c>
      <c r="BB12" s="204"/>
      <c r="BC12" s="204"/>
      <c r="BD12" s="204"/>
      <c r="BE12" s="204"/>
      <c r="BF12" s="204"/>
      <c r="BG12" s="204"/>
      <c r="BH12" s="204"/>
    </row>
    <row r="13" spans="1:60" x14ac:dyDescent="0.2">
      <c r="A13" s="228" t="s">
        <v>149</v>
      </c>
      <c r="B13" s="229" t="s">
        <v>69</v>
      </c>
      <c r="C13" s="253" t="s">
        <v>70</v>
      </c>
      <c r="D13" s="230"/>
      <c r="E13" s="231"/>
      <c r="F13" s="232"/>
      <c r="G13" s="232">
        <f>SUMIF(AG14:AG29,"&lt;&gt;NOR",G14:G29)</f>
        <v>0</v>
      </c>
      <c r="H13" s="232"/>
      <c r="I13" s="232">
        <f>SUM(I14:I29)</f>
        <v>0</v>
      </c>
      <c r="J13" s="232"/>
      <c r="K13" s="232">
        <f>SUM(K14:K29)</f>
        <v>0</v>
      </c>
      <c r="L13" s="232"/>
      <c r="M13" s="232">
        <f>SUM(M14:M29)</f>
        <v>0</v>
      </c>
      <c r="N13" s="232"/>
      <c r="O13" s="232">
        <f>SUM(O14:O29)</f>
        <v>0</v>
      </c>
      <c r="P13" s="232"/>
      <c r="Q13" s="232">
        <f>SUM(Q14:Q29)</f>
        <v>0</v>
      </c>
      <c r="R13" s="232"/>
      <c r="S13" s="232"/>
      <c r="T13" s="233"/>
      <c r="U13" s="227"/>
      <c r="V13" s="227">
        <f>SUM(V14:V29)</f>
        <v>0</v>
      </c>
      <c r="W13" s="227"/>
      <c r="AG13" t="s">
        <v>150</v>
      </c>
    </row>
    <row r="14" spans="1:60" outlineLevel="1" x14ac:dyDescent="0.2">
      <c r="A14" s="234">
        <v>2</v>
      </c>
      <c r="B14" s="235" t="s">
        <v>696</v>
      </c>
      <c r="C14" s="254" t="s">
        <v>697</v>
      </c>
      <c r="D14" s="236" t="s">
        <v>566</v>
      </c>
      <c r="E14" s="237">
        <v>10.431900000000001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15</v>
      </c>
      <c r="M14" s="239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39"/>
      <c r="S14" s="239" t="s">
        <v>153</v>
      </c>
      <c r="T14" s="240" t="s">
        <v>154</v>
      </c>
      <c r="U14" s="214">
        <v>0</v>
      </c>
      <c r="V14" s="214">
        <f>ROUND(E14*U14,2)</f>
        <v>0</v>
      </c>
      <c r="W14" s="214"/>
      <c r="X14" s="204"/>
      <c r="Y14" s="204"/>
      <c r="Z14" s="204"/>
      <c r="AA14" s="204"/>
      <c r="AB14" s="204"/>
      <c r="AC14" s="204"/>
      <c r="AD14" s="204"/>
      <c r="AE14" s="204"/>
      <c r="AF14" s="204"/>
      <c r="AG14" s="204" t="s">
        <v>155</v>
      </c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</row>
    <row r="15" spans="1:60" outlineLevel="1" x14ac:dyDescent="0.2">
      <c r="A15" s="211"/>
      <c r="B15" s="212"/>
      <c r="C15" s="255" t="s">
        <v>698</v>
      </c>
      <c r="D15" s="242"/>
      <c r="E15" s="242"/>
      <c r="F15" s="242"/>
      <c r="G15" s="242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04"/>
      <c r="Y15" s="204"/>
      <c r="Z15" s="204"/>
      <c r="AA15" s="204"/>
      <c r="AB15" s="204"/>
      <c r="AC15" s="204"/>
      <c r="AD15" s="204"/>
      <c r="AE15" s="204"/>
      <c r="AF15" s="204"/>
      <c r="AG15" s="204" t="s">
        <v>157</v>
      </c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</row>
    <row r="16" spans="1:60" outlineLevel="1" x14ac:dyDescent="0.2">
      <c r="A16" s="211"/>
      <c r="B16" s="212"/>
      <c r="C16" s="258" t="s">
        <v>699</v>
      </c>
      <c r="D16" s="219"/>
      <c r="E16" s="220">
        <v>10.43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04"/>
      <c r="Y16" s="204"/>
      <c r="Z16" s="204"/>
      <c r="AA16" s="204"/>
      <c r="AB16" s="204"/>
      <c r="AC16" s="204"/>
      <c r="AD16" s="204"/>
      <c r="AE16" s="204"/>
      <c r="AF16" s="204"/>
      <c r="AG16" s="204" t="s">
        <v>164</v>
      </c>
      <c r="AH16" s="204">
        <v>0</v>
      </c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</row>
    <row r="17" spans="1:60" outlineLevel="1" x14ac:dyDescent="0.2">
      <c r="A17" s="234">
        <v>3</v>
      </c>
      <c r="B17" s="235" t="s">
        <v>700</v>
      </c>
      <c r="C17" s="254" t="s">
        <v>701</v>
      </c>
      <c r="D17" s="236" t="s">
        <v>566</v>
      </c>
      <c r="E17" s="237">
        <v>10.431900000000001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15</v>
      </c>
      <c r="M17" s="239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39"/>
      <c r="S17" s="239" t="s">
        <v>153</v>
      </c>
      <c r="T17" s="240" t="s">
        <v>154</v>
      </c>
      <c r="U17" s="214">
        <v>0</v>
      </c>
      <c r="V17" s="214">
        <f>ROUND(E17*U17,2)</f>
        <v>0</v>
      </c>
      <c r="W17" s="214"/>
      <c r="X17" s="204"/>
      <c r="Y17" s="204"/>
      <c r="Z17" s="204"/>
      <c r="AA17" s="204"/>
      <c r="AB17" s="204"/>
      <c r="AC17" s="204"/>
      <c r="AD17" s="204"/>
      <c r="AE17" s="204"/>
      <c r="AF17" s="204"/>
      <c r="AG17" s="204" t="s">
        <v>155</v>
      </c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</row>
    <row r="18" spans="1:60" outlineLevel="1" x14ac:dyDescent="0.2">
      <c r="A18" s="211"/>
      <c r="B18" s="212"/>
      <c r="C18" s="255" t="s">
        <v>698</v>
      </c>
      <c r="D18" s="242"/>
      <c r="E18" s="242"/>
      <c r="F18" s="242"/>
      <c r="G18" s="242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04"/>
      <c r="Y18" s="204"/>
      <c r="Z18" s="204"/>
      <c r="AA18" s="204"/>
      <c r="AB18" s="204"/>
      <c r="AC18" s="204"/>
      <c r="AD18" s="204"/>
      <c r="AE18" s="204"/>
      <c r="AF18" s="204"/>
      <c r="AG18" s="204" t="s">
        <v>157</v>
      </c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</row>
    <row r="19" spans="1:60" outlineLevel="1" x14ac:dyDescent="0.2">
      <c r="A19" s="211"/>
      <c r="B19" s="212"/>
      <c r="C19" s="258" t="s">
        <v>699</v>
      </c>
      <c r="D19" s="219"/>
      <c r="E19" s="220">
        <v>10.43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04"/>
      <c r="Y19" s="204"/>
      <c r="Z19" s="204"/>
      <c r="AA19" s="204"/>
      <c r="AB19" s="204"/>
      <c r="AC19" s="204"/>
      <c r="AD19" s="204"/>
      <c r="AE19" s="204"/>
      <c r="AF19" s="204"/>
      <c r="AG19" s="204" t="s">
        <v>164</v>
      </c>
      <c r="AH19" s="204">
        <v>0</v>
      </c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</row>
    <row r="20" spans="1:60" outlineLevel="1" x14ac:dyDescent="0.2">
      <c r="A20" s="234">
        <v>4</v>
      </c>
      <c r="B20" s="235" t="s">
        <v>702</v>
      </c>
      <c r="C20" s="254" t="s">
        <v>703</v>
      </c>
      <c r="D20" s="236" t="s">
        <v>566</v>
      </c>
      <c r="E20" s="237">
        <v>5.2159500000000003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15</v>
      </c>
      <c r="M20" s="239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39"/>
      <c r="S20" s="239" t="s">
        <v>153</v>
      </c>
      <c r="T20" s="240" t="s">
        <v>154</v>
      </c>
      <c r="U20" s="214">
        <v>0</v>
      </c>
      <c r="V20" s="214">
        <f>ROUND(E20*U20,2)</f>
        <v>0</v>
      </c>
      <c r="W20" s="214"/>
      <c r="X20" s="204"/>
      <c r="Y20" s="204"/>
      <c r="Z20" s="204"/>
      <c r="AA20" s="204"/>
      <c r="AB20" s="204"/>
      <c r="AC20" s="204"/>
      <c r="AD20" s="204"/>
      <c r="AE20" s="204"/>
      <c r="AF20" s="204"/>
      <c r="AG20" s="204" t="s">
        <v>179</v>
      </c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</row>
    <row r="21" spans="1:60" outlineLevel="1" x14ac:dyDescent="0.2">
      <c r="A21" s="211"/>
      <c r="B21" s="212"/>
      <c r="C21" s="255" t="s">
        <v>698</v>
      </c>
      <c r="D21" s="242"/>
      <c r="E21" s="242"/>
      <c r="F21" s="242"/>
      <c r="G21" s="242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04"/>
      <c r="Y21" s="204"/>
      <c r="Z21" s="204"/>
      <c r="AA21" s="204"/>
      <c r="AB21" s="204"/>
      <c r="AC21" s="204"/>
      <c r="AD21" s="204"/>
      <c r="AE21" s="204"/>
      <c r="AF21" s="204"/>
      <c r="AG21" s="204" t="s">
        <v>157</v>
      </c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</row>
    <row r="22" spans="1:60" outlineLevel="1" x14ac:dyDescent="0.2">
      <c r="A22" s="211"/>
      <c r="B22" s="212"/>
      <c r="C22" s="258" t="s">
        <v>704</v>
      </c>
      <c r="D22" s="219"/>
      <c r="E22" s="220">
        <v>5.22</v>
      </c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04"/>
      <c r="Y22" s="204"/>
      <c r="Z22" s="204"/>
      <c r="AA22" s="204"/>
      <c r="AB22" s="204"/>
      <c r="AC22" s="204"/>
      <c r="AD22" s="204"/>
      <c r="AE22" s="204"/>
      <c r="AF22" s="204"/>
      <c r="AG22" s="204" t="s">
        <v>164</v>
      </c>
      <c r="AH22" s="204">
        <v>0</v>
      </c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</row>
    <row r="23" spans="1:60" outlineLevel="1" x14ac:dyDescent="0.2">
      <c r="A23" s="234">
        <v>5</v>
      </c>
      <c r="B23" s="235" t="s">
        <v>705</v>
      </c>
      <c r="C23" s="254" t="s">
        <v>706</v>
      </c>
      <c r="D23" s="236" t="s">
        <v>162</v>
      </c>
      <c r="E23" s="237">
        <v>87.877499999999998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15</v>
      </c>
      <c r="M23" s="239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39"/>
      <c r="S23" s="239" t="s">
        <v>153</v>
      </c>
      <c r="T23" s="240" t="s">
        <v>154</v>
      </c>
      <c r="U23" s="214">
        <v>0</v>
      </c>
      <c r="V23" s="214">
        <f>ROUND(E23*U23,2)</f>
        <v>0</v>
      </c>
      <c r="W23" s="214"/>
      <c r="X23" s="204"/>
      <c r="Y23" s="204"/>
      <c r="Z23" s="204"/>
      <c r="AA23" s="204"/>
      <c r="AB23" s="204"/>
      <c r="AC23" s="204"/>
      <c r="AD23" s="204"/>
      <c r="AE23" s="204"/>
      <c r="AF23" s="204"/>
      <c r="AG23" s="204" t="s">
        <v>155</v>
      </c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</row>
    <row r="24" spans="1:60" outlineLevel="1" x14ac:dyDescent="0.2">
      <c r="A24" s="211"/>
      <c r="B24" s="212"/>
      <c r="C24" s="255" t="s">
        <v>698</v>
      </c>
      <c r="D24" s="242"/>
      <c r="E24" s="242"/>
      <c r="F24" s="242"/>
      <c r="G24" s="242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04"/>
      <c r="Y24" s="204"/>
      <c r="Z24" s="204"/>
      <c r="AA24" s="204"/>
      <c r="AB24" s="204"/>
      <c r="AC24" s="204"/>
      <c r="AD24" s="204"/>
      <c r="AE24" s="204"/>
      <c r="AF24" s="204"/>
      <c r="AG24" s="204" t="s">
        <v>157</v>
      </c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</row>
    <row r="25" spans="1:60" outlineLevel="1" x14ac:dyDescent="0.2">
      <c r="A25" s="211"/>
      <c r="B25" s="212"/>
      <c r="C25" s="258" t="s">
        <v>707</v>
      </c>
      <c r="D25" s="219"/>
      <c r="E25" s="220">
        <v>87.88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04"/>
      <c r="Y25" s="204"/>
      <c r="Z25" s="204"/>
      <c r="AA25" s="204"/>
      <c r="AB25" s="204"/>
      <c r="AC25" s="204"/>
      <c r="AD25" s="204"/>
      <c r="AE25" s="204"/>
      <c r="AF25" s="204"/>
      <c r="AG25" s="204" t="s">
        <v>164</v>
      </c>
      <c r="AH25" s="204">
        <v>0</v>
      </c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</row>
    <row r="26" spans="1:60" outlineLevel="1" x14ac:dyDescent="0.2">
      <c r="A26" s="234">
        <v>6</v>
      </c>
      <c r="B26" s="235" t="s">
        <v>708</v>
      </c>
      <c r="C26" s="254" t="s">
        <v>709</v>
      </c>
      <c r="D26" s="236" t="s">
        <v>162</v>
      </c>
      <c r="E26" s="237">
        <v>87.877499999999998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15</v>
      </c>
      <c r="M26" s="239">
        <f>G26*(1+L26/100)</f>
        <v>0</v>
      </c>
      <c r="N26" s="239">
        <v>3.0000000000000001E-5</v>
      </c>
      <c r="O26" s="239">
        <f>ROUND(E26*N26,2)</f>
        <v>0</v>
      </c>
      <c r="P26" s="239">
        <v>0</v>
      </c>
      <c r="Q26" s="239">
        <f>ROUND(E26*P26,2)</f>
        <v>0</v>
      </c>
      <c r="R26" s="239"/>
      <c r="S26" s="239" t="s">
        <v>153</v>
      </c>
      <c r="T26" s="240" t="s">
        <v>154</v>
      </c>
      <c r="U26" s="214">
        <v>0</v>
      </c>
      <c r="V26" s="214">
        <f>ROUND(E26*U26,2)</f>
        <v>0</v>
      </c>
      <c r="W26" s="214"/>
      <c r="X26" s="204"/>
      <c r="Y26" s="204"/>
      <c r="Z26" s="204"/>
      <c r="AA26" s="204"/>
      <c r="AB26" s="204"/>
      <c r="AC26" s="204"/>
      <c r="AD26" s="204"/>
      <c r="AE26" s="204"/>
      <c r="AF26" s="204"/>
      <c r="AG26" s="204" t="s">
        <v>710</v>
      </c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</row>
    <row r="27" spans="1:60" outlineLevel="1" x14ac:dyDescent="0.2">
      <c r="A27" s="211"/>
      <c r="B27" s="212"/>
      <c r="C27" s="255" t="s">
        <v>711</v>
      </c>
      <c r="D27" s="242"/>
      <c r="E27" s="242"/>
      <c r="F27" s="242"/>
      <c r="G27" s="242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04"/>
      <c r="Y27" s="204"/>
      <c r="Z27" s="204"/>
      <c r="AA27" s="204"/>
      <c r="AB27" s="204"/>
      <c r="AC27" s="204"/>
      <c r="AD27" s="204"/>
      <c r="AE27" s="204"/>
      <c r="AF27" s="204"/>
      <c r="AG27" s="204" t="s">
        <v>157</v>
      </c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</row>
    <row r="28" spans="1:60" outlineLevel="1" x14ac:dyDescent="0.2">
      <c r="A28" s="211"/>
      <c r="B28" s="212"/>
      <c r="C28" s="257" t="s">
        <v>698</v>
      </c>
      <c r="D28" s="243"/>
      <c r="E28" s="243"/>
      <c r="F28" s="243"/>
      <c r="G28" s="243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04"/>
      <c r="Y28" s="204"/>
      <c r="Z28" s="204"/>
      <c r="AA28" s="204"/>
      <c r="AB28" s="204"/>
      <c r="AC28" s="204"/>
      <c r="AD28" s="204"/>
      <c r="AE28" s="204"/>
      <c r="AF28" s="204"/>
      <c r="AG28" s="204" t="s">
        <v>157</v>
      </c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</row>
    <row r="29" spans="1:60" outlineLevel="1" x14ac:dyDescent="0.2">
      <c r="A29" s="211"/>
      <c r="B29" s="212"/>
      <c r="C29" s="258" t="s">
        <v>707</v>
      </c>
      <c r="D29" s="219"/>
      <c r="E29" s="220">
        <v>87.88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04"/>
      <c r="Y29" s="204"/>
      <c r="Z29" s="204"/>
      <c r="AA29" s="204"/>
      <c r="AB29" s="204"/>
      <c r="AC29" s="204"/>
      <c r="AD29" s="204"/>
      <c r="AE29" s="204"/>
      <c r="AF29" s="204"/>
      <c r="AG29" s="204" t="s">
        <v>164</v>
      </c>
      <c r="AH29" s="204">
        <v>0</v>
      </c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</row>
    <row r="30" spans="1:60" x14ac:dyDescent="0.2">
      <c r="A30" s="5"/>
      <c r="B30" s="6"/>
      <c r="C30" s="265"/>
      <c r="D30" s="8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AE30">
        <v>15</v>
      </c>
      <c r="AF30">
        <v>21</v>
      </c>
    </row>
    <row r="31" spans="1:60" x14ac:dyDescent="0.2">
      <c r="A31" s="207"/>
      <c r="B31" s="208" t="s">
        <v>29</v>
      </c>
      <c r="C31" s="266"/>
      <c r="D31" s="209"/>
      <c r="E31" s="210"/>
      <c r="F31" s="210"/>
      <c r="G31" s="252">
        <f>G8+G13</f>
        <v>0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AE31">
        <f>SUMIF(L7:L29,AE30,G7:G29)</f>
        <v>0</v>
      </c>
      <c r="AF31">
        <f>SUMIF(L7:L29,AF30,G7:G29)</f>
        <v>0</v>
      </c>
      <c r="AG31" t="s">
        <v>272</v>
      </c>
    </row>
    <row r="32" spans="1:60" x14ac:dyDescent="0.2">
      <c r="C32" s="267"/>
      <c r="D32" s="188"/>
      <c r="AG32" t="s">
        <v>273</v>
      </c>
    </row>
    <row r="33" spans="4:4" x14ac:dyDescent="0.2">
      <c r="D33" s="188"/>
    </row>
    <row r="34" spans="4:4" x14ac:dyDescent="0.2">
      <c r="D34" s="188"/>
    </row>
    <row r="35" spans="4:4" x14ac:dyDescent="0.2">
      <c r="D35" s="188"/>
    </row>
    <row r="36" spans="4:4" x14ac:dyDescent="0.2">
      <c r="D36" s="188"/>
    </row>
    <row r="37" spans="4:4" x14ac:dyDescent="0.2">
      <c r="D37" s="188"/>
    </row>
    <row r="38" spans="4:4" x14ac:dyDescent="0.2">
      <c r="D38" s="188"/>
    </row>
    <row r="39" spans="4:4" x14ac:dyDescent="0.2">
      <c r="D39" s="188"/>
    </row>
    <row r="40" spans="4:4" x14ac:dyDescent="0.2">
      <c r="D40" s="188"/>
    </row>
    <row r="41" spans="4:4" x14ac:dyDescent="0.2">
      <c r="D41" s="188"/>
    </row>
    <row r="42" spans="4:4" x14ac:dyDescent="0.2">
      <c r="D42" s="188"/>
    </row>
    <row r="43" spans="4:4" x14ac:dyDescent="0.2">
      <c r="D43" s="188"/>
    </row>
    <row r="44" spans="4:4" x14ac:dyDescent="0.2">
      <c r="D44" s="188"/>
    </row>
    <row r="45" spans="4:4" x14ac:dyDescent="0.2">
      <c r="D45" s="188"/>
    </row>
    <row r="46" spans="4:4" x14ac:dyDescent="0.2">
      <c r="D46" s="188"/>
    </row>
    <row r="47" spans="4:4" x14ac:dyDescent="0.2">
      <c r="D47" s="188"/>
    </row>
    <row r="48" spans="4:4" x14ac:dyDescent="0.2">
      <c r="D48" s="188"/>
    </row>
    <row r="49" spans="4:4" x14ac:dyDescent="0.2">
      <c r="D49" s="188"/>
    </row>
    <row r="50" spans="4:4" x14ac:dyDescent="0.2">
      <c r="D50" s="188"/>
    </row>
    <row r="51" spans="4:4" x14ac:dyDescent="0.2">
      <c r="D51" s="188"/>
    </row>
    <row r="52" spans="4:4" x14ac:dyDescent="0.2">
      <c r="D52" s="188"/>
    </row>
    <row r="53" spans="4:4" x14ac:dyDescent="0.2">
      <c r="D53" s="188"/>
    </row>
    <row r="54" spans="4:4" x14ac:dyDescent="0.2">
      <c r="D54" s="188"/>
    </row>
    <row r="55" spans="4:4" x14ac:dyDescent="0.2">
      <c r="D55" s="188"/>
    </row>
    <row r="56" spans="4:4" x14ac:dyDescent="0.2">
      <c r="D56" s="188"/>
    </row>
    <row r="57" spans="4:4" x14ac:dyDescent="0.2">
      <c r="D57" s="188"/>
    </row>
    <row r="58" spans="4:4" x14ac:dyDescent="0.2">
      <c r="D58" s="188"/>
    </row>
    <row r="59" spans="4:4" x14ac:dyDescent="0.2">
      <c r="D59" s="188"/>
    </row>
    <row r="60" spans="4:4" x14ac:dyDescent="0.2">
      <c r="D60" s="188"/>
    </row>
    <row r="61" spans="4:4" x14ac:dyDescent="0.2">
      <c r="D61" s="188"/>
    </row>
    <row r="62" spans="4:4" x14ac:dyDescent="0.2">
      <c r="D62" s="188"/>
    </row>
    <row r="63" spans="4:4" x14ac:dyDescent="0.2">
      <c r="D63" s="188"/>
    </row>
    <row r="64" spans="4:4" x14ac:dyDescent="0.2">
      <c r="D64" s="188"/>
    </row>
    <row r="65" spans="4:4" x14ac:dyDescent="0.2">
      <c r="D65" s="188"/>
    </row>
    <row r="66" spans="4:4" x14ac:dyDescent="0.2">
      <c r="D66" s="188"/>
    </row>
    <row r="67" spans="4:4" x14ac:dyDescent="0.2">
      <c r="D67" s="188"/>
    </row>
    <row r="68" spans="4:4" x14ac:dyDescent="0.2">
      <c r="D68" s="188"/>
    </row>
    <row r="69" spans="4:4" x14ac:dyDescent="0.2">
      <c r="D69" s="188"/>
    </row>
    <row r="70" spans="4:4" x14ac:dyDescent="0.2">
      <c r="D70" s="188"/>
    </row>
    <row r="71" spans="4:4" x14ac:dyDescent="0.2">
      <c r="D71" s="188"/>
    </row>
    <row r="72" spans="4:4" x14ac:dyDescent="0.2">
      <c r="D72" s="188"/>
    </row>
    <row r="73" spans="4:4" x14ac:dyDescent="0.2">
      <c r="D73" s="188"/>
    </row>
    <row r="74" spans="4:4" x14ac:dyDescent="0.2">
      <c r="D74" s="188"/>
    </row>
    <row r="75" spans="4:4" x14ac:dyDescent="0.2">
      <c r="D75" s="188"/>
    </row>
    <row r="76" spans="4:4" x14ac:dyDescent="0.2">
      <c r="D76" s="188"/>
    </row>
    <row r="77" spans="4:4" x14ac:dyDescent="0.2">
      <c r="D77" s="188"/>
    </row>
    <row r="78" spans="4:4" x14ac:dyDescent="0.2">
      <c r="D78" s="188"/>
    </row>
    <row r="79" spans="4:4" x14ac:dyDescent="0.2">
      <c r="D79" s="188"/>
    </row>
    <row r="80" spans="4:4" x14ac:dyDescent="0.2">
      <c r="D80" s="188"/>
    </row>
    <row r="81" spans="4:4" x14ac:dyDescent="0.2">
      <c r="D81" s="188"/>
    </row>
    <row r="82" spans="4:4" x14ac:dyDescent="0.2">
      <c r="D82" s="188"/>
    </row>
    <row r="83" spans="4:4" x14ac:dyDescent="0.2">
      <c r="D83" s="188"/>
    </row>
    <row r="84" spans="4:4" x14ac:dyDescent="0.2">
      <c r="D84" s="188"/>
    </row>
    <row r="85" spans="4:4" x14ac:dyDescent="0.2">
      <c r="D85" s="188"/>
    </row>
    <row r="86" spans="4:4" x14ac:dyDescent="0.2">
      <c r="D86" s="188"/>
    </row>
    <row r="87" spans="4:4" x14ac:dyDescent="0.2">
      <c r="D87" s="188"/>
    </row>
    <row r="88" spans="4:4" x14ac:dyDescent="0.2">
      <c r="D88" s="188"/>
    </row>
    <row r="89" spans="4:4" x14ac:dyDescent="0.2">
      <c r="D89" s="188"/>
    </row>
    <row r="90" spans="4:4" x14ac:dyDescent="0.2">
      <c r="D90" s="188"/>
    </row>
    <row r="91" spans="4:4" x14ac:dyDescent="0.2">
      <c r="D91" s="188"/>
    </row>
    <row r="92" spans="4:4" x14ac:dyDescent="0.2">
      <c r="D92" s="188"/>
    </row>
    <row r="93" spans="4:4" x14ac:dyDescent="0.2">
      <c r="D93" s="188"/>
    </row>
    <row r="94" spans="4:4" x14ac:dyDescent="0.2">
      <c r="D94" s="188"/>
    </row>
    <row r="95" spans="4:4" x14ac:dyDescent="0.2">
      <c r="D95" s="188"/>
    </row>
    <row r="96" spans="4:4" x14ac:dyDescent="0.2">
      <c r="D96" s="188"/>
    </row>
    <row r="97" spans="4:4" x14ac:dyDescent="0.2">
      <c r="D97" s="188"/>
    </row>
    <row r="98" spans="4:4" x14ac:dyDescent="0.2">
      <c r="D98" s="188"/>
    </row>
    <row r="99" spans="4:4" x14ac:dyDescent="0.2">
      <c r="D99" s="188"/>
    </row>
    <row r="100" spans="4:4" x14ac:dyDescent="0.2">
      <c r="D100" s="188"/>
    </row>
    <row r="101" spans="4:4" x14ac:dyDescent="0.2">
      <c r="D101" s="188"/>
    </row>
    <row r="102" spans="4:4" x14ac:dyDescent="0.2">
      <c r="D102" s="188"/>
    </row>
    <row r="103" spans="4:4" x14ac:dyDescent="0.2">
      <c r="D103" s="188"/>
    </row>
    <row r="104" spans="4:4" x14ac:dyDescent="0.2">
      <c r="D104" s="188"/>
    </row>
    <row r="105" spans="4:4" x14ac:dyDescent="0.2">
      <c r="D105" s="188"/>
    </row>
    <row r="106" spans="4:4" x14ac:dyDescent="0.2">
      <c r="D106" s="188"/>
    </row>
    <row r="107" spans="4:4" x14ac:dyDescent="0.2">
      <c r="D107" s="188"/>
    </row>
    <row r="108" spans="4:4" x14ac:dyDescent="0.2">
      <c r="D108" s="188"/>
    </row>
    <row r="109" spans="4:4" x14ac:dyDescent="0.2">
      <c r="D109" s="188"/>
    </row>
    <row r="110" spans="4:4" x14ac:dyDescent="0.2">
      <c r="D110" s="188"/>
    </row>
    <row r="111" spans="4:4" x14ac:dyDescent="0.2">
      <c r="D111" s="188"/>
    </row>
    <row r="112" spans="4:4" x14ac:dyDescent="0.2">
      <c r="D112" s="188"/>
    </row>
    <row r="113" spans="4:4" x14ac:dyDescent="0.2">
      <c r="D113" s="188"/>
    </row>
    <row r="114" spans="4:4" x14ac:dyDescent="0.2">
      <c r="D114" s="188"/>
    </row>
    <row r="115" spans="4:4" x14ac:dyDescent="0.2">
      <c r="D115" s="188"/>
    </row>
    <row r="116" spans="4:4" x14ac:dyDescent="0.2">
      <c r="D116" s="188"/>
    </row>
    <row r="117" spans="4:4" x14ac:dyDescent="0.2">
      <c r="D117" s="188"/>
    </row>
    <row r="118" spans="4:4" x14ac:dyDescent="0.2">
      <c r="D118" s="188"/>
    </row>
    <row r="119" spans="4:4" x14ac:dyDescent="0.2">
      <c r="D119" s="188"/>
    </row>
    <row r="120" spans="4:4" x14ac:dyDescent="0.2">
      <c r="D120" s="188"/>
    </row>
    <row r="121" spans="4:4" x14ac:dyDescent="0.2">
      <c r="D121" s="188"/>
    </row>
    <row r="122" spans="4:4" x14ac:dyDescent="0.2">
      <c r="D122" s="188"/>
    </row>
    <row r="123" spans="4:4" x14ac:dyDescent="0.2">
      <c r="D123" s="188"/>
    </row>
    <row r="124" spans="4:4" x14ac:dyDescent="0.2">
      <c r="D124" s="188"/>
    </row>
    <row r="125" spans="4:4" x14ac:dyDescent="0.2">
      <c r="D125" s="188"/>
    </row>
    <row r="126" spans="4:4" x14ac:dyDescent="0.2">
      <c r="D126" s="188"/>
    </row>
    <row r="127" spans="4:4" x14ac:dyDescent="0.2">
      <c r="D127" s="188"/>
    </row>
    <row r="128" spans="4:4" x14ac:dyDescent="0.2">
      <c r="D128" s="188"/>
    </row>
    <row r="129" spans="4:4" x14ac:dyDescent="0.2">
      <c r="D129" s="188"/>
    </row>
    <row r="130" spans="4:4" x14ac:dyDescent="0.2">
      <c r="D130" s="188"/>
    </row>
    <row r="131" spans="4:4" x14ac:dyDescent="0.2">
      <c r="D131" s="188"/>
    </row>
    <row r="132" spans="4:4" x14ac:dyDescent="0.2">
      <c r="D132" s="188"/>
    </row>
    <row r="133" spans="4:4" x14ac:dyDescent="0.2">
      <c r="D133" s="188"/>
    </row>
    <row r="134" spans="4:4" x14ac:dyDescent="0.2">
      <c r="D134" s="188"/>
    </row>
    <row r="135" spans="4:4" x14ac:dyDescent="0.2">
      <c r="D135" s="188"/>
    </row>
    <row r="136" spans="4:4" x14ac:dyDescent="0.2">
      <c r="D136" s="188"/>
    </row>
    <row r="137" spans="4:4" x14ac:dyDescent="0.2">
      <c r="D137" s="188"/>
    </row>
    <row r="138" spans="4:4" x14ac:dyDescent="0.2">
      <c r="D138" s="188"/>
    </row>
    <row r="139" spans="4:4" x14ac:dyDescent="0.2">
      <c r="D139" s="188"/>
    </row>
    <row r="140" spans="4:4" x14ac:dyDescent="0.2">
      <c r="D140" s="188"/>
    </row>
    <row r="141" spans="4:4" x14ac:dyDescent="0.2">
      <c r="D141" s="188"/>
    </row>
    <row r="142" spans="4:4" x14ac:dyDescent="0.2">
      <c r="D142" s="188"/>
    </row>
    <row r="143" spans="4:4" x14ac:dyDescent="0.2">
      <c r="D143" s="188"/>
    </row>
    <row r="144" spans="4:4" x14ac:dyDescent="0.2">
      <c r="D144" s="188"/>
    </row>
    <row r="145" spans="4:4" x14ac:dyDescent="0.2">
      <c r="D145" s="188"/>
    </row>
    <row r="146" spans="4:4" x14ac:dyDescent="0.2">
      <c r="D146" s="188"/>
    </row>
    <row r="147" spans="4:4" x14ac:dyDescent="0.2">
      <c r="D147" s="188"/>
    </row>
    <row r="148" spans="4:4" x14ac:dyDescent="0.2">
      <c r="D148" s="188"/>
    </row>
    <row r="149" spans="4:4" x14ac:dyDescent="0.2">
      <c r="D149" s="188"/>
    </row>
    <row r="150" spans="4:4" x14ac:dyDescent="0.2">
      <c r="D150" s="188"/>
    </row>
    <row r="151" spans="4:4" x14ac:dyDescent="0.2">
      <c r="D151" s="188"/>
    </row>
    <row r="152" spans="4:4" x14ac:dyDescent="0.2">
      <c r="D152" s="188"/>
    </row>
    <row r="153" spans="4:4" x14ac:dyDescent="0.2">
      <c r="D153" s="188"/>
    </row>
    <row r="154" spans="4:4" x14ac:dyDescent="0.2">
      <c r="D154" s="188"/>
    </row>
    <row r="155" spans="4:4" x14ac:dyDescent="0.2">
      <c r="D155" s="188"/>
    </row>
    <row r="156" spans="4:4" x14ac:dyDescent="0.2">
      <c r="D156" s="188"/>
    </row>
    <row r="157" spans="4:4" x14ac:dyDescent="0.2">
      <c r="D157" s="188"/>
    </row>
    <row r="158" spans="4:4" x14ac:dyDescent="0.2">
      <c r="D158" s="188"/>
    </row>
    <row r="159" spans="4:4" x14ac:dyDescent="0.2">
      <c r="D159" s="188"/>
    </row>
    <row r="160" spans="4:4" x14ac:dyDescent="0.2">
      <c r="D160" s="188"/>
    </row>
    <row r="161" spans="4:4" x14ac:dyDescent="0.2">
      <c r="D161" s="188"/>
    </row>
    <row r="162" spans="4:4" x14ac:dyDescent="0.2">
      <c r="D162" s="188"/>
    </row>
    <row r="163" spans="4:4" x14ac:dyDescent="0.2">
      <c r="D163" s="188"/>
    </row>
    <row r="164" spans="4:4" x14ac:dyDescent="0.2">
      <c r="D164" s="188"/>
    </row>
    <row r="165" spans="4:4" x14ac:dyDescent="0.2">
      <c r="D165" s="188"/>
    </row>
    <row r="166" spans="4:4" x14ac:dyDescent="0.2">
      <c r="D166" s="188"/>
    </row>
    <row r="167" spans="4:4" x14ac:dyDescent="0.2">
      <c r="D167" s="188"/>
    </row>
    <row r="168" spans="4:4" x14ac:dyDescent="0.2">
      <c r="D168" s="188"/>
    </row>
    <row r="169" spans="4:4" x14ac:dyDescent="0.2">
      <c r="D169" s="188"/>
    </row>
    <row r="170" spans="4:4" x14ac:dyDescent="0.2">
      <c r="D170" s="188"/>
    </row>
    <row r="171" spans="4:4" x14ac:dyDescent="0.2">
      <c r="D171" s="188"/>
    </row>
    <row r="172" spans="4:4" x14ac:dyDescent="0.2">
      <c r="D172" s="188"/>
    </row>
    <row r="173" spans="4:4" x14ac:dyDescent="0.2">
      <c r="D173" s="188"/>
    </row>
    <row r="174" spans="4:4" x14ac:dyDescent="0.2">
      <c r="D174" s="188"/>
    </row>
    <row r="175" spans="4:4" x14ac:dyDescent="0.2">
      <c r="D175" s="188"/>
    </row>
    <row r="176" spans="4:4" x14ac:dyDescent="0.2">
      <c r="D176" s="188"/>
    </row>
    <row r="177" spans="4:4" x14ac:dyDescent="0.2">
      <c r="D177" s="188"/>
    </row>
    <row r="178" spans="4:4" x14ac:dyDescent="0.2">
      <c r="D178" s="188"/>
    </row>
    <row r="179" spans="4:4" x14ac:dyDescent="0.2">
      <c r="D179" s="188"/>
    </row>
    <row r="180" spans="4:4" x14ac:dyDescent="0.2">
      <c r="D180" s="188"/>
    </row>
    <row r="181" spans="4:4" x14ac:dyDescent="0.2">
      <c r="D181" s="188"/>
    </row>
    <row r="182" spans="4:4" x14ac:dyDescent="0.2">
      <c r="D182" s="188"/>
    </row>
    <row r="183" spans="4:4" x14ac:dyDescent="0.2">
      <c r="D183" s="188"/>
    </row>
    <row r="184" spans="4:4" x14ac:dyDescent="0.2">
      <c r="D184" s="188"/>
    </row>
    <row r="185" spans="4:4" x14ac:dyDescent="0.2">
      <c r="D185" s="188"/>
    </row>
    <row r="186" spans="4:4" x14ac:dyDescent="0.2">
      <c r="D186" s="188"/>
    </row>
    <row r="187" spans="4:4" x14ac:dyDescent="0.2">
      <c r="D187" s="188"/>
    </row>
    <row r="188" spans="4:4" x14ac:dyDescent="0.2">
      <c r="D188" s="188"/>
    </row>
    <row r="189" spans="4:4" x14ac:dyDescent="0.2">
      <c r="D189" s="188"/>
    </row>
    <row r="190" spans="4:4" x14ac:dyDescent="0.2">
      <c r="D190" s="188"/>
    </row>
    <row r="191" spans="4:4" x14ac:dyDescent="0.2">
      <c r="D191" s="188"/>
    </row>
    <row r="192" spans="4:4" x14ac:dyDescent="0.2">
      <c r="D192" s="188"/>
    </row>
    <row r="193" spans="4:4" x14ac:dyDescent="0.2">
      <c r="D193" s="188"/>
    </row>
    <row r="194" spans="4:4" x14ac:dyDescent="0.2">
      <c r="D194" s="188"/>
    </row>
    <row r="195" spans="4:4" x14ac:dyDescent="0.2">
      <c r="D195" s="188"/>
    </row>
    <row r="196" spans="4:4" x14ac:dyDescent="0.2">
      <c r="D196" s="188"/>
    </row>
    <row r="197" spans="4:4" x14ac:dyDescent="0.2">
      <c r="D197" s="188"/>
    </row>
    <row r="198" spans="4:4" x14ac:dyDescent="0.2">
      <c r="D198" s="188"/>
    </row>
    <row r="199" spans="4:4" x14ac:dyDescent="0.2">
      <c r="D199" s="188"/>
    </row>
    <row r="200" spans="4:4" x14ac:dyDescent="0.2">
      <c r="D200" s="188"/>
    </row>
    <row r="201" spans="4:4" x14ac:dyDescent="0.2">
      <c r="D201" s="188"/>
    </row>
    <row r="202" spans="4:4" x14ac:dyDescent="0.2">
      <c r="D202" s="188"/>
    </row>
    <row r="203" spans="4:4" x14ac:dyDescent="0.2">
      <c r="D203" s="188"/>
    </row>
    <row r="204" spans="4:4" x14ac:dyDescent="0.2">
      <c r="D204" s="188"/>
    </row>
    <row r="205" spans="4:4" x14ac:dyDescent="0.2">
      <c r="D205" s="188"/>
    </row>
    <row r="206" spans="4:4" x14ac:dyDescent="0.2">
      <c r="D206" s="188"/>
    </row>
    <row r="207" spans="4:4" x14ac:dyDescent="0.2">
      <c r="D207" s="188"/>
    </row>
    <row r="208" spans="4:4" x14ac:dyDescent="0.2">
      <c r="D208" s="188"/>
    </row>
    <row r="209" spans="4:4" x14ac:dyDescent="0.2">
      <c r="D209" s="188"/>
    </row>
    <row r="210" spans="4:4" x14ac:dyDescent="0.2">
      <c r="D210" s="188"/>
    </row>
    <row r="211" spans="4:4" x14ac:dyDescent="0.2">
      <c r="D211" s="188"/>
    </row>
    <row r="212" spans="4:4" x14ac:dyDescent="0.2">
      <c r="D212" s="188"/>
    </row>
    <row r="213" spans="4:4" x14ac:dyDescent="0.2">
      <c r="D213" s="188"/>
    </row>
    <row r="214" spans="4:4" x14ac:dyDescent="0.2">
      <c r="D214" s="188"/>
    </row>
    <row r="215" spans="4:4" x14ac:dyDescent="0.2">
      <c r="D215" s="188"/>
    </row>
    <row r="216" spans="4:4" x14ac:dyDescent="0.2">
      <c r="D216" s="188"/>
    </row>
    <row r="217" spans="4:4" x14ac:dyDescent="0.2">
      <c r="D217" s="188"/>
    </row>
    <row r="218" spans="4:4" x14ac:dyDescent="0.2">
      <c r="D218" s="188"/>
    </row>
    <row r="219" spans="4:4" x14ac:dyDescent="0.2">
      <c r="D219" s="188"/>
    </row>
    <row r="220" spans="4:4" x14ac:dyDescent="0.2">
      <c r="D220" s="188"/>
    </row>
    <row r="221" spans="4:4" x14ac:dyDescent="0.2">
      <c r="D221" s="188"/>
    </row>
    <row r="222" spans="4:4" x14ac:dyDescent="0.2">
      <c r="D222" s="188"/>
    </row>
    <row r="223" spans="4:4" x14ac:dyDescent="0.2">
      <c r="D223" s="188"/>
    </row>
    <row r="224" spans="4:4" x14ac:dyDescent="0.2">
      <c r="D224" s="188"/>
    </row>
    <row r="225" spans="4:4" x14ac:dyDescent="0.2">
      <c r="D225" s="188"/>
    </row>
    <row r="226" spans="4:4" x14ac:dyDescent="0.2">
      <c r="D226" s="188"/>
    </row>
    <row r="227" spans="4:4" x14ac:dyDescent="0.2">
      <c r="D227" s="188"/>
    </row>
    <row r="228" spans="4:4" x14ac:dyDescent="0.2">
      <c r="D228" s="188"/>
    </row>
    <row r="229" spans="4:4" x14ac:dyDescent="0.2">
      <c r="D229" s="188"/>
    </row>
    <row r="230" spans="4:4" x14ac:dyDescent="0.2">
      <c r="D230" s="188"/>
    </row>
    <row r="231" spans="4:4" x14ac:dyDescent="0.2">
      <c r="D231" s="188"/>
    </row>
    <row r="232" spans="4:4" x14ac:dyDescent="0.2">
      <c r="D232" s="188"/>
    </row>
    <row r="233" spans="4:4" x14ac:dyDescent="0.2">
      <c r="D233" s="188"/>
    </row>
    <row r="234" spans="4:4" x14ac:dyDescent="0.2">
      <c r="D234" s="188"/>
    </row>
    <row r="235" spans="4:4" x14ac:dyDescent="0.2">
      <c r="D235" s="188"/>
    </row>
    <row r="236" spans="4:4" x14ac:dyDescent="0.2">
      <c r="D236" s="188"/>
    </row>
    <row r="237" spans="4:4" x14ac:dyDescent="0.2">
      <c r="D237" s="188"/>
    </row>
    <row r="238" spans="4:4" x14ac:dyDescent="0.2">
      <c r="D238" s="188"/>
    </row>
    <row r="239" spans="4:4" x14ac:dyDescent="0.2">
      <c r="D239" s="188"/>
    </row>
    <row r="240" spans="4:4" x14ac:dyDescent="0.2">
      <c r="D240" s="188"/>
    </row>
    <row r="241" spans="4:4" x14ac:dyDescent="0.2">
      <c r="D241" s="188"/>
    </row>
    <row r="242" spans="4:4" x14ac:dyDescent="0.2">
      <c r="D242" s="188"/>
    </row>
    <row r="243" spans="4:4" x14ac:dyDescent="0.2">
      <c r="D243" s="188"/>
    </row>
    <row r="244" spans="4:4" x14ac:dyDescent="0.2">
      <c r="D244" s="188"/>
    </row>
    <row r="245" spans="4:4" x14ac:dyDescent="0.2">
      <c r="D245" s="188"/>
    </row>
    <row r="246" spans="4:4" x14ac:dyDescent="0.2">
      <c r="D246" s="188"/>
    </row>
    <row r="247" spans="4:4" x14ac:dyDescent="0.2">
      <c r="D247" s="188"/>
    </row>
    <row r="248" spans="4:4" x14ac:dyDescent="0.2">
      <c r="D248" s="188"/>
    </row>
    <row r="249" spans="4:4" x14ac:dyDescent="0.2">
      <c r="D249" s="188"/>
    </row>
    <row r="250" spans="4:4" x14ac:dyDescent="0.2">
      <c r="D250" s="188"/>
    </row>
    <row r="251" spans="4:4" x14ac:dyDescent="0.2">
      <c r="D251" s="188"/>
    </row>
    <row r="252" spans="4:4" x14ac:dyDescent="0.2">
      <c r="D252" s="188"/>
    </row>
    <row r="253" spans="4:4" x14ac:dyDescent="0.2">
      <c r="D253" s="188"/>
    </row>
    <row r="254" spans="4:4" x14ac:dyDescent="0.2">
      <c r="D254" s="188"/>
    </row>
    <row r="255" spans="4:4" x14ac:dyDescent="0.2">
      <c r="D255" s="188"/>
    </row>
    <row r="256" spans="4:4" x14ac:dyDescent="0.2">
      <c r="D256" s="188"/>
    </row>
    <row r="257" spans="4:4" x14ac:dyDescent="0.2">
      <c r="D257" s="188"/>
    </row>
    <row r="258" spans="4:4" x14ac:dyDescent="0.2">
      <c r="D258" s="188"/>
    </row>
    <row r="259" spans="4:4" x14ac:dyDescent="0.2">
      <c r="D259" s="188"/>
    </row>
    <row r="260" spans="4:4" x14ac:dyDescent="0.2">
      <c r="D260" s="188"/>
    </row>
    <row r="261" spans="4:4" x14ac:dyDescent="0.2">
      <c r="D261" s="188"/>
    </row>
    <row r="262" spans="4:4" x14ac:dyDescent="0.2">
      <c r="D262" s="188"/>
    </row>
    <row r="263" spans="4:4" x14ac:dyDescent="0.2">
      <c r="D263" s="188"/>
    </row>
    <row r="264" spans="4:4" x14ac:dyDescent="0.2">
      <c r="D264" s="188"/>
    </row>
    <row r="265" spans="4:4" x14ac:dyDescent="0.2">
      <c r="D265" s="188"/>
    </row>
    <row r="266" spans="4:4" x14ac:dyDescent="0.2">
      <c r="D266" s="188"/>
    </row>
    <row r="267" spans="4:4" x14ac:dyDescent="0.2">
      <c r="D267" s="188"/>
    </row>
    <row r="268" spans="4:4" x14ac:dyDescent="0.2">
      <c r="D268" s="188"/>
    </row>
    <row r="269" spans="4:4" x14ac:dyDescent="0.2">
      <c r="D269" s="188"/>
    </row>
    <row r="270" spans="4:4" x14ac:dyDescent="0.2">
      <c r="D270" s="188"/>
    </row>
    <row r="271" spans="4:4" x14ac:dyDescent="0.2">
      <c r="D271" s="188"/>
    </row>
    <row r="272" spans="4:4" x14ac:dyDescent="0.2">
      <c r="D272" s="188"/>
    </row>
    <row r="273" spans="4:4" x14ac:dyDescent="0.2">
      <c r="D273" s="188"/>
    </row>
    <row r="274" spans="4:4" x14ac:dyDescent="0.2">
      <c r="D274" s="188"/>
    </row>
    <row r="275" spans="4:4" x14ac:dyDescent="0.2">
      <c r="D275" s="188"/>
    </row>
    <row r="276" spans="4:4" x14ac:dyDescent="0.2">
      <c r="D276" s="188"/>
    </row>
    <row r="277" spans="4:4" x14ac:dyDescent="0.2">
      <c r="D277" s="188"/>
    </row>
    <row r="278" spans="4:4" x14ac:dyDescent="0.2">
      <c r="D278" s="188"/>
    </row>
    <row r="279" spans="4:4" x14ac:dyDescent="0.2">
      <c r="D279" s="188"/>
    </row>
    <row r="280" spans="4:4" x14ac:dyDescent="0.2">
      <c r="D280" s="188"/>
    </row>
    <row r="281" spans="4:4" x14ac:dyDescent="0.2">
      <c r="D281" s="188"/>
    </row>
    <row r="282" spans="4:4" x14ac:dyDescent="0.2">
      <c r="D282" s="188"/>
    </row>
    <row r="283" spans="4:4" x14ac:dyDescent="0.2">
      <c r="D283" s="188"/>
    </row>
    <row r="284" spans="4:4" x14ac:dyDescent="0.2">
      <c r="D284" s="188"/>
    </row>
    <row r="285" spans="4:4" x14ac:dyDescent="0.2">
      <c r="D285" s="188"/>
    </row>
    <row r="286" spans="4:4" x14ac:dyDescent="0.2">
      <c r="D286" s="188"/>
    </row>
    <row r="287" spans="4:4" x14ac:dyDescent="0.2">
      <c r="D287" s="188"/>
    </row>
    <row r="288" spans="4:4" x14ac:dyDescent="0.2">
      <c r="D288" s="188"/>
    </row>
    <row r="289" spans="4:4" x14ac:dyDescent="0.2">
      <c r="D289" s="188"/>
    </row>
    <row r="290" spans="4:4" x14ac:dyDescent="0.2">
      <c r="D290" s="188"/>
    </row>
    <row r="291" spans="4:4" x14ac:dyDescent="0.2">
      <c r="D291" s="188"/>
    </row>
    <row r="292" spans="4:4" x14ac:dyDescent="0.2">
      <c r="D292" s="188"/>
    </row>
    <row r="293" spans="4:4" x14ac:dyDescent="0.2">
      <c r="D293" s="188"/>
    </row>
    <row r="294" spans="4:4" x14ac:dyDescent="0.2">
      <c r="D294" s="188"/>
    </row>
    <row r="295" spans="4:4" x14ac:dyDescent="0.2">
      <c r="D295" s="188"/>
    </row>
    <row r="296" spans="4:4" x14ac:dyDescent="0.2">
      <c r="D296" s="188"/>
    </row>
    <row r="297" spans="4:4" x14ac:dyDescent="0.2">
      <c r="D297" s="188"/>
    </row>
    <row r="298" spans="4:4" x14ac:dyDescent="0.2">
      <c r="D298" s="188"/>
    </row>
    <row r="299" spans="4:4" x14ac:dyDescent="0.2">
      <c r="D299" s="188"/>
    </row>
    <row r="300" spans="4:4" x14ac:dyDescent="0.2">
      <c r="D300" s="188"/>
    </row>
    <row r="301" spans="4:4" x14ac:dyDescent="0.2">
      <c r="D301" s="188"/>
    </row>
    <row r="302" spans="4:4" x14ac:dyDescent="0.2">
      <c r="D302" s="188"/>
    </row>
    <row r="303" spans="4:4" x14ac:dyDescent="0.2">
      <c r="D303" s="188"/>
    </row>
    <row r="304" spans="4:4" x14ac:dyDescent="0.2">
      <c r="D304" s="188"/>
    </row>
    <row r="305" spans="4:4" x14ac:dyDescent="0.2">
      <c r="D305" s="188"/>
    </row>
    <row r="306" spans="4:4" x14ac:dyDescent="0.2">
      <c r="D306" s="188"/>
    </row>
    <row r="307" spans="4:4" x14ac:dyDescent="0.2">
      <c r="D307" s="188"/>
    </row>
    <row r="308" spans="4:4" x14ac:dyDescent="0.2">
      <c r="D308" s="188"/>
    </row>
    <row r="309" spans="4:4" x14ac:dyDescent="0.2">
      <c r="D309" s="188"/>
    </row>
    <row r="310" spans="4:4" x14ac:dyDescent="0.2">
      <c r="D310" s="188"/>
    </row>
    <row r="311" spans="4:4" x14ac:dyDescent="0.2">
      <c r="D311" s="188"/>
    </row>
    <row r="312" spans="4:4" x14ac:dyDescent="0.2">
      <c r="D312" s="188"/>
    </row>
    <row r="313" spans="4:4" x14ac:dyDescent="0.2">
      <c r="D313" s="188"/>
    </row>
    <row r="314" spans="4:4" x14ac:dyDescent="0.2">
      <c r="D314" s="188"/>
    </row>
    <row r="315" spans="4:4" x14ac:dyDescent="0.2">
      <c r="D315" s="188"/>
    </row>
    <row r="316" spans="4:4" x14ac:dyDescent="0.2">
      <c r="D316" s="188"/>
    </row>
    <row r="317" spans="4:4" x14ac:dyDescent="0.2">
      <c r="D317" s="188"/>
    </row>
    <row r="318" spans="4:4" x14ac:dyDescent="0.2">
      <c r="D318" s="188"/>
    </row>
    <row r="319" spans="4:4" x14ac:dyDescent="0.2">
      <c r="D319" s="188"/>
    </row>
    <row r="320" spans="4:4" x14ac:dyDescent="0.2">
      <c r="D320" s="188"/>
    </row>
    <row r="321" spans="4:4" x14ac:dyDescent="0.2">
      <c r="D321" s="188"/>
    </row>
    <row r="322" spans="4:4" x14ac:dyDescent="0.2">
      <c r="D322" s="188"/>
    </row>
    <row r="323" spans="4:4" x14ac:dyDescent="0.2">
      <c r="D323" s="188"/>
    </row>
    <row r="324" spans="4:4" x14ac:dyDescent="0.2">
      <c r="D324" s="188"/>
    </row>
    <row r="325" spans="4:4" x14ac:dyDescent="0.2">
      <c r="D325" s="188"/>
    </row>
    <row r="326" spans="4:4" x14ac:dyDescent="0.2">
      <c r="D326" s="188"/>
    </row>
    <row r="327" spans="4:4" x14ac:dyDescent="0.2">
      <c r="D327" s="188"/>
    </row>
    <row r="328" spans="4:4" x14ac:dyDescent="0.2">
      <c r="D328" s="188"/>
    </row>
    <row r="329" spans="4:4" x14ac:dyDescent="0.2">
      <c r="D329" s="188"/>
    </row>
    <row r="330" spans="4:4" x14ac:dyDescent="0.2">
      <c r="D330" s="188"/>
    </row>
    <row r="331" spans="4:4" x14ac:dyDescent="0.2">
      <c r="D331" s="188"/>
    </row>
    <row r="332" spans="4:4" x14ac:dyDescent="0.2">
      <c r="D332" s="188"/>
    </row>
    <row r="333" spans="4:4" x14ac:dyDescent="0.2">
      <c r="D333" s="188"/>
    </row>
    <row r="334" spans="4:4" x14ac:dyDescent="0.2">
      <c r="D334" s="188"/>
    </row>
    <row r="335" spans="4:4" x14ac:dyDescent="0.2">
      <c r="D335" s="188"/>
    </row>
    <row r="336" spans="4:4" x14ac:dyDescent="0.2">
      <c r="D336" s="188"/>
    </row>
    <row r="337" spans="4:4" x14ac:dyDescent="0.2">
      <c r="D337" s="188"/>
    </row>
    <row r="338" spans="4:4" x14ac:dyDescent="0.2">
      <c r="D338" s="188"/>
    </row>
    <row r="339" spans="4:4" x14ac:dyDescent="0.2">
      <c r="D339" s="188"/>
    </row>
    <row r="340" spans="4:4" x14ac:dyDescent="0.2">
      <c r="D340" s="188"/>
    </row>
    <row r="341" spans="4:4" x14ac:dyDescent="0.2">
      <c r="D341" s="188"/>
    </row>
    <row r="342" spans="4:4" x14ac:dyDescent="0.2">
      <c r="D342" s="188"/>
    </row>
    <row r="343" spans="4:4" x14ac:dyDescent="0.2">
      <c r="D343" s="188"/>
    </row>
    <row r="344" spans="4:4" x14ac:dyDescent="0.2">
      <c r="D344" s="188"/>
    </row>
    <row r="345" spans="4:4" x14ac:dyDescent="0.2">
      <c r="D345" s="188"/>
    </row>
    <row r="346" spans="4:4" x14ac:dyDescent="0.2">
      <c r="D346" s="188"/>
    </row>
    <row r="347" spans="4:4" x14ac:dyDescent="0.2">
      <c r="D347" s="188"/>
    </row>
    <row r="348" spans="4:4" x14ac:dyDescent="0.2">
      <c r="D348" s="188"/>
    </row>
    <row r="349" spans="4:4" x14ac:dyDescent="0.2">
      <c r="D349" s="188"/>
    </row>
    <row r="350" spans="4:4" x14ac:dyDescent="0.2">
      <c r="D350" s="188"/>
    </row>
    <row r="351" spans="4:4" x14ac:dyDescent="0.2">
      <c r="D351" s="188"/>
    </row>
    <row r="352" spans="4:4" x14ac:dyDescent="0.2">
      <c r="D352" s="188"/>
    </row>
    <row r="353" spans="4:4" x14ac:dyDescent="0.2">
      <c r="D353" s="188"/>
    </row>
    <row r="354" spans="4:4" x14ac:dyDescent="0.2">
      <c r="D354" s="188"/>
    </row>
    <row r="355" spans="4:4" x14ac:dyDescent="0.2">
      <c r="D355" s="188"/>
    </row>
    <row r="356" spans="4:4" x14ac:dyDescent="0.2">
      <c r="D356" s="188"/>
    </row>
    <row r="357" spans="4:4" x14ac:dyDescent="0.2">
      <c r="D357" s="188"/>
    </row>
    <row r="358" spans="4:4" x14ac:dyDescent="0.2">
      <c r="D358" s="188"/>
    </row>
    <row r="359" spans="4:4" x14ac:dyDescent="0.2">
      <c r="D359" s="188"/>
    </row>
    <row r="360" spans="4:4" x14ac:dyDescent="0.2">
      <c r="D360" s="188"/>
    </row>
    <row r="361" spans="4:4" x14ac:dyDescent="0.2">
      <c r="D361" s="188"/>
    </row>
    <row r="362" spans="4:4" x14ac:dyDescent="0.2">
      <c r="D362" s="188"/>
    </row>
    <row r="363" spans="4:4" x14ac:dyDescent="0.2">
      <c r="D363" s="188"/>
    </row>
    <row r="364" spans="4:4" x14ac:dyDescent="0.2">
      <c r="D364" s="188"/>
    </row>
    <row r="365" spans="4:4" x14ac:dyDescent="0.2">
      <c r="D365" s="188"/>
    </row>
    <row r="366" spans="4:4" x14ac:dyDescent="0.2">
      <c r="D366" s="188"/>
    </row>
    <row r="367" spans="4:4" x14ac:dyDescent="0.2">
      <c r="D367" s="188"/>
    </row>
    <row r="368" spans="4:4" x14ac:dyDescent="0.2">
      <c r="D368" s="188"/>
    </row>
    <row r="369" spans="4:4" x14ac:dyDescent="0.2">
      <c r="D369" s="188"/>
    </row>
    <row r="370" spans="4:4" x14ac:dyDescent="0.2">
      <c r="D370" s="188"/>
    </row>
    <row r="371" spans="4:4" x14ac:dyDescent="0.2">
      <c r="D371" s="188"/>
    </row>
    <row r="372" spans="4:4" x14ac:dyDescent="0.2">
      <c r="D372" s="188"/>
    </row>
    <row r="373" spans="4:4" x14ac:dyDescent="0.2">
      <c r="D373" s="188"/>
    </row>
    <row r="374" spans="4:4" x14ac:dyDescent="0.2">
      <c r="D374" s="188"/>
    </row>
    <row r="375" spans="4:4" x14ac:dyDescent="0.2">
      <c r="D375" s="188"/>
    </row>
    <row r="376" spans="4:4" x14ac:dyDescent="0.2">
      <c r="D376" s="188"/>
    </row>
    <row r="377" spans="4:4" x14ac:dyDescent="0.2">
      <c r="D377" s="188"/>
    </row>
    <row r="378" spans="4:4" x14ac:dyDescent="0.2">
      <c r="D378" s="188"/>
    </row>
    <row r="379" spans="4:4" x14ac:dyDescent="0.2">
      <c r="D379" s="188"/>
    </row>
    <row r="380" spans="4:4" x14ac:dyDescent="0.2">
      <c r="D380" s="188"/>
    </row>
    <row r="381" spans="4:4" x14ac:dyDescent="0.2">
      <c r="D381" s="188"/>
    </row>
    <row r="382" spans="4:4" x14ac:dyDescent="0.2">
      <c r="D382" s="188"/>
    </row>
    <row r="383" spans="4:4" x14ac:dyDescent="0.2">
      <c r="D383" s="188"/>
    </row>
    <row r="384" spans="4:4" x14ac:dyDescent="0.2">
      <c r="D384" s="188"/>
    </row>
    <row r="385" spans="4:4" x14ac:dyDescent="0.2">
      <c r="D385" s="188"/>
    </row>
    <row r="386" spans="4:4" x14ac:dyDescent="0.2">
      <c r="D386" s="188"/>
    </row>
    <row r="387" spans="4:4" x14ac:dyDescent="0.2">
      <c r="D387" s="188"/>
    </row>
    <row r="388" spans="4:4" x14ac:dyDescent="0.2">
      <c r="D388" s="188"/>
    </row>
    <row r="389" spans="4:4" x14ac:dyDescent="0.2">
      <c r="D389" s="188"/>
    </row>
    <row r="390" spans="4:4" x14ac:dyDescent="0.2">
      <c r="D390" s="188"/>
    </row>
    <row r="391" spans="4:4" x14ac:dyDescent="0.2">
      <c r="D391" s="188"/>
    </row>
    <row r="392" spans="4:4" x14ac:dyDescent="0.2">
      <c r="D392" s="188"/>
    </row>
    <row r="393" spans="4:4" x14ac:dyDescent="0.2">
      <c r="D393" s="188"/>
    </row>
    <row r="394" spans="4:4" x14ac:dyDescent="0.2">
      <c r="D394" s="188"/>
    </row>
    <row r="395" spans="4:4" x14ac:dyDescent="0.2">
      <c r="D395" s="188"/>
    </row>
    <row r="396" spans="4:4" x14ac:dyDescent="0.2">
      <c r="D396" s="188"/>
    </row>
    <row r="397" spans="4:4" x14ac:dyDescent="0.2">
      <c r="D397" s="188"/>
    </row>
    <row r="398" spans="4:4" x14ac:dyDescent="0.2">
      <c r="D398" s="188"/>
    </row>
    <row r="399" spans="4:4" x14ac:dyDescent="0.2">
      <c r="D399" s="188"/>
    </row>
    <row r="400" spans="4:4" x14ac:dyDescent="0.2">
      <c r="D400" s="188"/>
    </row>
    <row r="401" spans="4:4" x14ac:dyDescent="0.2">
      <c r="D401" s="188"/>
    </row>
    <row r="402" spans="4:4" x14ac:dyDescent="0.2">
      <c r="D402" s="188"/>
    </row>
    <row r="403" spans="4:4" x14ac:dyDescent="0.2">
      <c r="D403" s="188"/>
    </row>
    <row r="404" spans="4:4" x14ac:dyDescent="0.2">
      <c r="D404" s="188"/>
    </row>
    <row r="405" spans="4:4" x14ac:dyDescent="0.2">
      <c r="D405" s="188"/>
    </row>
    <row r="406" spans="4:4" x14ac:dyDescent="0.2">
      <c r="D406" s="188"/>
    </row>
    <row r="407" spans="4:4" x14ac:dyDescent="0.2">
      <c r="D407" s="188"/>
    </row>
    <row r="408" spans="4:4" x14ac:dyDescent="0.2">
      <c r="D408" s="188"/>
    </row>
    <row r="409" spans="4:4" x14ac:dyDescent="0.2">
      <c r="D409" s="188"/>
    </row>
    <row r="410" spans="4:4" x14ac:dyDescent="0.2">
      <c r="D410" s="188"/>
    </row>
    <row r="411" spans="4:4" x14ac:dyDescent="0.2">
      <c r="D411" s="188"/>
    </row>
    <row r="412" spans="4:4" x14ac:dyDescent="0.2">
      <c r="D412" s="188"/>
    </row>
    <row r="413" spans="4:4" x14ac:dyDescent="0.2">
      <c r="D413" s="188"/>
    </row>
    <row r="414" spans="4:4" x14ac:dyDescent="0.2">
      <c r="D414" s="188"/>
    </row>
    <row r="415" spans="4:4" x14ac:dyDescent="0.2">
      <c r="D415" s="188"/>
    </row>
    <row r="416" spans="4:4" x14ac:dyDescent="0.2">
      <c r="D416" s="188"/>
    </row>
    <row r="417" spans="4:4" x14ac:dyDescent="0.2">
      <c r="D417" s="188"/>
    </row>
    <row r="418" spans="4:4" x14ac:dyDescent="0.2">
      <c r="D418" s="188"/>
    </row>
    <row r="419" spans="4:4" x14ac:dyDescent="0.2">
      <c r="D419" s="188"/>
    </row>
    <row r="420" spans="4:4" x14ac:dyDescent="0.2">
      <c r="D420" s="188"/>
    </row>
    <row r="421" spans="4:4" x14ac:dyDescent="0.2">
      <c r="D421" s="188"/>
    </row>
    <row r="422" spans="4:4" x14ac:dyDescent="0.2">
      <c r="D422" s="188"/>
    </row>
    <row r="423" spans="4:4" x14ac:dyDescent="0.2">
      <c r="D423" s="188"/>
    </row>
    <row r="424" spans="4:4" x14ac:dyDescent="0.2">
      <c r="D424" s="188"/>
    </row>
    <row r="425" spans="4:4" x14ac:dyDescent="0.2">
      <c r="D425" s="188"/>
    </row>
    <row r="426" spans="4:4" x14ac:dyDescent="0.2">
      <c r="D426" s="188"/>
    </row>
    <row r="427" spans="4:4" x14ac:dyDescent="0.2">
      <c r="D427" s="188"/>
    </row>
    <row r="428" spans="4:4" x14ac:dyDescent="0.2">
      <c r="D428" s="188"/>
    </row>
    <row r="429" spans="4:4" x14ac:dyDescent="0.2">
      <c r="D429" s="188"/>
    </row>
    <row r="430" spans="4:4" x14ac:dyDescent="0.2">
      <c r="D430" s="188"/>
    </row>
    <row r="431" spans="4:4" x14ac:dyDescent="0.2">
      <c r="D431" s="188"/>
    </row>
    <row r="432" spans="4:4" x14ac:dyDescent="0.2">
      <c r="D432" s="188"/>
    </row>
    <row r="433" spans="4:4" x14ac:dyDescent="0.2">
      <c r="D433" s="188"/>
    </row>
    <row r="434" spans="4:4" x14ac:dyDescent="0.2">
      <c r="D434" s="188"/>
    </row>
    <row r="435" spans="4:4" x14ac:dyDescent="0.2">
      <c r="D435" s="188"/>
    </row>
    <row r="436" spans="4:4" x14ac:dyDescent="0.2">
      <c r="D436" s="188"/>
    </row>
    <row r="437" spans="4:4" x14ac:dyDescent="0.2">
      <c r="D437" s="188"/>
    </row>
    <row r="438" spans="4:4" x14ac:dyDescent="0.2">
      <c r="D438" s="188"/>
    </row>
    <row r="439" spans="4:4" x14ac:dyDescent="0.2">
      <c r="D439" s="188"/>
    </row>
    <row r="440" spans="4:4" x14ac:dyDescent="0.2">
      <c r="D440" s="188"/>
    </row>
    <row r="441" spans="4:4" x14ac:dyDescent="0.2">
      <c r="D441" s="188"/>
    </row>
    <row r="442" spans="4:4" x14ac:dyDescent="0.2">
      <c r="D442" s="188"/>
    </row>
    <row r="443" spans="4:4" x14ac:dyDescent="0.2">
      <c r="D443" s="188"/>
    </row>
    <row r="444" spans="4:4" x14ac:dyDescent="0.2">
      <c r="D444" s="188"/>
    </row>
    <row r="445" spans="4:4" x14ac:dyDescent="0.2">
      <c r="D445" s="188"/>
    </row>
    <row r="446" spans="4:4" x14ac:dyDescent="0.2">
      <c r="D446" s="188"/>
    </row>
    <row r="447" spans="4:4" x14ac:dyDescent="0.2">
      <c r="D447" s="188"/>
    </row>
    <row r="448" spans="4:4" x14ac:dyDescent="0.2">
      <c r="D448" s="188"/>
    </row>
    <row r="449" spans="4:4" x14ac:dyDescent="0.2">
      <c r="D449" s="188"/>
    </row>
    <row r="450" spans="4:4" x14ac:dyDescent="0.2">
      <c r="D450" s="188"/>
    </row>
    <row r="451" spans="4:4" x14ac:dyDescent="0.2">
      <c r="D451" s="188"/>
    </row>
    <row r="452" spans="4:4" x14ac:dyDescent="0.2">
      <c r="D452" s="188"/>
    </row>
    <row r="453" spans="4:4" x14ac:dyDescent="0.2">
      <c r="D453" s="188"/>
    </row>
    <row r="454" spans="4:4" x14ac:dyDescent="0.2">
      <c r="D454" s="188"/>
    </row>
    <row r="455" spans="4:4" x14ac:dyDescent="0.2">
      <c r="D455" s="188"/>
    </row>
    <row r="456" spans="4:4" x14ac:dyDescent="0.2">
      <c r="D456" s="188"/>
    </row>
    <row r="457" spans="4:4" x14ac:dyDescent="0.2">
      <c r="D457" s="188"/>
    </row>
    <row r="458" spans="4:4" x14ac:dyDescent="0.2">
      <c r="D458" s="188"/>
    </row>
    <row r="459" spans="4:4" x14ac:dyDescent="0.2">
      <c r="D459" s="188"/>
    </row>
    <row r="460" spans="4:4" x14ac:dyDescent="0.2">
      <c r="D460" s="188"/>
    </row>
    <row r="461" spans="4:4" x14ac:dyDescent="0.2">
      <c r="D461" s="188"/>
    </row>
    <row r="462" spans="4:4" x14ac:dyDescent="0.2">
      <c r="D462" s="188"/>
    </row>
    <row r="463" spans="4:4" x14ac:dyDescent="0.2">
      <c r="D463" s="188"/>
    </row>
    <row r="464" spans="4:4" x14ac:dyDescent="0.2">
      <c r="D464" s="188"/>
    </row>
    <row r="465" spans="4:4" x14ac:dyDescent="0.2">
      <c r="D465" s="188"/>
    </row>
    <row r="466" spans="4:4" x14ac:dyDescent="0.2">
      <c r="D466" s="188"/>
    </row>
    <row r="467" spans="4:4" x14ac:dyDescent="0.2">
      <c r="D467" s="188"/>
    </row>
    <row r="468" spans="4:4" x14ac:dyDescent="0.2">
      <c r="D468" s="188"/>
    </row>
    <row r="469" spans="4:4" x14ac:dyDescent="0.2">
      <c r="D469" s="188"/>
    </row>
    <row r="470" spans="4:4" x14ac:dyDescent="0.2">
      <c r="D470" s="188"/>
    </row>
    <row r="471" spans="4:4" x14ac:dyDescent="0.2">
      <c r="D471" s="188"/>
    </row>
    <row r="472" spans="4:4" x14ac:dyDescent="0.2">
      <c r="D472" s="188"/>
    </row>
    <row r="473" spans="4:4" x14ac:dyDescent="0.2">
      <c r="D473" s="188"/>
    </row>
    <row r="474" spans="4:4" x14ac:dyDescent="0.2">
      <c r="D474" s="188"/>
    </row>
    <row r="475" spans="4:4" x14ac:dyDescent="0.2">
      <c r="D475" s="188"/>
    </row>
    <row r="476" spans="4:4" x14ac:dyDescent="0.2">
      <c r="D476" s="188"/>
    </row>
    <row r="477" spans="4:4" x14ac:dyDescent="0.2">
      <c r="D477" s="188"/>
    </row>
    <row r="478" spans="4:4" x14ac:dyDescent="0.2">
      <c r="D478" s="188"/>
    </row>
    <row r="479" spans="4:4" x14ac:dyDescent="0.2">
      <c r="D479" s="188"/>
    </row>
    <row r="480" spans="4:4" x14ac:dyDescent="0.2">
      <c r="D480" s="188"/>
    </row>
    <row r="481" spans="4:4" x14ac:dyDescent="0.2">
      <c r="D481" s="188"/>
    </row>
    <row r="482" spans="4:4" x14ac:dyDescent="0.2">
      <c r="D482" s="188"/>
    </row>
    <row r="483" spans="4:4" x14ac:dyDescent="0.2">
      <c r="D483" s="188"/>
    </row>
    <row r="484" spans="4:4" x14ac:dyDescent="0.2">
      <c r="D484" s="188"/>
    </row>
    <row r="485" spans="4:4" x14ac:dyDescent="0.2">
      <c r="D485" s="188"/>
    </row>
    <row r="486" spans="4:4" x14ac:dyDescent="0.2">
      <c r="D486" s="188"/>
    </row>
    <row r="487" spans="4:4" x14ac:dyDescent="0.2">
      <c r="D487" s="188"/>
    </row>
    <row r="488" spans="4:4" x14ac:dyDescent="0.2">
      <c r="D488" s="188"/>
    </row>
    <row r="489" spans="4:4" x14ac:dyDescent="0.2">
      <c r="D489" s="188"/>
    </row>
    <row r="490" spans="4:4" x14ac:dyDescent="0.2">
      <c r="D490" s="188"/>
    </row>
    <row r="491" spans="4:4" x14ac:dyDescent="0.2">
      <c r="D491" s="188"/>
    </row>
    <row r="492" spans="4:4" x14ac:dyDescent="0.2">
      <c r="D492" s="188"/>
    </row>
    <row r="493" spans="4:4" x14ac:dyDescent="0.2">
      <c r="D493" s="188"/>
    </row>
    <row r="494" spans="4:4" x14ac:dyDescent="0.2">
      <c r="D494" s="188"/>
    </row>
    <row r="495" spans="4:4" x14ac:dyDescent="0.2">
      <c r="D495" s="188"/>
    </row>
    <row r="496" spans="4:4" x14ac:dyDescent="0.2">
      <c r="D496" s="188"/>
    </row>
    <row r="497" spans="4:4" x14ac:dyDescent="0.2">
      <c r="D497" s="188"/>
    </row>
    <row r="498" spans="4:4" x14ac:dyDescent="0.2">
      <c r="D498" s="188"/>
    </row>
    <row r="499" spans="4:4" x14ac:dyDescent="0.2">
      <c r="D499" s="188"/>
    </row>
    <row r="500" spans="4:4" x14ac:dyDescent="0.2">
      <c r="D500" s="188"/>
    </row>
    <row r="501" spans="4:4" x14ac:dyDescent="0.2">
      <c r="D501" s="188"/>
    </row>
    <row r="502" spans="4:4" x14ac:dyDescent="0.2">
      <c r="D502" s="188"/>
    </row>
    <row r="503" spans="4:4" x14ac:dyDescent="0.2">
      <c r="D503" s="188"/>
    </row>
    <row r="504" spans="4:4" x14ac:dyDescent="0.2">
      <c r="D504" s="188"/>
    </row>
    <row r="505" spans="4:4" x14ac:dyDescent="0.2">
      <c r="D505" s="188"/>
    </row>
    <row r="506" spans="4:4" x14ac:dyDescent="0.2">
      <c r="D506" s="188"/>
    </row>
    <row r="507" spans="4:4" x14ac:dyDescent="0.2">
      <c r="D507" s="188"/>
    </row>
    <row r="508" spans="4:4" x14ac:dyDescent="0.2">
      <c r="D508" s="188"/>
    </row>
    <row r="509" spans="4:4" x14ac:dyDescent="0.2">
      <c r="D509" s="188"/>
    </row>
    <row r="510" spans="4:4" x14ac:dyDescent="0.2">
      <c r="D510" s="188"/>
    </row>
    <row r="511" spans="4:4" x14ac:dyDescent="0.2">
      <c r="D511" s="188"/>
    </row>
    <row r="512" spans="4:4" x14ac:dyDescent="0.2">
      <c r="D512" s="188"/>
    </row>
    <row r="513" spans="4:4" x14ac:dyDescent="0.2">
      <c r="D513" s="188"/>
    </row>
    <row r="514" spans="4:4" x14ac:dyDescent="0.2">
      <c r="D514" s="188"/>
    </row>
    <row r="515" spans="4:4" x14ac:dyDescent="0.2">
      <c r="D515" s="188"/>
    </row>
    <row r="516" spans="4:4" x14ac:dyDescent="0.2">
      <c r="D516" s="188"/>
    </row>
    <row r="517" spans="4:4" x14ac:dyDescent="0.2">
      <c r="D517" s="188"/>
    </row>
    <row r="518" spans="4:4" x14ac:dyDescent="0.2">
      <c r="D518" s="188"/>
    </row>
    <row r="519" spans="4:4" x14ac:dyDescent="0.2">
      <c r="D519" s="188"/>
    </row>
    <row r="520" spans="4:4" x14ac:dyDescent="0.2">
      <c r="D520" s="188"/>
    </row>
    <row r="521" spans="4:4" x14ac:dyDescent="0.2">
      <c r="D521" s="188"/>
    </row>
    <row r="522" spans="4:4" x14ac:dyDescent="0.2">
      <c r="D522" s="188"/>
    </row>
    <row r="523" spans="4:4" x14ac:dyDescent="0.2">
      <c r="D523" s="188"/>
    </row>
    <row r="524" spans="4:4" x14ac:dyDescent="0.2">
      <c r="D524" s="188"/>
    </row>
    <row r="525" spans="4:4" x14ac:dyDescent="0.2">
      <c r="D525" s="188"/>
    </row>
    <row r="526" spans="4:4" x14ac:dyDescent="0.2">
      <c r="D526" s="188"/>
    </row>
    <row r="527" spans="4:4" x14ac:dyDescent="0.2">
      <c r="D527" s="188"/>
    </row>
    <row r="528" spans="4:4" x14ac:dyDescent="0.2">
      <c r="D528" s="188"/>
    </row>
    <row r="529" spans="4:4" x14ac:dyDescent="0.2">
      <c r="D529" s="188"/>
    </row>
    <row r="530" spans="4:4" x14ac:dyDescent="0.2">
      <c r="D530" s="188"/>
    </row>
    <row r="531" spans="4:4" x14ac:dyDescent="0.2">
      <c r="D531" s="188"/>
    </row>
    <row r="532" spans="4:4" x14ac:dyDescent="0.2">
      <c r="D532" s="188"/>
    </row>
    <row r="533" spans="4:4" x14ac:dyDescent="0.2">
      <c r="D533" s="188"/>
    </row>
    <row r="534" spans="4:4" x14ac:dyDescent="0.2">
      <c r="D534" s="188"/>
    </row>
    <row r="535" spans="4:4" x14ac:dyDescent="0.2">
      <c r="D535" s="188"/>
    </row>
    <row r="536" spans="4:4" x14ac:dyDescent="0.2">
      <c r="D536" s="188"/>
    </row>
    <row r="537" spans="4:4" x14ac:dyDescent="0.2">
      <c r="D537" s="188"/>
    </row>
    <row r="538" spans="4:4" x14ac:dyDescent="0.2">
      <c r="D538" s="188"/>
    </row>
    <row r="539" spans="4:4" x14ac:dyDescent="0.2">
      <c r="D539" s="188"/>
    </row>
    <row r="540" spans="4:4" x14ac:dyDescent="0.2">
      <c r="D540" s="188"/>
    </row>
    <row r="541" spans="4:4" x14ac:dyDescent="0.2">
      <c r="D541" s="188"/>
    </row>
    <row r="542" spans="4:4" x14ac:dyDescent="0.2">
      <c r="D542" s="188"/>
    </row>
    <row r="543" spans="4:4" x14ac:dyDescent="0.2">
      <c r="D543" s="188"/>
    </row>
    <row r="544" spans="4:4" x14ac:dyDescent="0.2">
      <c r="D544" s="188"/>
    </row>
    <row r="545" spans="4:4" x14ac:dyDescent="0.2">
      <c r="D545" s="188"/>
    </row>
    <row r="546" spans="4:4" x14ac:dyDescent="0.2">
      <c r="D546" s="188"/>
    </row>
    <row r="547" spans="4:4" x14ac:dyDescent="0.2">
      <c r="D547" s="188"/>
    </row>
    <row r="548" spans="4:4" x14ac:dyDescent="0.2">
      <c r="D548" s="188"/>
    </row>
    <row r="549" spans="4:4" x14ac:dyDescent="0.2">
      <c r="D549" s="188"/>
    </row>
    <row r="550" spans="4:4" x14ac:dyDescent="0.2">
      <c r="D550" s="188"/>
    </row>
    <row r="551" spans="4:4" x14ac:dyDescent="0.2">
      <c r="D551" s="188"/>
    </row>
    <row r="552" spans="4:4" x14ac:dyDescent="0.2">
      <c r="D552" s="188"/>
    </row>
    <row r="553" spans="4:4" x14ac:dyDescent="0.2">
      <c r="D553" s="188"/>
    </row>
    <row r="554" spans="4:4" x14ac:dyDescent="0.2">
      <c r="D554" s="188"/>
    </row>
    <row r="555" spans="4:4" x14ac:dyDescent="0.2">
      <c r="D555" s="188"/>
    </row>
    <row r="556" spans="4:4" x14ac:dyDescent="0.2">
      <c r="D556" s="188"/>
    </row>
    <row r="557" spans="4:4" x14ac:dyDescent="0.2">
      <c r="D557" s="188"/>
    </row>
    <row r="558" spans="4:4" x14ac:dyDescent="0.2">
      <c r="D558" s="188"/>
    </row>
    <row r="559" spans="4:4" x14ac:dyDescent="0.2">
      <c r="D559" s="188"/>
    </row>
    <row r="560" spans="4:4" x14ac:dyDescent="0.2">
      <c r="D560" s="188"/>
    </row>
    <row r="561" spans="4:4" x14ac:dyDescent="0.2">
      <c r="D561" s="188"/>
    </row>
    <row r="562" spans="4:4" x14ac:dyDescent="0.2">
      <c r="D562" s="188"/>
    </row>
    <row r="563" spans="4:4" x14ac:dyDescent="0.2">
      <c r="D563" s="188"/>
    </row>
    <row r="564" spans="4:4" x14ac:dyDescent="0.2">
      <c r="D564" s="188"/>
    </row>
    <row r="565" spans="4:4" x14ac:dyDescent="0.2">
      <c r="D565" s="188"/>
    </row>
    <row r="566" spans="4:4" x14ac:dyDescent="0.2">
      <c r="D566" s="188"/>
    </row>
    <row r="567" spans="4:4" x14ac:dyDescent="0.2">
      <c r="D567" s="188"/>
    </row>
    <row r="568" spans="4:4" x14ac:dyDescent="0.2">
      <c r="D568" s="188"/>
    </row>
    <row r="569" spans="4:4" x14ac:dyDescent="0.2">
      <c r="D569" s="188"/>
    </row>
    <row r="570" spans="4:4" x14ac:dyDescent="0.2">
      <c r="D570" s="188"/>
    </row>
    <row r="571" spans="4:4" x14ac:dyDescent="0.2">
      <c r="D571" s="188"/>
    </row>
    <row r="572" spans="4:4" x14ac:dyDescent="0.2">
      <c r="D572" s="188"/>
    </row>
    <row r="573" spans="4:4" x14ac:dyDescent="0.2">
      <c r="D573" s="188"/>
    </row>
    <row r="574" spans="4:4" x14ac:dyDescent="0.2">
      <c r="D574" s="188"/>
    </row>
    <row r="575" spans="4:4" x14ac:dyDescent="0.2">
      <c r="D575" s="188"/>
    </row>
    <row r="576" spans="4:4" x14ac:dyDescent="0.2">
      <c r="D576" s="188"/>
    </row>
    <row r="577" spans="4:4" x14ac:dyDescent="0.2">
      <c r="D577" s="188"/>
    </row>
    <row r="578" spans="4:4" x14ac:dyDescent="0.2">
      <c r="D578" s="188"/>
    </row>
    <row r="579" spans="4:4" x14ac:dyDescent="0.2">
      <c r="D579" s="188"/>
    </row>
    <row r="580" spans="4:4" x14ac:dyDescent="0.2">
      <c r="D580" s="188"/>
    </row>
    <row r="581" spans="4:4" x14ac:dyDescent="0.2">
      <c r="D581" s="188"/>
    </row>
    <row r="582" spans="4:4" x14ac:dyDescent="0.2">
      <c r="D582" s="188"/>
    </row>
    <row r="583" spans="4:4" x14ac:dyDescent="0.2">
      <c r="D583" s="188"/>
    </row>
    <row r="584" spans="4:4" x14ac:dyDescent="0.2">
      <c r="D584" s="188"/>
    </row>
    <row r="585" spans="4:4" x14ac:dyDescent="0.2">
      <c r="D585" s="188"/>
    </row>
    <row r="586" spans="4:4" x14ac:dyDescent="0.2">
      <c r="D586" s="188"/>
    </row>
    <row r="587" spans="4:4" x14ac:dyDescent="0.2">
      <c r="D587" s="188"/>
    </row>
    <row r="588" spans="4:4" x14ac:dyDescent="0.2">
      <c r="D588" s="188"/>
    </row>
    <row r="589" spans="4:4" x14ac:dyDescent="0.2">
      <c r="D589" s="188"/>
    </row>
    <row r="590" spans="4:4" x14ac:dyDescent="0.2">
      <c r="D590" s="188"/>
    </row>
    <row r="591" spans="4:4" x14ac:dyDescent="0.2">
      <c r="D591" s="188"/>
    </row>
    <row r="592" spans="4:4" x14ac:dyDescent="0.2">
      <c r="D592" s="188"/>
    </row>
    <row r="593" spans="4:4" x14ac:dyDescent="0.2">
      <c r="D593" s="188"/>
    </row>
    <row r="594" spans="4:4" x14ac:dyDescent="0.2">
      <c r="D594" s="188"/>
    </row>
    <row r="595" spans="4:4" x14ac:dyDescent="0.2">
      <c r="D595" s="188"/>
    </row>
    <row r="596" spans="4:4" x14ac:dyDescent="0.2">
      <c r="D596" s="188"/>
    </row>
    <row r="597" spans="4:4" x14ac:dyDescent="0.2">
      <c r="D597" s="188"/>
    </row>
    <row r="598" spans="4:4" x14ac:dyDescent="0.2">
      <c r="D598" s="188"/>
    </row>
    <row r="599" spans="4:4" x14ac:dyDescent="0.2">
      <c r="D599" s="188"/>
    </row>
    <row r="600" spans="4:4" x14ac:dyDescent="0.2">
      <c r="D600" s="188"/>
    </row>
    <row r="601" spans="4:4" x14ac:dyDescent="0.2">
      <c r="D601" s="188"/>
    </row>
    <row r="602" spans="4:4" x14ac:dyDescent="0.2">
      <c r="D602" s="188"/>
    </row>
    <row r="603" spans="4:4" x14ac:dyDescent="0.2">
      <c r="D603" s="188"/>
    </row>
    <row r="604" spans="4:4" x14ac:dyDescent="0.2">
      <c r="D604" s="188"/>
    </row>
    <row r="605" spans="4:4" x14ac:dyDescent="0.2">
      <c r="D605" s="188"/>
    </row>
    <row r="606" spans="4:4" x14ac:dyDescent="0.2">
      <c r="D606" s="188"/>
    </row>
    <row r="607" spans="4:4" x14ac:dyDescent="0.2">
      <c r="D607" s="188"/>
    </row>
    <row r="608" spans="4:4" x14ac:dyDescent="0.2">
      <c r="D608" s="188"/>
    </row>
    <row r="609" spans="4:4" x14ac:dyDescent="0.2">
      <c r="D609" s="188"/>
    </row>
    <row r="610" spans="4:4" x14ac:dyDescent="0.2">
      <c r="D610" s="188"/>
    </row>
    <row r="611" spans="4:4" x14ac:dyDescent="0.2">
      <c r="D611" s="188"/>
    </row>
    <row r="612" spans="4:4" x14ac:dyDescent="0.2">
      <c r="D612" s="188"/>
    </row>
    <row r="613" spans="4:4" x14ac:dyDescent="0.2">
      <c r="D613" s="188"/>
    </row>
    <row r="614" spans="4:4" x14ac:dyDescent="0.2">
      <c r="D614" s="188"/>
    </row>
    <row r="615" spans="4:4" x14ac:dyDescent="0.2">
      <c r="D615" s="188"/>
    </row>
    <row r="616" spans="4:4" x14ac:dyDescent="0.2">
      <c r="D616" s="188"/>
    </row>
    <row r="617" spans="4:4" x14ac:dyDescent="0.2">
      <c r="D617" s="188"/>
    </row>
    <row r="618" spans="4:4" x14ac:dyDescent="0.2">
      <c r="D618" s="188"/>
    </row>
    <row r="619" spans="4:4" x14ac:dyDescent="0.2">
      <c r="D619" s="188"/>
    </row>
    <row r="620" spans="4:4" x14ac:dyDescent="0.2">
      <c r="D620" s="188"/>
    </row>
    <row r="621" spans="4:4" x14ac:dyDescent="0.2">
      <c r="D621" s="188"/>
    </row>
    <row r="622" spans="4:4" x14ac:dyDescent="0.2">
      <c r="D622" s="188"/>
    </row>
    <row r="623" spans="4:4" x14ac:dyDescent="0.2">
      <c r="D623" s="188"/>
    </row>
    <row r="624" spans="4:4" x14ac:dyDescent="0.2">
      <c r="D624" s="188"/>
    </row>
    <row r="625" spans="4:4" x14ac:dyDescent="0.2">
      <c r="D625" s="188"/>
    </row>
    <row r="626" spans="4:4" x14ac:dyDescent="0.2">
      <c r="D626" s="188"/>
    </row>
    <row r="627" spans="4:4" x14ac:dyDescent="0.2">
      <c r="D627" s="188"/>
    </row>
    <row r="628" spans="4:4" x14ac:dyDescent="0.2">
      <c r="D628" s="188"/>
    </row>
    <row r="629" spans="4:4" x14ac:dyDescent="0.2">
      <c r="D629" s="188"/>
    </row>
    <row r="630" spans="4:4" x14ac:dyDescent="0.2">
      <c r="D630" s="188"/>
    </row>
    <row r="631" spans="4:4" x14ac:dyDescent="0.2">
      <c r="D631" s="188"/>
    </row>
    <row r="632" spans="4:4" x14ac:dyDescent="0.2">
      <c r="D632" s="188"/>
    </row>
    <row r="633" spans="4:4" x14ac:dyDescent="0.2">
      <c r="D633" s="188"/>
    </row>
    <row r="634" spans="4:4" x14ac:dyDescent="0.2">
      <c r="D634" s="188"/>
    </row>
    <row r="635" spans="4:4" x14ac:dyDescent="0.2">
      <c r="D635" s="188"/>
    </row>
    <row r="636" spans="4:4" x14ac:dyDescent="0.2">
      <c r="D636" s="188"/>
    </row>
    <row r="637" spans="4:4" x14ac:dyDescent="0.2">
      <c r="D637" s="188"/>
    </row>
    <row r="638" spans="4:4" x14ac:dyDescent="0.2">
      <c r="D638" s="188"/>
    </row>
    <row r="639" spans="4:4" x14ac:dyDescent="0.2">
      <c r="D639" s="188"/>
    </row>
    <row r="640" spans="4:4" x14ac:dyDescent="0.2">
      <c r="D640" s="188"/>
    </row>
    <row r="641" spans="4:4" x14ac:dyDescent="0.2">
      <c r="D641" s="188"/>
    </row>
    <row r="642" spans="4:4" x14ac:dyDescent="0.2">
      <c r="D642" s="188"/>
    </row>
    <row r="643" spans="4:4" x14ac:dyDescent="0.2">
      <c r="D643" s="188"/>
    </row>
    <row r="644" spans="4:4" x14ac:dyDescent="0.2">
      <c r="D644" s="188"/>
    </row>
    <row r="645" spans="4:4" x14ac:dyDescent="0.2">
      <c r="D645" s="188"/>
    </row>
    <row r="646" spans="4:4" x14ac:dyDescent="0.2">
      <c r="D646" s="188"/>
    </row>
    <row r="647" spans="4:4" x14ac:dyDescent="0.2">
      <c r="D647" s="188"/>
    </row>
    <row r="648" spans="4:4" x14ac:dyDescent="0.2">
      <c r="D648" s="188"/>
    </row>
    <row r="649" spans="4:4" x14ac:dyDescent="0.2">
      <c r="D649" s="188"/>
    </row>
    <row r="650" spans="4:4" x14ac:dyDescent="0.2">
      <c r="D650" s="188"/>
    </row>
    <row r="651" spans="4:4" x14ac:dyDescent="0.2">
      <c r="D651" s="188"/>
    </row>
    <row r="652" spans="4:4" x14ac:dyDescent="0.2">
      <c r="D652" s="188"/>
    </row>
    <row r="653" spans="4:4" x14ac:dyDescent="0.2">
      <c r="D653" s="188"/>
    </row>
    <row r="654" spans="4:4" x14ac:dyDescent="0.2">
      <c r="D654" s="188"/>
    </row>
    <row r="655" spans="4:4" x14ac:dyDescent="0.2">
      <c r="D655" s="188"/>
    </row>
    <row r="656" spans="4:4" x14ac:dyDescent="0.2">
      <c r="D656" s="188"/>
    </row>
    <row r="657" spans="4:4" x14ac:dyDescent="0.2">
      <c r="D657" s="188"/>
    </row>
    <row r="658" spans="4:4" x14ac:dyDescent="0.2">
      <c r="D658" s="188"/>
    </row>
    <row r="659" spans="4:4" x14ac:dyDescent="0.2">
      <c r="D659" s="188"/>
    </row>
    <row r="660" spans="4:4" x14ac:dyDescent="0.2">
      <c r="D660" s="188"/>
    </row>
    <row r="661" spans="4:4" x14ac:dyDescent="0.2">
      <c r="D661" s="188"/>
    </row>
    <row r="662" spans="4:4" x14ac:dyDescent="0.2">
      <c r="D662" s="188"/>
    </row>
    <row r="663" spans="4:4" x14ac:dyDescent="0.2">
      <c r="D663" s="188"/>
    </row>
    <row r="664" spans="4:4" x14ac:dyDescent="0.2">
      <c r="D664" s="188"/>
    </row>
    <row r="665" spans="4:4" x14ac:dyDescent="0.2">
      <c r="D665" s="188"/>
    </row>
    <row r="666" spans="4:4" x14ac:dyDescent="0.2">
      <c r="D666" s="188"/>
    </row>
    <row r="667" spans="4:4" x14ac:dyDescent="0.2">
      <c r="D667" s="188"/>
    </row>
    <row r="668" spans="4:4" x14ac:dyDescent="0.2">
      <c r="D668" s="188"/>
    </row>
    <row r="669" spans="4:4" x14ac:dyDescent="0.2">
      <c r="D669" s="188"/>
    </row>
    <row r="670" spans="4:4" x14ac:dyDescent="0.2">
      <c r="D670" s="188"/>
    </row>
    <row r="671" spans="4:4" x14ac:dyDescent="0.2">
      <c r="D671" s="188"/>
    </row>
    <row r="672" spans="4:4" x14ac:dyDescent="0.2">
      <c r="D672" s="188"/>
    </row>
    <row r="673" spans="4:4" x14ac:dyDescent="0.2">
      <c r="D673" s="188"/>
    </row>
    <row r="674" spans="4:4" x14ac:dyDescent="0.2">
      <c r="D674" s="188"/>
    </row>
    <row r="675" spans="4:4" x14ac:dyDescent="0.2">
      <c r="D675" s="188"/>
    </row>
    <row r="676" spans="4:4" x14ac:dyDescent="0.2">
      <c r="D676" s="188"/>
    </row>
    <row r="677" spans="4:4" x14ac:dyDescent="0.2">
      <c r="D677" s="188"/>
    </row>
    <row r="678" spans="4:4" x14ac:dyDescent="0.2">
      <c r="D678" s="188"/>
    </row>
    <row r="679" spans="4:4" x14ac:dyDescent="0.2">
      <c r="D679" s="188"/>
    </row>
    <row r="680" spans="4:4" x14ac:dyDescent="0.2">
      <c r="D680" s="188"/>
    </row>
    <row r="681" spans="4:4" x14ac:dyDescent="0.2">
      <c r="D681" s="188"/>
    </row>
    <row r="682" spans="4:4" x14ac:dyDescent="0.2">
      <c r="D682" s="188"/>
    </row>
    <row r="683" spans="4:4" x14ac:dyDescent="0.2">
      <c r="D683" s="188"/>
    </row>
    <row r="684" spans="4:4" x14ac:dyDescent="0.2">
      <c r="D684" s="188"/>
    </row>
    <row r="685" spans="4:4" x14ac:dyDescent="0.2">
      <c r="D685" s="188"/>
    </row>
    <row r="686" spans="4:4" x14ac:dyDescent="0.2">
      <c r="D686" s="188"/>
    </row>
    <row r="687" spans="4:4" x14ac:dyDescent="0.2">
      <c r="D687" s="188"/>
    </row>
    <row r="688" spans="4:4" x14ac:dyDescent="0.2">
      <c r="D688" s="188"/>
    </row>
    <row r="689" spans="4:4" x14ac:dyDescent="0.2">
      <c r="D689" s="188"/>
    </row>
    <row r="690" spans="4:4" x14ac:dyDescent="0.2">
      <c r="D690" s="188"/>
    </row>
    <row r="691" spans="4:4" x14ac:dyDescent="0.2">
      <c r="D691" s="188"/>
    </row>
    <row r="692" spans="4:4" x14ac:dyDescent="0.2">
      <c r="D692" s="188"/>
    </row>
    <row r="693" spans="4:4" x14ac:dyDescent="0.2">
      <c r="D693" s="188"/>
    </row>
    <row r="694" spans="4:4" x14ac:dyDescent="0.2">
      <c r="D694" s="188"/>
    </row>
    <row r="695" spans="4:4" x14ac:dyDescent="0.2">
      <c r="D695" s="188"/>
    </row>
    <row r="696" spans="4:4" x14ac:dyDescent="0.2">
      <c r="D696" s="188"/>
    </row>
    <row r="697" spans="4:4" x14ac:dyDescent="0.2">
      <c r="D697" s="188"/>
    </row>
    <row r="698" spans="4:4" x14ac:dyDescent="0.2">
      <c r="D698" s="188"/>
    </row>
    <row r="699" spans="4:4" x14ac:dyDescent="0.2">
      <c r="D699" s="188"/>
    </row>
    <row r="700" spans="4:4" x14ac:dyDescent="0.2">
      <c r="D700" s="188"/>
    </row>
    <row r="701" spans="4:4" x14ac:dyDescent="0.2">
      <c r="D701" s="188"/>
    </row>
    <row r="702" spans="4:4" x14ac:dyDescent="0.2">
      <c r="D702" s="188"/>
    </row>
    <row r="703" spans="4:4" x14ac:dyDescent="0.2">
      <c r="D703" s="188"/>
    </row>
    <row r="704" spans="4:4" x14ac:dyDescent="0.2">
      <c r="D704" s="188"/>
    </row>
    <row r="705" spans="4:4" x14ac:dyDescent="0.2">
      <c r="D705" s="188"/>
    </row>
    <row r="706" spans="4:4" x14ac:dyDescent="0.2">
      <c r="D706" s="188"/>
    </row>
    <row r="707" spans="4:4" x14ac:dyDescent="0.2">
      <c r="D707" s="188"/>
    </row>
    <row r="708" spans="4:4" x14ac:dyDescent="0.2">
      <c r="D708" s="188"/>
    </row>
    <row r="709" spans="4:4" x14ac:dyDescent="0.2">
      <c r="D709" s="188"/>
    </row>
    <row r="710" spans="4:4" x14ac:dyDescent="0.2">
      <c r="D710" s="188"/>
    </row>
    <row r="711" spans="4:4" x14ac:dyDescent="0.2">
      <c r="D711" s="188"/>
    </row>
    <row r="712" spans="4:4" x14ac:dyDescent="0.2">
      <c r="D712" s="188"/>
    </row>
    <row r="713" spans="4:4" x14ac:dyDescent="0.2">
      <c r="D713" s="188"/>
    </row>
    <row r="714" spans="4:4" x14ac:dyDescent="0.2">
      <c r="D714" s="188"/>
    </row>
    <row r="715" spans="4:4" x14ac:dyDescent="0.2">
      <c r="D715" s="188"/>
    </row>
    <row r="716" spans="4:4" x14ac:dyDescent="0.2">
      <c r="D716" s="188"/>
    </row>
    <row r="717" spans="4:4" x14ac:dyDescent="0.2">
      <c r="D717" s="188"/>
    </row>
    <row r="718" spans="4:4" x14ac:dyDescent="0.2">
      <c r="D718" s="188"/>
    </row>
    <row r="719" spans="4:4" x14ac:dyDescent="0.2">
      <c r="D719" s="188"/>
    </row>
    <row r="720" spans="4:4" x14ac:dyDescent="0.2">
      <c r="D720" s="188"/>
    </row>
    <row r="721" spans="4:4" x14ac:dyDescent="0.2">
      <c r="D721" s="188"/>
    </row>
    <row r="722" spans="4:4" x14ac:dyDescent="0.2">
      <c r="D722" s="188"/>
    </row>
    <row r="723" spans="4:4" x14ac:dyDescent="0.2">
      <c r="D723" s="188"/>
    </row>
    <row r="724" spans="4:4" x14ac:dyDescent="0.2">
      <c r="D724" s="188"/>
    </row>
    <row r="725" spans="4:4" x14ac:dyDescent="0.2">
      <c r="D725" s="188"/>
    </row>
    <row r="726" spans="4:4" x14ac:dyDescent="0.2">
      <c r="D726" s="188"/>
    </row>
    <row r="727" spans="4:4" x14ac:dyDescent="0.2">
      <c r="D727" s="188"/>
    </row>
    <row r="728" spans="4:4" x14ac:dyDescent="0.2">
      <c r="D728" s="188"/>
    </row>
    <row r="729" spans="4:4" x14ac:dyDescent="0.2">
      <c r="D729" s="188"/>
    </row>
    <row r="730" spans="4:4" x14ac:dyDescent="0.2">
      <c r="D730" s="188"/>
    </row>
    <row r="731" spans="4:4" x14ac:dyDescent="0.2">
      <c r="D731" s="188"/>
    </row>
    <row r="732" spans="4:4" x14ac:dyDescent="0.2">
      <c r="D732" s="188"/>
    </row>
    <row r="733" spans="4:4" x14ac:dyDescent="0.2">
      <c r="D733" s="188"/>
    </row>
    <row r="734" spans="4:4" x14ac:dyDescent="0.2">
      <c r="D734" s="188"/>
    </row>
    <row r="735" spans="4:4" x14ac:dyDescent="0.2">
      <c r="D735" s="188"/>
    </row>
    <row r="736" spans="4:4" x14ac:dyDescent="0.2">
      <c r="D736" s="188"/>
    </row>
    <row r="737" spans="4:4" x14ac:dyDescent="0.2">
      <c r="D737" s="188"/>
    </row>
    <row r="738" spans="4:4" x14ac:dyDescent="0.2">
      <c r="D738" s="188"/>
    </row>
    <row r="739" spans="4:4" x14ac:dyDescent="0.2">
      <c r="D739" s="188"/>
    </row>
    <row r="740" spans="4:4" x14ac:dyDescent="0.2">
      <c r="D740" s="188"/>
    </row>
    <row r="741" spans="4:4" x14ac:dyDescent="0.2">
      <c r="D741" s="188"/>
    </row>
    <row r="742" spans="4:4" x14ac:dyDescent="0.2">
      <c r="D742" s="188"/>
    </row>
    <row r="743" spans="4:4" x14ac:dyDescent="0.2">
      <c r="D743" s="188"/>
    </row>
    <row r="744" spans="4:4" x14ac:dyDescent="0.2">
      <c r="D744" s="188"/>
    </row>
    <row r="745" spans="4:4" x14ac:dyDescent="0.2">
      <c r="D745" s="188"/>
    </row>
    <row r="746" spans="4:4" x14ac:dyDescent="0.2">
      <c r="D746" s="188"/>
    </row>
    <row r="747" spans="4:4" x14ac:dyDescent="0.2">
      <c r="D747" s="188"/>
    </row>
    <row r="748" spans="4:4" x14ac:dyDescent="0.2">
      <c r="D748" s="188"/>
    </row>
    <row r="749" spans="4:4" x14ac:dyDescent="0.2">
      <c r="D749" s="188"/>
    </row>
    <row r="750" spans="4:4" x14ac:dyDescent="0.2">
      <c r="D750" s="188"/>
    </row>
    <row r="751" spans="4:4" x14ac:dyDescent="0.2">
      <c r="D751" s="188"/>
    </row>
    <row r="752" spans="4:4" x14ac:dyDescent="0.2">
      <c r="D752" s="188"/>
    </row>
    <row r="753" spans="4:4" x14ac:dyDescent="0.2">
      <c r="D753" s="188"/>
    </row>
    <row r="754" spans="4:4" x14ac:dyDescent="0.2">
      <c r="D754" s="188"/>
    </row>
    <row r="755" spans="4:4" x14ac:dyDescent="0.2">
      <c r="D755" s="188"/>
    </row>
    <row r="756" spans="4:4" x14ac:dyDescent="0.2">
      <c r="D756" s="188"/>
    </row>
    <row r="757" spans="4:4" x14ac:dyDescent="0.2">
      <c r="D757" s="188"/>
    </row>
    <row r="758" spans="4:4" x14ac:dyDescent="0.2">
      <c r="D758" s="188"/>
    </row>
    <row r="759" spans="4:4" x14ac:dyDescent="0.2">
      <c r="D759" s="188"/>
    </row>
    <row r="760" spans="4:4" x14ac:dyDescent="0.2">
      <c r="D760" s="188"/>
    </row>
    <row r="761" spans="4:4" x14ac:dyDescent="0.2">
      <c r="D761" s="188"/>
    </row>
    <row r="762" spans="4:4" x14ac:dyDescent="0.2">
      <c r="D762" s="188"/>
    </row>
    <row r="763" spans="4:4" x14ac:dyDescent="0.2">
      <c r="D763" s="188"/>
    </row>
    <row r="764" spans="4:4" x14ac:dyDescent="0.2">
      <c r="D764" s="188"/>
    </row>
    <row r="765" spans="4:4" x14ac:dyDescent="0.2">
      <c r="D765" s="188"/>
    </row>
    <row r="766" spans="4:4" x14ac:dyDescent="0.2">
      <c r="D766" s="188"/>
    </row>
    <row r="767" spans="4:4" x14ac:dyDescent="0.2">
      <c r="D767" s="188"/>
    </row>
    <row r="768" spans="4:4" x14ac:dyDescent="0.2">
      <c r="D768" s="188"/>
    </row>
    <row r="769" spans="4:4" x14ac:dyDescent="0.2">
      <c r="D769" s="188"/>
    </row>
    <row r="770" spans="4:4" x14ac:dyDescent="0.2">
      <c r="D770" s="188"/>
    </row>
    <row r="771" spans="4:4" x14ac:dyDescent="0.2">
      <c r="D771" s="188"/>
    </row>
    <row r="772" spans="4:4" x14ac:dyDescent="0.2">
      <c r="D772" s="188"/>
    </row>
    <row r="773" spans="4:4" x14ac:dyDescent="0.2">
      <c r="D773" s="188"/>
    </row>
    <row r="774" spans="4:4" x14ac:dyDescent="0.2">
      <c r="D774" s="188"/>
    </row>
    <row r="775" spans="4:4" x14ac:dyDescent="0.2">
      <c r="D775" s="188"/>
    </row>
    <row r="776" spans="4:4" x14ac:dyDescent="0.2">
      <c r="D776" s="188"/>
    </row>
    <row r="777" spans="4:4" x14ac:dyDescent="0.2">
      <c r="D777" s="188"/>
    </row>
    <row r="778" spans="4:4" x14ac:dyDescent="0.2">
      <c r="D778" s="188"/>
    </row>
    <row r="779" spans="4:4" x14ac:dyDescent="0.2">
      <c r="D779" s="188"/>
    </row>
    <row r="780" spans="4:4" x14ac:dyDescent="0.2">
      <c r="D780" s="188"/>
    </row>
    <row r="781" spans="4:4" x14ac:dyDescent="0.2">
      <c r="D781" s="188"/>
    </row>
    <row r="782" spans="4:4" x14ac:dyDescent="0.2">
      <c r="D782" s="188"/>
    </row>
    <row r="783" spans="4:4" x14ac:dyDescent="0.2">
      <c r="D783" s="188"/>
    </row>
    <row r="784" spans="4:4" x14ac:dyDescent="0.2">
      <c r="D784" s="188"/>
    </row>
    <row r="785" spans="4:4" x14ac:dyDescent="0.2">
      <c r="D785" s="188"/>
    </row>
    <row r="786" spans="4:4" x14ac:dyDescent="0.2">
      <c r="D786" s="188"/>
    </row>
    <row r="787" spans="4:4" x14ac:dyDescent="0.2">
      <c r="D787" s="188"/>
    </row>
    <row r="788" spans="4:4" x14ac:dyDescent="0.2">
      <c r="D788" s="188"/>
    </row>
    <row r="789" spans="4:4" x14ac:dyDescent="0.2">
      <c r="D789" s="188"/>
    </row>
    <row r="790" spans="4:4" x14ac:dyDescent="0.2">
      <c r="D790" s="188"/>
    </row>
    <row r="791" spans="4:4" x14ac:dyDescent="0.2">
      <c r="D791" s="188"/>
    </row>
    <row r="792" spans="4:4" x14ac:dyDescent="0.2">
      <c r="D792" s="188"/>
    </row>
    <row r="793" spans="4:4" x14ac:dyDescent="0.2">
      <c r="D793" s="188"/>
    </row>
    <row r="794" spans="4:4" x14ac:dyDescent="0.2">
      <c r="D794" s="188"/>
    </row>
    <row r="795" spans="4:4" x14ac:dyDescent="0.2">
      <c r="D795" s="188"/>
    </row>
    <row r="796" spans="4:4" x14ac:dyDescent="0.2">
      <c r="D796" s="188"/>
    </row>
    <row r="797" spans="4:4" x14ac:dyDescent="0.2">
      <c r="D797" s="188"/>
    </row>
    <row r="798" spans="4:4" x14ac:dyDescent="0.2">
      <c r="D798" s="188"/>
    </row>
    <row r="799" spans="4:4" x14ac:dyDescent="0.2">
      <c r="D799" s="188"/>
    </row>
    <row r="800" spans="4:4" x14ac:dyDescent="0.2">
      <c r="D800" s="188"/>
    </row>
    <row r="801" spans="4:4" x14ac:dyDescent="0.2">
      <c r="D801" s="188"/>
    </row>
    <row r="802" spans="4:4" x14ac:dyDescent="0.2">
      <c r="D802" s="188"/>
    </row>
    <row r="803" spans="4:4" x14ac:dyDescent="0.2">
      <c r="D803" s="188"/>
    </row>
    <row r="804" spans="4:4" x14ac:dyDescent="0.2">
      <c r="D804" s="188"/>
    </row>
    <row r="805" spans="4:4" x14ac:dyDescent="0.2">
      <c r="D805" s="188"/>
    </row>
    <row r="806" spans="4:4" x14ac:dyDescent="0.2">
      <c r="D806" s="188"/>
    </row>
    <row r="807" spans="4:4" x14ac:dyDescent="0.2">
      <c r="D807" s="188"/>
    </row>
    <row r="808" spans="4:4" x14ac:dyDescent="0.2">
      <c r="D808" s="188"/>
    </row>
    <row r="809" spans="4:4" x14ac:dyDescent="0.2">
      <c r="D809" s="188"/>
    </row>
    <row r="810" spans="4:4" x14ac:dyDescent="0.2">
      <c r="D810" s="188"/>
    </row>
    <row r="811" spans="4:4" x14ac:dyDescent="0.2">
      <c r="D811" s="188"/>
    </row>
    <row r="812" spans="4:4" x14ac:dyDescent="0.2">
      <c r="D812" s="188"/>
    </row>
    <row r="813" spans="4:4" x14ac:dyDescent="0.2">
      <c r="D813" s="188"/>
    </row>
    <row r="814" spans="4:4" x14ac:dyDescent="0.2">
      <c r="D814" s="188"/>
    </row>
    <row r="815" spans="4:4" x14ac:dyDescent="0.2">
      <c r="D815" s="188"/>
    </row>
    <row r="816" spans="4:4" x14ac:dyDescent="0.2">
      <c r="D816" s="188"/>
    </row>
    <row r="817" spans="4:4" x14ac:dyDescent="0.2">
      <c r="D817" s="188"/>
    </row>
    <row r="818" spans="4:4" x14ac:dyDescent="0.2">
      <c r="D818" s="188"/>
    </row>
    <row r="819" spans="4:4" x14ac:dyDescent="0.2">
      <c r="D819" s="188"/>
    </row>
    <row r="820" spans="4:4" x14ac:dyDescent="0.2">
      <c r="D820" s="188"/>
    </row>
    <row r="821" spans="4:4" x14ac:dyDescent="0.2">
      <c r="D821" s="188"/>
    </row>
    <row r="822" spans="4:4" x14ac:dyDescent="0.2">
      <c r="D822" s="188"/>
    </row>
    <row r="823" spans="4:4" x14ac:dyDescent="0.2">
      <c r="D823" s="188"/>
    </row>
    <row r="824" spans="4:4" x14ac:dyDescent="0.2">
      <c r="D824" s="188"/>
    </row>
    <row r="825" spans="4:4" x14ac:dyDescent="0.2">
      <c r="D825" s="188"/>
    </row>
    <row r="826" spans="4:4" x14ac:dyDescent="0.2">
      <c r="D826" s="188"/>
    </row>
    <row r="827" spans="4:4" x14ac:dyDescent="0.2">
      <c r="D827" s="188"/>
    </row>
    <row r="828" spans="4:4" x14ac:dyDescent="0.2">
      <c r="D828" s="188"/>
    </row>
    <row r="829" spans="4:4" x14ac:dyDescent="0.2">
      <c r="D829" s="188"/>
    </row>
    <row r="830" spans="4:4" x14ac:dyDescent="0.2">
      <c r="D830" s="188"/>
    </row>
    <row r="831" spans="4:4" x14ac:dyDescent="0.2">
      <c r="D831" s="188"/>
    </row>
    <row r="832" spans="4:4" x14ac:dyDescent="0.2">
      <c r="D832" s="188"/>
    </row>
    <row r="833" spans="4:4" x14ac:dyDescent="0.2">
      <c r="D833" s="188"/>
    </row>
    <row r="834" spans="4:4" x14ac:dyDescent="0.2">
      <c r="D834" s="188"/>
    </row>
    <row r="835" spans="4:4" x14ac:dyDescent="0.2">
      <c r="D835" s="188"/>
    </row>
    <row r="836" spans="4:4" x14ac:dyDescent="0.2">
      <c r="D836" s="188"/>
    </row>
    <row r="837" spans="4:4" x14ac:dyDescent="0.2">
      <c r="D837" s="188"/>
    </row>
    <row r="838" spans="4:4" x14ac:dyDescent="0.2">
      <c r="D838" s="188"/>
    </row>
    <row r="839" spans="4:4" x14ac:dyDescent="0.2">
      <c r="D839" s="188"/>
    </row>
    <row r="840" spans="4:4" x14ac:dyDescent="0.2">
      <c r="D840" s="188"/>
    </row>
    <row r="841" spans="4:4" x14ac:dyDescent="0.2">
      <c r="D841" s="188"/>
    </row>
    <row r="842" spans="4:4" x14ac:dyDescent="0.2">
      <c r="D842" s="188"/>
    </row>
    <row r="843" spans="4:4" x14ac:dyDescent="0.2">
      <c r="D843" s="188"/>
    </row>
    <row r="844" spans="4:4" x14ac:dyDescent="0.2">
      <c r="D844" s="188"/>
    </row>
    <row r="845" spans="4:4" x14ac:dyDescent="0.2">
      <c r="D845" s="188"/>
    </row>
    <row r="846" spans="4:4" x14ac:dyDescent="0.2">
      <c r="D846" s="188"/>
    </row>
    <row r="847" spans="4:4" x14ac:dyDescent="0.2">
      <c r="D847" s="188"/>
    </row>
    <row r="848" spans="4:4" x14ac:dyDescent="0.2">
      <c r="D848" s="188"/>
    </row>
    <row r="849" spans="4:4" x14ac:dyDescent="0.2">
      <c r="D849" s="188"/>
    </row>
    <row r="850" spans="4:4" x14ac:dyDescent="0.2">
      <c r="D850" s="188"/>
    </row>
    <row r="851" spans="4:4" x14ac:dyDescent="0.2">
      <c r="D851" s="188"/>
    </row>
    <row r="852" spans="4:4" x14ac:dyDescent="0.2">
      <c r="D852" s="188"/>
    </row>
    <row r="853" spans="4:4" x14ac:dyDescent="0.2">
      <c r="D853" s="188"/>
    </row>
    <row r="854" spans="4:4" x14ac:dyDescent="0.2">
      <c r="D854" s="188"/>
    </row>
    <row r="855" spans="4:4" x14ac:dyDescent="0.2">
      <c r="D855" s="188"/>
    </row>
    <row r="856" spans="4:4" x14ac:dyDescent="0.2">
      <c r="D856" s="188"/>
    </row>
    <row r="857" spans="4:4" x14ac:dyDescent="0.2">
      <c r="D857" s="188"/>
    </row>
    <row r="858" spans="4:4" x14ac:dyDescent="0.2">
      <c r="D858" s="188"/>
    </row>
    <row r="859" spans="4:4" x14ac:dyDescent="0.2">
      <c r="D859" s="188"/>
    </row>
    <row r="860" spans="4:4" x14ac:dyDescent="0.2">
      <c r="D860" s="188"/>
    </row>
    <row r="861" spans="4:4" x14ac:dyDescent="0.2">
      <c r="D861" s="188"/>
    </row>
    <row r="862" spans="4:4" x14ac:dyDescent="0.2">
      <c r="D862" s="188"/>
    </row>
    <row r="863" spans="4:4" x14ac:dyDescent="0.2">
      <c r="D863" s="188"/>
    </row>
    <row r="864" spans="4:4" x14ac:dyDescent="0.2">
      <c r="D864" s="188"/>
    </row>
    <row r="865" spans="4:4" x14ac:dyDescent="0.2">
      <c r="D865" s="188"/>
    </row>
    <row r="866" spans="4:4" x14ac:dyDescent="0.2">
      <c r="D866" s="188"/>
    </row>
    <row r="867" spans="4:4" x14ac:dyDescent="0.2">
      <c r="D867" s="188"/>
    </row>
    <row r="868" spans="4:4" x14ac:dyDescent="0.2">
      <c r="D868" s="188"/>
    </row>
    <row r="869" spans="4:4" x14ac:dyDescent="0.2">
      <c r="D869" s="188"/>
    </row>
    <row r="870" spans="4:4" x14ac:dyDescent="0.2">
      <c r="D870" s="188"/>
    </row>
    <row r="871" spans="4:4" x14ac:dyDescent="0.2">
      <c r="D871" s="188"/>
    </row>
    <row r="872" spans="4:4" x14ac:dyDescent="0.2">
      <c r="D872" s="188"/>
    </row>
    <row r="873" spans="4:4" x14ac:dyDescent="0.2">
      <c r="D873" s="188"/>
    </row>
    <row r="874" spans="4:4" x14ac:dyDescent="0.2">
      <c r="D874" s="188"/>
    </row>
    <row r="875" spans="4:4" x14ac:dyDescent="0.2">
      <c r="D875" s="188"/>
    </row>
    <row r="876" spans="4:4" x14ac:dyDescent="0.2">
      <c r="D876" s="188"/>
    </row>
    <row r="877" spans="4:4" x14ac:dyDescent="0.2">
      <c r="D877" s="188"/>
    </row>
    <row r="878" spans="4:4" x14ac:dyDescent="0.2">
      <c r="D878" s="188"/>
    </row>
    <row r="879" spans="4:4" x14ac:dyDescent="0.2">
      <c r="D879" s="188"/>
    </row>
    <row r="880" spans="4:4" x14ac:dyDescent="0.2">
      <c r="D880" s="188"/>
    </row>
    <row r="881" spans="4:4" x14ac:dyDescent="0.2">
      <c r="D881" s="188"/>
    </row>
    <row r="882" spans="4:4" x14ac:dyDescent="0.2">
      <c r="D882" s="188"/>
    </row>
    <row r="883" spans="4:4" x14ac:dyDescent="0.2">
      <c r="D883" s="188"/>
    </row>
    <row r="884" spans="4:4" x14ac:dyDescent="0.2">
      <c r="D884" s="188"/>
    </row>
    <row r="885" spans="4:4" x14ac:dyDescent="0.2">
      <c r="D885" s="188"/>
    </row>
    <row r="886" spans="4:4" x14ac:dyDescent="0.2">
      <c r="D886" s="188"/>
    </row>
    <row r="887" spans="4:4" x14ac:dyDescent="0.2">
      <c r="D887" s="188"/>
    </row>
    <row r="888" spans="4:4" x14ac:dyDescent="0.2">
      <c r="D888" s="188"/>
    </row>
    <row r="889" spans="4:4" x14ac:dyDescent="0.2">
      <c r="D889" s="188"/>
    </row>
    <row r="890" spans="4:4" x14ac:dyDescent="0.2">
      <c r="D890" s="188"/>
    </row>
    <row r="891" spans="4:4" x14ac:dyDescent="0.2">
      <c r="D891" s="188"/>
    </row>
    <row r="892" spans="4:4" x14ac:dyDescent="0.2">
      <c r="D892" s="188"/>
    </row>
    <row r="893" spans="4:4" x14ac:dyDescent="0.2">
      <c r="D893" s="188"/>
    </row>
    <row r="894" spans="4:4" x14ac:dyDescent="0.2">
      <c r="D894" s="188"/>
    </row>
    <row r="895" spans="4:4" x14ac:dyDescent="0.2">
      <c r="D895" s="188"/>
    </row>
    <row r="896" spans="4:4" x14ac:dyDescent="0.2">
      <c r="D896" s="188"/>
    </row>
    <row r="897" spans="4:4" x14ac:dyDescent="0.2">
      <c r="D897" s="188"/>
    </row>
    <row r="898" spans="4:4" x14ac:dyDescent="0.2">
      <c r="D898" s="188"/>
    </row>
    <row r="899" spans="4:4" x14ac:dyDescent="0.2">
      <c r="D899" s="188"/>
    </row>
    <row r="900" spans="4:4" x14ac:dyDescent="0.2">
      <c r="D900" s="188"/>
    </row>
    <row r="901" spans="4:4" x14ac:dyDescent="0.2">
      <c r="D901" s="188"/>
    </row>
    <row r="902" spans="4:4" x14ac:dyDescent="0.2">
      <c r="D902" s="188"/>
    </row>
    <row r="903" spans="4:4" x14ac:dyDescent="0.2">
      <c r="D903" s="188"/>
    </row>
    <row r="904" spans="4:4" x14ac:dyDescent="0.2">
      <c r="D904" s="188"/>
    </row>
    <row r="905" spans="4:4" x14ac:dyDescent="0.2">
      <c r="D905" s="188"/>
    </row>
    <row r="906" spans="4:4" x14ac:dyDescent="0.2">
      <c r="D906" s="188"/>
    </row>
    <row r="907" spans="4:4" x14ac:dyDescent="0.2">
      <c r="D907" s="188"/>
    </row>
    <row r="908" spans="4:4" x14ac:dyDescent="0.2">
      <c r="D908" s="188"/>
    </row>
    <row r="909" spans="4:4" x14ac:dyDescent="0.2">
      <c r="D909" s="188"/>
    </row>
    <row r="910" spans="4:4" x14ac:dyDescent="0.2">
      <c r="D910" s="188"/>
    </row>
    <row r="911" spans="4:4" x14ac:dyDescent="0.2">
      <c r="D911" s="188"/>
    </row>
    <row r="912" spans="4:4" x14ac:dyDescent="0.2">
      <c r="D912" s="188"/>
    </row>
    <row r="913" spans="4:4" x14ac:dyDescent="0.2">
      <c r="D913" s="188"/>
    </row>
    <row r="914" spans="4:4" x14ac:dyDescent="0.2">
      <c r="D914" s="188"/>
    </row>
    <row r="915" spans="4:4" x14ac:dyDescent="0.2">
      <c r="D915" s="188"/>
    </row>
    <row r="916" spans="4:4" x14ac:dyDescent="0.2">
      <c r="D916" s="188"/>
    </row>
    <row r="917" spans="4:4" x14ac:dyDescent="0.2">
      <c r="D917" s="188"/>
    </row>
    <row r="918" spans="4:4" x14ac:dyDescent="0.2">
      <c r="D918" s="188"/>
    </row>
    <row r="919" spans="4:4" x14ac:dyDescent="0.2">
      <c r="D919" s="188"/>
    </row>
    <row r="920" spans="4:4" x14ac:dyDescent="0.2">
      <c r="D920" s="188"/>
    </row>
    <row r="921" spans="4:4" x14ac:dyDescent="0.2">
      <c r="D921" s="188"/>
    </row>
    <row r="922" spans="4:4" x14ac:dyDescent="0.2">
      <c r="D922" s="188"/>
    </row>
    <row r="923" spans="4:4" x14ac:dyDescent="0.2">
      <c r="D923" s="188"/>
    </row>
    <row r="924" spans="4:4" x14ac:dyDescent="0.2">
      <c r="D924" s="188"/>
    </row>
    <row r="925" spans="4:4" x14ac:dyDescent="0.2">
      <c r="D925" s="188"/>
    </row>
    <row r="926" spans="4:4" x14ac:dyDescent="0.2">
      <c r="D926" s="188"/>
    </row>
    <row r="927" spans="4:4" x14ac:dyDescent="0.2">
      <c r="D927" s="188"/>
    </row>
    <row r="928" spans="4:4" x14ac:dyDescent="0.2">
      <c r="D928" s="188"/>
    </row>
    <row r="929" spans="4:4" x14ac:dyDescent="0.2">
      <c r="D929" s="188"/>
    </row>
    <row r="930" spans="4:4" x14ac:dyDescent="0.2">
      <c r="D930" s="188"/>
    </row>
    <row r="931" spans="4:4" x14ac:dyDescent="0.2">
      <c r="D931" s="188"/>
    </row>
    <row r="932" spans="4:4" x14ac:dyDescent="0.2">
      <c r="D932" s="188"/>
    </row>
    <row r="933" spans="4:4" x14ac:dyDescent="0.2">
      <c r="D933" s="188"/>
    </row>
    <row r="934" spans="4:4" x14ac:dyDescent="0.2">
      <c r="D934" s="188"/>
    </row>
    <row r="935" spans="4:4" x14ac:dyDescent="0.2">
      <c r="D935" s="188"/>
    </row>
    <row r="936" spans="4:4" x14ac:dyDescent="0.2">
      <c r="D936" s="188"/>
    </row>
    <row r="937" spans="4:4" x14ac:dyDescent="0.2">
      <c r="D937" s="188"/>
    </row>
    <row r="938" spans="4:4" x14ac:dyDescent="0.2">
      <c r="D938" s="188"/>
    </row>
    <row r="939" spans="4:4" x14ac:dyDescent="0.2">
      <c r="D939" s="188"/>
    </row>
    <row r="940" spans="4:4" x14ac:dyDescent="0.2">
      <c r="D940" s="188"/>
    </row>
    <row r="941" spans="4:4" x14ac:dyDescent="0.2">
      <c r="D941" s="188"/>
    </row>
    <row r="942" spans="4:4" x14ac:dyDescent="0.2">
      <c r="D942" s="188"/>
    </row>
    <row r="943" spans="4:4" x14ac:dyDescent="0.2">
      <c r="D943" s="188"/>
    </row>
    <row r="944" spans="4:4" x14ac:dyDescent="0.2">
      <c r="D944" s="188"/>
    </row>
    <row r="945" spans="4:4" x14ac:dyDescent="0.2">
      <c r="D945" s="188"/>
    </row>
    <row r="946" spans="4:4" x14ac:dyDescent="0.2">
      <c r="D946" s="188"/>
    </row>
    <row r="947" spans="4:4" x14ac:dyDescent="0.2">
      <c r="D947" s="188"/>
    </row>
    <row r="948" spans="4:4" x14ac:dyDescent="0.2">
      <c r="D948" s="188"/>
    </row>
    <row r="949" spans="4:4" x14ac:dyDescent="0.2">
      <c r="D949" s="188"/>
    </row>
    <row r="950" spans="4:4" x14ac:dyDescent="0.2">
      <c r="D950" s="188"/>
    </row>
    <row r="951" spans="4:4" x14ac:dyDescent="0.2">
      <c r="D951" s="188"/>
    </row>
    <row r="952" spans="4:4" x14ac:dyDescent="0.2">
      <c r="D952" s="188"/>
    </row>
    <row r="953" spans="4:4" x14ac:dyDescent="0.2">
      <c r="D953" s="188"/>
    </row>
    <row r="954" spans="4:4" x14ac:dyDescent="0.2">
      <c r="D954" s="188"/>
    </row>
    <row r="955" spans="4:4" x14ac:dyDescent="0.2">
      <c r="D955" s="188"/>
    </row>
    <row r="956" spans="4:4" x14ac:dyDescent="0.2">
      <c r="D956" s="188"/>
    </row>
    <row r="957" spans="4:4" x14ac:dyDescent="0.2">
      <c r="D957" s="188"/>
    </row>
    <row r="958" spans="4:4" x14ac:dyDescent="0.2">
      <c r="D958" s="188"/>
    </row>
    <row r="959" spans="4:4" x14ac:dyDescent="0.2">
      <c r="D959" s="188"/>
    </row>
    <row r="960" spans="4:4" x14ac:dyDescent="0.2">
      <c r="D960" s="188"/>
    </row>
    <row r="961" spans="4:4" x14ac:dyDescent="0.2">
      <c r="D961" s="188"/>
    </row>
    <row r="962" spans="4:4" x14ac:dyDescent="0.2">
      <c r="D962" s="188"/>
    </row>
    <row r="963" spans="4:4" x14ac:dyDescent="0.2">
      <c r="D963" s="188"/>
    </row>
    <row r="964" spans="4:4" x14ac:dyDescent="0.2">
      <c r="D964" s="188"/>
    </row>
    <row r="965" spans="4:4" x14ac:dyDescent="0.2">
      <c r="D965" s="188"/>
    </row>
    <row r="966" spans="4:4" x14ac:dyDescent="0.2">
      <c r="D966" s="188"/>
    </row>
    <row r="967" spans="4:4" x14ac:dyDescent="0.2">
      <c r="D967" s="188"/>
    </row>
    <row r="968" spans="4:4" x14ac:dyDescent="0.2">
      <c r="D968" s="188"/>
    </row>
    <row r="969" spans="4:4" x14ac:dyDescent="0.2">
      <c r="D969" s="188"/>
    </row>
    <row r="970" spans="4:4" x14ac:dyDescent="0.2">
      <c r="D970" s="188"/>
    </row>
    <row r="971" spans="4:4" x14ac:dyDescent="0.2">
      <c r="D971" s="188"/>
    </row>
    <row r="972" spans="4:4" x14ac:dyDescent="0.2">
      <c r="D972" s="188"/>
    </row>
    <row r="973" spans="4:4" x14ac:dyDescent="0.2">
      <c r="D973" s="188"/>
    </row>
    <row r="974" spans="4:4" x14ac:dyDescent="0.2">
      <c r="D974" s="188"/>
    </row>
    <row r="975" spans="4:4" x14ac:dyDescent="0.2">
      <c r="D975" s="188"/>
    </row>
    <row r="976" spans="4:4" x14ac:dyDescent="0.2">
      <c r="D976" s="188"/>
    </row>
    <row r="977" spans="4:4" x14ac:dyDescent="0.2">
      <c r="D977" s="188"/>
    </row>
    <row r="978" spans="4:4" x14ac:dyDescent="0.2">
      <c r="D978" s="188"/>
    </row>
    <row r="979" spans="4:4" x14ac:dyDescent="0.2">
      <c r="D979" s="188"/>
    </row>
    <row r="980" spans="4:4" x14ac:dyDescent="0.2">
      <c r="D980" s="188"/>
    </row>
    <row r="981" spans="4:4" x14ac:dyDescent="0.2">
      <c r="D981" s="188"/>
    </row>
    <row r="982" spans="4:4" x14ac:dyDescent="0.2">
      <c r="D982" s="188"/>
    </row>
    <row r="983" spans="4:4" x14ac:dyDescent="0.2">
      <c r="D983" s="188"/>
    </row>
    <row r="984" spans="4:4" x14ac:dyDescent="0.2">
      <c r="D984" s="188"/>
    </row>
    <row r="985" spans="4:4" x14ac:dyDescent="0.2">
      <c r="D985" s="188"/>
    </row>
    <row r="986" spans="4:4" x14ac:dyDescent="0.2">
      <c r="D986" s="188"/>
    </row>
    <row r="987" spans="4:4" x14ac:dyDescent="0.2">
      <c r="D987" s="188"/>
    </row>
    <row r="988" spans="4:4" x14ac:dyDescent="0.2">
      <c r="D988" s="188"/>
    </row>
    <row r="989" spans="4:4" x14ac:dyDescent="0.2">
      <c r="D989" s="188"/>
    </row>
    <row r="990" spans="4:4" x14ac:dyDescent="0.2">
      <c r="D990" s="188"/>
    </row>
    <row r="991" spans="4:4" x14ac:dyDescent="0.2">
      <c r="D991" s="188"/>
    </row>
    <row r="992" spans="4:4" x14ac:dyDescent="0.2">
      <c r="D992" s="188"/>
    </row>
    <row r="993" spans="4:4" x14ac:dyDescent="0.2">
      <c r="D993" s="188"/>
    </row>
    <row r="994" spans="4:4" x14ac:dyDescent="0.2">
      <c r="D994" s="188"/>
    </row>
    <row r="995" spans="4:4" x14ac:dyDescent="0.2">
      <c r="D995" s="188"/>
    </row>
    <row r="996" spans="4:4" x14ac:dyDescent="0.2">
      <c r="D996" s="188"/>
    </row>
    <row r="997" spans="4:4" x14ac:dyDescent="0.2">
      <c r="D997" s="188"/>
    </row>
    <row r="998" spans="4:4" x14ac:dyDescent="0.2">
      <c r="D998" s="188"/>
    </row>
    <row r="999" spans="4:4" x14ac:dyDescent="0.2">
      <c r="D999" s="188"/>
    </row>
    <row r="1000" spans="4:4" x14ac:dyDescent="0.2">
      <c r="D1000" s="188"/>
    </row>
    <row r="1001" spans="4:4" x14ac:dyDescent="0.2">
      <c r="D1001" s="188"/>
    </row>
    <row r="1002" spans="4:4" x14ac:dyDescent="0.2">
      <c r="D1002" s="188"/>
    </row>
    <row r="1003" spans="4:4" x14ac:dyDescent="0.2">
      <c r="D1003" s="188"/>
    </row>
    <row r="1004" spans="4:4" x14ac:dyDescent="0.2">
      <c r="D1004" s="188"/>
    </row>
    <row r="1005" spans="4:4" x14ac:dyDescent="0.2">
      <c r="D1005" s="188"/>
    </row>
    <row r="1006" spans="4:4" x14ac:dyDescent="0.2">
      <c r="D1006" s="188"/>
    </row>
    <row r="1007" spans="4:4" x14ac:dyDescent="0.2">
      <c r="D1007" s="188"/>
    </row>
    <row r="1008" spans="4:4" x14ac:dyDescent="0.2">
      <c r="D1008" s="188"/>
    </row>
    <row r="1009" spans="4:4" x14ac:dyDescent="0.2">
      <c r="D1009" s="188"/>
    </row>
    <row r="1010" spans="4:4" x14ac:dyDescent="0.2">
      <c r="D1010" s="188"/>
    </row>
    <row r="1011" spans="4:4" x14ac:dyDescent="0.2">
      <c r="D1011" s="188"/>
    </row>
    <row r="1012" spans="4:4" x14ac:dyDescent="0.2">
      <c r="D1012" s="188"/>
    </row>
    <row r="1013" spans="4:4" x14ac:dyDescent="0.2">
      <c r="D1013" s="188"/>
    </row>
    <row r="1014" spans="4:4" x14ac:dyDescent="0.2">
      <c r="D1014" s="188"/>
    </row>
    <row r="1015" spans="4:4" x14ac:dyDescent="0.2">
      <c r="D1015" s="188"/>
    </row>
    <row r="1016" spans="4:4" x14ac:dyDescent="0.2">
      <c r="D1016" s="188"/>
    </row>
    <row r="1017" spans="4:4" x14ac:dyDescent="0.2">
      <c r="D1017" s="188"/>
    </row>
    <row r="1018" spans="4:4" x14ac:dyDescent="0.2">
      <c r="D1018" s="188"/>
    </row>
    <row r="1019" spans="4:4" x14ac:dyDescent="0.2">
      <c r="D1019" s="188"/>
    </row>
    <row r="1020" spans="4:4" x14ac:dyDescent="0.2">
      <c r="D1020" s="188"/>
    </row>
    <row r="1021" spans="4:4" x14ac:dyDescent="0.2">
      <c r="D1021" s="188"/>
    </row>
    <row r="1022" spans="4:4" x14ac:dyDescent="0.2">
      <c r="D1022" s="188"/>
    </row>
    <row r="1023" spans="4:4" x14ac:dyDescent="0.2">
      <c r="D1023" s="188"/>
    </row>
    <row r="1024" spans="4:4" x14ac:dyDescent="0.2">
      <c r="D1024" s="188"/>
    </row>
    <row r="1025" spans="4:4" x14ac:dyDescent="0.2">
      <c r="D1025" s="188"/>
    </row>
    <row r="1026" spans="4:4" x14ac:dyDescent="0.2">
      <c r="D1026" s="188"/>
    </row>
    <row r="1027" spans="4:4" x14ac:dyDescent="0.2">
      <c r="D1027" s="188"/>
    </row>
    <row r="1028" spans="4:4" x14ac:dyDescent="0.2">
      <c r="D1028" s="188"/>
    </row>
    <row r="1029" spans="4:4" x14ac:dyDescent="0.2">
      <c r="D1029" s="188"/>
    </row>
    <row r="1030" spans="4:4" x14ac:dyDescent="0.2">
      <c r="D1030" s="188"/>
    </row>
    <row r="1031" spans="4:4" x14ac:dyDescent="0.2">
      <c r="D1031" s="188"/>
    </row>
    <row r="1032" spans="4:4" x14ac:dyDescent="0.2">
      <c r="D1032" s="188"/>
    </row>
    <row r="1033" spans="4:4" x14ac:dyDescent="0.2">
      <c r="D1033" s="188"/>
    </row>
    <row r="1034" spans="4:4" x14ac:dyDescent="0.2">
      <c r="D1034" s="188"/>
    </row>
    <row r="1035" spans="4:4" x14ac:dyDescent="0.2">
      <c r="D1035" s="188"/>
    </row>
    <row r="1036" spans="4:4" x14ac:dyDescent="0.2">
      <c r="D1036" s="188"/>
    </row>
    <row r="1037" spans="4:4" x14ac:dyDescent="0.2">
      <c r="D1037" s="188"/>
    </row>
    <row r="1038" spans="4:4" x14ac:dyDescent="0.2">
      <c r="D1038" s="188"/>
    </row>
    <row r="1039" spans="4:4" x14ac:dyDescent="0.2">
      <c r="D1039" s="188"/>
    </row>
    <row r="1040" spans="4:4" x14ac:dyDescent="0.2">
      <c r="D1040" s="188"/>
    </row>
    <row r="1041" spans="4:4" x14ac:dyDescent="0.2">
      <c r="D1041" s="188"/>
    </row>
    <row r="1042" spans="4:4" x14ac:dyDescent="0.2">
      <c r="D1042" s="188"/>
    </row>
    <row r="1043" spans="4:4" x14ac:dyDescent="0.2">
      <c r="D1043" s="188"/>
    </row>
    <row r="1044" spans="4:4" x14ac:dyDescent="0.2">
      <c r="D1044" s="188"/>
    </row>
    <row r="1045" spans="4:4" x14ac:dyDescent="0.2">
      <c r="D1045" s="188"/>
    </row>
    <row r="1046" spans="4:4" x14ac:dyDescent="0.2">
      <c r="D1046" s="188"/>
    </row>
    <row r="1047" spans="4:4" x14ac:dyDescent="0.2">
      <c r="D1047" s="188"/>
    </row>
    <row r="1048" spans="4:4" x14ac:dyDescent="0.2">
      <c r="D1048" s="188"/>
    </row>
    <row r="1049" spans="4:4" x14ac:dyDescent="0.2">
      <c r="D1049" s="188"/>
    </row>
    <row r="1050" spans="4:4" x14ac:dyDescent="0.2">
      <c r="D1050" s="188"/>
    </row>
    <row r="1051" spans="4:4" x14ac:dyDescent="0.2">
      <c r="D1051" s="188"/>
    </row>
    <row r="1052" spans="4:4" x14ac:dyDescent="0.2">
      <c r="D1052" s="188"/>
    </row>
    <row r="1053" spans="4:4" x14ac:dyDescent="0.2">
      <c r="D1053" s="188"/>
    </row>
    <row r="1054" spans="4:4" x14ac:dyDescent="0.2">
      <c r="D1054" s="188"/>
    </row>
    <row r="1055" spans="4:4" x14ac:dyDescent="0.2">
      <c r="D1055" s="188"/>
    </row>
    <row r="1056" spans="4:4" x14ac:dyDescent="0.2">
      <c r="D1056" s="188"/>
    </row>
    <row r="1057" spans="4:4" x14ac:dyDescent="0.2">
      <c r="D1057" s="188"/>
    </row>
    <row r="1058" spans="4:4" x14ac:dyDescent="0.2">
      <c r="D1058" s="188"/>
    </row>
    <row r="1059" spans="4:4" x14ac:dyDescent="0.2">
      <c r="D1059" s="188"/>
    </row>
    <row r="1060" spans="4:4" x14ac:dyDescent="0.2">
      <c r="D1060" s="188"/>
    </row>
    <row r="1061" spans="4:4" x14ac:dyDescent="0.2">
      <c r="D1061" s="188"/>
    </row>
    <row r="1062" spans="4:4" x14ac:dyDescent="0.2">
      <c r="D1062" s="188"/>
    </row>
    <row r="1063" spans="4:4" x14ac:dyDescent="0.2">
      <c r="D1063" s="188"/>
    </row>
    <row r="1064" spans="4:4" x14ac:dyDescent="0.2">
      <c r="D1064" s="188"/>
    </row>
    <row r="1065" spans="4:4" x14ac:dyDescent="0.2">
      <c r="D1065" s="188"/>
    </row>
    <row r="1066" spans="4:4" x14ac:dyDescent="0.2">
      <c r="D1066" s="188"/>
    </row>
    <row r="1067" spans="4:4" x14ac:dyDescent="0.2">
      <c r="D1067" s="188"/>
    </row>
    <row r="1068" spans="4:4" x14ac:dyDescent="0.2">
      <c r="D1068" s="188"/>
    </row>
    <row r="1069" spans="4:4" x14ac:dyDescent="0.2">
      <c r="D1069" s="188"/>
    </row>
    <row r="1070" spans="4:4" x14ac:dyDescent="0.2">
      <c r="D1070" s="188"/>
    </row>
    <row r="1071" spans="4:4" x14ac:dyDescent="0.2">
      <c r="D1071" s="188"/>
    </row>
    <row r="1072" spans="4:4" x14ac:dyDescent="0.2">
      <c r="D1072" s="188"/>
    </row>
    <row r="1073" spans="4:4" x14ac:dyDescent="0.2">
      <c r="D1073" s="188"/>
    </row>
    <row r="1074" spans="4:4" x14ac:dyDescent="0.2">
      <c r="D1074" s="188"/>
    </row>
    <row r="1075" spans="4:4" x14ac:dyDescent="0.2">
      <c r="D1075" s="188"/>
    </row>
    <row r="1076" spans="4:4" x14ac:dyDescent="0.2">
      <c r="D1076" s="188"/>
    </row>
    <row r="1077" spans="4:4" x14ac:dyDescent="0.2">
      <c r="D1077" s="188"/>
    </row>
    <row r="1078" spans="4:4" x14ac:dyDescent="0.2">
      <c r="D1078" s="188"/>
    </row>
    <row r="1079" spans="4:4" x14ac:dyDescent="0.2">
      <c r="D1079" s="188"/>
    </row>
    <row r="1080" spans="4:4" x14ac:dyDescent="0.2">
      <c r="D1080" s="188"/>
    </row>
    <row r="1081" spans="4:4" x14ac:dyDescent="0.2">
      <c r="D1081" s="188"/>
    </row>
    <row r="1082" spans="4:4" x14ac:dyDescent="0.2">
      <c r="D1082" s="188"/>
    </row>
    <row r="1083" spans="4:4" x14ac:dyDescent="0.2">
      <c r="D1083" s="188"/>
    </row>
    <row r="1084" spans="4:4" x14ac:dyDescent="0.2">
      <c r="D1084" s="188"/>
    </row>
    <row r="1085" spans="4:4" x14ac:dyDescent="0.2">
      <c r="D1085" s="188"/>
    </row>
    <row r="1086" spans="4:4" x14ac:dyDescent="0.2">
      <c r="D1086" s="188"/>
    </row>
    <row r="1087" spans="4:4" x14ac:dyDescent="0.2">
      <c r="D1087" s="188"/>
    </row>
    <row r="1088" spans="4:4" x14ac:dyDescent="0.2">
      <c r="D1088" s="188"/>
    </row>
    <row r="1089" spans="4:4" x14ac:dyDescent="0.2">
      <c r="D1089" s="188"/>
    </row>
    <row r="1090" spans="4:4" x14ac:dyDescent="0.2">
      <c r="D1090" s="188"/>
    </row>
    <row r="1091" spans="4:4" x14ac:dyDescent="0.2">
      <c r="D1091" s="188"/>
    </row>
    <row r="1092" spans="4:4" x14ac:dyDescent="0.2">
      <c r="D1092" s="188"/>
    </row>
    <row r="1093" spans="4:4" x14ac:dyDescent="0.2">
      <c r="D1093" s="188"/>
    </row>
    <row r="1094" spans="4:4" x14ac:dyDescent="0.2">
      <c r="D1094" s="188"/>
    </row>
    <row r="1095" spans="4:4" x14ac:dyDescent="0.2">
      <c r="D1095" s="188"/>
    </row>
    <row r="1096" spans="4:4" x14ac:dyDescent="0.2">
      <c r="D1096" s="188"/>
    </row>
    <row r="1097" spans="4:4" x14ac:dyDescent="0.2">
      <c r="D1097" s="188"/>
    </row>
    <row r="1098" spans="4:4" x14ac:dyDescent="0.2">
      <c r="D1098" s="188"/>
    </row>
    <row r="1099" spans="4:4" x14ac:dyDescent="0.2">
      <c r="D1099" s="188"/>
    </row>
    <row r="1100" spans="4:4" x14ac:dyDescent="0.2">
      <c r="D1100" s="188"/>
    </row>
    <row r="1101" spans="4:4" x14ac:dyDescent="0.2">
      <c r="D1101" s="188"/>
    </row>
    <row r="1102" spans="4:4" x14ac:dyDescent="0.2">
      <c r="D1102" s="188"/>
    </row>
    <row r="1103" spans="4:4" x14ac:dyDescent="0.2">
      <c r="D1103" s="188"/>
    </row>
    <row r="1104" spans="4:4" x14ac:dyDescent="0.2">
      <c r="D1104" s="188"/>
    </row>
    <row r="1105" spans="4:4" x14ac:dyDescent="0.2">
      <c r="D1105" s="188"/>
    </row>
    <row r="1106" spans="4:4" x14ac:dyDescent="0.2">
      <c r="D1106" s="188"/>
    </row>
    <row r="1107" spans="4:4" x14ac:dyDescent="0.2">
      <c r="D1107" s="188"/>
    </row>
    <row r="1108" spans="4:4" x14ac:dyDescent="0.2">
      <c r="D1108" s="188"/>
    </row>
    <row r="1109" spans="4:4" x14ac:dyDescent="0.2">
      <c r="D1109" s="188"/>
    </row>
    <row r="1110" spans="4:4" x14ac:dyDescent="0.2">
      <c r="D1110" s="188"/>
    </row>
    <row r="1111" spans="4:4" x14ac:dyDescent="0.2">
      <c r="D1111" s="188"/>
    </row>
    <row r="1112" spans="4:4" x14ac:dyDescent="0.2">
      <c r="D1112" s="188"/>
    </row>
    <row r="1113" spans="4:4" x14ac:dyDescent="0.2">
      <c r="D1113" s="188"/>
    </row>
    <row r="1114" spans="4:4" x14ac:dyDescent="0.2">
      <c r="D1114" s="188"/>
    </row>
    <row r="1115" spans="4:4" x14ac:dyDescent="0.2">
      <c r="D1115" s="188"/>
    </row>
    <row r="1116" spans="4:4" x14ac:dyDescent="0.2">
      <c r="D1116" s="188"/>
    </row>
    <row r="1117" spans="4:4" x14ac:dyDescent="0.2">
      <c r="D1117" s="188"/>
    </row>
    <row r="1118" spans="4:4" x14ac:dyDescent="0.2">
      <c r="D1118" s="188"/>
    </row>
    <row r="1119" spans="4:4" x14ac:dyDescent="0.2">
      <c r="D1119" s="188"/>
    </row>
    <row r="1120" spans="4:4" x14ac:dyDescent="0.2">
      <c r="D1120" s="188"/>
    </row>
    <row r="1121" spans="4:4" x14ac:dyDescent="0.2">
      <c r="D1121" s="188"/>
    </row>
    <row r="1122" spans="4:4" x14ac:dyDescent="0.2">
      <c r="D1122" s="188"/>
    </row>
    <row r="1123" spans="4:4" x14ac:dyDescent="0.2">
      <c r="D1123" s="188"/>
    </row>
    <row r="1124" spans="4:4" x14ac:dyDescent="0.2">
      <c r="D1124" s="188"/>
    </row>
    <row r="1125" spans="4:4" x14ac:dyDescent="0.2">
      <c r="D1125" s="188"/>
    </row>
    <row r="1126" spans="4:4" x14ac:dyDescent="0.2">
      <c r="D1126" s="188"/>
    </row>
    <row r="1127" spans="4:4" x14ac:dyDescent="0.2">
      <c r="D1127" s="188"/>
    </row>
    <row r="1128" spans="4:4" x14ac:dyDescent="0.2">
      <c r="D1128" s="188"/>
    </row>
    <row r="1129" spans="4:4" x14ac:dyDescent="0.2">
      <c r="D1129" s="188"/>
    </row>
    <row r="1130" spans="4:4" x14ac:dyDescent="0.2">
      <c r="D1130" s="188"/>
    </row>
    <row r="1131" spans="4:4" x14ac:dyDescent="0.2">
      <c r="D1131" s="188"/>
    </row>
    <row r="1132" spans="4:4" x14ac:dyDescent="0.2">
      <c r="D1132" s="188"/>
    </row>
    <row r="1133" spans="4:4" x14ac:dyDescent="0.2">
      <c r="D1133" s="188"/>
    </row>
    <row r="1134" spans="4:4" x14ac:dyDescent="0.2">
      <c r="D1134" s="188"/>
    </row>
    <row r="1135" spans="4:4" x14ac:dyDescent="0.2">
      <c r="D1135" s="188"/>
    </row>
    <row r="1136" spans="4:4" x14ac:dyDescent="0.2">
      <c r="D1136" s="188"/>
    </row>
    <row r="1137" spans="4:4" x14ac:dyDescent="0.2">
      <c r="D1137" s="188"/>
    </row>
    <row r="1138" spans="4:4" x14ac:dyDescent="0.2">
      <c r="D1138" s="188"/>
    </row>
    <row r="1139" spans="4:4" x14ac:dyDescent="0.2">
      <c r="D1139" s="188"/>
    </row>
    <row r="1140" spans="4:4" x14ac:dyDescent="0.2">
      <c r="D1140" s="188"/>
    </row>
    <row r="1141" spans="4:4" x14ac:dyDescent="0.2">
      <c r="D1141" s="188"/>
    </row>
    <row r="1142" spans="4:4" x14ac:dyDescent="0.2">
      <c r="D1142" s="188"/>
    </row>
    <row r="1143" spans="4:4" x14ac:dyDescent="0.2">
      <c r="D1143" s="188"/>
    </row>
    <row r="1144" spans="4:4" x14ac:dyDescent="0.2">
      <c r="D1144" s="188"/>
    </row>
    <row r="1145" spans="4:4" x14ac:dyDescent="0.2">
      <c r="D1145" s="188"/>
    </row>
    <row r="1146" spans="4:4" x14ac:dyDescent="0.2">
      <c r="D1146" s="188"/>
    </row>
    <row r="1147" spans="4:4" x14ac:dyDescent="0.2">
      <c r="D1147" s="188"/>
    </row>
    <row r="1148" spans="4:4" x14ac:dyDescent="0.2">
      <c r="D1148" s="188"/>
    </row>
    <row r="1149" spans="4:4" x14ac:dyDescent="0.2">
      <c r="D1149" s="188"/>
    </row>
    <row r="1150" spans="4:4" x14ac:dyDescent="0.2">
      <c r="D1150" s="188"/>
    </row>
    <row r="1151" spans="4:4" x14ac:dyDescent="0.2">
      <c r="D1151" s="188"/>
    </row>
    <row r="1152" spans="4:4" x14ac:dyDescent="0.2">
      <c r="D1152" s="188"/>
    </row>
    <row r="1153" spans="4:4" x14ac:dyDescent="0.2">
      <c r="D1153" s="188"/>
    </row>
    <row r="1154" spans="4:4" x14ac:dyDescent="0.2">
      <c r="D1154" s="188"/>
    </row>
    <row r="1155" spans="4:4" x14ac:dyDescent="0.2">
      <c r="D1155" s="188"/>
    </row>
    <row r="1156" spans="4:4" x14ac:dyDescent="0.2">
      <c r="D1156" s="188"/>
    </row>
    <row r="1157" spans="4:4" x14ac:dyDescent="0.2">
      <c r="D1157" s="188"/>
    </row>
    <row r="1158" spans="4:4" x14ac:dyDescent="0.2">
      <c r="D1158" s="188"/>
    </row>
    <row r="1159" spans="4:4" x14ac:dyDescent="0.2">
      <c r="D1159" s="188"/>
    </row>
    <row r="1160" spans="4:4" x14ac:dyDescent="0.2">
      <c r="D1160" s="188"/>
    </row>
    <row r="1161" spans="4:4" x14ac:dyDescent="0.2">
      <c r="D1161" s="188"/>
    </row>
    <row r="1162" spans="4:4" x14ac:dyDescent="0.2">
      <c r="D1162" s="188"/>
    </row>
    <row r="1163" spans="4:4" x14ac:dyDescent="0.2">
      <c r="D1163" s="188"/>
    </row>
    <row r="1164" spans="4:4" x14ac:dyDescent="0.2">
      <c r="D1164" s="188"/>
    </row>
    <row r="1165" spans="4:4" x14ac:dyDescent="0.2">
      <c r="D1165" s="188"/>
    </row>
    <row r="1166" spans="4:4" x14ac:dyDescent="0.2">
      <c r="D1166" s="188"/>
    </row>
    <row r="1167" spans="4:4" x14ac:dyDescent="0.2">
      <c r="D1167" s="188"/>
    </row>
    <row r="1168" spans="4:4" x14ac:dyDescent="0.2">
      <c r="D1168" s="188"/>
    </row>
    <row r="1169" spans="4:4" x14ac:dyDescent="0.2">
      <c r="D1169" s="188"/>
    </row>
    <row r="1170" spans="4:4" x14ac:dyDescent="0.2">
      <c r="D1170" s="188"/>
    </row>
    <row r="1171" spans="4:4" x14ac:dyDescent="0.2">
      <c r="D1171" s="188"/>
    </row>
    <row r="1172" spans="4:4" x14ac:dyDescent="0.2">
      <c r="D1172" s="188"/>
    </row>
    <row r="1173" spans="4:4" x14ac:dyDescent="0.2">
      <c r="D1173" s="188"/>
    </row>
    <row r="1174" spans="4:4" x14ac:dyDescent="0.2">
      <c r="D1174" s="188"/>
    </row>
    <row r="1175" spans="4:4" x14ac:dyDescent="0.2">
      <c r="D1175" s="188"/>
    </row>
    <row r="1176" spans="4:4" x14ac:dyDescent="0.2">
      <c r="D1176" s="188"/>
    </row>
    <row r="1177" spans="4:4" x14ac:dyDescent="0.2">
      <c r="D1177" s="188"/>
    </row>
    <row r="1178" spans="4:4" x14ac:dyDescent="0.2">
      <c r="D1178" s="188"/>
    </row>
    <row r="1179" spans="4:4" x14ac:dyDescent="0.2">
      <c r="D1179" s="188"/>
    </row>
    <row r="1180" spans="4:4" x14ac:dyDescent="0.2">
      <c r="D1180" s="188"/>
    </row>
    <row r="1181" spans="4:4" x14ac:dyDescent="0.2">
      <c r="D1181" s="188"/>
    </row>
    <row r="1182" spans="4:4" x14ac:dyDescent="0.2">
      <c r="D1182" s="188"/>
    </row>
    <row r="1183" spans="4:4" x14ac:dyDescent="0.2">
      <c r="D1183" s="188"/>
    </row>
    <row r="1184" spans="4:4" x14ac:dyDescent="0.2">
      <c r="D1184" s="188"/>
    </row>
    <row r="1185" spans="4:4" x14ac:dyDescent="0.2">
      <c r="D1185" s="188"/>
    </row>
    <row r="1186" spans="4:4" x14ac:dyDescent="0.2">
      <c r="D1186" s="188"/>
    </row>
    <row r="1187" spans="4:4" x14ac:dyDescent="0.2">
      <c r="D1187" s="188"/>
    </row>
    <row r="1188" spans="4:4" x14ac:dyDescent="0.2">
      <c r="D1188" s="188"/>
    </row>
    <row r="1189" spans="4:4" x14ac:dyDescent="0.2">
      <c r="D1189" s="188"/>
    </row>
    <row r="1190" spans="4:4" x14ac:dyDescent="0.2">
      <c r="D1190" s="188"/>
    </row>
    <row r="1191" spans="4:4" x14ac:dyDescent="0.2">
      <c r="D1191" s="188"/>
    </row>
    <row r="1192" spans="4:4" x14ac:dyDescent="0.2">
      <c r="D1192" s="188"/>
    </row>
    <row r="1193" spans="4:4" x14ac:dyDescent="0.2">
      <c r="D1193" s="188"/>
    </row>
    <row r="1194" spans="4:4" x14ac:dyDescent="0.2">
      <c r="D1194" s="188"/>
    </row>
    <row r="1195" spans="4:4" x14ac:dyDescent="0.2">
      <c r="D1195" s="188"/>
    </row>
    <row r="1196" spans="4:4" x14ac:dyDescent="0.2">
      <c r="D1196" s="188"/>
    </row>
    <row r="1197" spans="4:4" x14ac:dyDescent="0.2">
      <c r="D1197" s="188"/>
    </row>
    <row r="1198" spans="4:4" x14ac:dyDescent="0.2">
      <c r="D1198" s="188"/>
    </row>
    <row r="1199" spans="4:4" x14ac:dyDescent="0.2">
      <c r="D1199" s="188"/>
    </row>
    <row r="1200" spans="4:4" x14ac:dyDescent="0.2">
      <c r="D1200" s="188"/>
    </row>
    <row r="1201" spans="4:4" x14ac:dyDescent="0.2">
      <c r="D1201" s="188"/>
    </row>
    <row r="1202" spans="4:4" x14ac:dyDescent="0.2">
      <c r="D1202" s="188"/>
    </row>
    <row r="1203" spans="4:4" x14ac:dyDescent="0.2">
      <c r="D1203" s="188"/>
    </row>
    <row r="1204" spans="4:4" x14ac:dyDescent="0.2">
      <c r="D1204" s="188"/>
    </row>
    <row r="1205" spans="4:4" x14ac:dyDescent="0.2">
      <c r="D1205" s="188"/>
    </row>
    <row r="1206" spans="4:4" x14ac:dyDescent="0.2">
      <c r="D1206" s="188"/>
    </row>
    <row r="1207" spans="4:4" x14ac:dyDescent="0.2">
      <c r="D1207" s="188"/>
    </row>
    <row r="1208" spans="4:4" x14ac:dyDescent="0.2">
      <c r="D1208" s="188"/>
    </row>
    <row r="1209" spans="4:4" x14ac:dyDescent="0.2">
      <c r="D1209" s="188"/>
    </row>
    <row r="1210" spans="4:4" x14ac:dyDescent="0.2">
      <c r="D1210" s="188"/>
    </row>
    <row r="1211" spans="4:4" x14ac:dyDescent="0.2">
      <c r="D1211" s="188"/>
    </row>
    <row r="1212" spans="4:4" x14ac:dyDescent="0.2">
      <c r="D1212" s="188"/>
    </row>
    <row r="1213" spans="4:4" x14ac:dyDescent="0.2">
      <c r="D1213" s="188"/>
    </row>
    <row r="1214" spans="4:4" x14ac:dyDescent="0.2">
      <c r="D1214" s="188"/>
    </row>
    <row r="1215" spans="4:4" x14ac:dyDescent="0.2">
      <c r="D1215" s="188"/>
    </row>
    <row r="1216" spans="4:4" x14ac:dyDescent="0.2">
      <c r="D1216" s="188"/>
    </row>
    <row r="1217" spans="4:4" x14ac:dyDescent="0.2">
      <c r="D1217" s="188"/>
    </row>
    <row r="1218" spans="4:4" x14ac:dyDescent="0.2">
      <c r="D1218" s="188"/>
    </row>
    <row r="1219" spans="4:4" x14ac:dyDescent="0.2">
      <c r="D1219" s="188"/>
    </row>
    <row r="1220" spans="4:4" x14ac:dyDescent="0.2">
      <c r="D1220" s="188"/>
    </row>
    <row r="1221" spans="4:4" x14ac:dyDescent="0.2">
      <c r="D1221" s="188"/>
    </row>
    <row r="1222" spans="4:4" x14ac:dyDescent="0.2">
      <c r="D1222" s="188"/>
    </row>
    <row r="1223" spans="4:4" x14ac:dyDescent="0.2">
      <c r="D1223" s="188"/>
    </row>
    <row r="1224" spans="4:4" x14ac:dyDescent="0.2">
      <c r="D1224" s="188"/>
    </row>
    <row r="1225" spans="4:4" x14ac:dyDescent="0.2">
      <c r="D1225" s="188"/>
    </row>
    <row r="1226" spans="4:4" x14ac:dyDescent="0.2">
      <c r="D1226" s="188"/>
    </row>
    <row r="1227" spans="4:4" x14ac:dyDescent="0.2">
      <c r="D1227" s="188"/>
    </row>
    <row r="1228" spans="4:4" x14ac:dyDescent="0.2">
      <c r="D1228" s="188"/>
    </row>
    <row r="1229" spans="4:4" x14ac:dyDescent="0.2">
      <c r="D1229" s="188"/>
    </row>
    <row r="1230" spans="4:4" x14ac:dyDescent="0.2">
      <c r="D1230" s="188"/>
    </row>
    <row r="1231" spans="4:4" x14ac:dyDescent="0.2">
      <c r="D1231" s="188"/>
    </row>
    <row r="1232" spans="4:4" x14ac:dyDescent="0.2">
      <c r="D1232" s="188"/>
    </row>
    <row r="1233" spans="4:4" x14ac:dyDescent="0.2">
      <c r="D1233" s="188"/>
    </row>
    <row r="1234" spans="4:4" x14ac:dyDescent="0.2">
      <c r="D1234" s="188"/>
    </row>
    <row r="1235" spans="4:4" x14ac:dyDescent="0.2">
      <c r="D1235" s="188"/>
    </row>
    <row r="1236" spans="4:4" x14ac:dyDescent="0.2">
      <c r="D1236" s="188"/>
    </row>
    <row r="1237" spans="4:4" x14ac:dyDescent="0.2">
      <c r="D1237" s="188"/>
    </row>
    <row r="1238" spans="4:4" x14ac:dyDescent="0.2">
      <c r="D1238" s="188"/>
    </row>
    <row r="1239" spans="4:4" x14ac:dyDescent="0.2">
      <c r="D1239" s="188"/>
    </row>
    <row r="1240" spans="4:4" x14ac:dyDescent="0.2">
      <c r="D1240" s="188"/>
    </row>
    <row r="1241" spans="4:4" x14ac:dyDescent="0.2">
      <c r="D1241" s="188"/>
    </row>
    <row r="1242" spans="4:4" x14ac:dyDescent="0.2">
      <c r="D1242" s="188"/>
    </row>
    <row r="1243" spans="4:4" x14ac:dyDescent="0.2">
      <c r="D1243" s="188"/>
    </row>
    <row r="1244" spans="4:4" x14ac:dyDescent="0.2">
      <c r="D1244" s="188"/>
    </row>
    <row r="1245" spans="4:4" x14ac:dyDescent="0.2">
      <c r="D1245" s="188"/>
    </row>
    <row r="1246" spans="4:4" x14ac:dyDescent="0.2">
      <c r="D1246" s="188"/>
    </row>
    <row r="1247" spans="4:4" x14ac:dyDescent="0.2">
      <c r="D1247" s="188"/>
    </row>
    <row r="1248" spans="4:4" x14ac:dyDescent="0.2">
      <c r="D1248" s="188"/>
    </row>
    <row r="1249" spans="4:4" x14ac:dyDescent="0.2">
      <c r="D1249" s="188"/>
    </row>
    <row r="1250" spans="4:4" x14ac:dyDescent="0.2">
      <c r="D1250" s="188"/>
    </row>
    <row r="1251" spans="4:4" x14ac:dyDescent="0.2">
      <c r="D1251" s="188"/>
    </row>
    <row r="1252" spans="4:4" x14ac:dyDescent="0.2">
      <c r="D1252" s="188"/>
    </row>
    <row r="1253" spans="4:4" x14ac:dyDescent="0.2">
      <c r="D1253" s="188"/>
    </row>
    <row r="1254" spans="4:4" x14ac:dyDescent="0.2">
      <c r="D1254" s="188"/>
    </row>
    <row r="1255" spans="4:4" x14ac:dyDescent="0.2">
      <c r="D1255" s="188"/>
    </row>
    <row r="1256" spans="4:4" x14ac:dyDescent="0.2">
      <c r="D1256" s="188"/>
    </row>
    <row r="1257" spans="4:4" x14ac:dyDescent="0.2">
      <c r="D1257" s="188"/>
    </row>
    <row r="1258" spans="4:4" x14ac:dyDescent="0.2">
      <c r="D1258" s="188"/>
    </row>
    <row r="1259" spans="4:4" x14ac:dyDescent="0.2">
      <c r="D1259" s="188"/>
    </row>
    <row r="1260" spans="4:4" x14ac:dyDescent="0.2">
      <c r="D1260" s="188"/>
    </row>
    <row r="1261" spans="4:4" x14ac:dyDescent="0.2">
      <c r="D1261" s="188"/>
    </row>
    <row r="1262" spans="4:4" x14ac:dyDescent="0.2">
      <c r="D1262" s="188"/>
    </row>
    <row r="1263" spans="4:4" x14ac:dyDescent="0.2">
      <c r="D1263" s="188"/>
    </row>
    <row r="1264" spans="4:4" x14ac:dyDescent="0.2">
      <c r="D1264" s="188"/>
    </row>
    <row r="1265" spans="4:4" x14ac:dyDescent="0.2">
      <c r="D1265" s="188"/>
    </row>
    <row r="1266" spans="4:4" x14ac:dyDescent="0.2">
      <c r="D1266" s="188"/>
    </row>
    <row r="1267" spans="4:4" x14ac:dyDescent="0.2">
      <c r="D1267" s="188"/>
    </row>
    <row r="1268" spans="4:4" x14ac:dyDescent="0.2">
      <c r="D1268" s="188"/>
    </row>
    <row r="1269" spans="4:4" x14ac:dyDescent="0.2">
      <c r="D1269" s="188"/>
    </row>
    <row r="1270" spans="4:4" x14ac:dyDescent="0.2">
      <c r="D1270" s="188"/>
    </row>
    <row r="1271" spans="4:4" x14ac:dyDescent="0.2">
      <c r="D1271" s="188"/>
    </row>
    <row r="1272" spans="4:4" x14ac:dyDescent="0.2">
      <c r="D1272" s="188"/>
    </row>
    <row r="1273" spans="4:4" x14ac:dyDescent="0.2">
      <c r="D1273" s="188"/>
    </row>
    <row r="1274" spans="4:4" x14ac:dyDescent="0.2">
      <c r="D1274" s="188"/>
    </row>
    <row r="1275" spans="4:4" x14ac:dyDescent="0.2">
      <c r="D1275" s="188"/>
    </row>
    <row r="1276" spans="4:4" x14ac:dyDescent="0.2">
      <c r="D1276" s="188"/>
    </row>
    <row r="1277" spans="4:4" x14ac:dyDescent="0.2">
      <c r="D1277" s="188"/>
    </row>
    <row r="1278" spans="4:4" x14ac:dyDescent="0.2">
      <c r="D1278" s="188"/>
    </row>
    <row r="1279" spans="4:4" x14ac:dyDescent="0.2">
      <c r="D1279" s="188"/>
    </row>
    <row r="1280" spans="4:4" x14ac:dyDescent="0.2">
      <c r="D1280" s="188"/>
    </row>
    <row r="1281" spans="4:4" x14ac:dyDescent="0.2">
      <c r="D1281" s="188"/>
    </row>
    <row r="1282" spans="4:4" x14ac:dyDescent="0.2">
      <c r="D1282" s="188"/>
    </row>
    <row r="1283" spans="4:4" x14ac:dyDescent="0.2">
      <c r="D1283" s="188"/>
    </row>
    <row r="1284" spans="4:4" x14ac:dyDescent="0.2">
      <c r="D1284" s="188"/>
    </row>
    <row r="1285" spans="4:4" x14ac:dyDescent="0.2">
      <c r="D1285" s="188"/>
    </row>
    <row r="1286" spans="4:4" x14ac:dyDescent="0.2">
      <c r="D1286" s="188"/>
    </row>
    <row r="1287" spans="4:4" x14ac:dyDescent="0.2">
      <c r="D1287" s="188"/>
    </row>
    <row r="1288" spans="4:4" x14ac:dyDescent="0.2">
      <c r="D1288" s="188"/>
    </row>
    <row r="1289" spans="4:4" x14ac:dyDescent="0.2">
      <c r="D1289" s="188"/>
    </row>
    <row r="1290" spans="4:4" x14ac:dyDescent="0.2">
      <c r="D1290" s="188"/>
    </row>
    <row r="1291" spans="4:4" x14ac:dyDescent="0.2">
      <c r="D1291" s="188"/>
    </row>
    <row r="1292" spans="4:4" x14ac:dyDescent="0.2">
      <c r="D1292" s="188"/>
    </row>
    <row r="1293" spans="4:4" x14ac:dyDescent="0.2">
      <c r="D1293" s="188"/>
    </row>
    <row r="1294" spans="4:4" x14ac:dyDescent="0.2">
      <c r="D1294" s="188"/>
    </row>
    <row r="1295" spans="4:4" x14ac:dyDescent="0.2">
      <c r="D1295" s="188"/>
    </row>
    <row r="1296" spans="4:4" x14ac:dyDescent="0.2">
      <c r="D1296" s="188"/>
    </row>
    <row r="1297" spans="4:4" x14ac:dyDescent="0.2">
      <c r="D1297" s="188"/>
    </row>
    <row r="1298" spans="4:4" x14ac:dyDescent="0.2">
      <c r="D1298" s="188"/>
    </row>
    <row r="1299" spans="4:4" x14ac:dyDescent="0.2">
      <c r="D1299" s="188"/>
    </row>
    <row r="1300" spans="4:4" x14ac:dyDescent="0.2">
      <c r="D1300" s="188"/>
    </row>
    <row r="1301" spans="4:4" x14ac:dyDescent="0.2">
      <c r="D1301" s="188"/>
    </row>
    <row r="1302" spans="4:4" x14ac:dyDescent="0.2">
      <c r="D1302" s="188"/>
    </row>
    <row r="1303" spans="4:4" x14ac:dyDescent="0.2">
      <c r="D1303" s="188"/>
    </row>
    <row r="1304" spans="4:4" x14ac:dyDescent="0.2">
      <c r="D1304" s="188"/>
    </row>
    <row r="1305" spans="4:4" x14ac:dyDescent="0.2">
      <c r="D1305" s="188"/>
    </row>
    <row r="1306" spans="4:4" x14ac:dyDescent="0.2">
      <c r="D1306" s="188"/>
    </row>
    <row r="1307" spans="4:4" x14ac:dyDescent="0.2">
      <c r="D1307" s="188"/>
    </row>
    <row r="1308" spans="4:4" x14ac:dyDescent="0.2">
      <c r="D1308" s="188"/>
    </row>
    <row r="1309" spans="4:4" x14ac:dyDescent="0.2">
      <c r="D1309" s="188"/>
    </row>
    <row r="1310" spans="4:4" x14ac:dyDescent="0.2">
      <c r="D1310" s="188"/>
    </row>
    <row r="1311" spans="4:4" x14ac:dyDescent="0.2">
      <c r="D1311" s="188"/>
    </row>
    <row r="1312" spans="4:4" x14ac:dyDescent="0.2">
      <c r="D1312" s="188"/>
    </row>
    <row r="1313" spans="4:4" x14ac:dyDescent="0.2">
      <c r="D1313" s="188"/>
    </row>
    <row r="1314" spans="4:4" x14ac:dyDescent="0.2">
      <c r="D1314" s="188"/>
    </row>
    <row r="1315" spans="4:4" x14ac:dyDescent="0.2">
      <c r="D1315" s="188"/>
    </row>
    <row r="1316" spans="4:4" x14ac:dyDescent="0.2">
      <c r="D1316" s="188"/>
    </row>
    <row r="1317" spans="4:4" x14ac:dyDescent="0.2">
      <c r="D1317" s="188"/>
    </row>
    <row r="1318" spans="4:4" x14ac:dyDescent="0.2">
      <c r="D1318" s="188"/>
    </row>
    <row r="1319" spans="4:4" x14ac:dyDescent="0.2">
      <c r="D1319" s="188"/>
    </row>
    <row r="1320" spans="4:4" x14ac:dyDescent="0.2">
      <c r="D1320" s="188"/>
    </row>
    <row r="1321" spans="4:4" x14ac:dyDescent="0.2">
      <c r="D1321" s="188"/>
    </row>
    <row r="1322" spans="4:4" x14ac:dyDescent="0.2">
      <c r="D1322" s="188"/>
    </row>
    <row r="1323" spans="4:4" x14ac:dyDescent="0.2">
      <c r="D1323" s="188"/>
    </row>
    <row r="1324" spans="4:4" x14ac:dyDescent="0.2">
      <c r="D1324" s="188"/>
    </row>
    <row r="1325" spans="4:4" x14ac:dyDescent="0.2">
      <c r="D1325" s="188"/>
    </row>
    <row r="1326" spans="4:4" x14ac:dyDescent="0.2">
      <c r="D1326" s="188"/>
    </row>
    <row r="1327" spans="4:4" x14ac:dyDescent="0.2">
      <c r="D1327" s="188"/>
    </row>
    <row r="1328" spans="4:4" x14ac:dyDescent="0.2">
      <c r="D1328" s="188"/>
    </row>
    <row r="1329" spans="4:4" x14ac:dyDescent="0.2">
      <c r="D1329" s="188"/>
    </row>
    <row r="1330" spans="4:4" x14ac:dyDescent="0.2">
      <c r="D1330" s="188"/>
    </row>
    <row r="1331" spans="4:4" x14ac:dyDescent="0.2">
      <c r="D1331" s="188"/>
    </row>
    <row r="1332" spans="4:4" x14ac:dyDescent="0.2">
      <c r="D1332" s="188"/>
    </row>
    <row r="1333" spans="4:4" x14ac:dyDescent="0.2">
      <c r="D1333" s="188"/>
    </row>
    <row r="1334" spans="4:4" x14ac:dyDescent="0.2">
      <c r="D1334" s="188"/>
    </row>
    <row r="1335" spans="4:4" x14ac:dyDescent="0.2">
      <c r="D1335" s="188"/>
    </row>
    <row r="1336" spans="4:4" x14ac:dyDescent="0.2">
      <c r="D1336" s="188"/>
    </row>
    <row r="1337" spans="4:4" x14ac:dyDescent="0.2">
      <c r="D1337" s="188"/>
    </row>
    <row r="1338" spans="4:4" x14ac:dyDescent="0.2">
      <c r="D1338" s="188"/>
    </row>
    <row r="1339" spans="4:4" x14ac:dyDescent="0.2">
      <c r="D1339" s="188"/>
    </row>
    <row r="1340" spans="4:4" x14ac:dyDescent="0.2">
      <c r="D1340" s="188"/>
    </row>
    <row r="1341" spans="4:4" x14ac:dyDescent="0.2">
      <c r="D1341" s="188"/>
    </row>
    <row r="1342" spans="4:4" x14ac:dyDescent="0.2">
      <c r="D1342" s="188"/>
    </row>
    <row r="1343" spans="4:4" x14ac:dyDescent="0.2">
      <c r="D1343" s="188"/>
    </row>
    <row r="1344" spans="4:4" x14ac:dyDescent="0.2">
      <c r="D1344" s="188"/>
    </row>
    <row r="1345" spans="4:4" x14ac:dyDescent="0.2">
      <c r="D1345" s="188"/>
    </row>
    <row r="1346" spans="4:4" x14ac:dyDescent="0.2">
      <c r="D1346" s="188"/>
    </row>
    <row r="1347" spans="4:4" x14ac:dyDescent="0.2">
      <c r="D1347" s="188"/>
    </row>
    <row r="1348" spans="4:4" x14ac:dyDescent="0.2">
      <c r="D1348" s="188"/>
    </row>
    <row r="1349" spans="4:4" x14ac:dyDescent="0.2">
      <c r="D1349" s="188"/>
    </row>
    <row r="1350" spans="4:4" x14ac:dyDescent="0.2">
      <c r="D1350" s="188"/>
    </row>
    <row r="1351" spans="4:4" x14ac:dyDescent="0.2">
      <c r="D1351" s="188"/>
    </row>
    <row r="1352" spans="4:4" x14ac:dyDescent="0.2">
      <c r="D1352" s="188"/>
    </row>
    <row r="1353" spans="4:4" x14ac:dyDescent="0.2">
      <c r="D1353" s="188"/>
    </row>
    <row r="1354" spans="4:4" x14ac:dyDescent="0.2">
      <c r="D1354" s="188"/>
    </row>
    <row r="1355" spans="4:4" x14ac:dyDescent="0.2">
      <c r="D1355" s="188"/>
    </row>
    <row r="1356" spans="4:4" x14ac:dyDescent="0.2">
      <c r="D1356" s="188"/>
    </row>
    <row r="1357" spans="4:4" x14ac:dyDescent="0.2">
      <c r="D1357" s="188"/>
    </row>
    <row r="1358" spans="4:4" x14ac:dyDescent="0.2">
      <c r="D1358" s="188"/>
    </row>
    <row r="1359" spans="4:4" x14ac:dyDescent="0.2">
      <c r="D1359" s="188"/>
    </row>
    <row r="1360" spans="4:4" x14ac:dyDescent="0.2">
      <c r="D1360" s="188"/>
    </row>
    <row r="1361" spans="4:4" x14ac:dyDescent="0.2">
      <c r="D1361" s="188"/>
    </row>
    <row r="1362" spans="4:4" x14ac:dyDescent="0.2">
      <c r="D1362" s="188"/>
    </row>
    <row r="1363" spans="4:4" x14ac:dyDescent="0.2">
      <c r="D1363" s="188"/>
    </row>
    <row r="1364" spans="4:4" x14ac:dyDescent="0.2">
      <c r="D1364" s="188"/>
    </row>
    <row r="1365" spans="4:4" x14ac:dyDescent="0.2">
      <c r="D1365" s="188"/>
    </row>
    <row r="1366" spans="4:4" x14ac:dyDescent="0.2">
      <c r="D1366" s="188"/>
    </row>
    <row r="1367" spans="4:4" x14ac:dyDescent="0.2">
      <c r="D1367" s="188"/>
    </row>
    <row r="1368" spans="4:4" x14ac:dyDescent="0.2">
      <c r="D1368" s="188"/>
    </row>
    <row r="1369" spans="4:4" x14ac:dyDescent="0.2">
      <c r="D1369" s="188"/>
    </row>
    <row r="1370" spans="4:4" x14ac:dyDescent="0.2">
      <c r="D1370" s="188"/>
    </row>
    <row r="1371" spans="4:4" x14ac:dyDescent="0.2">
      <c r="D1371" s="188"/>
    </row>
    <row r="1372" spans="4:4" x14ac:dyDescent="0.2">
      <c r="D1372" s="188"/>
    </row>
    <row r="1373" spans="4:4" x14ac:dyDescent="0.2">
      <c r="D1373" s="188"/>
    </row>
    <row r="1374" spans="4:4" x14ac:dyDescent="0.2">
      <c r="D1374" s="188"/>
    </row>
    <row r="1375" spans="4:4" x14ac:dyDescent="0.2">
      <c r="D1375" s="188"/>
    </row>
    <row r="1376" spans="4:4" x14ac:dyDescent="0.2">
      <c r="D1376" s="188"/>
    </row>
    <row r="1377" spans="4:4" x14ac:dyDescent="0.2">
      <c r="D1377" s="188"/>
    </row>
    <row r="1378" spans="4:4" x14ac:dyDescent="0.2">
      <c r="D1378" s="188"/>
    </row>
    <row r="1379" spans="4:4" x14ac:dyDescent="0.2">
      <c r="D1379" s="188"/>
    </row>
    <row r="1380" spans="4:4" x14ac:dyDescent="0.2">
      <c r="D1380" s="188"/>
    </row>
    <row r="1381" spans="4:4" x14ac:dyDescent="0.2">
      <c r="D1381" s="188"/>
    </row>
    <row r="1382" spans="4:4" x14ac:dyDescent="0.2">
      <c r="D1382" s="188"/>
    </row>
    <row r="1383" spans="4:4" x14ac:dyDescent="0.2">
      <c r="D1383" s="188"/>
    </row>
    <row r="1384" spans="4:4" x14ac:dyDescent="0.2">
      <c r="D1384" s="188"/>
    </row>
    <row r="1385" spans="4:4" x14ac:dyDescent="0.2">
      <c r="D1385" s="188"/>
    </row>
    <row r="1386" spans="4:4" x14ac:dyDescent="0.2">
      <c r="D1386" s="188"/>
    </row>
    <row r="1387" spans="4:4" x14ac:dyDescent="0.2">
      <c r="D1387" s="188"/>
    </row>
    <row r="1388" spans="4:4" x14ac:dyDescent="0.2">
      <c r="D1388" s="188"/>
    </row>
    <row r="1389" spans="4:4" x14ac:dyDescent="0.2">
      <c r="D1389" s="188"/>
    </row>
    <row r="1390" spans="4:4" x14ac:dyDescent="0.2">
      <c r="D1390" s="188"/>
    </row>
    <row r="1391" spans="4:4" x14ac:dyDescent="0.2">
      <c r="D1391" s="188"/>
    </row>
    <row r="1392" spans="4:4" x14ac:dyDescent="0.2">
      <c r="D1392" s="188"/>
    </row>
    <row r="1393" spans="4:4" x14ac:dyDescent="0.2">
      <c r="D1393" s="188"/>
    </row>
    <row r="1394" spans="4:4" x14ac:dyDescent="0.2">
      <c r="D1394" s="188"/>
    </row>
    <row r="1395" spans="4:4" x14ac:dyDescent="0.2">
      <c r="D1395" s="188"/>
    </row>
    <row r="1396" spans="4:4" x14ac:dyDescent="0.2">
      <c r="D1396" s="188"/>
    </row>
    <row r="1397" spans="4:4" x14ac:dyDescent="0.2">
      <c r="D1397" s="188"/>
    </row>
    <row r="1398" spans="4:4" x14ac:dyDescent="0.2">
      <c r="D1398" s="188"/>
    </row>
    <row r="1399" spans="4:4" x14ac:dyDescent="0.2">
      <c r="D1399" s="188"/>
    </row>
    <row r="1400" spans="4:4" x14ac:dyDescent="0.2">
      <c r="D1400" s="188"/>
    </row>
    <row r="1401" spans="4:4" x14ac:dyDescent="0.2">
      <c r="D1401" s="188"/>
    </row>
    <row r="1402" spans="4:4" x14ac:dyDescent="0.2">
      <c r="D1402" s="188"/>
    </row>
    <row r="1403" spans="4:4" x14ac:dyDescent="0.2">
      <c r="D1403" s="188"/>
    </row>
    <row r="1404" spans="4:4" x14ac:dyDescent="0.2">
      <c r="D1404" s="188"/>
    </row>
    <row r="1405" spans="4:4" x14ac:dyDescent="0.2">
      <c r="D1405" s="188"/>
    </row>
    <row r="1406" spans="4:4" x14ac:dyDescent="0.2">
      <c r="D1406" s="188"/>
    </row>
    <row r="1407" spans="4:4" x14ac:dyDescent="0.2">
      <c r="D1407" s="188"/>
    </row>
    <row r="1408" spans="4:4" x14ac:dyDescent="0.2">
      <c r="D1408" s="188"/>
    </row>
    <row r="1409" spans="4:4" x14ac:dyDescent="0.2">
      <c r="D1409" s="188"/>
    </row>
    <row r="1410" spans="4:4" x14ac:dyDescent="0.2">
      <c r="D1410" s="188"/>
    </row>
    <row r="1411" spans="4:4" x14ac:dyDescent="0.2">
      <c r="D1411" s="188"/>
    </row>
    <row r="1412" spans="4:4" x14ac:dyDescent="0.2">
      <c r="D1412" s="188"/>
    </row>
    <row r="1413" spans="4:4" x14ac:dyDescent="0.2">
      <c r="D1413" s="188"/>
    </row>
    <row r="1414" spans="4:4" x14ac:dyDescent="0.2">
      <c r="D1414" s="188"/>
    </row>
    <row r="1415" spans="4:4" x14ac:dyDescent="0.2">
      <c r="D1415" s="188"/>
    </row>
    <row r="1416" spans="4:4" x14ac:dyDescent="0.2">
      <c r="D1416" s="188"/>
    </row>
    <row r="1417" spans="4:4" x14ac:dyDescent="0.2">
      <c r="D1417" s="188"/>
    </row>
    <row r="1418" spans="4:4" x14ac:dyDescent="0.2">
      <c r="D1418" s="188"/>
    </row>
    <row r="1419" spans="4:4" x14ac:dyDescent="0.2">
      <c r="D1419" s="188"/>
    </row>
    <row r="1420" spans="4:4" x14ac:dyDescent="0.2">
      <c r="D1420" s="188"/>
    </row>
    <row r="1421" spans="4:4" x14ac:dyDescent="0.2">
      <c r="D1421" s="188"/>
    </row>
    <row r="1422" spans="4:4" x14ac:dyDescent="0.2">
      <c r="D1422" s="188"/>
    </row>
    <row r="1423" spans="4:4" x14ac:dyDescent="0.2">
      <c r="D1423" s="188"/>
    </row>
    <row r="1424" spans="4:4" x14ac:dyDescent="0.2">
      <c r="D1424" s="188"/>
    </row>
    <row r="1425" spans="4:4" x14ac:dyDescent="0.2">
      <c r="D1425" s="188"/>
    </row>
    <row r="1426" spans="4:4" x14ac:dyDescent="0.2">
      <c r="D1426" s="188"/>
    </row>
    <row r="1427" spans="4:4" x14ac:dyDescent="0.2">
      <c r="D1427" s="188"/>
    </row>
    <row r="1428" spans="4:4" x14ac:dyDescent="0.2">
      <c r="D1428" s="188"/>
    </row>
    <row r="1429" spans="4:4" x14ac:dyDescent="0.2">
      <c r="D1429" s="188"/>
    </row>
    <row r="1430" spans="4:4" x14ac:dyDescent="0.2">
      <c r="D1430" s="188"/>
    </row>
    <row r="1431" spans="4:4" x14ac:dyDescent="0.2">
      <c r="D1431" s="188"/>
    </row>
    <row r="1432" spans="4:4" x14ac:dyDescent="0.2">
      <c r="D1432" s="188"/>
    </row>
    <row r="1433" spans="4:4" x14ac:dyDescent="0.2">
      <c r="D1433" s="188"/>
    </row>
    <row r="1434" spans="4:4" x14ac:dyDescent="0.2">
      <c r="D1434" s="188"/>
    </row>
    <row r="1435" spans="4:4" x14ac:dyDescent="0.2">
      <c r="D1435" s="188"/>
    </row>
    <row r="1436" spans="4:4" x14ac:dyDescent="0.2">
      <c r="D1436" s="188"/>
    </row>
    <row r="1437" spans="4:4" x14ac:dyDescent="0.2">
      <c r="D1437" s="188"/>
    </row>
    <row r="1438" spans="4:4" x14ac:dyDescent="0.2">
      <c r="D1438" s="188"/>
    </row>
    <row r="1439" spans="4:4" x14ac:dyDescent="0.2">
      <c r="D1439" s="188"/>
    </row>
    <row r="1440" spans="4:4" x14ac:dyDescent="0.2">
      <c r="D1440" s="188"/>
    </row>
    <row r="1441" spans="4:4" x14ac:dyDescent="0.2">
      <c r="D1441" s="188"/>
    </row>
    <row r="1442" spans="4:4" x14ac:dyDescent="0.2">
      <c r="D1442" s="188"/>
    </row>
    <row r="1443" spans="4:4" x14ac:dyDescent="0.2">
      <c r="D1443" s="188"/>
    </row>
    <row r="1444" spans="4:4" x14ac:dyDescent="0.2">
      <c r="D1444" s="188"/>
    </row>
    <row r="1445" spans="4:4" x14ac:dyDescent="0.2">
      <c r="D1445" s="188"/>
    </row>
    <row r="1446" spans="4:4" x14ac:dyDescent="0.2">
      <c r="D1446" s="188"/>
    </row>
    <row r="1447" spans="4:4" x14ac:dyDescent="0.2">
      <c r="D1447" s="188"/>
    </row>
    <row r="1448" spans="4:4" x14ac:dyDescent="0.2">
      <c r="D1448" s="188"/>
    </row>
    <row r="1449" spans="4:4" x14ac:dyDescent="0.2">
      <c r="D1449" s="188"/>
    </row>
    <row r="1450" spans="4:4" x14ac:dyDescent="0.2">
      <c r="D1450" s="188"/>
    </row>
    <row r="1451" spans="4:4" x14ac:dyDescent="0.2">
      <c r="D1451" s="188"/>
    </row>
    <row r="1452" spans="4:4" x14ac:dyDescent="0.2">
      <c r="D1452" s="188"/>
    </row>
    <row r="1453" spans="4:4" x14ac:dyDescent="0.2">
      <c r="D1453" s="188"/>
    </row>
    <row r="1454" spans="4:4" x14ac:dyDescent="0.2">
      <c r="D1454" s="188"/>
    </row>
    <row r="1455" spans="4:4" x14ac:dyDescent="0.2">
      <c r="D1455" s="188"/>
    </row>
    <row r="1456" spans="4:4" x14ac:dyDescent="0.2">
      <c r="D1456" s="188"/>
    </row>
    <row r="1457" spans="4:4" x14ac:dyDescent="0.2">
      <c r="D1457" s="188"/>
    </row>
    <row r="1458" spans="4:4" x14ac:dyDescent="0.2">
      <c r="D1458" s="188"/>
    </row>
    <row r="1459" spans="4:4" x14ac:dyDescent="0.2">
      <c r="D1459" s="188"/>
    </row>
    <row r="1460" spans="4:4" x14ac:dyDescent="0.2">
      <c r="D1460" s="188"/>
    </row>
    <row r="1461" spans="4:4" x14ac:dyDescent="0.2">
      <c r="D1461" s="188"/>
    </row>
    <row r="1462" spans="4:4" x14ac:dyDescent="0.2">
      <c r="D1462" s="188"/>
    </row>
    <row r="1463" spans="4:4" x14ac:dyDescent="0.2">
      <c r="D1463" s="188"/>
    </row>
    <row r="1464" spans="4:4" x14ac:dyDescent="0.2">
      <c r="D1464" s="188"/>
    </row>
    <row r="1465" spans="4:4" x14ac:dyDescent="0.2">
      <c r="D1465" s="188"/>
    </row>
    <row r="1466" spans="4:4" x14ac:dyDescent="0.2">
      <c r="D1466" s="188"/>
    </row>
    <row r="1467" spans="4:4" x14ac:dyDescent="0.2">
      <c r="D1467" s="188"/>
    </row>
    <row r="1468" spans="4:4" x14ac:dyDescent="0.2">
      <c r="D1468" s="188"/>
    </row>
    <row r="1469" spans="4:4" x14ac:dyDescent="0.2">
      <c r="D1469" s="188"/>
    </row>
    <row r="1470" spans="4:4" x14ac:dyDescent="0.2">
      <c r="D1470" s="188"/>
    </row>
    <row r="1471" spans="4:4" x14ac:dyDescent="0.2">
      <c r="D1471" s="188"/>
    </row>
    <row r="1472" spans="4:4" x14ac:dyDescent="0.2">
      <c r="D1472" s="188"/>
    </row>
    <row r="1473" spans="4:4" x14ac:dyDescent="0.2">
      <c r="D1473" s="188"/>
    </row>
    <row r="1474" spans="4:4" x14ac:dyDescent="0.2">
      <c r="D1474" s="188"/>
    </row>
    <row r="1475" spans="4:4" x14ac:dyDescent="0.2">
      <c r="D1475" s="188"/>
    </row>
    <row r="1476" spans="4:4" x14ac:dyDescent="0.2">
      <c r="D1476" s="188"/>
    </row>
    <row r="1477" spans="4:4" x14ac:dyDescent="0.2">
      <c r="D1477" s="188"/>
    </row>
    <row r="1478" spans="4:4" x14ac:dyDescent="0.2">
      <c r="D1478" s="188"/>
    </row>
    <row r="1479" spans="4:4" x14ac:dyDescent="0.2">
      <c r="D1479" s="188"/>
    </row>
    <row r="1480" spans="4:4" x14ac:dyDescent="0.2">
      <c r="D1480" s="188"/>
    </row>
    <row r="1481" spans="4:4" x14ac:dyDescent="0.2">
      <c r="D1481" s="188"/>
    </row>
    <row r="1482" spans="4:4" x14ac:dyDescent="0.2">
      <c r="D1482" s="188"/>
    </row>
    <row r="1483" spans="4:4" x14ac:dyDescent="0.2">
      <c r="D1483" s="188"/>
    </row>
    <row r="1484" spans="4:4" x14ac:dyDescent="0.2">
      <c r="D1484" s="188"/>
    </row>
    <row r="1485" spans="4:4" x14ac:dyDescent="0.2">
      <c r="D1485" s="188"/>
    </row>
    <row r="1486" spans="4:4" x14ac:dyDescent="0.2">
      <c r="D1486" s="188"/>
    </row>
    <row r="1487" spans="4:4" x14ac:dyDescent="0.2">
      <c r="D1487" s="188"/>
    </row>
    <row r="1488" spans="4:4" x14ac:dyDescent="0.2">
      <c r="D1488" s="188"/>
    </row>
    <row r="1489" spans="4:4" x14ac:dyDescent="0.2">
      <c r="D1489" s="188"/>
    </row>
    <row r="1490" spans="4:4" x14ac:dyDescent="0.2">
      <c r="D1490" s="188"/>
    </row>
    <row r="1491" spans="4:4" x14ac:dyDescent="0.2">
      <c r="D1491" s="188"/>
    </row>
    <row r="1492" spans="4:4" x14ac:dyDescent="0.2">
      <c r="D1492" s="188"/>
    </row>
    <row r="1493" spans="4:4" x14ac:dyDescent="0.2">
      <c r="D1493" s="188"/>
    </row>
    <row r="1494" spans="4:4" x14ac:dyDescent="0.2">
      <c r="D1494" s="188"/>
    </row>
    <row r="1495" spans="4:4" x14ac:dyDescent="0.2">
      <c r="D1495" s="188"/>
    </row>
    <row r="1496" spans="4:4" x14ac:dyDescent="0.2">
      <c r="D1496" s="188"/>
    </row>
    <row r="1497" spans="4:4" x14ac:dyDescent="0.2">
      <c r="D1497" s="188"/>
    </row>
    <row r="1498" spans="4:4" x14ac:dyDescent="0.2">
      <c r="D1498" s="188"/>
    </row>
    <row r="1499" spans="4:4" x14ac:dyDescent="0.2">
      <c r="D1499" s="188"/>
    </row>
    <row r="1500" spans="4:4" x14ac:dyDescent="0.2">
      <c r="D1500" s="188"/>
    </row>
    <row r="1501" spans="4:4" x14ac:dyDescent="0.2">
      <c r="D1501" s="188"/>
    </row>
    <row r="1502" spans="4:4" x14ac:dyDescent="0.2">
      <c r="D1502" s="188"/>
    </row>
    <row r="1503" spans="4:4" x14ac:dyDescent="0.2">
      <c r="D1503" s="188"/>
    </row>
    <row r="1504" spans="4:4" x14ac:dyDescent="0.2">
      <c r="D1504" s="188"/>
    </row>
    <row r="1505" spans="4:4" x14ac:dyDescent="0.2">
      <c r="D1505" s="188"/>
    </row>
    <row r="1506" spans="4:4" x14ac:dyDescent="0.2">
      <c r="D1506" s="188"/>
    </row>
    <row r="1507" spans="4:4" x14ac:dyDescent="0.2">
      <c r="D1507" s="188"/>
    </row>
    <row r="1508" spans="4:4" x14ac:dyDescent="0.2">
      <c r="D1508" s="188"/>
    </row>
    <row r="1509" spans="4:4" x14ac:dyDescent="0.2">
      <c r="D1509" s="188"/>
    </row>
    <row r="1510" spans="4:4" x14ac:dyDescent="0.2">
      <c r="D1510" s="188"/>
    </row>
    <row r="1511" spans="4:4" x14ac:dyDescent="0.2">
      <c r="D1511" s="188"/>
    </row>
    <row r="1512" spans="4:4" x14ac:dyDescent="0.2">
      <c r="D1512" s="188"/>
    </row>
    <row r="1513" spans="4:4" x14ac:dyDescent="0.2">
      <c r="D1513" s="188"/>
    </row>
    <row r="1514" spans="4:4" x14ac:dyDescent="0.2">
      <c r="D1514" s="188"/>
    </row>
    <row r="1515" spans="4:4" x14ac:dyDescent="0.2">
      <c r="D1515" s="188"/>
    </row>
    <row r="1516" spans="4:4" x14ac:dyDescent="0.2">
      <c r="D1516" s="188"/>
    </row>
    <row r="1517" spans="4:4" x14ac:dyDescent="0.2">
      <c r="D1517" s="188"/>
    </row>
    <row r="1518" spans="4:4" x14ac:dyDescent="0.2">
      <c r="D1518" s="188"/>
    </row>
    <row r="1519" spans="4:4" x14ac:dyDescent="0.2">
      <c r="D1519" s="188"/>
    </row>
    <row r="1520" spans="4:4" x14ac:dyDescent="0.2">
      <c r="D1520" s="188"/>
    </row>
    <row r="1521" spans="4:4" x14ac:dyDescent="0.2">
      <c r="D1521" s="188"/>
    </row>
    <row r="1522" spans="4:4" x14ac:dyDescent="0.2">
      <c r="D1522" s="188"/>
    </row>
    <row r="1523" spans="4:4" x14ac:dyDescent="0.2">
      <c r="D1523" s="188"/>
    </row>
    <row r="1524" spans="4:4" x14ac:dyDescent="0.2">
      <c r="D1524" s="188"/>
    </row>
    <row r="1525" spans="4:4" x14ac:dyDescent="0.2">
      <c r="D1525" s="188"/>
    </row>
    <row r="1526" spans="4:4" x14ac:dyDescent="0.2">
      <c r="D1526" s="188"/>
    </row>
    <row r="1527" spans="4:4" x14ac:dyDescent="0.2">
      <c r="D1527" s="188"/>
    </row>
    <row r="1528" spans="4:4" x14ac:dyDescent="0.2">
      <c r="D1528" s="188"/>
    </row>
    <row r="1529" spans="4:4" x14ac:dyDescent="0.2">
      <c r="D1529" s="188"/>
    </row>
    <row r="1530" spans="4:4" x14ac:dyDescent="0.2">
      <c r="D1530" s="188"/>
    </row>
    <row r="1531" spans="4:4" x14ac:dyDescent="0.2">
      <c r="D1531" s="188"/>
    </row>
    <row r="1532" spans="4:4" x14ac:dyDescent="0.2">
      <c r="D1532" s="188"/>
    </row>
    <row r="1533" spans="4:4" x14ac:dyDescent="0.2">
      <c r="D1533" s="188"/>
    </row>
    <row r="1534" spans="4:4" x14ac:dyDescent="0.2">
      <c r="D1534" s="188"/>
    </row>
    <row r="1535" spans="4:4" x14ac:dyDescent="0.2">
      <c r="D1535" s="188"/>
    </row>
    <row r="1536" spans="4:4" x14ac:dyDescent="0.2">
      <c r="D1536" s="188"/>
    </row>
    <row r="1537" spans="4:4" x14ac:dyDescent="0.2">
      <c r="D1537" s="188"/>
    </row>
    <row r="1538" spans="4:4" x14ac:dyDescent="0.2">
      <c r="D1538" s="188"/>
    </row>
    <row r="1539" spans="4:4" x14ac:dyDescent="0.2">
      <c r="D1539" s="188"/>
    </row>
    <row r="1540" spans="4:4" x14ac:dyDescent="0.2">
      <c r="D1540" s="188"/>
    </row>
    <row r="1541" spans="4:4" x14ac:dyDescent="0.2">
      <c r="D1541" s="188"/>
    </row>
    <row r="1542" spans="4:4" x14ac:dyDescent="0.2">
      <c r="D1542" s="188"/>
    </row>
    <row r="1543" spans="4:4" x14ac:dyDescent="0.2">
      <c r="D1543" s="188"/>
    </row>
    <row r="1544" spans="4:4" x14ac:dyDescent="0.2">
      <c r="D1544" s="188"/>
    </row>
    <row r="1545" spans="4:4" x14ac:dyDescent="0.2">
      <c r="D1545" s="188"/>
    </row>
    <row r="1546" spans="4:4" x14ac:dyDescent="0.2">
      <c r="D1546" s="188"/>
    </row>
    <row r="1547" spans="4:4" x14ac:dyDescent="0.2">
      <c r="D1547" s="188"/>
    </row>
    <row r="1548" spans="4:4" x14ac:dyDescent="0.2">
      <c r="D1548" s="188"/>
    </row>
    <row r="1549" spans="4:4" x14ac:dyDescent="0.2">
      <c r="D1549" s="188"/>
    </row>
    <row r="1550" spans="4:4" x14ac:dyDescent="0.2">
      <c r="D1550" s="188"/>
    </row>
    <row r="1551" spans="4:4" x14ac:dyDescent="0.2">
      <c r="D1551" s="188"/>
    </row>
    <row r="1552" spans="4:4" x14ac:dyDescent="0.2">
      <c r="D1552" s="188"/>
    </row>
    <row r="1553" spans="4:4" x14ac:dyDescent="0.2">
      <c r="D1553" s="188"/>
    </row>
    <row r="1554" spans="4:4" x14ac:dyDescent="0.2">
      <c r="D1554" s="188"/>
    </row>
    <row r="1555" spans="4:4" x14ac:dyDescent="0.2">
      <c r="D1555" s="188"/>
    </row>
    <row r="1556" spans="4:4" x14ac:dyDescent="0.2">
      <c r="D1556" s="188"/>
    </row>
    <row r="1557" spans="4:4" x14ac:dyDescent="0.2">
      <c r="D1557" s="188"/>
    </row>
    <row r="1558" spans="4:4" x14ac:dyDescent="0.2">
      <c r="D1558" s="188"/>
    </row>
    <row r="1559" spans="4:4" x14ac:dyDescent="0.2">
      <c r="D1559" s="188"/>
    </row>
    <row r="1560" spans="4:4" x14ac:dyDescent="0.2">
      <c r="D1560" s="188"/>
    </row>
    <row r="1561" spans="4:4" x14ac:dyDescent="0.2">
      <c r="D1561" s="188"/>
    </row>
    <row r="1562" spans="4:4" x14ac:dyDescent="0.2">
      <c r="D1562" s="188"/>
    </row>
    <row r="1563" spans="4:4" x14ac:dyDescent="0.2">
      <c r="D1563" s="188"/>
    </row>
    <row r="1564" spans="4:4" x14ac:dyDescent="0.2">
      <c r="D1564" s="188"/>
    </row>
    <row r="1565" spans="4:4" x14ac:dyDescent="0.2">
      <c r="D1565" s="188"/>
    </row>
    <row r="1566" spans="4:4" x14ac:dyDescent="0.2">
      <c r="D1566" s="188"/>
    </row>
    <row r="1567" spans="4:4" x14ac:dyDescent="0.2">
      <c r="D1567" s="188"/>
    </row>
    <row r="1568" spans="4:4" x14ac:dyDescent="0.2">
      <c r="D1568" s="188"/>
    </row>
    <row r="1569" spans="4:4" x14ac:dyDescent="0.2">
      <c r="D1569" s="188"/>
    </row>
    <row r="1570" spans="4:4" x14ac:dyDescent="0.2">
      <c r="D1570" s="188"/>
    </row>
    <row r="1571" spans="4:4" x14ac:dyDescent="0.2">
      <c r="D1571" s="188"/>
    </row>
    <row r="1572" spans="4:4" x14ac:dyDescent="0.2">
      <c r="D1572" s="188"/>
    </row>
    <row r="1573" spans="4:4" x14ac:dyDescent="0.2">
      <c r="D1573" s="188"/>
    </row>
    <row r="1574" spans="4:4" x14ac:dyDescent="0.2">
      <c r="D1574" s="188"/>
    </row>
    <row r="1575" spans="4:4" x14ac:dyDescent="0.2">
      <c r="D1575" s="188"/>
    </row>
    <row r="1576" spans="4:4" x14ac:dyDescent="0.2">
      <c r="D1576" s="188"/>
    </row>
    <row r="1577" spans="4:4" x14ac:dyDescent="0.2">
      <c r="D1577" s="188"/>
    </row>
    <row r="1578" spans="4:4" x14ac:dyDescent="0.2">
      <c r="D1578" s="188"/>
    </row>
    <row r="1579" spans="4:4" x14ac:dyDescent="0.2">
      <c r="D1579" s="188"/>
    </row>
    <row r="1580" spans="4:4" x14ac:dyDescent="0.2">
      <c r="D1580" s="188"/>
    </row>
    <row r="1581" spans="4:4" x14ac:dyDescent="0.2">
      <c r="D1581" s="188"/>
    </row>
    <row r="1582" spans="4:4" x14ac:dyDescent="0.2">
      <c r="D1582" s="188"/>
    </row>
    <row r="1583" spans="4:4" x14ac:dyDescent="0.2">
      <c r="D1583" s="188"/>
    </row>
    <row r="1584" spans="4:4" x14ac:dyDescent="0.2">
      <c r="D1584" s="188"/>
    </row>
    <row r="1585" spans="4:4" x14ac:dyDescent="0.2">
      <c r="D1585" s="188"/>
    </row>
    <row r="1586" spans="4:4" x14ac:dyDescent="0.2">
      <c r="D1586" s="188"/>
    </row>
    <row r="1587" spans="4:4" x14ac:dyDescent="0.2">
      <c r="D1587" s="188"/>
    </row>
    <row r="1588" spans="4:4" x14ac:dyDescent="0.2">
      <c r="D1588" s="188"/>
    </row>
    <row r="1589" spans="4:4" x14ac:dyDescent="0.2">
      <c r="D1589" s="188"/>
    </row>
    <row r="1590" spans="4:4" x14ac:dyDescent="0.2">
      <c r="D1590" s="188"/>
    </row>
    <row r="1591" spans="4:4" x14ac:dyDescent="0.2">
      <c r="D1591" s="188"/>
    </row>
    <row r="1592" spans="4:4" x14ac:dyDescent="0.2">
      <c r="D1592" s="188"/>
    </row>
    <row r="1593" spans="4:4" x14ac:dyDescent="0.2">
      <c r="D1593" s="188"/>
    </row>
    <row r="1594" spans="4:4" x14ac:dyDescent="0.2">
      <c r="D1594" s="188"/>
    </row>
    <row r="1595" spans="4:4" x14ac:dyDescent="0.2">
      <c r="D1595" s="188"/>
    </row>
    <row r="1596" spans="4:4" x14ac:dyDescent="0.2">
      <c r="D1596" s="188"/>
    </row>
    <row r="1597" spans="4:4" x14ac:dyDescent="0.2">
      <c r="D1597" s="188"/>
    </row>
    <row r="1598" spans="4:4" x14ac:dyDescent="0.2">
      <c r="D1598" s="188"/>
    </row>
    <row r="1599" spans="4:4" x14ac:dyDescent="0.2">
      <c r="D1599" s="188"/>
    </row>
    <row r="1600" spans="4:4" x14ac:dyDescent="0.2">
      <c r="D1600" s="188"/>
    </row>
    <row r="1601" spans="4:4" x14ac:dyDescent="0.2">
      <c r="D1601" s="188"/>
    </row>
    <row r="1602" spans="4:4" x14ac:dyDescent="0.2">
      <c r="D1602" s="188"/>
    </row>
    <row r="1603" spans="4:4" x14ac:dyDescent="0.2">
      <c r="D1603" s="188"/>
    </row>
    <row r="1604" spans="4:4" x14ac:dyDescent="0.2">
      <c r="D1604" s="188"/>
    </row>
    <row r="1605" spans="4:4" x14ac:dyDescent="0.2">
      <c r="D1605" s="188"/>
    </row>
    <row r="1606" spans="4:4" x14ac:dyDescent="0.2">
      <c r="D1606" s="188"/>
    </row>
    <row r="1607" spans="4:4" x14ac:dyDescent="0.2">
      <c r="D1607" s="188"/>
    </row>
    <row r="1608" spans="4:4" x14ac:dyDescent="0.2">
      <c r="D1608" s="188"/>
    </row>
    <row r="1609" spans="4:4" x14ac:dyDescent="0.2">
      <c r="D1609" s="188"/>
    </row>
    <row r="1610" spans="4:4" x14ac:dyDescent="0.2">
      <c r="D1610" s="188"/>
    </row>
    <row r="1611" spans="4:4" x14ac:dyDescent="0.2">
      <c r="D1611" s="188"/>
    </row>
    <row r="1612" spans="4:4" x14ac:dyDescent="0.2">
      <c r="D1612" s="188"/>
    </row>
    <row r="1613" spans="4:4" x14ac:dyDescent="0.2">
      <c r="D1613" s="188"/>
    </row>
    <row r="1614" spans="4:4" x14ac:dyDescent="0.2">
      <c r="D1614" s="188"/>
    </row>
    <row r="1615" spans="4:4" x14ac:dyDescent="0.2">
      <c r="D1615" s="188"/>
    </row>
    <row r="1616" spans="4:4" x14ac:dyDescent="0.2">
      <c r="D1616" s="188"/>
    </row>
    <row r="1617" spans="4:4" x14ac:dyDescent="0.2">
      <c r="D1617" s="188"/>
    </row>
    <row r="1618" spans="4:4" x14ac:dyDescent="0.2">
      <c r="D1618" s="188"/>
    </row>
    <row r="1619" spans="4:4" x14ac:dyDescent="0.2">
      <c r="D1619" s="188"/>
    </row>
    <row r="1620" spans="4:4" x14ac:dyDescent="0.2">
      <c r="D1620" s="188"/>
    </row>
    <row r="1621" spans="4:4" x14ac:dyDescent="0.2">
      <c r="D1621" s="188"/>
    </row>
    <row r="1622" spans="4:4" x14ac:dyDescent="0.2">
      <c r="D1622" s="188"/>
    </row>
    <row r="1623" spans="4:4" x14ac:dyDescent="0.2">
      <c r="D1623" s="188"/>
    </row>
    <row r="1624" spans="4:4" x14ac:dyDescent="0.2">
      <c r="D1624" s="188"/>
    </row>
    <row r="1625" spans="4:4" x14ac:dyDescent="0.2">
      <c r="D1625" s="188"/>
    </row>
    <row r="1626" spans="4:4" x14ac:dyDescent="0.2">
      <c r="D1626" s="188"/>
    </row>
    <row r="1627" spans="4:4" x14ac:dyDescent="0.2">
      <c r="D1627" s="188"/>
    </row>
    <row r="1628" spans="4:4" x14ac:dyDescent="0.2">
      <c r="D1628" s="188"/>
    </row>
    <row r="1629" spans="4:4" x14ac:dyDescent="0.2">
      <c r="D1629" s="188"/>
    </row>
    <row r="1630" spans="4:4" x14ac:dyDescent="0.2">
      <c r="D1630" s="188"/>
    </row>
    <row r="1631" spans="4:4" x14ac:dyDescent="0.2">
      <c r="D1631" s="188"/>
    </row>
    <row r="1632" spans="4:4" x14ac:dyDescent="0.2">
      <c r="D1632" s="188"/>
    </row>
    <row r="1633" spans="4:4" x14ac:dyDescent="0.2">
      <c r="D1633" s="188"/>
    </row>
    <row r="1634" spans="4:4" x14ac:dyDescent="0.2">
      <c r="D1634" s="188"/>
    </row>
    <row r="1635" spans="4:4" x14ac:dyDescent="0.2">
      <c r="D1635" s="188"/>
    </row>
    <row r="1636" spans="4:4" x14ac:dyDescent="0.2">
      <c r="D1636" s="188"/>
    </row>
    <row r="1637" spans="4:4" x14ac:dyDescent="0.2">
      <c r="D1637" s="188"/>
    </row>
    <row r="1638" spans="4:4" x14ac:dyDescent="0.2">
      <c r="D1638" s="188"/>
    </row>
    <row r="1639" spans="4:4" x14ac:dyDescent="0.2">
      <c r="D1639" s="188"/>
    </row>
    <row r="1640" spans="4:4" x14ac:dyDescent="0.2">
      <c r="D1640" s="188"/>
    </row>
    <row r="1641" spans="4:4" x14ac:dyDescent="0.2">
      <c r="D1641" s="188"/>
    </row>
    <row r="1642" spans="4:4" x14ac:dyDescent="0.2">
      <c r="D1642" s="188"/>
    </row>
    <row r="1643" spans="4:4" x14ac:dyDescent="0.2">
      <c r="D1643" s="188"/>
    </row>
    <row r="1644" spans="4:4" x14ac:dyDescent="0.2">
      <c r="D1644" s="188"/>
    </row>
    <row r="1645" spans="4:4" x14ac:dyDescent="0.2">
      <c r="D1645" s="188"/>
    </row>
    <row r="1646" spans="4:4" x14ac:dyDescent="0.2">
      <c r="D1646" s="188"/>
    </row>
    <row r="1647" spans="4:4" x14ac:dyDescent="0.2">
      <c r="D1647" s="188"/>
    </row>
    <row r="1648" spans="4:4" x14ac:dyDescent="0.2">
      <c r="D1648" s="188"/>
    </row>
    <row r="1649" spans="4:4" x14ac:dyDescent="0.2">
      <c r="D1649" s="188"/>
    </row>
    <row r="1650" spans="4:4" x14ac:dyDescent="0.2">
      <c r="D1650" s="188"/>
    </row>
    <row r="1651" spans="4:4" x14ac:dyDescent="0.2">
      <c r="D1651" s="188"/>
    </row>
    <row r="1652" spans="4:4" x14ac:dyDescent="0.2">
      <c r="D1652" s="188"/>
    </row>
    <row r="1653" spans="4:4" x14ac:dyDescent="0.2">
      <c r="D1653" s="188"/>
    </row>
    <row r="1654" spans="4:4" x14ac:dyDescent="0.2">
      <c r="D1654" s="188"/>
    </row>
    <row r="1655" spans="4:4" x14ac:dyDescent="0.2">
      <c r="D1655" s="188"/>
    </row>
    <row r="1656" spans="4:4" x14ac:dyDescent="0.2">
      <c r="D1656" s="188"/>
    </row>
    <row r="1657" spans="4:4" x14ac:dyDescent="0.2">
      <c r="D1657" s="188"/>
    </row>
    <row r="1658" spans="4:4" x14ac:dyDescent="0.2">
      <c r="D1658" s="188"/>
    </row>
    <row r="1659" spans="4:4" x14ac:dyDescent="0.2">
      <c r="D1659" s="188"/>
    </row>
    <row r="1660" spans="4:4" x14ac:dyDescent="0.2">
      <c r="D1660" s="188"/>
    </row>
    <row r="1661" spans="4:4" x14ac:dyDescent="0.2">
      <c r="D1661" s="188"/>
    </row>
    <row r="1662" spans="4:4" x14ac:dyDescent="0.2">
      <c r="D1662" s="188"/>
    </row>
    <row r="1663" spans="4:4" x14ac:dyDescent="0.2">
      <c r="D1663" s="188"/>
    </row>
    <row r="1664" spans="4:4" x14ac:dyDescent="0.2">
      <c r="D1664" s="188"/>
    </row>
    <row r="1665" spans="4:4" x14ac:dyDescent="0.2">
      <c r="D1665" s="188"/>
    </row>
    <row r="1666" spans="4:4" x14ac:dyDescent="0.2">
      <c r="D1666" s="188"/>
    </row>
    <row r="1667" spans="4:4" x14ac:dyDescent="0.2">
      <c r="D1667" s="188"/>
    </row>
    <row r="1668" spans="4:4" x14ac:dyDescent="0.2">
      <c r="D1668" s="188"/>
    </row>
    <row r="1669" spans="4:4" x14ac:dyDescent="0.2">
      <c r="D1669" s="188"/>
    </row>
    <row r="1670" spans="4:4" x14ac:dyDescent="0.2">
      <c r="D1670" s="188"/>
    </row>
    <row r="1671" spans="4:4" x14ac:dyDescent="0.2">
      <c r="D1671" s="188"/>
    </row>
    <row r="1672" spans="4:4" x14ac:dyDescent="0.2">
      <c r="D1672" s="188"/>
    </row>
    <row r="1673" spans="4:4" x14ac:dyDescent="0.2">
      <c r="D1673" s="188"/>
    </row>
    <row r="1674" spans="4:4" x14ac:dyDescent="0.2">
      <c r="D1674" s="188"/>
    </row>
    <row r="1675" spans="4:4" x14ac:dyDescent="0.2">
      <c r="D1675" s="188"/>
    </row>
    <row r="1676" spans="4:4" x14ac:dyDescent="0.2">
      <c r="D1676" s="188"/>
    </row>
    <row r="1677" spans="4:4" x14ac:dyDescent="0.2">
      <c r="D1677" s="188"/>
    </row>
    <row r="1678" spans="4:4" x14ac:dyDescent="0.2">
      <c r="D1678" s="188"/>
    </row>
    <row r="1679" spans="4:4" x14ac:dyDescent="0.2">
      <c r="D1679" s="188"/>
    </row>
    <row r="1680" spans="4:4" x14ac:dyDescent="0.2">
      <c r="D1680" s="188"/>
    </row>
    <row r="1681" spans="4:4" x14ac:dyDescent="0.2">
      <c r="D1681" s="188"/>
    </row>
    <row r="1682" spans="4:4" x14ac:dyDescent="0.2">
      <c r="D1682" s="188"/>
    </row>
    <row r="1683" spans="4:4" x14ac:dyDescent="0.2">
      <c r="D1683" s="188"/>
    </row>
    <row r="1684" spans="4:4" x14ac:dyDescent="0.2">
      <c r="D1684" s="188"/>
    </row>
    <row r="1685" spans="4:4" x14ac:dyDescent="0.2">
      <c r="D1685" s="188"/>
    </row>
    <row r="1686" spans="4:4" x14ac:dyDescent="0.2">
      <c r="D1686" s="188"/>
    </row>
    <row r="1687" spans="4:4" x14ac:dyDescent="0.2">
      <c r="D1687" s="188"/>
    </row>
    <row r="1688" spans="4:4" x14ac:dyDescent="0.2">
      <c r="D1688" s="188"/>
    </row>
    <row r="1689" spans="4:4" x14ac:dyDescent="0.2">
      <c r="D1689" s="188"/>
    </row>
    <row r="1690" spans="4:4" x14ac:dyDescent="0.2">
      <c r="D1690" s="188"/>
    </row>
    <row r="1691" spans="4:4" x14ac:dyDescent="0.2">
      <c r="D1691" s="188"/>
    </row>
    <row r="1692" spans="4:4" x14ac:dyDescent="0.2">
      <c r="D1692" s="188"/>
    </row>
    <row r="1693" spans="4:4" x14ac:dyDescent="0.2">
      <c r="D1693" s="188"/>
    </row>
    <row r="1694" spans="4:4" x14ac:dyDescent="0.2">
      <c r="D1694" s="188"/>
    </row>
    <row r="1695" spans="4:4" x14ac:dyDescent="0.2">
      <c r="D1695" s="188"/>
    </row>
    <row r="1696" spans="4:4" x14ac:dyDescent="0.2">
      <c r="D1696" s="188"/>
    </row>
    <row r="1697" spans="4:4" x14ac:dyDescent="0.2">
      <c r="D1697" s="188"/>
    </row>
    <row r="1698" spans="4:4" x14ac:dyDescent="0.2">
      <c r="D1698" s="188"/>
    </row>
    <row r="1699" spans="4:4" x14ac:dyDescent="0.2">
      <c r="D1699" s="188"/>
    </row>
    <row r="1700" spans="4:4" x14ac:dyDescent="0.2">
      <c r="D1700" s="188"/>
    </row>
    <row r="1701" spans="4:4" x14ac:dyDescent="0.2">
      <c r="D1701" s="188"/>
    </row>
    <row r="1702" spans="4:4" x14ac:dyDescent="0.2">
      <c r="D1702" s="188"/>
    </row>
    <row r="1703" spans="4:4" x14ac:dyDescent="0.2">
      <c r="D1703" s="188"/>
    </row>
    <row r="1704" spans="4:4" x14ac:dyDescent="0.2">
      <c r="D1704" s="188"/>
    </row>
    <row r="1705" spans="4:4" x14ac:dyDescent="0.2">
      <c r="D1705" s="188"/>
    </row>
    <row r="1706" spans="4:4" x14ac:dyDescent="0.2">
      <c r="D1706" s="188"/>
    </row>
    <row r="1707" spans="4:4" x14ac:dyDescent="0.2">
      <c r="D1707" s="188"/>
    </row>
    <row r="1708" spans="4:4" x14ac:dyDescent="0.2">
      <c r="D1708" s="188"/>
    </row>
    <row r="1709" spans="4:4" x14ac:dyDescent="0.2">
      <c r="D1709" s="188"/>
    </row>
    <row r="1710" spans="4:4" x14ac:dyDescent="0.2">
      <c r="D1710" s="188"/>
    </row>
    <row r="1711" spans="4:4" x14ac:dyDescent="0.2">
      <c r="D1711" s="188"/>
    </row>
    <row r="1712" spans="4:4" x14ac:dyDescent="0.2">
      <c r="D1712" s="188"/>
    </row>
    <row r="1713" spans="4:4" x14ac:dyDescent="0.2">
      <c r="D1713" s="188"/>
    </row>
    <row r="1714" spans="4:4" x14ac:dyDescent="0.2">
      <c r="D1714" s="188"/>
    </row>
    <row r="1715" spans="4:4" x14ac:dyDescent="0.2">
      <c r="D1715" s="188"/>
    </row>
    <row r="1716" spans="4:4" x14ac:dyDescent="0.2">
      <c r="D1716" s="188"/>
    </row>
    <row r="1717" spans="4:4" x14ac:dyDescent="0.2">
      <c r="D1717" s="188"/>
    </row>
    <row r="1718" spans="4:4" x14ac:dyDescent="0.2">
      <c r="D1718" s="188"/>
    </row>
    <row r="1719" spans="4:4" x14ac:dyDescent="0.2">
      <c r="D1719" s="188"/>
    </row>
    <row r="1720" spans="4:4" x14ac:dyDescent="0.2">
      <c r="D1720" s="188"/>
    </row>
    <row r="1721" spans="4:4" x14ac:dyDescent="0.2">
      <c r="D1721" s="188"/>
    </row>
    <row r="1722" spans="4:4" x14ac:dyDescent="0.2">
      <c r="D1722" s="188"/>
    </row>
    <row r="1723" spans="4:4" x14ac:dyDescent="0.2">
      <c r="D1723" s="188"/>
    </row>
    <row r="1724" spans="4:4" x14ac:dyDescent="0.2">
      <c r="D1724" s="188"/>
    </row>
    <row r="1725" spans="4:4" x14ac:dyDescent="0.2">
      <c r="D1725" s="188"/>
    </row>
    <row r="1726" spans="4:4" x14ac:dyDescent="0.2">
      <c r="D1726" s="188"/>
    </row>
    <row r="1727" spans="4:4" x14ac:dyDescent="0.2">
      <c r="D1727" s="188"/>
    </row>
    <row r="1728" spans="4:4" x14ac:dyDescent="0.2">
      <c r="D1728" s="188"/>
    </row>
    <row r="1729" spans="4:4" x14ac:dyDescent="0.2">
      <c r="D1729" s="188"/>
    </row>
    <row r="1730" spans="4:4" x14ac:dyDescent="0.2">
      <c r="D1730" s="188"/>
    </row>
    <row r="1731" spans="4:4" x14ac:dyDescent="0.2">
      <c r="D1731" s="188"/>
    </row>
    <row r="1732" spans="4:4" x14ac:dyDescent="0.2">
      <c r="D1732" s="188"/>
    </row>
    <row r="1733" spans="4:4" x14ac:dyDescent="0.2">
      <c r="D1733" s="188"/>
    </row>
    <row r="1734" spans="4:4" x14ac:dyDescent="0.2">
      <c r="D1734" s="188"/>
    </row>
    <row r="1735" spans="4:4" x14ac:dyDescent="0.2">
      <c r="D1735" s="188"/>
    </row>
    <row r="1736" spans="4:4" x14ac:dyDescent="0.2">
      <c r="D1736" s="188"/>
    </row>
    <row r="1737" spans="4:4" x14ac:dyDescent="0.2">
      <c r="D1737" s="188"/>
    </row>
    <row r="1738" spans="4:4" x14ac:dyDescent="0.2">
      <c r="D1738" s="188"/>
    </row>
    <row r="1739" spans="4:4" x14ac:dyDescent="0.2">
      <c r="D1739" s="188"/>
    </row>
    <row r="1740" spans="4:4" x14ac:dyDescent="0.2">
      <c r="D1740" s="188"/>
    </row>
    <row r="1741" spans="4:4" x14ac:dyDescent="0.2">
      <c r="D1741" s="188"/>
    </row>
    <row r="1742" spans="4:4" x14ac:dyDescent="0.2">
      <c r="D1742" s="188"/>
    </row>
    <row r="1743" spans="4:4" x14ac:dyDescent="0.2">
      <c r="D1743" s="188"/>
    </row>
    <row r="1744" spans="4:4" x14ac:dyDescent="0.2">
      <c r="D1744" s="188"/>
    </row>
    <row r="1745" spans="4:4" x14ac:dyDescent="0.2">
      <c r="D1745" s="188"/>
    </row>
    <row r="1746" spans="4:4" x14ac:dyDescent="0.2">
      <c r="D1746" s="188"/>
    </row>
    <row r="1747" spans="4:4" x14ac:dyDescent="0.2">
      <c r="D1747" s="188"/>
    </row>
    <row r="1748" spans="4:4" x14ac:dyDescent="0.2">
      <c r="D1748" s="188"/>
    </row>
    <row r="1749" spans="4:4" x14ac:dyDescent="0.2">
      <c r="D1749" s="188"/>
    </row>
    <row r="1750" spans="4:4" x14ac:dyDescent="0.2">
      <c r="D1750" s="188"/>
    </row>
    <row r="1751" spans="4:4" x14ac:dyDescent="0.2">
      <c r="D1751" s="188"/>
    </row>
    <row r="1752" spans="4:4" x14ac:dyDescent="0.2">
      <c r="D1752" s="188"/>
    </row>
    <row r="1753" spans="4:4" x14ac:dyDescent="0.2">
      <c r="D1753" s="188"/>
    </row>
    <row r="1754" spans="4:4" x14ac:dyDescent="0.2">
      <c r="D1754" s="188"/>
    </row>
    <row r="1755" spans="4:4" x14ac:dyDescent="0.2">
      <c r="D1755" s="188"/>
    </row>
    <row r="1756" spans="4:4" x14ac:dyDescent="0.2">
      <c r="D1756" s="188"/>
    </row>
    <row r="1757" spans="4:4" x14ac:dyDescent="0.2">
      <c r="D1757" s="188"/>
    </row>
    <row r="1758" spans="4:4" x14ac:dyDescent="0.2">
      <c r="D1758" s="188"/>
    </row>
    <row r="1759" spans="4:4" x14ac:dyDescent="0.2">
      <c r="D1759" s="188"/>
    </row>
    <row r="1760" spans="4:4" x14ac:dyDescent="0.2">
      <c r="D1760" s="188"/>
    </row>
    <row r="1761" spans="4:4" x14ac:dyDescent="0.2">
      <c r="D1761" s="188"/>
    </row>
    <row r="1762" spans="4:4" x14ac:dyDescent="0.2">
      <c r="D1762" s="188"/>
    </row>
    <row r="1763" spans="4:4" x14ac:dyDescent="0.2">
      <c r="D1763" s="188"/>
    </row>
    <row r="1764" spans="4:4" x14ac:dyDescent="0.2">
      <c r="D1764" s="188"/>
    </row>
    <row r="1765" spans="4:4" x14ac:dyDescent="0.2">
      <c r="D1765" s="188"/>
    </row>
    <row r="1766" spans="4:4" x14ac:dyDescent="0.2">
      <c r="D1766" s="188"/>
    </row>
    <row r="1767" spans="4:4" x14ac:dyDescent="0.2">
      <c r="D1767" s="188"/>
    </row>
    <row r="1768" spans="4:4" x14ac:dyDescent="0.2">
      <c r="D1768" s="188"/>
    </row>
    <row r="1769" spans="4:4" x14ac:dyDescent="0.2">
      <c r="D1769" s="188"/>
    </row>
    <row r="1770" spans="4:4" x14ac:dyDescent="0.2">
      <c r="D1770" s="188"/>
    </row>
    <row r="1771" spans="4:4" x14ac:dyDescent="0.2">
      <c r="D1771" s="188"/>
    </row>
    <row r="1772" spans="4:4" x14ac:dyDescent="0.2">
      <c r="D1772" s="188"/>
    </row>
    <row r="1773" spans="4:4" x14ac:dyDescent="0.2">
      <c r="D1773" s="188"/>
    </row>
    <row r="1774" spans="4:4" x14ac:dyDescent="0.2">
      <c r="D1774" s="188"/>
    </row>
    <row r="1775" spans="4:4" x14ac:dyDescent="0.2">
      <c r="D1775" s="188"/>
    </row>
    <row r="1776" spans="4:4" x14ac:dyDescent="0.2">
      <c r="D1776" s="188"/>
    </row>
    <row r="1777" spans="4:4" x14ac:dyDescent="0.2">
      <c r="D1777" s="188"/>
    </row>
    <row r="1778" spans="4:4" x14ac:dyDescent="0.2">
      <c r="D1778" s="188"/>
    </row>
    <row r="1779" spans="4:4" x14ac:dyDescent="0.2">
      <c r="D1779" s="188"/>
    </row>
    <row r="1780" spans="4:4" x14ac:dyDescent="0.2">
      <c r="D1780" s="188"/>
    </row>
    <row r="1781" spans="4:4" x14ac:dyDescent="0.2">
      <c r="D1781" s="188"/>
    </row>
    <row r="1782" spans="4:4" x14ac:dyDescent="0.2">
      <c r="D1782" s="188"/>
    </row>
    <row r="1783" spans="4:4" x14ac:dyDescent="0.2">
      <c r="D1783" s="188"/>
    </row>
    <row r="1784" spans="4:4" x14ac:dyDescent="0.2">
      <c r="D1784" s="188"/>
    </row>
    <row r="1785" spans="4:4" x14ac:dyDescent="0.2">
      <c r="D1785" s="188"/>
    </row>
    <row r="1786" spans="4:4" x14ac:dyDescent="0.2">
      <c r="D1786" s="188"/>
    </row>
    <row r="1787" spans="4:4" x14ac:dyDescent="0.2">
      <c r="D1787" s="188"/>
    </row>
    <row r="1788" spans="4:4" x14ac:dyDescent="0.2">
      <c r="D1788" s="188"/>
    </row>
    <row r="1789" spans="4:4" x14ac:dyDescent="0.2">
      <c r="D1789" s="188"/>
    </row>
    <row r="1790" spans="4:4" x14ac:dyDescent="0.2">
      <c r="D1790" s="188"/>
    </row>
    <row r="1791" spans="4:4" x14ac:dyDescent="0.2">
      <c r="D1791" s="188"/>
    </row>
    <row r="1792" spans="4:4" x14ac:dyDescent="0.2">
      <c r="D1792" s="188"/>
    </row>
    <row r="1793" spans="4:4" x14ac:dyDescent="0.2">
      <c r="D1793" s="188"/>
    </row>
    <row r="1794" spans="4:4" x14ac:dyDescent="0.2">
      <c r="D1794" s="188"/>
    </row>
    <row r="1795" spans="4:4" x14ac:dyDescent="0.2">
      <c r="D1795" s="188"/>
    </row>
    <row r="1796" spans="4:4" x14ac:dyDescent="0.2">
      <c r="D1796" s="188"/>
    </row>
    <row r="1797" spans="4:4" x14ac:dyDescent="0.2">
      <c r="D1797" s="188"/>
    </row>
    <row r="1798" spans="4:4" x14ac:dyDescent="0.2">
      <c r="D1798" s="188"/>
    </row>
    <row r="1799" spans="4:4" x14ac:dyDescent="0.2">
      <c r="D1799" s="188"/>
    </row>
    <row r="1800" spans="4:4" x14ac:dyDescent="0.2">
      <c r="D1800" s="188"/>
    </row>
    <row r="1801" spans="4:4" x14ac:dyDescent="0.2">
      <c r="D1801" s="188"/>
    </row>
    <row r="1802" spans="4:4" x14ac:dyDescent="0.2">
      <c r="D1802" s="188"/>
    </row>
    <row r="1803" spans="4:4" x14ac:dyDescent="0.2">
      <c r="D1803" s="188"/>
    </row>
    <row r="1804" spans="4:4" x14ac:dyDescent="0.2">
      <c r="D1804" s="188"/>
    </row>
    <row r="1805" spans="4:4" x14ac:dyDescent="0.2">
      <c r="D1805" s="188"/>
    </row>
    <row r="1806" spans="4:4" x14ac:dyDescent="0.2">
      <c r="D1806" s="188"/>
    </row>
    <row r="1807" spans="4:4" x14ac:dyDescent="0.2">
      <c r="D1807" s="188"/>
    </row>
    <row r="1808" spans="4:4" x14ac:dyDescent="0.2">
      <c r="D1808" s="188"/>
    </row>
    <row r="1809" spans="4:4" x14ac:dyDescent="0.2">
      <c r="D1809" s="188"/>
    </row>
    <row r="1810" spans="4:4" x14ac:dyDescent="0.2">
      <c r="D1810" s="188"/>
    </row>
    <row r="1811" spans="4:4" x14ac:dyDescent="0.2">
      <c r="D1811" s="188"/>
    </row>
    <row r="1812" spans="4:4" x14ac:dyDescent="0.2">
      <c r="D1812" s="188"/>
    </row>
    <row r="1813" spans="4:4" x14ac:dyDescent="0.2">
      <c r="D1813" s="188"/>
    </row>
    <row r="1814" spans="4:4" x14ac:dyDescent="0.2">
      <c r="D1814" s="188"/>
    </row>
    <row r="1815" spans="4:4" x14ac:dyDescent="0.2">
      <c r="D1815" s="188"/>
    </row>
    <row r="1816" spans="4:4" x14ac:dyDescent="0.2">
      <c r="D1816" s="188"/>
    </row>
    <row r="1817" spans="4:4" x14ac:dyDescent="0.2">
      <c r="D1817" s="188"/>
    </row>
    <row r="1818" spans="4:4" x14ac:dyDescent="0.2">
      <c r="D1818" s="188"/>
    </row>
    <row r="1819" spans="4:4" x14ac:dyDescent="0.2">
      <c r="D1819" s="188"/>
    </row>
    <row r="1820" spans="4:4" x14ac:dyDescent="0.2">
      <c r="D1820" s="188"/>
    </row>
    <row r="1821" spans="4:4" x14ac:dyDescent="0.2">
      <c r="D1821" s="188"/>
    </row>
    <row r="1822" spans="4:4" x14ac:dyDescent="0.2">
      <c r="D1822" s="188"/>
    </row>
    <row r="1823" spans="4:4" x14ac:dyDescent="0.2">
      <c r="D1823" s="188"/>
    </row>
    <row r="1824" spans="4:4" x14ac:dyDescent="0.2">
      <c r="D1824" s="188"/>
    </row>
    <row r="1825" spans="4:4" x14ac:dyDescent="0.2">
      <c r="D1825" s="188"/>
    </row>
    <row r="1826" spans="4:4" x14ac:dyDescent="0.2">
      <c r="D1826" s="188"/>
    </row>
    <row r="1827" spans="4:4" x14ac:dyDescent="0.2">
      <c r="D1827" s="188"/>
    </row>
    <row r="1828" spans="4:4" x14ac:dyDescent="0.2">
      <c r="D1828" s="188"/>
    </row>
    <row r="1829" spans="4:4" x14ac:dyDescent="0.2">
      <c r="D1829" s="188"/>
    </row>
    <row r="1830" spans="4:4" x14ac:dyDescent="0.2">
      <c r="D1830" s="188"/>
    </row>
    <row r="1831" spans="4:4" x14ac:dyDescent="0.2">
      <c r="D1831" s="188"/>
    </row>
    <row r="1832" spans="4:4" x14ac:dyDescent="0.2">
      <c r="D1832" s="188"/>
    </row>
    <row r="1833" spans="4:4" x14ac:dyDescent="0.2">
      <c r="D1833" s="188"/>
    </row>
    <row r="1834" spans="4:4" x14ac:dyDescent="0.2">
      <c r="D1834" s="188"/>
    </row>
    <row r="1835" spans="4:4" x14ac:dyDescent="0.2">
      <c r="D1835" s="188"/>
    </row>
    <row r="1836" spans="4:4" x14ac:dyDescent="0.2">
      <c r="D1836" s="188"/>
    </row>
    <row r="1837" spans="4:4" x14ac:dyDescent="0.2">
      <c r="D1837" s="188"/>
    </row>
    <row r="1838" spans="4:4" x14ac:dyDescent="0.2">
      <c r="D1838" s="188"/>
    </row>
    <row r="1839" spans="4:4" x14ac:dyDescent="0.2">
      <c r="D1839" s="188"/>
    </row>
    <row r="1840" spans="4:4" x14ac:dyDescent="0.2">
      <c r="D1840" s="188"/>
    </row>
    <row r="1841" spans="4:4" x14ac:dyDescent="0.2">
      <c r="D1841" s="188"/>
    </row>
    <row r="1842" spans="4:4" x14ac:dyDescent="0.2">
      <c r="D1842" s="188"/>
    </row>
    <row r="1843" spans="4:4" x14ac:dyDescent="0.2">
      <c r="D1843" s="188"/>
    </row>
    <row r="1844" spans="4:4" x14ac:dyDescent="0.2">
      <c r="D1844" s="188"/>
    </row>
    <row r="1845" spans="4:4" x14ac:dyDescent="0.2">
      <c r="D1845" s="188"/>
    </row>
    <row r="1846" spans="4:4" x14ac:dyDescent="0.2">
      <c r="D1846" s="188"/>
    </row>
    <row r="1847" spans="4:4" x14ac:dyDescent="0.2">
      <c r="D1847" s="188"/>
    </row>
    <row r="1848" spans="4:4" x14ac:dyDescent="0.2">
      <c r="D1848" s="188"/>
    </row>
    <row r="1849" spans="4:4" x14ac:dyDescent="0.2">
      <c r="D1849" s="188"/>
    </row>
    <row r="1850" spans="4:4" x14ac:dyDescent="0.2">
      <c r="D1850" s="188"/>
    </row>
    <row r="1851" spans="4:4" x14ac:dyDescent="0.2">
      <c r="D1851" s="188"/>
    </row>
    <row r="1852" spans="4:4" x14ac:dyDescent="0.2">
      <c r="D1852" s="188"/>
    </row>
    <row r="1853" spans="4:4" x14ac:dyDescent="0.2">
      <c r="D1853" s="188"/>
    </row>
    <row r="1854" spans="4:4" x14ac:dyDescent="0.2">
      <c r="D1854" s="188"/>
    </row>
    <row r="1855" spans="4:4" x14ac:dyDescent="0.2">
      <c r="D1855" s="188"/>
    </row>
    <row r="1856" spans="4:4" x14ac:dyDescent="0.2">
      <c r="D1856" s="188"/>
    </row>
    <row r="1857" spans="4:4" x14ac:dyDescent="0.2">
      <c r="D1857" s="188"/>
    </row>
    <row r="1858" spans="4:4" x14ac:dyDescent="0.2">
      <c r="D1858" s="188"/>
    </row>
    <row r="1859" spans="4:4" x14ac:dyDescent="0.2">
      <c r="D1859" s="188"/>
    </row>
    <row r="1860" spans="4:4" x14ac:dyDescent="0.2">
      <c r="D1860" s="188"/>
    </row>
    <row r="1861" spans="4:4" x14ac:dyDescent="0.2">
      <c r="D1861" s="188"/>
    </row>
    <row r="1862" spans="4:4" x14ac:dyDescent="0.2">
      <c r="D1862" s="188"/>
    </row>
    <row r="1863" spans="4:4" x14ac:dyDescent="0.2">
      <c r="D1863" s="188"/>
    </row>
    <row r="1864" spans="4:4" x14ac:dyDescent="0.2">
      <c r="D1864" s="188"/>
    </row>
    <row r="1865" spans="4:4" x14ac:dyDescent="0.2">
      <c r="D1865" s="188"/>
    </row>
    <row r="1866" spans="4:4" x14ac:dyDescent="0.2">
      <c r="D1866" s="188"/>
    </row>
    <row r="1867" spans="4:4" x14ac:dyDescent="0.2">
      <c r="D1867" s="188"/>
    </row>
    <row r="1868" spans="4:4" x14ac:dyDescent="0.2">
      <c r="D1868" s="188"/>
    </row>
    <row r="1869" spans="4:4" x14ac:dyDescent="0.2">
      <c r="D1869" s="188"/>
    </row>
    <row r="1870" spans="4:4" x14ac:dyDescent="0.2">
      <c r="D1870" s="188"/>
    </row>
    <row r="1871" spans="4:4" x14ac:dyDescent="0.2">
      <c r="D1871" s="188"/>
    </row>
    <row r="1872" spans="4:4" x14ac:dyDescent="0.2">
      <c r="D1872" s="188"/>
    </row>
    <row r="1873" spans="4:4" x14ac:dyDescent="0.2">
      <c r="D1873" s="188"/>
    </row>
    <row r="1874" spans="4:4" x14ac:dyDescent="0.2">
      <c r="D1874" s="188"/>
    </row>
    <row r="1875" spans="4:4" x14ac:dyDescent="0.2">
      <c r="D1875" s="188"/>
    </row>
    <row r="1876" spans="4:4" x14ac:dyDescent="0.2">
      <c r="D1876" s="188"/>
    </row>
    <row r="1877" spans="4:4" x14ac:dyDescent="0.2">
      <c r="D1877" s="188"/>
    </row>
    <row r="1878" spans="4:4" x14ac:dyDescent="0.2">
      <c r="D1878" s="188"/>
    </row>
    <row r="1879" spans="4:4" x14ac:dyDescent="0.2">
      <c r="D1879" s="188"/>
    </row>
    <row r="1880" spans="4:4" x14ac:dyDescent="0.2">
      <c r="D1880" s="188"/>
    </row>
    <row r="1881" spans="4:4" x14ac:dyDescent="0.2">
      <c r="D1881" s="188"/>
    </row>
    <row r="1882" spans="4:4" x14ac:dyDescent="0.2">
      <c r="D1882" s="188"/>
    </row>
    <row r="1883" spans="4:4" x14ac:dyDescent="0.2">
      <c r="D1883" s="188"/>
    </row>
    <row r="1884" spans="4:4" x14ac:dyDescent="0.2">
      <c r="D1884" s="188"/>
    </row>
    <row r="1885" spans="4:4" x14ac:dyDescent="0.2">
      <c r="D1885" s="188"/>
    </row>
    <row r="1886" spans="4:4" x14ac:dyDescent="0.2">
      <c r="D1886" s="188"/>
    </row>
    <row r="1887" spans="4:4" x14ac:dyDescent="0.2">
      <c r="D1887" s="188"/>
    </row>
    <row r="1888" spans="4:4" x14ac:dyDescent="0.2">
      <c r="D1888" s="188"/>
    </row>
    <row r="1889" spans="4:4" x14ac:dyDescent="0.2">
      <c r="D1889" s="188"/>
    </row>
    <row r="1890" spans="4:4" x14ac:dyDescent="0.2">
      <c r="D1890" s="188"/>
    </row>
    <row r="1891" spans="4:4" x14ac:dyDescent="0.2">
      <c r="D1891" s="188"/>
    </row>
    <row r="1892" spans="4:4" x14ac:dyDescent="0.2">
      <c r="D1892" s="188"/>
    </row>
    <row r="1893" spans="4:4" x14ac:dyDescent="0.2">
      <c r="D1893" s="188"/>
    </row>
    <row r="1894" spans="4:4" x14ac:dyDescent="0.2">
      <c r="D1894" s="188"/>
    </row>
    <row r="1895" spans="4:4" x14ac:dyDescent="0.2">
      <c r="D1895" s="188"/>
    </row>
    <row r="1896" spans="4:4" x14ac:dyDescent="0.2">
      <c r="D1896" s="188"/>
    </row>
    <row r="1897" spans="4:4" x14ac:dyDescent="0.2">
      <c r="D1897" s="188"/>
    </row>
    <row r="1898" spans="4:4" x14ac:dyDescent="0.2">
      <c r="D1898" s="188"/>
    </row>
    <row r="1899" spans="4:4" x14ac:dyDescent="0.2">
      <c r="D1899" s="188"/>
    </row>
    <row r="1900" spans="4:4" x14ac:dyDescent="0.2">
      <c r="D1900" s="188"/>
    </row>
    <row r="1901" spans="4:4" x14ac:dyDescent="0.2">
      <c r="D1901" s="188"/>
    </row>
    <row r="1902" spans="4:4" x14ac:dyDescent="0.2">
      <c r="D1902" s="188"/>
    </row>
    <row r="1903" spans="4:4" x14ac:dyDescent="0.2">
      <c r="D1903" s="188"/>
    </row>
    <row r="1904" spans="4:4" x14ac:dyDescent="0.2">
      <c r="D1904" s="188"/>
    </row>
    <row r="1905" spans="4:4" x14ac:dyDescent="0.2">
      <c r="D1905" s="188"/>
    </row>
    <row r="1906" spans="4:4" x14ac:dyDescent="0.2">
      <c r="D1906" s="188"/>
    </row>
    <row r="1907" spans="4:4" x14ac:dyDescent="0.2">
      <c r="D1907" s="188"/>
    </row>
    <row r="1908" spans="4:4" x14ac:dyDescent="0.2">
      <c r="D1908" s="188"/>
    </row>
    <row r="1909" spans="4:4" x14ac:dyDescent="0.2">
      <c r="D1909" s="188"/>
    </row>
    <row r="1910" spans="4:4" x14ac:dyDescent="0.2">
      <c r="D1910" s="188"/>
    </row>
    <row r="1911" spans="4:4" x14ac:dyDescent="0.2">
      <c r="D1911" s="188"/>
    </row>
    <row r="1912" spans="4:4" x14ac:dyDescent="0.2">
      <c r="D1912" s="188"/>
    </row>
    <row r="1913" spans="4:4" x14ac:dyDescent="0.2">
      <c r="D1913" s="188"/>
    </row>
    <row r="1914" spans="4:4" x14ac:dyDescent="0.2">
      <c r="D1914" s="188"/>
    </row>
    <row r="1915" spans="4:4" x14ac:dyDescent="0.2">
      <c r="D1915" s="188"/>
    </row>
    <row r="1916" spans="4:4" x14ac:dyDescent="0.2">
      <c r="D1916" s="188"/>
    </row>
    <row r="1917" spans="4:4" x14ac:dyDescent="0.2">
      <c r="D1917" s="188"/>
    </row>
    <row r="1918" spans="4:4" x14ac:dyDescent="0.2">
      <c r="D1918" s="188"/>
    </row>
    <row r="1919" spans="4:4" x14ac:dyDescent="0.2">
      <c r="D1919" s="188"/>
    </row>
    <row r="1920" spans="4:4" x14ac:dyDescent="0.2">
      <c r="D1920" s="188"/>
    </row>
    <row r="1921" spans="4:4" x14ac:dyDescent="0.2">
      <c r="D1921" s="188"/>
    </row>
    <row r="1922" spans="4:4" x14ac:dyDescent="0.2">
      <c r="D1922" s="188"/>
    </row>
    <row r="1923" spans="4:4" x14ac:dyDescent="0.2">
      <c r="D1923" s="188"/>
    </row>
    <row r="1924" spans="4:4" x14ac:dyDescent="0.2">
      <c r="D1924" s="188"/>
    </row>
    <row r="1925" spans="4:4" x14ac:dyDescent="0.2">
      <c r="D1925" s="188"/>
    </row>
    <row r="1926" spans="4:4" x14ac:dyDescent="0.2">
      <c r="D1926" s="188"/>
    </row>
    <row r="1927" spans="4:4" x14ac:dyDescent="0.2">
      <c r="D1927" s="188"/>
    </row>
    <row r="1928" spans="4:4" x14ac:dyDescent="0.2">
      <c r="D1928" s="188"/>
    </row>
    <row r="1929" spans="4:4" x14ac:dyDescent="0.2">
      <c r="D1929" s="188"/>
    </row>
    <row r="1930" spans="4:4" x14ac:dyDescent="0.2">
      <c r="D1930" s="188"/>
    </row>
    <row r="1931" spans="4:4" x14ac:dyDescent="0.2">
      <c r="D1931" s="188"/>
    </row>
    <row r="1932" spans="4:4" x14ac:dyDescent="0.2">
      <c r="D1932" s="188"/>
    </row>
    <row r="1933" spans="4:4" x14ac:dyDescent="0.2">
      <c r="D1933" s="188"/>
    </row>
    <row r="1934" spans="4:4" x14ac:dyDescent="0.2">
      <c r="D1934" s="188"/>
    </row>
    <row r="1935" spans="4:4" x14ac:dyDescent="0.2">
      <c r="D1935" s="188"/>
    </row>
    <row r="1936" spans="4:4" x14ac:dyDescent="0.2">
      <c r="D1936" s="188"/>
    </row>
    <row r="1937" spans="4:4" x14ac:dyDescent="0.2">
      <c r="D1937" s="188"/>
    </row>
    <row r="1938" spans="4:4" x14ac:dyDescent="0.2">
      <c r="D1938" s="188"/>
    </row>
    <row r="1939" spans="4:4" x14ac:dyDescent="0.2">
      <c r="D1939" s="188"/>
    </row>
    <row r="1940" spans="4:4" x14ac:dyDescent="0.2">
      <c r="D1940" s="188"/>
    </row>
    <row r="1941" spans="4:4" x14ac:dyDescent="0.2">
      <c r="D1941" s="188"/>
    </row>
    <row r="1942" spans="4:4" x14ac:dyDescent="0.2">
      <c r="D1942" s="188"/>
    </row>
    <row r="1943" spans="4:4" x14ac:dyDescent="0.2">
      <c r="D1943" s="188"/>
    </row>
    <row r="1944" spans="4:4" x14ac:dyDescent="0.2">
      <c r="D1944" s="188"/>
    </row>
    <row r="1945" spans="4:4" x14ac:dyDescent="0.2">
      <c r="D1945" s="188"/>
    </row>
    <row r="1946" spans="4:4" x14ac:dyDescent="0.2">
      <c r="D1946" s="188"/>
    </row>
    <row r="1947" spans="4:4" x14ac:dyDescent="0.2">
      <c r="D1947" s="188"/>
    </row>
    <row r="1948" spans="4:4" x14ac:dyDescent="0.2">
      <c r="D1948" s="188"/>
    </row>
    <row r="1949" spans="4:4" x14ac:dyDescent="0.2">
      <c r="D1949" s="188"/>
    </row>
    <row r="1950" spans="4:4" x14ac:dyDescent="0.2">
      <c r="D1950" s="188"/>
    </row>
    <row r="1951" spans="4:4" x14ac:dyDescent="0.2">
      <c r="D1951" s="188"/>
    </row>
    <row r="1952" spans="4:4" x14ac:dyDescent="0.2">
      <c r="D1952" s="188"/>
    </row>
    <row r="1953" spans="4:4" x14ac:dyDescent="0.2">
      <c r="D1953" s="188"/>
    </row>
    <row r="1954" spans="4:4" x14ac:dyDescent="0.2">
      <c r="D1954" s="188"/>
    </row>
    <row r="1955" spans="4:4" x14ac:dyDescent="0.2">
      <c r="D1955" s="188"/>
    </row>
    <row r="1956" spans="4:4" x14ac:dyDescent="0.2">
      <c r="D1956" s="188"/>
    </row>
    <row r="1957" spans="4:4" x14ac:dyDescent="0.2">
      <c r="D1957" s="188"/>
    </row>
    <row r="1958" spans="4:4" x14ac:dyDescent="0.2">
      <c r="D1958" s="188"/>
    </row>
    <row r="1959" spans="4:4" x14ac:dyDescent="0.2">
      <c r="D1959" s="188"/>
    </row>
    <row r="1960" spans="4:4" x14ac:dyDescent="0.2">
      <c r="D1960" s="188"/>
    </row>
    <row r="1961" spans="4:4" x14ac:dyDescent="0.2">
      <c r="D1961" s="188"/>
    </row>
    <row r="1962" spans="4:4" x14ac:dyDescent="0.2">
      <c r="D1962" s="188"/>
    </row>
    <row r="1963" spans="4:4" x14ac:dyDescent="0.2">
      <c r="D1963" s="188"/>
    </row>
    <row r="1964" spans="4:4" x14ac:dyDescent="0.2">
      <c r="D1964" s="188"/>
    </row>
    <row r="1965" spans="4:4" x14ac:dyDescent="0.2">
      <c r="D1965" s="188"/>
    </row>
    <row r="1966" spans="4:4" x14ac:dyDescent="0.2">
      <c r="D1966" s="188"/>
    </row>
    <row r="1967" spans="4:4" x14ac:dyDescent="0.2">
      <c r="D1967" s="188"/>
    </row>
    <row r="1968" spans="4:4" x14ac:dyDescent="0.2">
      <c r="D1968" s="188"/>
    </row>
    <row r="1969" spans="4:4" x14ac:dyDescent="0.2">
      <c r="D1969" s="188"/>
    </row>
    <row r="1970" spans="4:4" x14ac:dyDescent="0.2">
      <c r="D1970" s="188"/>
    </row>
    <row r="1971" spans="4:4" x14ac:dyDescent="0.2">
      <c r="D1971" s="188"/>
    </row>
    <row r="1972" spans="4:4" x14ac:dyDescent="0.2">
      <c r="D1972" s="188"/>
    </row>
    <row r="1973" spans="4:4" x14ac:dyDescent="0.2">
      <c r="D1973" s="188"/>
    </row>
    <row r="1974" spans="4:4" x14ac:dyDescent="0.2">
      <c r="D1974" s="188"/>
    </row>
    <row r="1975" spans="4:4" x14ac:dyDescent="0.2">
      <c r="D1975" s="188"/>
    </row>
    <row r="1976" spans="4:4" x14ac:dyDescent="0.2">
      <c r="D1976" s="188"/>
    </row>
    <row r="1977" spans="4:4" x14ac:dyDescent="0.2">
      <c r="D1977" s="188"/>
    </row>
    <row r="1978" spans="4:4" x14ac:dyDescent="0.2">
      <c r="D1978" s="188"/>
    </row>
    <row r="1979" spans="4:4" x14ac:dyDescent="0.2">
      <c r="D1979" s="188"/>
    </row>
    <row r="1980" spans="4:4" x14ac:dyDescent="0.2">
      <c r="D1980" s="188"/>
    </row>
    <row r="1981" spans="4:4" x14ac:dyDescent="0.2">
      <c r="D1981" s="188"/>
    </row>
    <row r="1982" spans="4:4" x14ac:dyDescent="0.2">
      <c r="D1982" s="188"/>
    </row>
    <row r="1983" spans="4:4" x14ac:dyDescent="0.2">
      <c r="D1983" s="188"/>
    </row>
    <row r="1984" spans="4:4" x14ac:dyDescent="0.2">
      <c r="D1984" s="188"/>
    </row>
    <row r="1985" spans="4:4" x14ac:dyDescent="0.2">
      <c r="D1985" s="188"/>
    </row>
    <row r="1986" spans="4:4" x14ac:dyDescent="0.2">
      <c r="D1986" s="188"/>
    </row>
    <row r="1987" spans="4:4" x14ac:dyDescent="0.2">
      <c r="D1987" s="188"/>
    </row>
    <row r="1988" spans="4:4" x14ac:dyDescent="0.2">
      <c r="D1988" s="188"/>
    </row>
    <row r="1989" spans="4:4" x14ac:dyDescent="0.2">
      <c r="D1989" s="188"/>
    </row>
    <row r="1990" spans="4:4" x14ac:dyDescent="0.2">
      <c r="D1990" s="188"/>
    </row>
    <row r="1991" spans="4:4" x14ac:dyDescent="0.2">
      <c r="D1991" s="188"/>
    </row>
    <row r="1992" spans="4:4" x14ac:dyDescent="0.2">
      <c r="D1992" s="188"/>
    </row>
    <row r="1993" spans="4:4" x14ac:dyDescent="0.2">
      <c r="D1993" s="188"/>
    </row>
    <row r="1994" spans="4:4" x14ac:dyDescent="0.2">
      <c r="D1994" s="188"/>
    </row>
    <row r="1995" spans="4:4" x14ac:dyDescent="0.2">
      <c r="D1995" s="188"/>
    </row>
    <row r="1996" spans="4:4" x14ac:dyDescent="0.2">
      <c r="D1996" s="188"/>
    </row>
    <row r="1997" spans="4:4" x14ac:dyDescent="0.2">
      <c r="D1997" s="188"/>
    </row>
    <row r="1998" spans="4:4" x14ac:dyDescent="0.2">
      <c r="D1998" s="188"/>
    </row>
    <row r="1999" spans="4:4" x14ac:dyDescent="0.2">
      <c r="D1999" s="188"/>
    </row>
    <row r="2000" spans="4:4" x14ac:dyDescent="0.2">
      <c r="D2000" s="188"/>
    </row>
    <row r="2001" spans="4:4" x14ac:dyDescent="0.2">
      <c r="D2001" s="188"/>
    </row>
    <row r="2002" spans="4:4" x14ac:dyDescent="0.2">
      <c r="D2002" s="188"/>
    </row>
    <row r="2003" spans="4:4" x14ac:dyDescent="0.2">
      <c r="D2003" s="188"/>
    </row>
    <row r="2004" spans="4:4" x14ac:dyDescent="0.2">
      <c r="D2004" s="188"/>
    </row>
    <row r="2005" spans="4:4" x14ac:dyDescent="0.2">
      <c r="D2005" s="188"/>
    </row>
    <row r="2006" spans="4:4" x14ac:dyDescent="0.2">
      <c r="D2006" s="188"/>
    </row>
    <row r="2007" spans="4:4" x14ac:dyDescent="0.2">
      <c r="D2007" s="188"/>
    </row>
    <row r="2008" spans="4:4" x14ac:dyDescent="0.2">
      <c r="D2008" s="188"/>
    </row>
    <row r="2009" spans="4:4" x14ac:dyDescent="0.2">
      <c r="D2009" s="188"/>
    </row>
    <row r="2010" spans="4:4" x14ac:dyDescent="0.2">
      <c r="D2010" s="188"/>
    </row>
    <row r="2011" spans="4:4" x14ac:dyDescent="0.2">
      <c r="D2011" s="188"/>
    </row>
    <row r="2012" spans="4:4" x14ac:dyDescent="0.2">
      <c r="D2012" s="188"/>
    </row>
    <row r="2013" spans="4:4" x14ac:dyDescent="0.2">
      <c r="D2013" s="188"/>
    </row>
    <row r="2014" spans="4:4" x14ac:dyDescent="0.2">
      <c r="D2014" s="188"/>
    </row>
    <row r="2015" spans="4:4" x14ac:dyDescent="0.2">
      <c r="D2015" s="188"/>
    </row>
    <row r="2016" spans="4:4" x14ac:dyDescent="0.2">
      <c r="D2016" s="188"/>
    </row>
    <row r="2017" spans="4:4" x14ac:dyDescent="0.2">
      <c r="D2017" s="188"/>
    </row>
    <row r="2018" spans="4:4" x14ac:dyDescent="0.2">
      <c r="D2018" s="188"/>
    </row>
    <row r="2019" spans="4:4" x14ac:dyDescent="0.2">
      <c r="D2019" s="188"/>
    </row>
    <row r="2020" spans="4:4" x14ac:dyDescent="0.2">
      <c r="D2020" s="188"/>
    </row>
    <row r="2021" spans="4:4" x14ac:dyDescent="0.2">
      <c r="D2021" s="188"/>
    </row>
    <row r="2022" spans="4:4" x14ac:dyDescent="0.2">
      <c r="D2022" s="188"/>
    </row>
    <row r="2023" spans="4:4" x14ac:dyDescent="0.2">
      <c r="D2023" s="188"/>
    </row>
    <row r="2024" spans="4:4" x14ac:dyDescent="0.2">
      <c r="D2024" s="188"/>
    </row>
    <row r="2025" spans="4:4" x14ac:dyDescent="0.2">
      <c r="D2025" s="188"/>
    </row>
    <row r="2026" spans="4:4" x14ac:dyDescent="0.2">
      <c r="D2026" s="188"/>
    </row>
    <row r="2027" spans="4:4" x14ac:dyDescent="0.2">
      <c r="D2027" s="188"/>
    </row>
    <row r="2028" spans="4:4" x14ac:dyDescent="0.2">
      <c r="D2028" s="188"/>
    </row>
    <row r="2029" spans="4:4" x14ac:dyDescent="0.2">
      <c r="D2029" s="188"/>
    </row>
    <row r="2030" spans="4:4" x14ac:dyDescent="0.2">
      <c r="D2030" s="188"/>
    </row>
    <row r="2031" spans="4:4" x14ac:dyDescent="0.2">
      <c r="D2031" s="188"/>
    </row>
    <row r="2032" spans="4:4" x14ac:dyDescent="0.2">
      <c r="D2032" s="188"/>
    </row>
    <row r="2033" spans="4:4" x14ac:dyDescent="0.2">
      <c r="D2033" s="188"/>
    </row>
    <row r="2034" spans="4:4" x14ac:dyDescent="0.2">
      <c r="D2034" s="188"/>
    </row>
    <row r="2035" spans="4:4" x14ac:dyDescent="0.2">
      <c r="D2035" s="188"/>
    </row>
    <row r="2036" spans="4:4" x14ac:dyDescent="0.2">
      <c r="D2036" s="188"/>
    </row>
    <row r="2037" spans="4:4" x14ac:dyDescent="0.2">
      <c r="D2037" s="188"/>
    </row>
    <row r="2038" spans="4:4" x14ac:dyDescent="0.2">
      <c r="D2038" s="188"/>
    </row>
    <row r="2039" spans="4:4" x14ac:dyDescent="0.2">
      <c r="D2039" s="188"/>
    </row>
    <row r="2040" spans="4:4" x14ac:dyDescent="0.2">
      <c r="D2040" s="188"/>
    </row>
    <row r="2041" spans="4:4" x14ac:dyDescent="0.2">
      <c r="D2041" s="188"/>
    </row>
    <row r="2042" spans="4:4" x14ac:dyDescent="0.2">
      <c r="D2042" s="188"/>
    </row>
    <row r="2043" spans="4:4" x14ac:dyDescent="0.2">
      <c r="D2043" s="188"/>
    </row>
    <row r="2044" spans="4:4" x14ac:dyDescent="0.2">
      <c r="D2044" s="188"/>
    </row>
    <row r="2045" spans="4:4" x14ac:dyDescent="0.2">
      <c r="D2045" s="188"/>
    </row>
    <row r="2046" spans="4:4" x14ac:dyDescent="0.2">
      <c r="D2046" s="188"/>
    </row>
    <row r="2047" spans="4:4" x14ac:dyDescent="0.2">
      <c r="D2047" s="188"/>
    </row>
    <row r="2048" spans="4:4" x14ac:dyDescent="0.2">
      <c r="D2048" s="188"/>
    </row>
    <row r="2049" spans="4:4" x14ac:dyDescent="0.2">
      <c r="D2049" s="188"/>
    </row>
    <row r="2050" spans="4:4" x14ac:dyDescent="0.2">
      <c r="D2050" s="188"/>
    </row>
    <row r="2051" spans="4:4" x14ac:dyDescent="0.2">
      <c r="D2051" s="188"/>
    </row>
    <row r="2052" spans="4:4" x14ac:dyDescent="0.2">
      <c r="D2052" s="188"/>
    </row>
    <row r="2053" spans="4:4" x14ac:dyDescent="0.2">
      <c r="D2053" s="188"/>
    </row>
    <row r="2054" spans="4:4" x14ac:dyDescent="0.2">
      <c r="D2054" s="188"/>
    </row>
    <row r="2055" spans="4:4" x14ac:dyDescent="0.2">
      <c r="D2055" s="188"/>
    </row>
    <row r="2056" spans="4:4" x14ac:dyDescent="0.2">
      <c r="D2056" s="188"/>
    </row>
    <row r="2057" spans="4:4" x14ac:dyDescent="0.2">
      <c r="D2057" s="188"/>
    </row>
    <row r="2058" spans="4:4" x14ac:dyDescent="0.2">
      <c r="D2058" s="188"/>
    </row>
    <row r="2059" spans="4:4" x14ac:dyDescent="0.2">
      <c r="D2059" s="188"/>
    </row>
    <row r="2060" spans="4:4" x14ac:dyDescent="0.2">
      <c r="D2060" s="188"/>
    </row>
    <row r="2061" spans="4:4" x14ac:dyDescent="0.2">
      <c r="D2061" s="188"/>
    </row>
    <row r="2062" spans="4:4" x14ac:dyDescent="0.2">
      <c r="D2062" s="188"/>
    </row>
    <row r="2063" spans="4:4" x14ac:dyDescent="0.2">
      <c r="D2063" s="188"/>
    </row>
    <row r="2064" spans="4:4" x14ac:dyDescent="0.2">
      <c r="D2064" s="188"/>
    </row>
    <row r="2065" spans="4:4" x14ac:dyDescent="0.2">
      <c r="D2065" s="188"/>
    </row>
    <row r="2066" spans="4:4" x14ac:dyDescent="0.2">
      <c r="D2066" s="188"/>
    </row>
    <row r="2067" spans="4:4" x14ac:dyDescent="0.2">
      <c r="D2067" s="188"/>
    </row>
    <row r="2068" spans="4:4" x14ac:dyDescent="0.2">
      <c r="D2068" s="188"/>
    </row>
    <row r="2069" spans="4:4" x14ac:dyDescent="0.2">
      <c r="D2069" s="188"/>
    </row>
    <row r="2070" spans="4:4" x14ac:dyDescent="0.2">
      <c r="D2070" s="188"/>
    </row>
    <row r="2071" spans="4:4" x14ac:dyDescent="0.2">
      <c r="D2071" s="188"/>
    </row>
    <row r="2072" spans="4:4" x14ac:dyDescent="0.2">
      <c r="D2072" s="188"/>
    </row>
    <row r="2073" spans="4:4" x14ac:dyDescent="0.2">
      <c r="D2073" s="188"/>
    </row>
    <row r="2074" spans="4:4" x14ac:dyDescent="0.2">
      <c r="D2074" s="188"/>
    </row>
    <row r="2075" spans="4:4" x14ac:dyDescent="0.2">
      <c r="D2075" s="188"/>
    </row>
    <row r="2076" spans="4:4" x14ac:dyDescent="0.2">
      <c r="D2076" s="188"/>
    </row>
    <row r="2077" spans="4:4" x14ac:dyDescent="0.2">
      <c r="D2077" s="188"/>
    </row>
    <row r="2078" spans="4:4" x14ac:dyDescent="0.2">
      <c r="D2078" s="188"/>
    </row>
    <row r="2079" spans="4:4" x14ac:dyDescent="0.2">
      <c r="D2079" s="188"/>
    </row>
    <row r="2080" spans="4:4" x14ac:dyDescent="0.2">
      <c r="D2080" s="188"/>
    </row>
    <row r="2081" spans="4:4" x14ac:dyDescent="0.2">
      <c r="D2081" s="188"/>
    </row>
    <row r="2082" spans="4:4" x14ac:dyDescent="0.2">
      <c r="D2082" s="188"/>
    </row>
    <row r="2083" spans="4:4" x14ac:dyDescent="0.2">
      <c r="D2083" s="188"/>
    </row>
    <row r="2084" spans="4:4" x14ac:dyDescent="0.2">
      <c r="D2084" s="188"/>
    </row>
    <row r="2085" spans="4:4" x14ac:dyDescent="0.2">
      <c r="D2085" s="188"/>
    </row>
    <row r="2086" spans="4:4" x14ac:dyDescent="0.2">
      <c r="D2086" s="188"/>
    </row>
    <row r="2087" spans="4:4" x14ac:dyDescent="0.2">
      <c r="D2087" s="188"/>
    </row>
    <row r="2088" spans="4:4" x14ac:dyDescent="0.2">
      <c r="D2088" s="188"/>
    </row>
    <row r="2089" spans="4:4" x14ac:dyDescent="0.2">
      <c r="D2089" s="188"/>
    </row>
    <row r="2090" spans="4:4" x14ac:dyDescent="0.2">
      <c r="D2090" s="188"/>
    </row>
    <row r="2091" spans="4:4" x14ac:dyDescent="0.2">
      <c r="D2091" s="188"/>
    </row>
    <row r="2092" spans="4:4" x14ac:dyDescent="0.2">
      <c r="D2092" s="188"/>
    </row>
    <row r="2093" spans="4:4" x14ac:dyDescent="0.2">
      <c r="D2093" s="188"/>
    </row>
    <row r="2094" spans="4:4" x14ac:dyDescent="0.2">
      <c r="D2094" s="188"/>
    </row>
    <row r="2095" spans="4:4" x14ac:dyDescent="0.2">
      <c r="D2095" s="188"/>
    </row>
    <row r="2096" spans="4:4" x14ac:dyDescent="0.2">
      <c r="D2096" s="188"/>
    </row>
    <row r="2097" spans="4:4" x14ac:dyDescent="0.2">
      <c r="D2097" s="188"/>
    </row>
    <row r="2098" spans="4:4" x14ac:dyDescent="0.2">
      <c r="D2098" s="188"/>
    </row>
    <row r="2099" spans="4:4" x14ac:dyDescent="0.2">
      <c r="D2099" s="188"/>
    </row>
    <row r="2100" spans="4:4" x14ac:dyDescent="0.2">
      <c r="D2100" s="188"/>
    </row>
    <row r="2101" spans="4:4" x14ac:dyDescent="0.2">
      <c r="D2101" s="188"/>
    </row>
    <row r="2102" spans="4:4" x14ac:dyDescent="0.2">
      <c r="D2102" s="188"/>
    </row>
    <row r="2103" spans="4:4" x14ac:dyDescent="0.2">
      <c r="D2103" s="188"/>
    </row>
    <row r="2104" spans="4:4" x14ac:dyDescent="0.2">
      <c r="D2104" s="188"/>
    </row>
    <row r="2105" spans="4:4" x14ac:dyDescent="0.2">
      <c r="D2105" s="188"/>
    </row>
    <row r="2106" spans="4:4" x14ac:dyDescent="0.2">
      <c r="D2106" s="188"/>
    </row>
    <row r="2107" spans="4:4" x14ac:dyDescent="0.2">
      <c r="D2107" s="188"/>
    </row>
    <row r="2108" spans="4:4" x14ac:dyDescent="0.2">
      <c r="D2108" s="188"/>
    </row>
    <row r="2109" spans="4:4" x14ac:dyDescent="0.2">
      <c r="D2109" s="188"/>
    </row>
    <row r="2110" spans="4:4" x14ac:dyDescent="0.2">
      <c r="D2110" s="188"/>
    </row>
    <row r="2111" spans="4:4" x14ac:dyDescent="0.2">
      <c r="D2111" s="188"/>
    </row>
    <row r="2112" spans="4:4" x14ac:dyDescent="0.2">
      <c r="D2112" s="188"/>
    </row>
    <row r="2113" spans="4:4" x14ac:dyDescent="0.2">
      <c r="D2113" s="188"/>
    </row>
    <row r="2114" spans="4:4" x14ac:dyDescent="0.2">
      <c r="D2114" s="188"/>
    </row>
    <row r="2115" spans="4:4" x14ac:dyDescent="0.2">
      <c r="D2115" s="188"/>
    </row>
    <row r="2116" spans="4:4" x14ac:dyDescent="0.2">
      <c r="D2116" s="188"/>
    </row>
    <row r="2117" spans="4:4" x14ac:dyDescent="0.2">
      <c r="D2117" s="188"/>
    </row>
    <row r="2118" spans="4:4" x14ac:dyDescent="0.2">
      <c r="D2118" s="188"/>
    </row>
    <row r="2119" spans="4:4" x14ac:dyDescent="0.2">
      <c r="D2119" s="188"/>
    </row>
    <row r="2120" spans="4:4" x14ac:dyDescent="0.2">
      <c r="D2120" s="188"/>
    </row>
    <row r="2121" spans="4:4" x14ac:dyDescent="0.2">
      <c r="D2121" s="188"/>
    </row>
    <row r="2122" spans="4:4" x14ac:dyDescent="0.2">
      <c r="D2122" s="188"/>
    </row>
    <row r="2123" spans="4:4" x14ac:dyDescent="0.2">
      <c r="D2123" s="188"/>
    </row>
    <row r="2124" spans="4:4" x14ac:dyDescent="0.2">
      <c r="D2124" s="188"/>
    </row>
    <row r="2125" spans="4:4" x14ac:dyDescent="0.2">
      <c r="D2125" s="188"/>
    </row>
    <row r="2126" spans="4:4" x14ac:dyDescent="0.2">
      <c r="D2126" s="188"/>
    </row>
    <row r="2127" spans="4:4" x14ac:dyDescent="0.2">
      <c r="D2127" s="188"/>
    </row>
    <row r="2128" spans="4:4" x14ac:dyDescent="0.2">
      <c r="D2128" s="188"/>
    </row>
    <row r="2129" spans="4:4" x14ac:dyDescent="0.2">
      <c r="D2129" s="188"/>
    </row>
    <row r="2130" spans="4:4" x14ac:dyDescent="0.2">
      <c r="D2130" s="188"/>
    </row>
    <row r="2131" spans="4:4" x14ac:dyDescent="0.2">
      <c r="D2131" s="188"/>
    </row>
    <row r="2132" spans="4:4" x14ac:dyDescent="0.2">
      <c r="D2132" s="188"/>
    </row>
    <row r="2133" spans="4:4" x14ac:dyDescent="0.2">
      <c r="D2133" s="188"/>
    </row>
    <row r="2134" spans="4:4" x14ac:dyDescent="0.2">
      <c r="D2134" s="188"/>
    </row>
    <row r="2135" spans="4:4" x14ac:dyDescent="0.2">
      <c r="D2135" s="188"/>
    </row>
    <row r="2136" spans="4:4" x14ac:dyDescent="0.2">
      <c r="D2136" s="188"/>
    </row>
    <row r="2137" spans="4:4" x14ac:dyDescent="0.2">
      <c r="D2137" s="188"/>
    </row>
    <row r="2138" spans="4:4" x14ac:dyDescent="0.2">
      <c r="D2138" s="188"/>
    </row>
    <row r="2139" spans="4:4" x14ac:dyDescent="0.2">
      <c r="D2139" s="188"/>
    </row>
    <row r="2140" spans="4:4" x14ac:dyDescent="0.2">
      <c r="D2140" s="188"/>
    </row>
    <row r="2141" spans="4:4" x14ac:dyDescent="0.2">
      <c r="D2141" s="188"/>
    </row>
    <row r="2142" spans="4:4" x14ac:dyDescent="0.2">
      <c r="D2142" s="188"/>
    </row>
    <row r="2143" spans="4:4" x14ac:dyDescent="0.2">
      <c r="D2143" s="188"/>
    </row>
    <row r="2144" spans="4:4" x14ac:dyDescent="0.2">
      <c r="D2144" s="188"/>
    </row>
    <row r="2145" spans="4:4" x14ac:dyDescent="0.2">
      <c r="D2145" s="188"/>
    </row>
    <row r="2146" spans="4:4" x14ac:dyDescent="0.2">
      <c r="D2146" s="188"/>
    </row>
    <row r="2147" spans="4:4" x14ac:dyDescent="0.2">
      <c r="D2147" s="188"/>
    </row>
    <row r="2148" spans="4:4" x14ac:dyDescent="0.2">
      <c r="D2148" s="188"/>
    </row>
    <row r="2149" spans="4:4" x14ac:dyDescent="0.2">
      <c r="D2149" s="188"/>
    </row>
    <row r="2150" spans="4:4" x14ac:dyDescent="0.2">
      <c r="D2150" s="188"/>
    </row>
    <row r="2151" spans="4:4" x14ac:dyDescent="0.2">
      <c r="D2151" s="188"/>
    </row>
    <row r="2152" spans="4:4" x14ac:dyDescent="0.2">
      <c r="D2152" s="188"/>
    </row>
    <row r="2153" spans="4:4" x14ac:dyDescent="0.2">
      <c r="D2153" s="188"/>
    </row>
    <row r="2154" spans="4:4" x14ac:dyDescent="0.2">
      <c r="D2154" s="188"/>
    </row>
    <row r="2155" spans="4:4" x14ac:dyDescent="0.2">
      <c r="D2155" s="188"/>
    </row>
    <row r="2156" spans="4:4" x14ac:dyDescent="0.2">
      <c r="D2156" s="188"/>
    </row>
    <row r="2157" spans="4:4" x14ac:dyDescent="0.2">
      <c r="D2157" s="188"/>
    </row>
    <row r="2158" spans="4:4" x14ac:dyDescent="0.2">
      <c r="D2158" s="188"/>
    </row>
    <row r="2159" spans="4:4" x14ac:dyDescent="0.2">
      <c r="D2159" s="188"/>
    </row>
    <row r="2160" spans="4:4" x14ac:dyDescent="0.2">
      <c r="D2160" s="188"/>
    </row>
    <row r="2161" spans="4:4" x14ac:dyDescent="0.2">
      <c r="D2161" s="188"/>
    </row>
    <row r="2162" spans="4:4" x14ac:dyDescent="0.2">
      <c r="D2162" s="188"/>
    </row>
    <row r="2163" spans="4:4" x14ac:dyDescent="0.2">
      <c r="D2163" s="188"/>
    </row>
    <row r="2164" spans="4:4" x14ac:dyDescent="0.2">
      <c r="D2164" s="188"/>
    </row>
    <row r="2165" spans="4:4" x14ac:dyDescent="0.2">
      <c r="D2165" s="188"/>
    </row>
    <row r="2166" spans="4:4" x14ac:dyDescent="0.2">
      <c r="D2166" s="188"/>
    </row>
    <row r="2167" spans="4:4" x14ac:dyDescent="0.2">
      <c r="D2167" s="188"/>
    </row>
    <row r="2168" spans="4:4" x14ac:dyDescent="0.2">
      <c r="D2168" s="188"/>
    </row>
    <row r="2169" spans="4:4" x14ac:dyDescent="0.2">
      <c r="D2169" s="188"/>
    </row>
    <row r="2170" spans="4:4" x14ac:dyDescent="0.2">
      <c r="D2170" s="188"/>
    </row>
    <row r="2171" spans="4:4" x14ac:dyDescent="0.2">
      <c r="D2171" s="188"/>
    </row>
    <row r="2172" spans="4:4" x14ac:dyDescent="0.2">
      <c r="D2172" s="188"/>
    </row>
    <row r="2173" spans="4:4" x14ac:dyDescent="0.2">
      <c r="D2173" s="188"/>
    </row>
    <row r="2174" spans="4:4" x14ac:dyDescent="0.2">
      <c r="D2174" s="188"/>
    </row>
    <row r="2175" spans="4:4" x14ac:dyDescent="0.2">
      <c r="D2175" s="188"/>
    </row>
    <row r="2176" spans="4:4" x14ac:dyDescent="0.2">
      <c r="D2176" s="188"/>
    </row>
    <row r="2177" spans="4:4" x14ac:dyDescent="0.2">
      <c r="D2177" s="188"/>
    </row>
    <row r="2178" spans="4:4" x14ac:dyDescent="0.2">
      <c r="D2178" s="188"/>
    </row>
    <row r="2179" spans="4:4" x14ac:dyDescent="0.2">
      <c r="D2179" s="188"/>
    </row>
    <row r="2180" spans="4:4" x14ac:dyDescent="0.2">
      <c r="D2180" s="188"/>
    </row>
    <row r="2181" spans="4:4" x14ac:dyDescent="0.2">
      <c r="D2181" s="188"/>
    </row>
    <row r="2182" spans="4:4" x14ac:dyDescent="0.2">
      <c r="D2182" s="188"/>
    </row>
    <row r="2183" spans="4:4" x14ac:dyDescent="0.2">
      <c r="D2183" s="188"/>
    </row>
    <row r="2184" spans="4:4" x14ac:dyDescent="0.2">
      <c r="D2184" s="188"/>
    </row>
    <row r="2185" spans="4:4" x14ac:dyDescent="0.2">
      <c r="D2185" s="188"/>
    </row>
    <row r="2186" spans="4:4" x14ac:dyDescent="0.2">
      <c r="D2186" s="188"/>
    </row>
    <row r="2187" spans="4:4" x14ac:dyDescent="0.2">
      <c r="D2187" s="188"/>
    </row>
    <row r="2188" spans="4:4" x14ac:dyDescent="0.2">
      <c r="D2188" s="188"/>
    </row>
    <row r="2189" spans="4:4" x14ac:dyDescent="0.2">
      <c r="D2189" s="188"/>
    </row>
    <row r="2190" spans="4:4" x14ac:dyDescent="0.2">
      <c r="D2190" s="188"/>
    </row>
    <row r="2191" spans="4:4" x14ac:dyDescent="0.2">
      <c r="D2191" s="188"/>
    </row>
    <row r="2192" spans="4:4" x14ac:dyDescent="0.2">
      <c r="D2192" s="188"/>
    </row>
    <row r="2193" spans="4:4" x14ac:dyDescent="0.2">
      <c r="D2193" s="188"/>
    </row>
    <row r="2194" spans="4:4" x14ac:dyDescent="0.2">
      <c r="D2194" s="188"/>
    </row>
    <row r="2195" spans="4:4" x14ac:dyDescent="0.2">
      <c r="D2195" s="188"/>
    </row>
    <row r="2196" spans="4:4" x14ac:dyDescent="0.2">
      <c r="D2196" s="188"/>
    </row>
    <row r="2197" spans="4:4" x14ac:dyDescent="0.2">
      <c r="D2197" s="188"/>
    </row>
    <row r="2198" spans="4:4" x14ac:dyDescent="0.2">
      <c r="D2198" s="188"/>
    </row>
    <row r="2199" spans="4:4" x14ac:dyDescent="0.2">
      <c r="D2199" s="188"/>
    </row>
    <row r="2200" spans="4:4" x14ac:dyDescent="0.2">
      <c r="D2200" s="188"/>
    </row>
    <row r="2201" spans="4:4" x14ac:dyDescent="0.2">
      <c r="D2201" s="188"/>
    </row>
    <row r="2202" spans="4:4" x14ac:dyDescent="0.2">
      <c r="D2202" s="188"/>
    </row>
    <row r="2203" spans="4:4" x14ac:dyDescent="0.2">
      <c r="D2203" s="188"/>
    </row>
    <row r="2204" spans="4:4" x14ac:dyDescent="0.2">
      <c r="D2204" s="188"/>
    </row>
    <row r="2205" spans="4:4" x14ac:dyDescent="0.2">
      <c r="D2205" s="188"/>
    </row>
    <row r="2206" spans="4:4" x14ac:dyDescent="0.2">
      <c r="D2206" s="188"/>
    </row>
    <row r="2207" spans="4:4" x14ac:dyDescent="0.2">
      <c r="D2207" s="188"/>
    </row>
    <row r="2208" spans="4:4" x14ac:dyDescent="0.2">
      <c r="D2208" s="188"/>
    </row>
    <row r="2209" spans="4:4" x14ac:dyDescent="0.2">
      <c r="D2209" s="188"/>
    </row>
    <row r="2210" spans="4:4" x14ac:dyDescent="0.2">
      <c r="D2210" s="188"/>
    </row>
    <row r="2211" spans="4:4" x14ac:dyDescent="0.2">
      <c r="D2211" s="188"/>
    </row>
    <row r="2212" spans="4:4" x14ac:dyDescent="0.2">
      <c r="D2212" s="188"/>
    </row>
    <row r="2213" spans="4:4" x14ac:dyDescent="0.2">
      <c r="D2213" s="188"/>
    </row>
    <row r="2214" spans="4:4" x14ac:dyDescent="0.2">
      <c r="D2214" s="188"/>
    </row>
    <row r="2215" spans="4:4" x14ac:dyDescent="0.2">
      <c r="D2215" s="188"/>
    </row>
    <row r="2216" spans="4:4" x14ac:dyDescent="0.2">
      <c r="D2216" s="188"/>
    </row>
    <row r="2217" spans="4:4" x14ac:dyDescent="0.2">
      <c r="D2217" s="188"/>
    </row>
    <row r="2218" spans="4:4" x14ac:dyDescent="0.2">
      <c r="D2218" s="188"/>
    </row>
    <row r="2219" spans="4:4" x14ac:dyDescent="0.2">
      <c r="D2219" s="188"/>
    </row>
    <row r="2220" spans="4:4" x14ac:dyDescent="0.2">
      <c r="D2220" s="188"/>
    </row>
    <row r="2221" spans="4:4" x14ac:dyDescent="0.2">
      <c r="D2221" s="188"/>
    </row>
    <row r="2222" spans="4:4" x14ac:dyDescent="0.2">
      <c r="D2222" s="188"/>
    </row>
    <row r="2223" spans="4:4" x14ac:dyDescent="0.2">
      <c r="D2223" s="188"/>
    </row>
    <row r="2224" spans="4:4" x14ac:dyDescent="0.2">
      <c r="D2224" s="188"/>
    </row>
    <row r="2225" spans="4:4" x14ac:dyDescent="0.2">
      <c r="D2225" s="188"/>
    </row>
    <row r="2226" spans="4:4" x14ac:dyDescent="0.2">
      <c r="D2226" s="188"/>
    </row>
    <row r="2227" spans="4:4" x14ac:dyDescent="0.2">
      <c r="D2227" s="188"/>
    </row>
    <row r="2228" spans="4:4" x14ac:dyDescent="0.2">
      <c r="D2228" s="188"/>
    </row>
    <row r="2229" spans="4:4" x14ac:dyDescent="0.2">
      <c r="D2229" s="188"/>
    </row>
    <row r="2230" spans="4:4" x14ac:dyDescent="0.2">
      <c r="D2230" s="188"/>
    </row>
    <row r="2231" spans="4:4" x14ac:dyDescent="0.2">
      <c r="D2231" s="188"/>
    </row>
    <row r="2232" spans="4:4" x14ac:dyDescent="0.2">
      <c r="D2232" s="188"/>
    </row>
    <row r="2233" spans="4:4" x14ac:dyDescent="0.2">
      <c r="D2233" s="188"/>
    </row>
    <row r="2234" spans="4:4" x14ac:dyDescent="0.2">
      <c r="D2234" s="188"/>
    </row>
    <row r="2235" spans="4:4" x14ac:dyDescent="0.2">
      <c r="D2235" s="188"/>
    </row>
    <row r="2236" spans="4:4" x14ac:dyDescent="0.2">
      <c r="D2236" s="188"/>
    </row>
    <row r="2237" spans="4:4" x14ac:dyDescent="0.2">
      <c r="D2237" s="188"/>
    </row>
    <row r="2238" spans="4:4" x14ac:dyDescent="0.2">
      <c r="D2238" s="188"/>
    </row>
    <row r="2239" spans="4:4" x14ac:dyDescent="0.2">
      <c r="D2239" s="188"/>
    </row>
    <row r="2240" spans="4:4" x14ac:dyDescent="0.2">
      <c r="D2240" s="188"/>
    </row>
    <row r="2241" spans="4:4" x14ac:dyDescent="0.2">
      <c r="D2241" s="188"/>
    </row>
    <row r="2242" spans="4:4" x14ac:dyDescent="0.2">
      <c r="D2242" s="188"/>
    </row>
    <row r="2243" spans="4:4" x14ac:dyDescent="0.2">
      <c r="D2243" s="188"/>
    </row>
    <row r="2244" spans="4:4" x14ac:dyDescent="0.2">
      <c r="D2244" s="188"/>
    </row>
    <row r="2245" spans="4:4" x14ac:dyDescent="0.2">
      <c r="D2245" s="188"/>
    </row>
    <row r="2246" spans="4:4" x14ac:dyDescent="0.2">
      <c r="D2246" s="188"/>
    </row>
    <row r="2247" spans="4:4" x14ac:dyDescent="0.2">
      <c r="D2247" s="188"/>
    </row>
    <row r="2248" spans="4:4" x14ac:dyDescent="0.2">
      <c r="D2248" s="188"/>
    </row>
    <row r="2249" spans="4:4" x14ac:dyDescent="0.2">
      <c r="D2249" s="188"/>
    </row>
    <row r="2250" spans="4:4" x14ac:dyDescent="0.2">
      <c r="D2250" s="188"/>
    </row>
    <row r="2251" spans="4:4" x14ac:dyDescent="0.2">
      <c r="D2251" s="188"/>
    </row>
    <row r="2252" spans="4:4" x14ac:dyDescent="0.2">
      <c r="D2252" s="188"/>
    </row>
    <row r="2253" spans="4:4" x14ac:dyDescent="0.2">
      <c r="D2253" s="188"/>
    </row>
    <row r="2254" spans="4:4" x14ac:dyDescent="0.2">
      <c r="D2254" s="188"/>
    </row>
    <row r="2255" spans="4:4" x14ac:dyDescent="0.2">
      <c r="D2255" s="188"/>
    </row>
    <row r="2256" spans="4:4" x14ac:dyDescent="0.2">
      <c r="D2256" s="188"/>
    </row>
    <row r="2257" spans="4:4" x14ac:dyDescent="0.2">
      <c r="D2257" s="188"/>
    </row>
    <row r="2258" spans="4:4" x14ac:dyDescent="0.2">
      <c r="D2258" s="188"/>
    </row>
    <row r="2259" spans="4:4" x14ac:dyDescent="0.2">
      <c r="D2259" s="188"/>
    </row>
    <row r="2260" spans="4:4" x14ac:dyDescent="0.2">
      <c r="D2260" s="188"/>
    </row>
    <row r="2261" spans="4:4" x14ac:dyDescent="0.2">
      <c r="D2261" s="188"/>
    </row>
    <row r="2262" spans="4:4" x14ac:dyDescent="0.2">
      <c r="D2262" s="188"/>
    </row>
    <row r="2263" spans="4:4" x14ac:dyDescent="0.2">
      <c r="D2263" s="188"/>
    </row>
    <row r="2264" spans="4:4" x14ac:dyDescent="0.2">
      <c r="D2264" s="188"/>
    </row>
    <row r="2265" spans="4:4" x14ac:dyDescent="0.2">
      <c r="D2265" s="188"/>
    </row>
    <row r="2266" spans="4:4" x14ac:dyDescent="0.2">
      <c r="D2266" s="188"/>
    </row>
    <row r="2267" spans="4:4" x14ac:dyDescent="0.2">
      <c r="D2267" s="188"/>
    </row>
    <row r="2268" spans="4:4" x14ac:dyDescent="0.2">
      <c r="D2268" s="188"/>
    </row>
    <row r="2269" spans="4:4" x14ac:dyDescent="0.2">
      <c r="D2269" s="188"/>
    </row>
    <row r="2270" spans="4:4" x14ac:dyDescent="0.2">
      <c r="D2270" s="188"/>
    </row>
    <row r="2271" spans="4:4" x14ac:dyDescent="0.2">
      <c r="D2271" s="188"/>
    </row>
    <row r="2272" spans="4:4" x14ac:dyDescent="0.2">
      <c r="D2272" s="188"/>
    </row>
    <row r="2273" spans="4:4" x14ac:dyDescent="0.2">
      <c r="D2273" s="188"/>
    </row>
    <row r="2274" spans="4:4" x14ac:dyDescent="0.2">
      <c r="D2274" s="188"/>
    </row>
    <row r="2275" spans="4:4" x14ac:dyDescent="0.2">
      <c r="D2275" s="188"/>
    </row>
    <row r="2276" spans="4:4" x14ac:dyDescent="0.2">
      <c r="D2276" s="188"/>
    </row>
    <row r="2277" spans="4:4" x14ac:dyDescent="0.2">
      <c r="D2277" s="188"/>
    </row>
    <row r="2278" spans="4:4" x14ac:dyDescent="0.2">
      <c r="D2278" s="188"/>
    </row>
    <row r="2279" spans="4:4" x14ac:dyDescent="0.2">
      <c r="D2279" s="188"/>
    </row>
    <row r="2280" spans="4:4" x14ac:dyDescent="0.2">
      <c r="D2280" s="188"/>
    </row>
    <row r="2281" spans="4:4" x14ac:dyDescent="0.2">
      <c r="D2281" s="188"/>
    </row>
    <row r="2282" spans="4:4" x14ac:dyDescent="0.2">
      <c r="D2282" s="188"/>
    </row>
    <row r="2283" spans="4:4" x14ac:dyDescent="0.2">
      <c r="D2283" s="188"/>
    </row>
    <row r="2284" spans="4:4" x14ac:dyDescent="0.2">
      <c r="D2284" s="188"/>
    </row>
    <row r="2285" spans="4:4" x14ac:dyDescent="0.2">
      <c r="D2285" s="188"/>
    </row>
    <row r="2286" spans="4:4" x14ac:dyDescent="0.2">
      <c r="D2286" s="188"/>
    </row>
    <row r="2287" spans="4:4" x14ac:dyDescent="0.2">
      <c r="D2287" s="188"/>
    </row>
    <row r="2288" spans="4:4" x14ac:dyDescent="0.2">
      <c r="D2288" s="188"/>
    </row>
    <row r="2289" spans="4:4" x14ac:dyDescent="0.2">
      <c r="D2289" s="188"/>
    </row>
    <row r="2290" spans="4:4" x14ac:dyDescent="0.2">
      <c r="D2290" s="188"/>
    </row>
    <row r="2291" spans="4:4" x14ac:dyDescent="0.2">
      <c r="D2291" s="188"/>
    </row>
    <row r="2292" spans="4:4" x14ac:dyDescent="0.2">
      <c r="D2292" s="188"/>
    </row>
    <row r="2293" spans="4:4" x14ac:dyDescent="0.2">
      <c r="D2293" s="188"/>
    </row>
    <row r="2294" spans="4:4" x14ac:dyDescent="0.2">
      <c r="D2294" s="188"/>
    </row>
    <row r="2295" spans="4:4" x14ac:dyDescent="0.2">
      <c r="D2295" s="188"/>
    </row>
    <row r="2296" spans="4:4" x14ac:dyDescent="0.2">
      <c r="D2296" s="188"/>
    </row>
    <row r="2297" spans="4:4" x14ac:dyDescent="0.2">
      <c r="D2297" s="188"/>
    </row>
    <row r="2298" spans="4:4" x14ac:dyDescent="0.2">
      <c r="D2298" s="188"/>
    </row>
    <row r="2299" spans="4:4" x14ac:dyDescent="0.2">
      <c r="D2299" s="188"/>
    </row>
    <row r="2300" spans="4:4" x14ac:dyDescent="0.2">
      <c r="D2300" s="188"/>
    </row>
    <row r="2301" spans="4:4" x14ac:dyDescent="0.2">
      <c r="D2301" s="188"/>
    </row>
    <row r="2302" spans="4:4" x14ac:dyDescent="0.2">
      <c r="D2302" s="188"/>
    </row>
    <row r="2303" spans="4:4" x14ac:dyDescent="0.2">
      <c r="D2303" s="188"/>
    </row>
    <row r="2304" spans="4:4" x14ac:dyDescent="0.2">
      <c r="D2304" s="188"/>
    </row>
    <row r="2305" spans="4:4" x14ac:dyDescent="0.2">
      <c r="D2305" s="188"/>
    </row>
    <row r="2306" spans="4:4" x14ac:dyDescent="0.2">
      <c r="D2306" s="188"/>
    </row>
    <row r="2307" spans="4:4" x14ac:dyDescent="0.2">
      <c r="D2307" s="188"/>
    </row>
    <row r="2308" spans="4:4" x14ac:dyDescent="0.2">
      <c r="D2308" s="188"/>
    </row>
    <row r="2309" spans="4:4" x14ac:dyDescent="0.2">
      <c r="D2309" s="188"/>
    </row>
    <row r="2310" spans="4:4" x14ac:dyDescent="0.2">
      <c r="D2310" s="188"/>
    </row>
    <row r="2311" spans="4:4" x14ac:dyDescent="0.2">
      <c r="D2311" s="188"/>
    </row>
    <row r="2312" spans="4:4" x14ac:dyDescent="0.2">
      <c r="D2312" s="188"/>
    </row>
    <row r="2313" spans="4:4" x14ac:dyDescent="0.2">
      <c r="D2313" s="188"/>
    </row>
    <row r="2314" spans="4:4" x14ac:dyDescent="0.2">
      <c r="D2314" s="188"/>
    </row>
    <row r="2315" spans="4:4" x14ac:dyDescent="0.2">
      <c r="D2315" s="188"/>
    </row>
    <row r="2316" spans="4:4" x14ac:dyDescent="0.2">
      <c r="D2316" s="188"/>
    </row>
    <row r="2317" spans="4:4" x14ac:dyDescent="0.2">
      <c r="D2317" s="188"/>
    </row>
    <row r="2318" spans="4:4" x14ac:dyDescent="0.2">
      <c r="D2318" s="188"/>
    </row>
    <row r="2319" spans="4:4" x14ac:dyDescent="0.2">
      <c r="D2319" s="188"/>
    </row>
    <row r="2320" spans="4:4" x14ac:dyDescent="0.2">
      <c r="D2320" s="188"/>
    </row>
    <row r="2321" spans="4:4" x14ac:dyDescent="0.2">
      <c r="D2321" s="188"/>
    </row>
    <row r="2322" spans="4:4" x14ac:dyDescent="0.2">
      <c r="D2322" s="188"/>
    </row>
    <row r="2323" spans="4:4" x14ac:dyDescent="0.2">
      <c r="D2323" s="188"/>
    </row>
    <row r="2324" spans="4:4" x14ac:dyDescent="0.2">
      <c r="D2324" s="188"/>
    </row>
    <row r="2325" spans="4:4" x14ac:dyDescent="0.2">
      <c r="D2325" s="188"/>
    </row>
    <row r="2326" spans="4:4" x14ac:dyDescent="0.2">
      <c r="D2326" s="188"/>
    </row>
    <row r="2327" spans="4:4" x14ac:dyDescent="0.2">
      <c r="D2327" s="188"/>
    </row>
    <row r="2328" spans="4:4" x14ac:dyDescent="0.2">
      <c r="D2328" s="188"/>
    </row>
    <row r="2329" spans="4:4" x14ac:dyDescent="0.2">
      <c r="D2329" s="188"/>
    </row>
    <row r="2330" spans="4:4" x14ac:dyDescent="0.2">
      <c r="D2330" s="188"/>
    </row>
    <row r="2331" spans="4:4" x14ac:dyDescent="0.2">
      <c r="D2331" s="188"/>
    </row>
    <row r="2332" spans="4:4" x14ac:dyDescent="0.2">
      <c r="D2332" s="188"/>
    </row>
    <row r="2333" spans="4:4" x14ac:dyDescent="0.2">
      <c r="D2333" s="188"/>
    </row>
    <row r="2334" spans="4:4" x14ac:dyDescent="0.2">
      <c r="D2334" s="188"/>
    </row>
    <row r="2335" spans="4:4" x14ac:dyDescent="0.2">
      <c r="D2335" s="188"/>
    </row>
    <row r="2336" spans="4:4" x14ac:dyDescent="0.2">
      <c r="D2336" s="188"/>
    </row>
    <row r="2337" spans="4:4" x14ac:dyDescent="0.2">
      <c r="D2337" s="188"/>
    </row>
    <row r="2338" spans="4:4" x14ac:dyDescent="0.2">
      <c r="D2338" s="188"/>
    </row>
    <row r="2339" spans="4:4" x14ac:dyDescent="0.2">
      <c r="D2339" s="188"/>
    </row>
    <row r="2340" spans="4:4" x14ac:dyDescent="0.2">
      <c r="D2340" s="188"/>
    </row>
    <row r="2341" spans="4:4" x14ac:dyDescent="0.2">
      <c r="D2341" s="188"/>
    </row>
    <row r="2342" spans="4:4" x14ac:dyDescent="0.2">
      <c r="D2342" s="188"/>
    </row>
    <row r="2343" spans="4:4" x14ac:dyDescent="0.2">
      <c r="D2343" s="188"/>
    </row>
    <row r="2344" spans="4:4" x14ac:dyDescent="0.2">
      <c r="D2344" s="188"/>
    </row>
    <row r="2345" spans="4:4" x14ac:dyDescent="0.2">
      <c r="D2345" s="188"/>
    </row>
    <row r="2346" spans="4:4" x14ac:dyDescent="0.2">
      <c r="D2346" s="188"/>
    </row>
    <row r="2347" spans="4:4" x14ac:dyDescent="0.2">
      <c r="D2347" s="188"/>
    </row>
    <row r="2348" spans="4:4" x14ac:dyDescent="0.2">
      <c r="D2348" s="188"/>
    </row>
    <row r="2349" spans="4:4" x14ac:dyDescent="0.2">
      <c r="D2349" s="188"/>
    </row>
    <row r="2350" spans="4:4" x14ac:dyDescent="0.2">
      <c r="D2350" s="188"/>
    </row>
    <row r="2351" spans="4:4" x14ac:dyDescent="0.2">
      <c r="D2351" s="188"/>
    </row>
    <row r="2352" spans="4:4" x14ac:dyDescent="0.2">
      <c r="D2352" s="188"/>
    </row>
    <row r="2353" spans="4:4" x14ac:dyDescent="0.2">
      <c r="D2353" s="188"/>
    </row>
    <row r="2354" spans="4:4" x14ac:dyDescent="0.2">
      <c r="D2354" s="188"/>
    </row>
    <row r="2355" spans="4:4" x14ac:dyDescent="0.2">
      <c r="D2355" s="188"/>
    </row>
    <row r="2356" spans="4:4" x14ac:dyDescent="0.2">
      <c r="D2356" s="188"/>
    </row>
    <row r="2357" spans="4:4" x14ac:dyDescent="0.2">
      <c r="D2357" s="188"/>
    </row>
    <row r="2358" spans="4:4" x14ac:dyDescent="0.2">
      <c r="D2358" s="188"/>
    </row>
    <row r="2359" spans="4:4" x14ac:dyDescent="0.2">
      <c r="D2359" s="188"/>
    </row>
    <row r="2360" spans="4:4" x14ac:dyDescent="0.2">
      <c r="D2360" s="188"/>
    </row>
    <row r="2361" spans="4:4" x14ac:dyDescent="0.2">
      <c r="D2361" s="188"/>
    </row>
    <row r="2362" spans="4:4" x14ac:dyDescent="0.2">
      <c r="D2362" s="188"/>
    </row>
    <row r="2363" spans="4:4" x14ac:dyDescent="0.2">
      <c r="D2363" s="188"/>
    </row>
    <row r="2364" spans="4:4" x14ac:dyDescent="0.2">
      <c r="D2364" s="188"/>
    </row>
    <row r="2365" spans="4:4" x14ac:dyDescent="0.2">
      <c r="D2365" s="188"/>
    </row>
    <row r="2366" spans="4:4" x14ac:dyDescent="0.2">
      <c r="D2366" s="188"/>
    </row>
    <row r="2367" spans="4:4" x14ac:dyDescent="0.2">
      <c r="D2367" s="188"/>
    </row>
    <row r="2368" spans="4:4" x14ac:dyDescent="0.2">
      <c r="D2368" s="188"/>
    </row>
    <row r="2369" spans="4:4" x14ac:dyDescent="0.2">
      <c r="D2369" s="188"/>
    </row>
    <row r="2370" spans="4:4" x14ac:dyDescent="0.2">
      <c r="D2370" s="188"/>
    </row>
    <row r="2371" spans="4:4" x14ac:dyDescent="0.2">
      <c r="D2371" s="188"/>
    </row>
    <row r="2372" spans="4:4" x14ac:dyDescent="0.2">
      <c r="D2372" s="188"/>
    </row>
    <row r="2373" spans="4:4" x14ac:dyDescent="0.2">
      <c r="D2373" s="188"/>
    </row>
    <row r="2374" spans="4:4" x14ac:dyDescent="0.2">
      <c r="D2374" s="188"/>
    </row>
    <row r="2375" spans="4:4" x14ac:dyDescent="0.2">
      <c r="D2375" s="188"/>
    </row>
    <row r="2376" spans="4:4" x14ac:dyDescent="0.2">
      <c r="D2376" s="188"/>
    </row>
    <row r="2377" spans="4:4" x14ac:dyDescent="0.2">
      <c r="D2377" s="188"/>
    </row>
    <row r="2378" spans="4:4" x14ac:dyDescent="0.2">
      <c r="D2378" s="188"/>
    </row>
    <row r="2379" spans="4:4" x14ac:dyDescent="0.2">
      <c r="D2379" s="188"/>
    </row>
    <row r="2380" spans="4:4" x14ac:dyDescent="0.2">
      <c r="D2380" s="188"/>
    </row>
    <row r="2381" spans="4:4" x14ac:dyDescent="0.2">
      <c r="D2381" s="188"/>
    </row>
    <row r="2382" spans="4:4" x14ac:dyDescent="0.2">
      <c r="D2382" s="188"/>
    </row>
    <row r="2383" spans="4:4" x14ac:dyDescent="0.2">
      <c r="D2383" s="188"/>
    </row>
    <row r="2384" spans="4:4" x14ac:dyDescent="0.2">
      <c r="D2384" s="188"/>
    </row>
    <row r="2385" spans="4:4" x14ac:dyDescent="0.2">
      <c r="D2385" s="188"/>
    </row>
    <row r="2386" spans="4:4" x14ac:dyDescent="0.2">
      <c r="D2386" s="188"/>
    </row>
    <row r="2387" spans="4:4" x14ac:dyDescent="0.2">
      <c r="D2387" s="188"/>
    </row>
    <row r="2388" spans="4:4" x14ac:dyDescent="0.2">
      <c r="D2388" s="188"/>
    </row>
    <row r="2389" spans="4:4" x14ac:dyDescent="0.2">
      <c r="D2389" s="188"/>
    </row>
    <row r="2390" spans="4:4" x14ac:dyDescent="0.2">
      <c r="D2390" s="188"/>
    </row>
    <row r="2391" spans="4:4" x14ac:dyDescent="0.2">
      <c r="D2391" s="188"/>
    </row>
    <row r="2392" spans="4:4" x14ac:dyDescent="0.2">
      <c r="D2392" s="188"/>
    </row>
    <row r="2393" spans="4:4" x14ac:dyDescent="0.2">
      <c r="D2393" s="188"/>
    </row>
    <row r="2394" spans="4:4" x14ac:dyDescent="0.2">
      <c r="D2394" s="188"/>
    </row>
    <row r="2395" spans="4:4" x14ac:dyDescent="0.2">
      <c r="D2395" s="188"/>
    </row>
    <row r="2396" spans="4:4" x14ac:dyDescent="0.2">
      <c r="D2396" s="188"/>
    </row>
    <row r="2397" spans="4:4" x14ac:dyDescent="0.2">
      <c r="D2397" s="188"/>
    </row>
    <row r="2398" spans="4:4" x14ac:dyDescent="0.2">
      <c r="D2398" s="188"/>
    </row>
    <row r="2399" spans="4:4" x14ac:dyDescent="0.2">
      <c r="D2399" s="188"/>
    </row>
    <row r="2400" spans="4:4" x14ac:dyDescent="0.2">
      <c r="D2400" s="188"/>
    </row>
    <row r="2401" spans="4:4" x14ac:dyDescent="0.2">
      <c r="D2401" s="188"/>
    </row>
    <row r="2402" spans="4:4" x14ac:dyDescent="0.2">
      <c r="D2402" s="188"/>
    </row>
    <row r="2403" spans="4:4" x14ac:dyDescent="0.2">
      <c r="D2403" s="188"/>
    </row>
    <row r="2404" spans="4:4" x14ac:dyDescent="0.2">
      <c r="D2404" s="188"/>
    </row>
    <row r="2405" spans="4:4" x14ac:dyDescent="0.2">
      <c r="D2405" s="188"/>
    </row>
    <row r="2406" spans="4:4" x14ac:dyDescent="0.2">
      <c r="D2406" s="188"/>
    </row>
    <row r="2407" spans="4:4" x14ac:dyDescent="0.2">
      <c r="D2407" s="188"/>
    </row>
    <row r="2408" spans="4:4" x14ac:dyDescent="0.2">
      <c r="D2408" s="188"/>
    </row>
    <row r="2409" spans="4:4" x14ac:dyDescent="0.2">
      <c r="D2409" s="188"/>
    </row>
    <row r="2410" spans="4:4" x14ac:dyDescent="0.2">
      <c r="D2410" s="188"/>
    </row>
    <row r="2411" spans="4:4" x14ac:dyDescent="0.2">
      <c r="D2411" s="188"/>
    </row>
    <row r="2412" spans="4:4" x14ac:dyDescent="0.2">
      <c r="D2412" s="188"/>
    </row>
    <row r="2413" spans="4:4" x14ac:dyDescent="0.2">
      <c r="D2413" s="188"/>
    </row>
    <row r="2414" spans="4:4" x14ac:dyDescent="0.2">
      <c r="D2414" s="188"/>
    </row>
    <row r="2415" spans="4:4" x14ac:dyDescent="0.2">
      <c r="D2415" s="188"/>
    </row>
    <row r="2416" spans="4:4" x14ac:dyDescent="0.2">
      <c r="D2416" s="188"/>
    </row>
    <row r="2417" spans="4:4" x14ac:dyDescent="0.2">
      <c r="D2417" s="188"/>
    </row>
    <row r="2418" spans="4:4" x14ac:dyDescent="0.2">
      <c r="D2418" s="188"/>
    </row>
    <row r="2419" spans="4:4" x14ac:dyDescent="0.2">
      <c r="D2419" s="188"/>
    </row>
    <row r="2420" spans="4:4" x14ac:dyDescent="0.2">
      <c r="D2420" s="188"/>
    </row>
    <row r="2421" spans="4:4" x14ac:dyDescent="0.2">
      <c r="D2421" s="188"/>
    </row>
    <row r="2422" spans="4:4" x14ac:dyDescent="0.2">
      <c r="D2422" s="188"/>
    </row>
    <row r="2423" spans="4:4" x14ac:dyDescent="0.2">
      <c r="D2423" s="188"/>
    </row>
    <row r="2424" spans="4:4" x14ac:dyDescent="0.2">
      <c r="D2424" s="188"/>
    </row>
    <row r="2425" spans="4:4" x14ac:dyDescent="0.2">
      <c r="D2425" s="188"/>
    </row>
    <row r="2426" spans="4:4" x14ac:dyDescent="0.2">
      <c r="D2426" s="188"/>
    </row>
    <row r="2427" spans="4:4" x14ac:dyDescent="0.2">
      <c r="D2427" s="188"/>
    </row>
    <row r="2428" spans="4:4" x14ac:dyDescent="0.2">
      <c r="D2428" s="188"/>
    </row>
    <row r="2429" spans="4:4" x14ac:dyDescent="0.2">
      <c r="D2429" s="188"/>
    </row>
    <row r="2430" spans="4:4" x14ac:dyDescent="0.2">
      <c r="D2430" s="188"/>
    </row>
    <row r="2431" spans="4:4" x14ac:dyDescent="0.2">
      <c r="D2431" s="188"/>
    </row>
    <row r="2432" spans="4:4" x14ac:dyDescent="0.2">
      <c r="D2432" s="188"/>
    </row>
    <row r="2433" spans="4:4" x14ac:dyDescent="0.2">
      <c r="D2433" s="188"/>
    </row>
    <row r="2434" spans="4:4" x14ac:dyDescent="0.2">
      <c r="D2434" s="188"/>
    </row>
    <row r="2435" spans="4:4" x14ac:dyDescent="0.2">
      <c r="D2435" s="188"/>
    </row>
    <row r="2436" spans="4:4" x14ac:dyDescent="0.2">
      <c r="D2436" s="188"/>
    </row>
    <row r="2437" spans="4:4" x14ac:dyDescent="0.2">
      <c r="D2437" s="188"/>
    </row>
    <row r="2438" spans="4:4" x14ac:dyDescent="0.2">
      <c r="D2438" s="188"/>
    </row>
    <row r="2439" spans="4:4" x14ac:dyDescent="0.2">
      <c r="D2439" s="188"/>
    </row>
    <row r="2440" spans="4:4" x14ac:dyDescent="0.2">
      <c r="D2440" s="188"/>
    </row>
    <row r="2441" spans="4:4" x14ac:dyDescent="0.2">
      <c r="D2441" s="188"/>
    </row>
    <row r="2442" spans="4:4" x14ac:dyDescent="0.2">
      <c r="D2442" s="188"/>
    </row>
    <row r="2443" spans="4:4" x14ac:dyDescent="0.2">
      <c r="D2443" s="188"/>
    </row>
    <row r="2444" spans="4:4" x14ac:dyDescent="0.2">
      <c r="D2444" s="188"/>
    </row>
    <row r="2445" spans="4:4" x14ac:dyDescent="0.2">
      <c r="D2445" s="188"/>
    </row>
    <row r="2446" spans="4:4" x14ac:dyDescent="0.2">
      <c r="D2446" s="188"/>
    </row>
    <row r="2447" spans="4:4" x14ac:dyDescent="0.2">
      <c r="D2447" s="188"/>
    </row>
    <row r="2448" spans="4:4" x14ac:dyDescent="0.2">
      <c r="D2448" s="188"/>
    </row>
    <row r="2449" spans="4:4" x14ac:dyDescent="0.2">
      <c r="D2449" s="188"/>
    </row>
    <row r="2450" spans="4:4" x14ac:dyDescent="0.2">
      <c r="D2450" s="188"/>
    </row>
    <row r="2451" spans="4:4" x14ac:dyDescent="0.2">
      <c r="D2451" s="188"/>
    </row>
    <row r="2452" spans="4:4" x14ac:dyDescent="0.2">
      <c r="D2452" s="188"/>
    </row>
    <row r="2453" spans="4:4" x14ac:dyDescent="0.2">
      <c r="D2453" s="188"/>
    </row>
    <row r="2454" spans="4:4" x14ac:dyDescent="0.2">
      <c r="D2454" s="188"/>
    </row>
    <row r="2455" spans="4:4" x14ac:dyDescent="0.2">
      <c r="D2455" s="188"/>
    </row>
    <row r="2456" spans="4:4" x14ac:dyDescent="0.2">
      <c r="D2456" s="188"/>
    </row>
    <row r="2457" spans="4:4" x14ac:dyDescent="0.2">
      <c r="D2457" s="188"/>
    </row>
    <row r="2458" spans="4:4" x14ac:dyDescent="0.2">
      <c r="D2458" s="188"/>
    </row>
    <row r="2459" spans="4:4" x14ac:dyDescent="0.2">
      <c r="D2459" s="188"/>
    </row>
    <row r="2460" spans="4:4" x14ac:dyDescent="0.2">
      <c r="D2460" s="188"/>
    </row>
    <row r="2461" spans="4:4" x14ac:dyDescent="0.2">
      <c r="D2461" s="188"/>
    </row>
    <row r="2462" spans="4:4" x14ac:dyDescent="0.2">
      <c r="D2462" s="188"/>
    </row>
    <row r="2463" spans="4:4" x14ac:dyDescent="0.2">
      <c r="D2463" s="188"/>
    </row>
    <row r="2464" spans="4:4" x14ac:dyDescent="0.2">
      <c r="D2464" s="188"/>
    </row>
    <row r="2465" spans="4:4" x14ac:dyDescent="0.2">
      <c r="D2465" s="188"/>
    </row>
    <row r="2466" spans="4:4" x14ac:dyDescent="0.2">
      <c r="D2466" s="188"/>
    </row>
    <row r="2467" spans="4:4" x14ac:dyDescent="0.2">
      <c r="D2467" s="188"/>
    </row>
    <row r="2468" spans="4:4" x14ac:dyDescent="0.2">
      <c r="D2468" s="188"/>
    </row>
    <row r="2469" spans="4:4" x14ac:dyDescent="0.2">
      <c r="D2469" s="188"/>
    </row>
    <row r="2470" spans="4:4" x14ac:dyDescent="0.2">
      <c r="D2470" s="188"/>
    </row>
    <row r="2471" spans="4:4" x14ac:dyDescent="0.2">
      <c r="D2471" s="188"/>
    </row>
    <row r="2472" spans="4:4" x14ac:dyDescent="0.2">
      <c r="D2472" s="188"/>
    </row>
    <row r="2473" spans="4:4" x14ac:dyDescent="0.2">
      <c r="D2473" s="188"/>
    </row>
    <row r="2474" spans="4:4" x14ac:dyDescent="0.2">
      <c r="D2474" s="188"/>
    </row>
    <row r="2475" spans="4:4" x14ac:dyDescent="0.2">
      <c r="D2475" s="188"/>
    </row>
    <row r="2476" spans="4:4" x14ac:dyDescent="0.2">
      <c r="D2476" s="188"/>
    </row>
    <row r="2477" spans="4:4" x14ac:dyDescent="0.2">
      <c r="D2477" s="188"/>
    </row>
    <row r="2478" spans="4:4" x14ac:dyDescent="0.2">
      <c r="D2478" s="188"/>
    </row>
    <row r="2479" spans="4:4" x14ac:dyDescent="0.2">
      <c r="D2479" s="188"/>
    </row>
    <row r="2480" spans="4:4" x14ac:dyDescent="0.2">
      <c r="D2480" s="188"/>
    </row>
    <row r="2481" spans="4:4" x14ac:dyDescent="0.2">
      <c r="D2481" s="188"/>
    </row>
    <row r="2482" spans="4:4" x14ac:dyDescent="0.2">
      <c r="D2482" s="188"/>
    </row>
    <row r="2483" spans="4:4" x14ac:dyDescent="0.2">
      <c r="D2483" s="188"/>
    </row>
    <row r="2484" spans="4:4" x14ac:dyDescent="0.2">
      <c r="D2484" s="188"/>
    </row>
    <row r="2485" spans="4:4" x14ac:dyDescent="0.2">
      <c r="D2485" s="188"/>
    </row>
    <row r="2486" spans="4:4" x14ac:dyDescent="0.2">
      <c r="D2486" s="188"/>
    </row>
    <row r="2487" spans="4:4" x14ac:dyDescent="0.2">
      <c r="D2487" s="188"/>
    </row>
    <row r="2488" spans="4:4" x14ac:dyDescent="0.2">
      <c r="D2488" s="188"/>
    </row>
    <row r="2489" spans="4:4" x14ac:dyDescent="0.2">
      <c r="D2489" s="188"/>
    </row>
    <row r="2490" spans="4:4" x14ac:dyDescent="0.2">
      <c r="D2490" s="188"/>
    </row>
    <row r="2491" spans="4:4" x14ac:dyDescent="0.2">
      <c r="D2491" s="188"/>
    </row>
    <row r="2492" spans="4:4" x14ac:dyDescent="0.2">
      <c r="D2492" s="188"/>
    </row>
    <row r="2493" spans="4:4" x14ac:dyDescent="0.2">
      <c r="D2493" s="188"/>
    </row>
    <row r="2494" spans="4:4" x14ac:dyDescent="0.2">
      <c r="D2494" s="188"/>
    </row>
    <row r="2495" spans="4:4" x14ac:dyDescent="0.2">
      <c r="D2495" s="188"/>
    </row>
    <row r="2496" spans="4:4" x14ac:dyDescent="0.2">
      <c r="D2496" s="188"/>
    </row>
    <row r="2497" spans="4:4" x14ac:dyDescent="0.2">
      <c r="D2497" s="188"/>
    </row>
    <row r="2498" spans="4:4" x14ac:dyDescent="0.2">
      <c r="D2498" s="188"/>
    </row>
    <row r="2499" spans="4:4" x14ac:dyDescent="0.2">
      <c r="D2499" s="188"/>
    </row>
    <row r="2500" spans="4:4" x14ac:dyDescent="0.2">
      <c r="D2500" s="188"/>
    </row>
    <row r="2501" spans="4:4" x14ac:dyDescent="0.2">
      <c r="D2501" s="188"/>
    </row>
    <row r="2502" spans="4:4" x14ac:dyDescent="0.2">
      <c r="D2502" s="188"/>
    </row>
    <row r="2503" spans="4:4" x14ac:dyDescent="0.2">
      <c r="D2503" s="188"/>
    </row>
    <row r="2504" spans="4:4" x14ac:dyDescent="0.2">
      <c r="D2504" s="188"/>
    </row>
    <row r="2505" spans="4:4" x14ac:dyDescent="0.2">
      <c r="D2505" s="188"/>
    </row>
    <row r="2506" spans="4:4" x14ac:dyDescent="0.2">
      <c r="D2506" s="188"/>
    </row>
    <row r="2507" spans="4:4" x14ac:dyDescent="0.2">
      <c r="D2507" s="188"/>
    </row>
    <row r="2508" spans="4:4" x14ac:dyDescent="0.2">
      <c r="D2508" s="188"/>
    </row>
    <row r="2509" spans="4:4" x14ac:dyDescent="0.2">
      <c r="D2509" s="188"/>
    </row>
    <row r="2510" spans="4:4" x14ac:dyDescent="0.2">
      <c r="D2510" s="188"/>
    </row>
    <row r="2511" spans="4:4" x14ac:dyDescent="0.2">
      <c r="D2511" s="188"/>
    </row>
    <row r="2512" spans="4:4" x14ac:dyDescent="0.2">
      <c r="D2512" s="188"/>
    </row>
    <row r="2513" spans="4:4" x14ac:dyDescent="0.2">
      <c r="D2513" s="188"/>
    </row>
    <row r="2514" spans="4:4" x14ac:dyDescent="0.2">
      <c r="D2514" s="188"/>
    </row>
    <row r="2515" spans="4:4" x14ac:dyDescent="0.2">
      <c r="D2515" s="188"/>
    </row>
    <row r="2516" spans="4:4" x14ac:dyDescent="0.2">
      <c r="D2516" s="188"/>
    </row>
    <row r="2517" spans="4:4" x14ac:dyDescent="0.2">
      <c r="D2517" s="188"/>
    </row>
    <row r="2518" spans="4:4" x14ac:dyDescent="0.2">
      <c r="D2518" s="188"/>
    </row>
    <row r="2519" spans="4:4" x14ac:dyDescent="0.2">
      <c r="D2519" s="188"/>
    </row>
    <row r="2520" spans="4:4" x14ac:dyDescent="0.2">
      <c r="D2520" s="188"/>
    </row>
    <row r="2521" spans="4:4" x14ac:dyDescent="0.2">
      <c r="D2521" s="188"/>
    </row>
    <row r="2522" spans="4:4" x14ac:dyDescent="0.2">
      <c r="D2522" s="188"/>
    </row>
    <row r="2523" spans="4:4" x14ac:dyDescent="0.2">
      <c r="D2523" s="188"/>
    </row>
    <row r="2524" spans="4:4" x14ac:dyDescent="0.2">
      <c r="D2524" s="188"/>
    </row>
    <row r="2525" spans="4:4" x14ac:dyDescent="0.2">
      <c r="D2525" s="188"/>
    </row>
    <row r="2526" spans="4:4" x14ac:dyDescent="0.2">
      <c r="D2526" s="188"/>
    </row>
    <row r="2527" spans="4:4" x14ac:dyDescent="0.2">
      <c r="D2527" s="188"/>
    </row>
    <row r="2528" spans="4:4" x14ac:dyDescent="0.2">
      <c r="D2528" s="188"/>
    </row>
    <row r="2529" spans="4:4" x14ac:dyDescent="0.2">
      <c r="D2529" s="188"/>
    </row>
    <row r="2530" spans="4:4" x14ac:dyDescent="0.2">
      <c r="D2530" s="188"/>
    </row>
    <row r="2531" spans="4:4" x14ac:dyDescent="0.2">
      <c r="D2531" s="188"/>
    </row>
    <row r="2532" spans="4:4" x14ac:dyDescent="0.2">
      <c r="D2532" s="188"/>
    </row>
    <row r="2533" spans="4:4" x14ac:dyDescent="0.2">
      <c r="D2533" s="188"/>
    </row>
    <row r="2534" spans="4:4" x14ac:dyDescent="0.2">
      <c r="D2534" s="188"/>
    </row>
    <row r="2535" spans="4:4" x14ac:dyDescent="0.2">
      <c r="D2535" s="188"/>
    </row>
    <row r="2536" spans="4:4" x14ac:dyDescent="0.2">
      <c r="D2536" s="188"/>
    </row>
    <row r="2537" spans="4:4" x14ac:dyDescent="0.2">
      <c r="D2537" s="188"/>
    </row>
    <row r="2538" spans="4:4" x14ac:dyDescent="0.2">
      <c r="D2538" s="188"/>
    </row>
    <row r="2539" spans="4:4" x14ac:dyDescent="0.2">
      <c r="D2539" s="188"/>
    </row>
    <row r="2540" spans="4:4" x14ac:dyDescent="0.2">
      <c r="D2540" s="188"/>
    </row>
    <row r="2541" spans="4:4" x14ac:dyDescent="0.2">
      <c r="D2541" s="188"/>
    </row>
    <row r="2542" spans="4:4" x14ac:dyDescent="0.2">
      <c r="D2542" s="188"/>
    </row>
    <row r="2543" spans="4:4" x14ac:dyDescent="0.2">
      <c r="D2543" s="188"/>
    </row>
    <row r="2544" spans="4:4" x14ac:dyDescent="0.2">
      <c r="D2544" s="188"/>
    </row>
    <row r="2545" spans="4:4" x14ac:dyDescent="0.2">
      <c r="D2545" s="188"/>
    </row>
    <row r="2546" spans="4:4" x14ac:dyDescent="0.2">
      <c r="D2546" s="188"/>
    </row>
    <row r="2547" spans="4:4" x14ac:dyDescent="0.2">
      <c r="D2547" s="188"/>
    </row>
    <row r="2548" spans="4:4" x14ac:dyDescent="0.2">
      <c r="D2548" s="188"/>
    </row>
    <row r="2549" spans="4:4" x14ac:dyDescent="0.2">
      <c r="D2549" s="188"/>
    </row>
    <row r="2550" spans="4:4" x14ac:dyDescent="0.2">
      <c r="D2550" s="188"/>
    </row>
    <row r="2551" spans="4:4" x14ac:dyDescent="0.2">
      <c r="D2551" s="188"/>
    </row>
    <row r="2552" spans="4:4" x14ac:dyDescent="0.2">
      <c r="D2552" s="188"/>
    </row>
    <row r="2553" spans="4:4" x14ac:dyDescent="0.2">
      <c r="D2553" s="188"/>
    </row>
    <row r="2554" spans="4:4" x14ac:dyDescent="0.2">
      <c r="D2554" s="188"/>
    </row>
    <row r="2555" spans="4:4" x14ac:dyDescent="0.2">
      <c r="D2555" s="188"/>
    </row>
    <row r="2556" spans="4:4" x14ac:dyDescent="0.2">
      <c r="D2556" s="188"/>
    </row>
    <row r="2557" spans="4:4" x14ac:dyDescent="0.2">
      <c r="D2557" s="188"/>
    </row>
    <row r="2558" spans="4:4" x14ac:dyDescent="0.2">
      <c r="D2558" s="188"/>
    </row>
    <row r="2559" spans="4:4" x14ac:dyDescent="0.2">
      <c r="D2559" s="188"/>
    </row>
    <row r="2560" spans="4:4" x14ac:dyDescent="0.2">
      <c r="D2560" s="188"/>
    </row>
    <row r="2561" spans="4:4" x14ac:dyDescent="0.2">
      <c r="D2561" s="188"/>
    </row>
    <row r="2562" spans="4:4" x14ac:dyDescent="0.2">
      <c r="D2562" s="188"/>
    </row>
    <row r="2563" spans="4:4" x14ac:dyDescent="0.2">
      <c r="D2563" s="188"/>
    </row>
    <row r="2564" spans="4:4" x14ac:dyDescent="0.2">
      <c r="D2564" s="188"/>
    </row>
    <row r="2565" spans="4:4" x14ac:dyDescent="0.2">
      <c r="D2565" s="188"/>
    </row>
    <row r="2566" spans="4:4" x14ac:dyDescent="0.2">
      <c r="D2566" s="188"/>
    </row>
    <row r="2567" spans="4:4" x14ac:dyDescent="0.2">
      <c r="D2567" s="188"/>
    </row>
    <row r="2568" spans="4:4" x14ac:dyDescent="0.2">
      <c r="D2568" s="188"/>
    </row>
    <row r="2569" spans="4:4" x14ac:dyDescent="0.2">
      <c r="D2569" s="188"/>
    </row>
    <row r="2570" spans="4:4" x14ac:dyDescent="0.2">
      <c r="D2570" s="188"/>
    </row>
    <row r="2571" spans="4:4" x14ac:dyDescent="0.2">
      <c r="D2571" s="188"/>
    </row>
    <row r="2572" spans="4:4" x14ac:dyDescent="0.2">
      <c r="D2572" s="188"/>
    </row>
    <row r="2573" spans="4:4" x14ac:dyDescent="0.2">
      <c r="D2573" s="188"/>
    </row>
    <row r="2574" spans="4:4" x14ac:dyDescent="0.2">
      <c r="D2574" s="188"/>
    </row>
    <row r="2575" spans="4:4" x14ac:dyDescent="0.2">
      <c r="D2575" s="188"/>
    </row>
    <row r="2576" spans="4:4" x14ac:dyDescent="0.2">
      <c r="D2576" s="188"/>
    </row>
    <row r="2577" spans="4:4" x14ac:dyDescent="0.2">
      <c r="D2577" s="188"/>
    </row>
    <row r="2578" spans="4:4" x14ac:dyDescent="0.2">
      <c r="D2578" s="188"/>
    </row>
    <row r="2579" spans="4:4" x14ac:dyDescent="0.2">
      <c r="D2579" s="188"/>
    </row>
    <row r="2580" spans="4:4" x14ac:dyDescent="0.2">
      <c r="D2580" s="188"/>
    </row>
    <row r="2581" spans="4:4" x14ac:dyDescent="0.2">
      <c r="D2581" s="188"/>
    </row>
    <row r="2582" spans="4:4" x14ac:dyDescent="0.2">
      <c r="D2582" s="188"/>
    </row>
    <row r="2583" spans="4:4" x14ac:dyDescent="0.2">
      <c r="D2583" s="188"/>
    </row>
    <row r="2584" spans="4:4" x14ac:dyDescent="0.2">
      <c r="D2584" s="188"/>
    </row>
    <row r="2585" spans="4:4" x14ac:dyDescent="0.2">
      <c r="D2585" s="188"/>
    </row>
    <row r="2586" spans="4:4" x14ac:dyDescent="0.2">
      <c r="D2586" s="188"/>
    </row>
    <row r="2587" spans="4:4" x14ac:dyDescent="0.2">
      <c r="D2587" s="188"/>
    </row>
    <row r="2588" spans="4:4" x14ac:dyDescent="0.2">
      <c r="D2588" s="188"/>
    </row>
    <row r="2589" spans="4:4" x14ac:dyDescent="0.2">
      <c r="D2589" s="188"/>
    </row>
    <row r="2590" spans="4:4" x14ac:dyDescent="0.2">
      <c r="D2590" s="188"/>
    </row>
    <row r="2591" spans="4:4" x14ac:dyDescent="0.2">
      <c r="D2591" s="188"/>
    </row>
    <row r="2592" spans="4:4" x14ac:dyDescent="0.2">
      <c r="D2592" s="188"/>
    </row>
    <row r="2593" spans="4:4" x14ac:dyDescent="0.2">
      <c r="D2593" s="188"/>
    </row>
    <row r="2594" spans="4:4" x14ac:dyDescent="0.2">
      <c r="D2594" s="188"/>
    </row>
    <row r="2595" spans="4:4" x14ac:dyDescent="0.2">
      <c r="D2595" s="188"/>
    </row>
    <row r="2596" spans="4:4" x14ac:dyDescent="0.2">
      <c r="D2596" s="188"/>
    </row>
    <row r="2597" spans="4:4" x14ac:dyDescent="0.2">
      <c r="D2597" s="188"/>
    </row>
    <row r="2598" spans="4:4" x14ac:dyDescent="0.2">
      <c r="D2598" s="188"/>
    </row>
    <row r="2599" spans="4:4" x14ac:dyDescent="0.2">
      <c r="D2599" s="188"/>
    </row>
    <row r="2600" spans="4:4" x14ac:dyDescent="0.2">
      <c r="D2600" s="188"/>
    </row>
    <row r="2601" spans="4:4" x14ac:dyDescent="0.2">
      <c r="D2601" s="188"/>
    </row>
    <row r="2602" spans="4:4" x14ac:dyDescent="0.2">
      <c r="D2602" s="188"/>
    </row>
    <row r="2603" spans="4:4" x14ac:dyDescent="0.2">
      <c r="D2603" s="188"/>
    </row>
    <row r="2604" spans="4:4" x14ac:dyDescent="0.2">
      <c r="D2604" s="188"/>
    </row>
    <row r="2605" spans="4:4" x14ac:dyDescent="0.2">
      <c r="D2605" s="188"/>
    </row>
    <row r="2606" spans="4:4" x14ac:dyDescent="0.2">
      <c r="D2606" s="188"/>
    </row>
    <row r="2607" spans="4:4" x14ac:dyDescent="0.2">
      <c r="D2607" s="188"/>
    </row>
    <row r="2608" spans="4:4" x14ac:dyDescent="0.2">
      <c r="D2608" s="188"/>
    </row>
    <row r="2609" spans="4:4" x14ac:dyDescent="0.2">
      <c r="D2609" s="188"/>
    </row>
    <row r="2610" spans="4:4" x14ac:dyDescent="0.2">
      <c r="D2610" s="188"/>
    </row>
    <row r="2611" spans="4:4" x14ac:dyDescent="0.2">
      <c r="D2611" s="188"/>
    </row>
    <row r="2612" spans="4:4" x14ac:dyDescent="0.2">
      <c r="D2612" s="188"/>
    </row>
    <row r="2613" spans="4:4" x14ac:dyDescent="0.2">
      <c r="D2613" s="188"/>
    </row>
    <row r="2614" spans="4:4" x14ac:dyDescent="0.2">
      <c r="D2614" s="188"/>
    </row>
    <row r="2615" spans="4:4" x14ac:dyDescent="0.2">
      <c r="D2615" s="188"/>
    </row>
    <row r="2616" spans="4:4" x14ac:dyDescent="0.2">
      <c r="D2616" s="188"/>
    </row>
    <row r="2617" spans="4:4" x14ac:dyDescent="0.2">
      <c r="D2617" s="188"/>
    </row>
    <row r="2618" spans="4:4" x14ac:dyDescent="0.2">
      <c r="D2618" s="188"/>
    </row>
    <row r="2619" spans="4:4" x14ac:dyDescent="0.2">
      <c r="D2619" s="188"/>
    </row>
    <row r="2620" spans="4:4" x14ac:dyDescent="0.2">
      <c r="D2620" s="188"/>
    </row>
    <row r="2621" spans="4:4" x14ac:dyDescent="0.2">
      <c r="D2621" s="188"/>
    </row>
    <row r="2622" spans="4:4" x14ac:dyDescent="0.2">
      <c r="D2622" s="188"/>
    </row>
    <row r="2623" spans="4:4" x14ac:dyDescent="0.2">
      <c r="D2623" s="188"/>
    </row>
    <row r="2624" spans="4:4" x14ac:dyDescent="0.2">
      <c r="D2624" s="188"/>
    </row>
    <row r="2625" spans="4:4" x14ac:dyDescent="0.2">
      <c r="D2625" s="188"/>
    </row>
    <row r="2626" spans="4:4" x14ac:dyDescent="0.2">
      <c r="D2626" s="188"/>
    </row>
    <row r="2627" spans="4:4" x14ac:dyDescent="0.2">
      <c r="D2627" s="188"/>
    </row>
    <row r="2628" spans="4:4" x14ac:dyDescent="0.2">
      <c r="D2628" s="188"/>
    </row>
    <row r="2629" spans="4:4" x14ac:dyDescent="0.2">
      <c r="D2629" s="188"/>
    </row>
    <row r="2630" spans="4:4" x14ac:dyDescent="0.2">
      <c r="D2630" s="188"/>
    </row>
    <row r="2631" spans="4:4" x14ac:dyDescent="0.2">
      <c r="D2631" s="188"/>
    </row>
    <row r="2632" spans="4:4" x14ac:dyDescent="0.2">
      <c r="D2632" s="188"/>
    </row>
    <row r="2633" spans="4:4" x14ac:dyDescent="0.2">
      <c r="D2633" s="188"/>
    </row>
    <row r="2634" spans="4:4" x14ac:dyDescent="0.2">
      <c r="D2634" s="188"/>
    </row>
    <row r="2635" spans="4:4" x14ac:dyDescent="0.2">
      <c r="D2635" s="188"/>
    </row>
    <row r="2636" spans="4:4" x14ac:dyDescent="0.2">
      <c r="D2636" s="188"/>
    </row>
    <row r="2637" spans="4:4" x14ac:dyDescent="0.2">
      <c r="D2637" s="188"/>
    </row>
    <row r="2638" spans="4:4" x14ac:dyDescent="0.2">
      <c r="D2638" s="188"/>
    </row>
    <row r="2639" spans="4:4" x14ac:dyDescent="0.2">
      <c r="D2639" s="188"/>
    </row>
    <row r="2640" spans="4:4" x14ac:dyDescent="0.2">
      <c r="D2640" s="188"/>
    </row>
    <row r="2641" spans="4:4" x14ac:dyDescent="0.2">
      <c r="D2641" s="188"/>
    </row>
    <row r="2642" spans="4:4" x14ac:dyDescent="0.2">
      <c r="D2642" s="188"/>
    </row>
    <row r="2643" spans="4:4" x14ac:dyDescent="0.2">
      <c r="D2643" s="188"/>
    </row>
    <row r="2644" spans="4:4" x14ac:dyDescent="0.2">
      <c r="D2644" s="188"/>
    </row>
    <row r="2645" spans="4:4" x14ac:dyDescent="0.2">
      <c r="D2645" s="188"/>
    </row>
    <row r="2646" spans="4:4" x14ac:dyDescent="0.2">
      <c r="D2646" s="188"/>
    </row>
    <row r="2647" spans="4:4" x14ac:dyDescent="0.2">
      <c r="D2647" s="188"/>
    </row>
    <row r="2648" spans="4:4" x14ac:dyDescent="0.2">
      <c r="D2648" s="188"/>
    </row>
    <row r="2649" spans="4:4" x14ac:dyDescent="0.2">
      <c r="D2649" s="188"/>
    </row>
    <row r="2650" spans="4:4" x14ac:dyDescent="0.2">
      <c r="D2650" s="188"/>
    </row>
    <row r="2651" spans="4:4" x14ac:dyDescent="0.2">
      <c r="D2651" s="188"/>
    </row>
    <row r="2652" spans="4:4" x14ac:dyDescent="0.2">
      <c r="D2652" s="188"/>
    </row>
    <row r="2653" spans="4:4" x14ac:dyDescent="0.2">
      <c r="D2653" s="188"/>
    </row>
    <row r="2654" spans="4:4" x14ac:dyDescent="0.2">
      <c r="D2654" s="188"/>
    </row>
    <row r="2655" spans="4:4" x14ac:dyDescent="0.2">
      <c r="D2655" s="188"/>
    </row>
    <row r="2656" spans="4:4" x14ac:dyDescent="0.2">
      <c r="D2656" s="188"/>
    </row>
    <row r="2657" spans="4:4" x14ac:dyDescent="0.2">
      <c r="D2657" s="188"/>
    </row>
    <row r="2658" spans="4:4" x14ac:dyDescent="0.2">
      <c r="D2658" s="188"/>
    </row>
    <row r="2659" spans="4:4" x14ac:dyDescent="0.2">
      <c r="D2659" s="188"/>
    </row>
    <row r="2660" spans="4:4" x14ac:dyDescent="0.2">
      <c r="D2660" s="188"/>
    </row>
    <row r="2661" spans="4:4" x14ac:dyDescent="0.2">
      <c r="D2661" s="188"/>
    </row>
    <row r="2662" spans="4:4" x14ac:dyDescent="0.2">
      <c r="D2662" s="188"/>
    </row>
    <row r="2663" spans="4:4" x14ac:dyDescent="0.2">
      <c r="D2663" s="188"/>
    </row>
    <row r="2664" spans="4:4" x14ac:dyDescent="0.2">
      <c r="D2664" s="188"/>
    </row>
    <row r="2665" spans="4:4" x14ac:dyDescent="0.2">
      <c r="D2665" s="188"/>
    </row>
    <row r="2666" spans="4:4" x14ac:dyDescent="0.2">
      <c r="D2666" s="188"/>
    </row>
    <row r="2667" spans="4:4" x14ac:dyDescent="0.2">
      <c r="D2667" s="188"/>
    </row>
    <row r="2668" spans="4:4" x14ac:dyDescent="0.2">
      <c r="D2668" s="188"/>
    </row>
    <row r="2669" spans="4:4" x14ac:dyDescent="0.2">
      <c r="D2669" s="188"/>
    </row>
    <row r="2670" spans="4:4" x14ac:dyDescent="0.2">
      <c r="D2670" s="188"/>
    </row>
    <row r="2671" spans="4:4" x14ac:dyDescent="0.2">
      <c r="D2671" s="188"/>
    </row>
    <row r="2672" spans="4:4" x14ac:dyDescent="0.2">
      <c r="D2672" s="188"/>
    </row>
    <row r="2673" spans="4:4" x14ac:dyDescent="0.2">
      <c r="D2673" s="188"/>
    </row>
    <row r="2674" spans="4:4" x14ac:dyDescent="0.2">
      <c r="D2674" s="188"/>
    </row>
    <row r="2675" spans="4:4" x14ac:dyDescent="0.2">
      <c r="D2675" s="188"/>
    </row>
    <row r="2676" spans="4:4" x14ac:dyDescent="0.2">
      <c r="D2676" s="188"/>
    </row>
    <row r="2677" spans="4:4" x14ac:dyDescent="0.2">
      <c r="D2677" s="188"/>
    </row>
    <row r="2678" spans="4:4" x14ac:dyDescent="0.2">
      <c r="D2678" s="188"/>
    </row>
    <row r="2679" spans="4:4" x14ac:dyDescent="0.2">
      <c r="D2679" s="188"/>
    </row>
    <row r="2680" spans="4:4" x14ac:dyDescent="0.2">
      <c r="D2680" s="188"/>
    </row>
    <row r="2681" spans="4:4" x14ac:dyDescent="0.2">
      <c r="D2681" s="188"/>
    </row>
    <row r="2682" spans="4:4" x14ac:dyDescent="0.2">
      <c r="D2682" s="188"/>
    </row>
    <row r="2683" spans="4:4" x14ac:dyDescent="0.2">
      <c r="D2683" s="188"/>
    </row>
    <row r="2684" spans="4:4" x14ac:dyDescent="0.2">
      <c r="D2684" s="188"/>
    </row>
    <row r="2685" spans="4:4" x14ac:dyDescent="0.2">
      <c r="D2685" s="188"/>
    </row>
    <row r="2686" spans="4:4" x14ac:dyDescent="0.2">
      <c r="D2686" s="188"/>
    </row>
    <row r="2687" spans="4:4" x14ac:dyDescent="0.2">
      <c r="D2687" s="188"/>
    </row>
    <row r="2688" spans="4:4" x14ac:dyDescent="0.2">
      <c r="D2688" s="188"/>
    </row>
    <row r="2689" spans="4:4" x14ac:dyDescent="0.2">
      <c r="D2689" s="188"/>
    </row>
    <row r="2690" spans="4:4" x14ac:dyDescent="0.2">
      <c r="D2690" s="188"/>
    </row>
    <row r="2691" spans="4:4" x14ac:dyDescent="0.2">
      <c r="D2691" s="188"/>
    </row>
    <row r="2692" spans="4:4" x14ac:dyDescent="0.2">
      <c r="D2692" s="188"/>
    </row>
    <row r="2693" spans="4:4" x14ac:dyDescent="0.2">
      <c r="D2693" s="188"/>
    </row>
    <row r="2694" spans="4:4" x14ac:dyDescent="0.2">
      <c r="D2694" s="188"/>
    </row>
    <row r="2695" spans="4:4" x14ac:dyDescent="0.2">
      <c r="D2695" s="188"/>
    </row>
    <row r="2696" spans="4:4" x14ac:dyDescent="0.2">
      <c r="D2696" s="188"/>
    </row>
    <row r="2697" spans="4:4" x14ac:dyDescent="0.2">
      <c r="D2697" s="188"/>
    </row>
    <row r="2698" spans="4:4" x14ac:dyDescent="0.2">
      <c r="D2698" s="188"/>
    </row>
    <row r="2699" spans="4:4" x14ac:dyDescent="0.2">
      <c r="D2699" s="188"/>
    </row>
    <row r="2700" spans="4:4" x14ac:dyDescent="0.2">
      <c r="D2700" s="188"/>
    </row>
    <row r="2701" spans="4:4" x14ac:dyDescent="0.2">
      <c r="D2701" s="188"/>
    </row>
    <row r="2702" spans="4:4" x14ac:dyDescent="0.2">
      <c r="D2702" s="188"/>
    </row>
    <row r="2703" spans="4:4" x14ac:dyDescent="0.2">
      <c r="D2703" s="188"/>
    </row>
    <row r="2704" spans="4:4" x14ac:dyDescent="0.2">
      <c r="D2704" s="188"/>
    </row>
    <row r="2705" spans="4:4" x14ac:dyDescent="0.2">
      <c r="D2705" s="188"/>
    </row>
    <row r="2706" spans="4:4" x14ac:dyDescent="0.2">
      <c r="D2706" s="188"/>
    </row>
    <row r="2707" spans="4:4" x14ac:dyDescent="0.2">
      <c r="D2707" s="188"/>
    </row>
    <row r="2708" spans="4:4" x14ac:dyDescent="0.2">
      <c r="D2708" s="188"/>
    </row>
    <row r="2709" spans="4:4" x14ac:dyDescent="0.2">
      <c r="D2709" s="188"/>
    </row>
    <row r="2710" spans="4:4" x14ac:dyDescent="0.2">
      <c r="D2710" s="188"/>
    </row>
    <row r="2711" spans="4:4" x14ac:dyDescent="0.2">
      <c r="D2711" s="188"/>
    </row>
    <row r="2712" spans="4:4" x14ac:dyDescent="0.2">
      <c r="D2712" s="188"/>
    </row>
    <row r="2713" spans="4:4" x14ac:dyDescent="0.2">
      <c r="D2713" s="188"/>
    </row>
    <row r="2714" spans="4:4" x14ac:dyDescent="0.2">
      <c r="D2714" s="188"/>
    </row>
    <row r="2715" spans="4:4" x14ac:dyDescent="0.2">
      <c r="D2715" s="188"/>
    </row>
    <row r="2716" spans="4:4" x14ac:dyDescent="0.2">
      <c r="D2716" s="188"/>
    </row>
    <row r="2717" spans="4:4" x14ac:dyDescent="0.2">
      <c r="D2717" s="188"/>
    </row>
    <row r="2718" spans="4:4" x14ac:dyDescent="0.2">
      <c r="D2718" s="188"/>
    </row>
    <row r="2719" spans="4:4" x14ac:dyDescent="0.2">
      <c r="D2719" s="188"/>
    </row>
    <row r="2720" spans="4:4" x14ac:dyDescent="0.2">
      <c r="D2720" s="188"/>
    </row>
    <row r="2721" spans="4:4" x14ac:dyDescent="0.2">
      <c r="D2721" s="188"/>
    </row>
    <row r="2722" spans="4:4" x14ac:dyDescent="0.2">
      <c r="D2722" s="188"/>
    </row>
    <row r="2723" spans="4:4" x14ac:dyDescent="0.2">
      <c r="D2723" s="188"/>
    </row>
    <row r="2724" spans="4:4" x14ac:dyDescent="0.2">
      <c r="D2724" s="188"/>
    </row>
    <row r="2725" spans="4:4" x14ac:dyDescent="0.2">
      <c r="D2725" s="188"/>
    </row>
    <row r="2726" spans="4:4" x14ac:dyDescent="0.2">
      <c r="D2726" s="188"/>
    </row>
    <row r="2727" spans="4:4" x14ac:dyDescent="0.2">
      <c r="D2727" s="188"/>
    </row>
    <row r="2728" spans="4:4" x14ac:dyDescent="0.2">
      <c r="D2728" s="188"/>
    </row>
    <row r="2729" spans="4:4" x14ac:dyDescent="0.2">
      <c r="D2729" s="188"/>
    </row>
    <row r="2730" spans="4:4" x14ac:dyDescent="0.2">
      <c r="D2730" s="188"/>
    </row>
    <row r="2731" spans="4:4" x14ac:dyDescent="0.2">
      <c r="D2731" s="188"/>
    </row>
    <row r="2732" spans="4:4" x14ac:dyDescent="0.2">
      <c r="D2732" s="188"/>
    </row>
    <row r="2733" spans="4:4" x14ac:dyDescent="0.2">
      <c r="D2733" s="188"/>
    </row>
    <row r="2734" spans="4:4" x14ac:dyDescent="0.2">
      <c r="D2734" s="188"/>
    </row>
    <row r="2735" spans="4:4" x14ac:dyDescent="0.2">
      <c r="D2735" s="188"/>
    </row>
    <row r="2736" spans="4:4" x14ac:dyDescent="0.2">
      <c r="D2736" s="188"/>
    </row>
    <row r="2737" spans="4:4" x14ac:dyDescent="0.2">
      <c r="D2737" s="188"/>
    </row>
    <row r="2738" spans="4:4" x14ac:dyDescent="0.2">
      <c r="D2738" s="188"/>
    </row>
    <row r="2739" spans="4:4" x14ac:dyDescent="0.2">
      <c r="D2739" s="188"/>
    </row>
    <row r="2740" spans="4:4" x14ac:dyDescent="0.2">
      <c r="D2740" s="188"/>
    </row>
    <row r="2741" spans="4:4" x14ac:dyDescent="0.2">
      <c r="D2741" s="188"/>
    </row>
    <row r="2742" spans="4:4" x14ac:dyDescent="0.2">
      <c r="D2742" s="188"/>
    </row>
    <row r="2743" spans="4:4" x14ac:dyDescent="0.2">
      <c r="D2743" s="188"/>
    </row>
    <row r="2744" spans="4:4" x14ac:dyDescent="0.2">
      <c r="D2744" s="188"/>
    </row>
    <row r="2745" spans="4:4" x14ac:dyDescent="0.2">
      <c r="D2745" s="188"/>
    </row>
    <row r="2746" spans="4:4" x14ac:dyDescent="0.2">
      <c r="D2746" s="188"/>
    </row>
    <row r="2747" spans="4:4" x14ac:dyDescent="0.2">
      <c r="D2747" s="188"/>
    </row>
    <row r="2748" spans="4:4" x14ac:dyDescent="0.2">
      <c r="D2748" s="188"/>
    </row>
    <row r="2749" spans="4:4" x14ac:dyDescent="0.2">
      <c r="D2749" s="188"/>
    </row>
    <row r="2750" spans="4:4" x14ac:dyDescent="0.2">
      <c r="D2750" s="188"/>
    </row>
    <row r="2751" spans="4:4" x14ac:dyDescent="0.2">
      <c r="D2751" s="188"/>
    </row>
    <row r="2752" spans="4:4" x14ac:dyDescent="0.2">
      <c r="D2752" s="188"/>
    </row>
    <row r="2753" spans="4:4" x14ac:dyDescent="0.2">
      <c r="D2753" s="188"/>
    </row>
    <row r="2754" spans="4:4" x14ac:dyDescent="0.2">
      <c r="D2754" s="188"/>
    </row>
    <row r="2755" spans="4:4" x14ac:dyDescent="0.2">
      <c r="D2755" s="188"/>
    </row>
    <row r="2756" spans="4:4" x14ac:dyDescent="0.2">
      <c r="D2756" s="188"/>
    </row>
    <row r="2757" spans="4:4" x14ac:dyDescent="0.2">
      <c r="D2757" s="188"/>
    </row>
    <row r="2758" spans="4:4" x14ac:dyDescent="0.2">
      <c r="D2758" s="188"/>
    </row>
    <row r="2759" spans="4:4" x14ac:dyDescent="0.2">
      <c r="D2759" s="188"/>
    </row>
    <row r="2760" spans="4:4" x14ac:dyDescent="0.2">
      <c r="D2760" s="188"/>
    </row>
    <row r="2761" spans="4:4" x14ac:dyDescent="0.2">
      <c r="D2761" s="188"/>
    </row>
    <row r="2762" spans="4:4" x14ac:dyDescent="0.2">
      <c r="D2762" s="188"/>
    </row>
    <row r="2763" spans="4:4" x14ac:dyDescent="0.2">
      <c r="D2763" s="188"/>
    </row>
    <row r="2764" spans="4:4" x14ac:dyDescent="0.2">
      <c r="D2764" s="188"/>
    </row>
    <row r="2765" spans="4:4" x14ac:dyDescent="0.2">
      <c r="D2765" s="188"/>
    </row>
    <row r="2766" spans="4:4" x14ac:dyDescent="0.2">
      <c r="D2766" s="188"/>
    </row>
    <row r="2767" spans="4:4" x14ac:dyDescent="0.2">
      <c r="D2767" s="188"/>
    </row>
    <row r="2768" spans="4:4" x14ac:dyDescent="0.2">
      <c r="D2768" s="188"/>
    </row>
    <row r="2769" spans="4:4" x14ac:dyDescent="0.2">
      <c r="D2769" s="188"/>
    </row>
    <row r="2770" spans="4:4" x14ac:dyDescent="0.2">
      <c r="D2770" s="188"/>
    </row>
    <row r="2771" spans="4:4" x14ac:dyDescent="0.2">
      <c r="D2771" s="188"/>
    </row>
    <row r="2772" spans="4:4" x14ac:dyDescent="0.2">
      <c r="D2772" s="188"/>
    </row>
    <row r="2773" spans="4:4" x14ac:dyDescent="0.2">
      <c r="D2773" s="188"/>
    </row>
    <row r="2774" spans="4:4" x14ac:dyDescent="0.2">
      <c r="D2774" s="188"/>
    </row>
    <row r="2775" spans="4:4" x14ac:dyDescent="0.2">
      <c r="D2775" s="188"/>
    </row>
    <row r="2776" spans="4:4" x14ac:dyDescent="0.2">
      <c r="D2776" s="188"/>
    </row>
    <row r="2777" spans="4:4" x14ac:dyDescent="0.2">
      <c r="D2777" s="188"/>
    </row>
    <row r="2778" spans="4:4" x14ac:dyDescent="0.2">
      <c r="D2778" s="188"/>
    </row>
    <row r="2779" spans="4:4" x14ac:dyDescent="0.2">
      <c r="D2779" s="188"/>
    </row>
    <row r="2780" spans="4:4" x14ac:dyDescent="0.2">
      <c r="D2780" s="188"/>
    </row>
    <row r="2781" spans="4:4" x14ac:dyDescent="0.2">
      <c r="D2781" s="188"/>
    </row>
    <row r="2782" spans="4:4" x14ac:dyDescent="0.2">
      <c r="D2782" s="188"/>
    </row>
    <row r="2783" spans="4:4" x14ac:dyDescent="0.2">
      <c r="D2783" s="188"/>
    </row>
    <row r="2784" spans="4:4" x14ac:dyDescent="0.2">
      <c r="D2784" s="188"/>
    </row>
    <row r="2785" spans="4:4" x14ac:dyDescent="0.2">
      <c r="D2785" s="188"/>
    </row>
    <row r="2786" spans="4:4" x14ac:dyDescent="0.2">
      <c r="D2786" s="188"/>
    </row>
    <row r="2787" spans="4:4" x14ac:dyDescent="0.2">
      <c r="D2787" s="188"/>
    </row>
    <row r="2788" spans="4:4" x14ac:dyDescent="0.2">
      <c r="D2788" s="188"/>
    </row>
    <row r="2789" spans="4:4" x14ac:dyDescent="0.2">
      <c r="D2789" s="188"/>
    </row>
    <row r="2790" spans="4:4" x14ac:dyDescent="0.2">
      <c r="D2790" s="188"/>
    </row>
    <row r="2791" spans="4:4" x14ac:dyDescent="0.2">
      <c r="D2791" s="188"/>
    </row>
    <row r="2792" spans="4:4" x14ac:dyDescent="0.2">
      <c r="D2792" s="188"/>
    </row>
    <row r="2793" spans="4:4" x14ac:dyDescent="0.2">
      <c r="D2793" s="188"/>
    </row>
    <row r="2794" spans="4:4" x14ac:dyDescent="0.2">
      <c r="D2794" s="188"/>
    </row>
    <row r="2795" spans="4:4" x14ac:dyDescent="0.2">
      <c r="D2795" s="188"/>
    </row>
    <row r="2796" spans="4:4" x14ac:dyDescent="0.2">
      <c r="D2796" s="188"/>
    </row>
    <row r="2797" spans="4:4" x14ac:dyDescent="0.2">
      <c r="D2797" s="188"/>
    </row>
    <row r="2798" spans="4:4" x14ac:dyDescent="0.2">
      <c r="D2798" s="188"/>
    </row>
    <row r="2799" spans="4:4" x14ac:dyDescent="0.2">
      <c r="D2799" s="188"/>
    </row>
    <row r="2800" spans="4:4" x14ac:dyDescent="0.2">
      <c r="D2800" s="188"/>
    </row>
    <row r="2801" spans="4:4" x14ac:dyDescent="0.2">
      <c r="D2801" s="188"/>
    </row>
    <row r="2802" spans="4:4" x14ac:dyDescent="0.2">
      <c r="D2802" s="188"/>
    </row>
    <row r="2803" spans="4:4" x14ac:dyDescent="0.2">
      <c r="D2803" s="188"/>
    </row>
    <row r="2804" spans="4:4" x14ac:dyDescent="0.2">
      <c r="D2804" s="188"/>
    </row>
    <row r="2805" spans="4:4" x14ac:dyDescent="0.2">
      <c r="D2805" s="188"/>
    </row>
    <row r="2806" spans="4:4" x14ac:dyDescent="0.2">
      <c r="D2806" s="188"/>
    </row>
    <row r="2807" spans="4:4" x14ac:dyDescent="0.2">
      <c r="D2807" s="188"/>
    </row>
    <row r="2808" spans="4:4" x14ac:dyDescent="0.2">
      <c r="D2808" s="188"/>
    </row>
    <row r="2809" spans="4:4" x14ac:dyDescent="0.2">
      <c r="D2809" s="188"/>
    </row>
    <row r="2810" spans="4:4" x14ac:dyDescent="0.2">
      <c r="D2810" s="188"/>
    </row>
    <row r="2811" spans="4:4" x14ac:dyDescent="0.2">
      <c r="D2811" s="188"/>
    </row>
    <row r="2812" spans="4:4" x14ac:dyDescent="0.2">
      <c r="D2812" s="188"/>
    </row>
    <row r="2813" spans="4:4" x14ac:dyDescent="0.2">
      <c r="D2813" s="188"/>
    </row>
    <row r="2814" spans="4:4" x14ac:dyDescent="0.2">
      <c r="D2814" s="188"/>
    </row>
    <row r="2815" spans="4:4" x14ac:dyDescent="0.2">
      <c r="D2815" s="188"/>
    </row>
    <row r="2816" spans="4:4" x14ac:dyDescent="0.2">
      <c r="D2816" s="188"/>
    </row>
    <row r="2817" spans="4:4" x14ac:dyDescent="0.2">
      <c r="D2817" s="188"/>
    </row>
    <row r="2818" spans="4:4" x14ac:dyDescent="0.2">
      <c r="D2818" s="188"/>
    </row>
    <row r="2819" spans="4:4" x14ac:dyDescent="0.2">
      <c r="D2819" s="188"/>
    </row>
    <row r="2820" spans="4:4" x14ac:dyDescent="0.2">
      <c r="D2820" s="188"/>
    </row>
    <row r="2821" spans="4:4" x14ac:dyDescent="0.2">
      <c r="D2821" s="188"/>
    </row>
    <row r="2822" spans="4:4" x14ac:dyDescent="0.2">
      <c r="D2822" s="188"/>
    </row>
    <row r="2823" spans="4:4" x14ac:dyDescent="0.2">
      <c r="D2823" s="188"/>
    </row>
    <row r="2824" spans="4:4" x14ac:dyDescent="0.2">
      <c r="D2824" s="188"/>
    </row>
    <row r="2825" spans="4:4" x14ac:dyDescent="0.2">
      <c r="D2825" s="188"/>
    </row>
    <row r="2826" spans="4:4" x14ac:dyDescent="0.2">
      <c r="D2826" s="188"/>
    </row>
    <row r="2827" spans="4:4" x14ac:dyDescent="0.2">
      <c r="D2827" s="188"/>
    </row>
    <row r="2828" spans="4:4" x14ac:dyDescent="0.2">
      <c r="D2828" s="188"/>
    </row>
    <row r="2829" spans="4:4" x14ac:dyDescent="0.2">
      <c r="D2829" s="188"/>
    </row>
    <row r="2830" spans="4:4" x14ac:dyDescent="0.2">
      <c r="D2830" s="188"/>
    </row>
    <row r="2831" spans="4:4" x14ac:dyDescent="0.2">
      <c r="D2831" s="188"/>
    </row>
    <row r="2832" spans="4:4" x14ac:dyDescent="0.2">
      <c r="D2832" s="188"/>
    </row>
    <row r="2833" spans="4:4" x14ac:dyDescent="0.2">
      <c r="D2833" s="188"/>
    </row>
    <row r="2834" spans="4:4" x14ac:dyDescent="0.2">
      <c r="D2834" s="188"/>
    </row>
    <row r="2835" spans="4:4" x14ac:dyDescent="0.2">
      <c r="D2835" s="188"/>
    </row>
    <row r="2836" spans="4:4" x14ac:dyDescent="0.2">
      <c r="D2836" s="188"/>
    </row>
    <row r="2837" spans="4:4" x14ac:dyDescent="0.2">
      <c r="D2837" s="188"/>
    </row>
    <row r="2838" spans="4:4" x14ac:dyDescent="0.2">
      <c r="D2838" s="188"/>
    </row>
    <row r="2839" spans="4:4" x14ac:dyDescent="0.2">
      <c r="D2839" s="188"/>
    </row>
    <row r="2840" spans="4:4" x14ac:dyDescent="0.2">
      <c r="D2840" s="188"/>
    </row>
    <row r="2841" spans="4:4" x14ac:dyDescent="0.2">
      <c r="D2841" s="188"/>
    </row>
    <row r="2842" spans="4:4" x14ac:dyDescent="0.2">
      <c r="D2842" s="188"/>
    </row>
    <row r="2843" spans="4:4" x14ac:dyDescent="0.2">
      <c r="D2843" s="188"/>
    </row>
    <row r="2844" spans="4:4" x14ac:dyDescent="0.2">
      <c r="D2844" s="188"/>
    </row>
    <row r="2845" spans="4:4" x14ac:dyDescent="0.2">
      <c r="D2845" s="188"/>
    </row>
    <row r="2846" spans="4:4" x14ac:dyDescent="0.2">
      <c r="D2846" s="188"/>
    </row>
    <row r="2847" spans="4:4" x14ac:dyDescent="0.2">
      <c r="D2847" s="188"/>
    </row>
    <row r="2848" spans="4:4" x14ac:dyDescent="0.2">
      <c r="D2848" s="188"/>
    </row>
    <row r="2849" spans="4:4" x14ac:dyDescent="0.2">
      <c r="D2849" s="188"/>
    </row>
    <row r="2850" spans="4:4" x14ac:dyDescent="0.2">
      <c r="D2850" s="188"/>
    </row>
    <row r="2851" spans="4:4" x14ac:dyDescent="0.2">
      <c r="D2851" s="188"/>
    </row>
    <row r="2852" spans="4:4" x14ac:dyDescent="0.2">
      <c r="D2852" s="188"/>
    </row>
    <row r="2853" spans="4:4" x14ac:dyDescent="0.2">
      <c r="D2853" s="188"/>
    </row>
    <row r="2854" spans="4:4" x14ac:dyDescent="0.2">
      <c r="D2854" s="188"/>
    </row>
    <row r="2855" spans="4:4" x14ac:dyDescent="0.2">
      <c r="D2855" s="188"/>
    </row>
    <row r="2856" spans="4:4" x14ac:dyDescent="0.2">
      <c r="D2856" s="188"/>
    </row>
    <row r="2857" spans="4:4" x14ac:dyDescent="0.2">
      <c r="D2857" s="188"/>
    </row>
    <row r="2858" spans="4:4" x14ac:dyDescent="0.2">
      <c r="D2858" s="188"/>
    </row>
    <row r="2859" spans="4:4" x14ac:dyDescent="0.2">
      <c r="D2859" s="188"/>
    </row>
    <row r="2860" spans="4:4" x14ac:dyDescent="0.2">
      <c r="D2860" s="188"/>
    </row>
    <row r="2861" spans="4:4" x14ac:dyDescent="0.2">
      <c r="D2861" s="188"/>
    </row>
    <row r="2862" spans="4:4" x14ac:dyDescent="0.2">
      <c r="D2862" s="188"/>
    </row>
    <row r="2863" spans="4:4" x14ac:dyDescent="0.2">
      <c r="D2863" s="188"/>
    </row>
    <row r="2864" spans="4:4" x14ac:dyDescent="0.2">
      <c r="D2864" s="188"/>
    </row>
    <row r="2865" spans="4:4" x14ac:dyDescent="0.2">
      <c r="D2865" s="188"/>
    </row>
    <row r="2866" spans="4:4" x14ac:dyDescent="0.2">
      <c r="D2866" s="188"/>
    </row>
    <row r="2867" spans="4:4" x14ac:dyDescent="0.2">
      <c r="D2867" s="188"/>
    </row>
    <row r="2868" spans="4:4" x14ac:dyDescent="0.2">
      <c r="D2868" s="188"/>
    </row>
    <row r="2869" spans="4:4" x14ac:dyDescent="0.2">
      <c r="D2869" s="188"/>
    </row>
    <row r="2870" spans="4:4" x14ac:dyDescent="0.2">
      <c r="D2870" s="188"/>
    </row>
    <row r="2871" spans="4:4" x14ac:dyDescent="0.2">
      <c r="D2871" s="188"/>
    </row>
    <row r="2872" spans="4:4" x14ac:dyDescent="0.2">
      <c r="D2872" s="188"/>
    </row>
    <row r="2873" spans="4:4" x14ac:dyDescent="0.2">
      <c r="D2873" s="188"/>
    </row>
    <row r="2874" spans="4:4" x14ac:dyDescent="0.2">
      <c r="D2874" s="188"/>
    </row>
    <row r="2875" spans="4:4" x14ac:dyDescent="0.2">
      <c r="D2875" s="188"/>
    </row>
    <row r="2876" spans="4:4" x14ac:dyDescent="0.2">
      <c r="D2876" s="188"/>
    </row>
    <row r="2877" spans="4:4" x14ac:dyDescent="0.2">
      <c r="D2877" s="188"/>
    </row>
    <row r="2878" spans="4:4" x14ac:dyDescent="0.2">
      <c r="D2878" s="188"/>
    </row>
    <row r="2879" spans="4:4" x14ac:dyDescent="0.2">
      <c r="D2879" s="188"/>
    </row>
    <row r="2880" spans="4:4" x14ac:dyDescent="0.2">
      <c r="D2880" s="188"/>
    </row>
    <row r="2881" spans="4:4" x14ac:dyDescent="0.2">
      <c r="D2881" s="188"/>
    </row>
    <row r="2882" spans="4:4" x14ac:dyDescent="0.2">
      <c r="D2882" s="188"/>
    </row>
    <row r="2883" spans="4:4" x14ac:dyDescent="0.2">
      <c r="D2883" s="188"/>
    </row>
    <row r="2884" spans="4:4" x14ac:dyDescent="0.2">
      <c r="D2884" s="188"/>
    </row>
    <row r="2885" spans="4:4" x14ac:dyDescent="0.2">
      <c r="D2885" s="188"/>
    </row>
    <row r="2886" spans="4:4" x14ac:dyDescent="0.2">
      <c r="D2886" s="188"/>
    </row>
    <row r="2887" spans="4:4" x14ac:dyDescent="0.2">
      <c r="D2887" s="188"/>
    </row>
    <row r="2888" spans="4:4" x14ac:dyDescent="0.2">
      <c r="D2888" s="188"/>
    </row>
    <row r="2889" spans="4:4" x14ac:dyDescent="0.2">
      <c r="D2889" s="188"/>
    </row>
    <row r="2890" spans="4:4" x14ac:dyDescent="0.2">
      <c r="D2890" s="188"/>
    </row>
    <row r="2891" spans="4:4" x14ac:dyDescent="0.2">
      <c r="D2891" s="188"/>
    </row>
    <row r="2892" spans="4:4" x14ac:dyDescent="0.2">
      <c r="D2892" s="188"/>
    </row>
    <row r="2893" spans="4:4" x14ac:dyDescent="0.2">
      <c r="D2893" s="188"/>
    </row>
    <row r="2894" spans="4:4" x14ac:dyDescent="0.2">
      <c r="D2894" s="188"/>
    </row>
    <row r="2895" spans="4:4" x14ac:dyDescent="0.2">
      <c r="D2895" s="188"/>
    </row>
    <row r="2896" spans="4:4" x14ac:dyDescent="0.2">
      <c r="D2896" s="188"/>
    </row>
    <row r="2897" spans="4:4" x14ac:dyDescent="0.2">
      <c r="D2897" s="188"/>
    </row>
    <row r="2898" spans="4:4" x14ac:dyDescent="0.2">
      <c r="D2898" s="188"/>
    </row>
    <row r="2899" spans="4:4" x14ac:dyDescent="0.2">
      <c r="D2899" s="188"/>
    </row>
    <row r="2900" spans="4:4" x14ac:dyDescent="0.2">
      <c r="D2900" s="188"/>
    </row>
    <row r="2901" spans="4:4" x14ac:dyDescent="0.2">
      <c r="D2901" s="188"/>
    </row>
    <row r="2902" spans="4:4" x14ac:dyDescent="0.2">
      <c r="D2902" s="188"/>
    </row>
    <row r="2903" spans="4:4" x14ac:dyDescent="0.2">
      <c r="D2903" s="188"/>
    </row>
    <row r="2904" spans="4:4" x14ac:dyDescent="0.2">
      <c r="D2904" s="188"/>
    </row>
    <row r="2905" spans="4:4" x14ac:dyDescent="0.2">
      <c r="D2905" s="188"/>
    </row>
    <row r="2906" spans="4:4" x14ac:dyDescent="0.2">
      <c r="D2906" s="188"/>
    </row>
    <row r="2907" spans="4:4" x14ac:dyDescent="0.2">
      <c r="D2907" s="188"/>
    </row>
    <row r="2908" spans="4:4" x14ac:dyDescent="0.2">
      <c r="D2908" s="188"/>
    </row>
    <row r="2909" spans="4:4" x14ac:dyDescent="0.2">
      <c r="D2909" s="188"/>
    </row>
    <row r="2910" spans="4:4" x14ac:dyDescent="0.2">
      <c r="D2910" s="188"/>
    </row>
    <row r="2911" spans="4:4" x14ac:dyDescent="0.2">
      <c r="D2911" s="188"/>
    </row>
    <row r="2912" spans="4:4" x14ac:dyDescent="0.2">
      <c r="D2912" s="188"/>
    </row>
    <row r="2913" spans="4:4" x14ac:dyDescent="0.2">
      <c r="D2913" s="188"/>
    </row>
    <row r="2914" spans="4:4" x14ac:dyDescent="0.2">
      <c r="D2914" s="188"/>
    </row>
    <row r="2915" spans="4:4" x14ac:dyDescent="0.2">
      <c r="D2915" s="188"/>
    </row>
    <row r="2916" spans="4:4" x14ac:dyDescent="0.2">
      <c r="D2916" s="188"/>
    </row>
    <row r="2917" spans="4:4" x14ac:dyDescent="0.2">
      <c r="D2917" s="188"/>
    </row>
    <row r="2918" spans="4:4" x14ac:dyDescent="0.2">
      <c r="D2918" s="188"/>
    </row>
    <row r="2919" spans="4:4" x14ac:dyDescent="0.2">
      <c r="D2919" s="188"/>
    </row>
    <row r="2920" spans="4:4" x14ac:dyDescent="0.2">
      <c r="D2920" s="188"/>
    </row>
    <row r="2921" spans="4:4" x14ac:dyDescent="0.2">
      <c r="D2921" s="188"/>
    </row>
    <row r="2922" spans="4:4" x14ac:dyDescent="0.2">
      <c r="D2922" s="188"/>
    </row>
    <row r="2923" spans="4:4" x14ac:dyDescent="0.2">
      <c r="D2923" s="188"/>
    </row>
    <row r="2924" spans="4:4" x14ac:dyDescent="0.2">
      <c r="D2924" s="188"/>
    </row>
    <row r="2925" spans="4:4" x14ac:dyDescent="0.2">
      <c r="D2925" s="188"/>
    </row>
    <row r="2926" spans="4:4" x14ac:dyDescent="0.2">
      <c r="D2926" s="188"/>
    </row>
    <row r="2927" spans="4:4" x14ac:dyDescent="0.2">
      <c r="D2927" s="188"/>
    </row>
    <row r="2928" spans="4:4" x14ac:dyDescent="0.2">
      <c r="D2928" s="188"/>
    </row>
    <row r="2929" spans="4:4" x14ac:dyDescent="0.2">
      <c r="D2929" s="188"/>
    </row>
    <row r="2930" spans="4:4" x14ac:dyDescent="0.2">
      <c r="D2930" s="188"/>
    </row>
    <row r="2931" spans="4:4" x14ac:dyDescent="0.2">
      <c r="D2931" s="188"/>
    </row>
    <row r="2932" spans="4:4" x14ac:dyDescent="0.2">
      <c r="D2932" s="188"/>
    </row>
    <row r="2933" spans="4:4" x14ac:dyDescent="0.2">
      <c r="D2933" s="188"/>
    </row>
    <row r="2934" spans="4:4" x14ac:dyDescent="0.2">
      <c r="D2934" s="188"/>
    </row>
    <row r="2935" spans="4:4" x14ac:dyDescent="0.2">
      <c r="D2935" s="188"/>
    </row>
    <row r="2936" spans="4:4" x14ac:dyDescent="0.2">
      <c r="D2936" s="188"/>
    </row>
    <row r="2937" spans="4:4" x14ac:dyDescent="0.2">
      <c r="D2937" s="188"/>
    </row>
    <row r="2938" spans="4:4" x14ac:dyDescent="0.2">
      <c r="D2938" s="188"/>
    </row>
    <row r="2939" spans="4:4" x14ac:dyDescent="0.2">
      <c r="D2939" s="188"/>
    </row>
    <row r="2940" spans="4:4" x14ac:dyDescent="0.2">
      <c r="D2940" s="188"/>
    </row>
    <row r="2941" spans="4:4" x14ac:dyDescent="0.2">
      <c r="D2941" s="188"/>
    </row>
    <row r="2942" spans="4:4" x14ac:dyDescent="0.2">
      <c r="D2942" s="188"/>
    </row>
    <row r="2943" spans="4:4" x14ac:dyDescent="0.2">
      <c r="D2943" s="188"/>
    </row>
    <row r="2944" spans="4:4" x14ac:dyDescent="0.2">
      <c r="D2944" s="188"/>
    </row>
    <row r="2945" spans="4:4" x14ac:dyDescent="0.2">
      <c r="D2945" s="188"/>
    </row>
    <row r="2946" spans="4:4" x14ac:dyDescent="0.2">
      <c r="D2946" s="188"/>
    </row>
    <row r="2947" spans="4:4" x14ac:dyDescent="0.2">
      <c r="D2947" s="188"/>
    </row>
    <row r="2948" spans="4:4" x14ac:dyDescent="0.2">
      <c r="D2948" s="188"/>
    </row>
    <row r="2949" spans="4:4" x14ac:dyDescent="0.2">
      <c r="D2949" s="188"/>
    </row>
    <row r="2950" spans="4:4" x14ac:dyDescent="0.2">
      <c r="D2950" s="188"/>
    </row>
    <row r="2951" spans="4:4" x14ac:dyDescent="0.2">
      <c r="D2951" s="188"/>
    </row>
    <row r="2952" spans="4:4" x14ac:dyDescent="0.2">
      <c r="D2952" s="188"/>
    </row>
    <row r="2953" spans="4:4" x14ac:dyDescent="0.2">
      <c r="D2953" s="188"/>
    </row>
    <row r="2954" spans="4:4" x14ac:dyDescent="0.2">
      <c r="D2954" s="188"/>
    </row>
    <row r="2955" spans="4:4" x14ac:dyDescent="0.2">
      <c r="D2955" s="188"/>
    </row>
    <row r="2956" spans="4:4" x14ac:dyDescent="0.2">
      <c r="D2956" s="188"/>
    </row>
    <row r="2957" spans="4:4" x14ac:dyDescent="0.2">
      <c r="D2957" s="188"/>
    </row>
    <row r="2958" spans="4:4" x14ac:dyDescent="0.2">
      <c r="D2958" s="188"/>
    </row>
    <row r="2959" spans="4:4" x14ac:dyDescent="0.2">
      <c r="D2959" s="188"/>
    </row>
    <row r="2960" spans="4:4" x14ac:dyDescent="0.2">
      <c r="D2960" s="188"/>
    </row>
    <row r="2961" spans="4:4" x14ac:dyDescent="0.2">
      <c r="D2961" s="188"/>
    </row>
    <row r="2962" spans="4:4" x14ac:dyDescent="0.2">
      <c r="D2962" s="188"/>
    </row>
    <row r="2963" spans="4:4" x14ac:dyDescent="0.2">
      <c r="D2963" s="188"/>
    </row>
    <row r="2964" spans="4:4" x14ac:dyDescent="0.2">
      <c r="D2964" s="188"/>
    </row>
    <row r="2965" spans="4:4" x14ac:dyDescent="0.2">
      <c r="D2965" s="188"/>
    </row>
    <row r="2966" spans="4:4" x14ac:dyDescent="0.2">
      <c r="D2966" s="188"/>
    </row>
    <row r="2967" spans="4:4" x14ac:dyDescent="0.2">
      <c r="D2967" s="188"/>
    </row>
    <row r="2968" spans="4:4" x14ac:dyDescent="0.2">
      <c r="D2968" s="188"/>
    </row>
    <row r="2969" spans="4:4" x14ac:dyDescent="0.2">
      <c r="D2969" s="188"/>
    </row>
    <row r="2970" spans="4:4" x14ac:dyDescent="0.2">
      <c r="D2970" s="188"/>
    </row>
    <row r="2971" spans="4:4" x14ac:dyDescent="0.2">
      <c r="D2971" s="188"/>
    </row>
    <row r="2972" spans="4:4" x14ac:dyDescent="0.2">
      <c r="D2972" s="188"/>
    </row>
    <row r="2973" spans="4:4" x14ac:dyDescent="0.2">
      <c r="D2973" s="188"/>
    </row>
    <row r="2974" spans="4:4" x14ac:dyDescent="0.2">
      <c r="D2974" s="188"/>
    </row>
    <row r="2975" spans="4:4" x14ac:dyDescent="0.2">
      <c r="D2975" s="188"/>
    </row>
    <row r="2976" spans="4:4" x14ac:dyDescent="0.2">
      <c r="D2976" s="188"/>
    </row>
    <row r="2977" spans="4:4" x14ac:dyDescent="0.2">
      <c r="D2977" s="188"/>
    </row>
    <row r="2978" spans="4:4" x14ac:dyDescent="0.2">
      <c r="D2978" s="188"/>
    </row>
    <row r="2979" spans="4:4" x14ac:dyDescent="0.2">
      <c r="D2979" s="188"/>
    </row>
    <row r="2980" spans="4:4" x14ac:dyDescent="0.2">
      <c r="D2980" s="188"/>
    </row>
    <row r="2981" spans="4:4" x14ac:dyDescent="0.2">
      <c r="D2981" s="188"/>
    </row>
    <row r="2982" spans="4:4" x14ac:dyDescent="0.2">
      <c r="D2982" s="188"/>
    </row>
    <row r="2983" spans="4:4" x14ac:dyDescent="0.2">
      <c r="D2983" s="188"/>
    </row>
    <row r="2984" spans="4:4" x14ac:dyDescent="0.2">
      <c r="D2984" s="188"/>
    </row>
    <row r="2985" spans="4:4" x14ac:dyDescent="0.2">
      <c r="D2985" s="188"/>
    </row>
    <row r="2986" spans="4:4" x14ac:dyDescent="0.2">
      <c r="D2986" s="188"/>
    </row>
    <row r="2987" spans="4:4" x14ac:dyDescent="0.2">
      <c r="D2987" s="188"/>
    </row>
    <row r="2988" spans="4:4" x14ac:dyDescent="0.2">
      <c r="D2988" s="188"/>
    </row>
    <row r="2989" spans="4:4" x14ac:dyDescent="0.2">
      <c r="D2989" s="188"/>
    </row>
    <row r="2990" spans="4:4" x14ac:dyDescent="0.2">
      <c r="D2990" s="188"/>
    </row>
    <row r="2991" spans="4:4" x14ac:dyDescent="0.2">
      <c r="D2991" s="188"/>
    </row>
    <row r="2992" spans="4:4" x14ac:dyDescent="0.2">
      <c r="D2992" s="188"/>
    </row>
    <row r="2993" spans="4:4" x14ac:dyDescent="0.2">
      <c r="D2993" s="188"/>
    </row>
    <row r="2994" spans="4:4" x14ac:dyDescent="0.2">
      <c r="D2994" s="188"/>
    </row>
    <row r="2995" spans="4:4" x14ac:dyDescent="0.2">
      <c r="D2995" s="188"/>
    </row>
    <row r="2996" spans="4:4" x14ac:dyDescent="0.2">
      <c r="D2996" s="188"/>
    </row>
    <row r="2997" spans="4:4" x14ac:dyDescent="0.2">
      <c r="D2997" s="188"/>
    </row>
    <row r="2998" spans="4:4" x14ac:dyDescent="0.2">
      <c r="D2998" s="188"/>
    </row>
    <row r="2999" spans="4:4" x14ac:dyDescent="0.2">
      <c r="D2999" s="188"/>
    </row>
    <row r="3000" spans="4:4" x14ac:dyDescent="0.2">
      <c r="D3000" s="188"/>
    </row>
    <row r="3001" spans="4:4" x14ac:dyDescent="0.2">
      <c r="D3001" s="188"/>
    </row>
    <row r="3002" spans="4:4" x14ac:dyDescent="0.2">
      <c r="D3002" s="188"/>
    </row>
    <row r="3003" spans="4:4" x14ac:dyDescent="0.2">
      <c r="D3003" s="188"/>
    </row>
    <row r="3004" spans="4:4" x14ac:dyDescent="0.2">
      <c r="D3004" s="188"/>
    </row>
    <row r="3005" spans="4:4" x14ac:dyDescent="0.2">
      <c r="D3005" s="188"/>
    </row>
    <row r="3006" spans="4:4" x14ac:dyDescent="0.2">
      <c r="D3006" s="188"/>
    </row>
    <row r="3007" spans="4:4" x14ac:dyDescent="0.2">
      <c r="D3007" s="188"/>
    </row>
    <row r="3008" spans="4:4" x14ac:dyDescent="0.2">
      <c r="D3008" s="188"/>
    </row>
    <row r="3009" spans="4:4" x14ac:dyDescent="0.2">
      <c r="D3009" s="188"/>
    </row>
    <row r="3010" spans="4:4" x14ac:dyDescent="0.2">
      <c r="D3010" s="188"/>
    </row>
    <row r="3011" spans="4:4" x14ac:dyDescent="0.2">
      <c r="D3011" s="188"/>
    </row>
    <row r="3012" spans="4:4" x14ac:dyDescent="0.2">
      <c r="D3012" s="188"/>
    </row>
    <row r="3013" spans="4:4" x14ac:dyDescent="0.2">
      <c r="D3013" s="188"/>
    </row>
    <row r="3014" spans="4:4" x14ac:dyDescent="0.2">
      <c r="D3014" s="188"/>
    </row>
    <row r="3015" spans="4:4" x14ac:dyDescent="0.2">
      <c r="D3015" s="188"/>
    </row>
    <row r="3016" spans="4:4" x14ac:dyDescent="0.2">
      <c r="D3016" s="188"/>
    </row>
    <row r="3017" spans="4:4" x14ac:dyDescent="0.2">
      <c r="D3017" s="188"/>
    </row>
    <row r="3018" spans="4:4" x14ac:dyDescent="0.2">
      <c r="D3018" s="188"/>
    </row>
    <row r="3019" spans="4:4" x14ac:dyDescent="0.2">
      <c r="D3019" s="188"/>
    </row>
    <row r="3020" spans="4:4" x14ac:dyDescent="0.2">
      <c r="D3020" s="188"/>
    </row>
    <row r="3021" spans="4:4" x14ac:dyDescent="0.2">
      <c r="D3021" s="188"/>
    </row>
    <row r="3022" spans="4:4" x14ac:dyDescent="0.2">
      <c r="D3022" s="188"/>
    </row>
    <row r="3023" spans="4:4" x14ac:dyDescent="0.2">
      <c r="D3023" s="188"/>
    </row>
    <row r="3024" spans="4:4" x14ac:dyDescent="0.2">
      <c r="D3024" s="188"/>
    </row>
    <row r="3025" spans="4:4" x14ac:dyDescent="0.2">
      <c r="D3025" s="188"/>
    </row>
    <row r="3026" spans="4:4" x14ac:dyDescent="0.2">
      <c r="D3026" s="188"/>
    </row>
    <row r="3027" spans="4:4" x14ac:dyDescent="0.2">
      <c r="D3027" s="188"/>
    </row>
    <row r="3028" spans="4:4" x14ac:dyDescent="0.2">
      <c r="D3028" s="188"/>
    </row>
    <row r="3029" spans="4:4" x14ac:dyDescent="0.2">
      <c r="D3029" s="188"/>
    </row>
    <row r="3030" spans="4:4" x14ac:dyDescent="0.2">
      <c r="D3030" s="188"/>
    </row>
    <row r="3031" spans="4:4" x14ac:dyDescent="0.2">
      <c r="D3031" s="188"/>
    </row>
    <row r="3032" spans="4:4" x14ac:dyDescent="0.2">
      <c r="D3032" s="188"/>
    </row>
    <row r="3033" spans="4:4" x14ac:dyDescent="0.2">
      <c r="D3033" s="188"/>
    </row>
    <row r="3034" spans="4:4" x14ac:dyDescent="0.2">
      <c r="D3034" s="188"/>
    </row>
    <row r="3035" spans="4:4" x14ac:dyDescent="0.2">
      <c r="D3035" s="188"/>
    </row>
    <row r="3036" spans="4:4" x14ac:dyDescent="0.2">
      <c r="D3036" s="188"/>
    </row>
    <row r="3037" spans="4:4" x14ac:dyDescent="0.2">
      <c r="D3037" s="188"/>
    </row>
    <row r="3038" spans="4:4" x14ac:dyDescent="0.2">
      <c r="D3038" s="188"/>
    </row>
    <row r="3039" spans="4:4" x14ac:dyDescent="0.2">
      <c r="D3039" s="188"/>
    </row>
    <row r="3040" spans="4:4" x14ac:dyDescent="0.2">
      <c r="D3040" s="188"/>
    </row>
    <row r="3041" spans="4:4" x14ac:dyDescent="0.2">
      <c r="D3041" s="188"/>
    </row>
    <row r="3042" spans="4:4" x14ac:dyDescent="0.2">
      <c r="D3042" s="188"/>
    </row>
    <row r="3043" spans="4:4" x14ac:dyDescent="0.2">
      <c r="D3043" s="188"/>
    </row>
    <row r="3044" spans="4:4" x14ac:dyDescent="0.2">
      <c r="D3044" s="188"/>
    </row>
    <row r="3045" spans="4:4" x14ac:dyDescent="0.2">
      <c r="D3045" s="188"/>
    </row>
    <row r="3046" spans="4:4" x14ac:dyDescent="0.2">
      <c r="D3046" s="188"/>
    </row>
    <row r="3047" spans="4:4" x14ac:dyDescent="0.2">
      <c r="D3047" s="188"/>
    </row>
    <row r="3048" spans="4:4" x14ac:dyDescent="0.2">
      <c r="D3048" s="188"/>
    </row>
    <row r="3049" spans="4:4" x14ac:dyDescent="0.2">
      <c r="D3049" s="188"/>
    </row>
    <row r="3050" spans="4:4" x14ac:dyDescent="0.2">
      <c r="D3050" s="188"/>
    </row>
    <row r="3051" spans="4:4" x14ac:dyDescent="0.2">
      <c r="D3051" s="188"/>
    </row>
    <row r="3052" spans="4:4" x14ac:dyDescent="0.2">
      <c r="D3052" s="188"/>
    </row>
    <row r="3053" spans="4:4" x14ac:dyDescent="0.2">
      <c r="D3053" s="188"/>
    </row>
    <row r="3054" spans="4:4" x14ac:dyDescent="0.2">
      <c r="D3054" s="188"/>
    </row>
    <row r="3055" spans="4:4" x14ac:dyDescent="0.2">
      <c r="D3055" s="188"/>
    </row>
    <row r="3056" spans="4:4" x14ac:dyDescent="0.2">
      <c r="D3056" s="188"/>
    </row>
    <row r="3057" spans="4:4" x14ac:dyDescent="0.2">
      <c r="D3057" s="188"/>
    </row>
    <row r="3058" spans="4:4" x14ac:dyDescent="0.2">
      <c r="D3058" s="188"/>
    </row>
    <row r="3059" spans="4:4" x14ac:dyDescent="0.2">
      <c r="D3059" s="188"/>
    </row>
    <row r="3060" spans="4:4" x14ac:dyDescent="0.2">
      <c r="D3060" s="188"/>
    </row>
    <row r="3061" spans="4:4" x14ac:dyDescent="0.2">
      <c r="D3061" s="188"/>
    </row>
    <row r="3062" spans="4:4" x14ac:dyDescent="0.2">
      <c r="D3062" s="188"/>
    </row>
    <row r="3063" spans="4:4" x14ac:dyDescent="0.2">
      <c r="D3063" s="188"/>
    </row>
    <row r="3064" spans="4:4" x14ac:dyDescent="0.2">
      <c r="D3064" s="188"/>
    </row>
    <row r="3065" spans="4:4" x14ac:dyDescent="0.2">
      <c r="D3065" s="188"/>
    </row>
    <row r="3066" spans="4:4" x14ac:dyDescent="0.2">
      <c r="D3066" s="188"/>
    </row>
    <row r="3067" spans="4:4" x14ac:dyDescent="0.2">
      <c r="D3067" s="188"/>
    </row>
    <row r="3068" spans="4:4" x14ac:dyDescent="0.2">
      <c r="D3068" s="188"/>
    </row>
    <row r="3069" spans="4:4" x14ac:dyDescent="0.2">
      <c r="D3069" s="188"/>
    </row>
    <row r="3070" spans="4:4" x14ac:dyDescent="0.2">
      <c r="D3070" s="188"/>
    </row>
    <row r="3071" spans="4:4" x14ac:dyDescent="0.2">
      <c r="D3071" s="188"/>
    </row>
    <row r="3072" spans="4:4" x14ac:dyDescent="0.2">
      <c r="D3072" s="188"/>
    </row>
    <row r="3073" spans="4:4" x14ac:dyDescent="0.2">
      <c r="D3073" s="188"/>
    </row>
    <row r="3074" spans="4:4" x14ac:dyDescent="0.2">
      <c r="D3074" s="188"/>
    </row>
    <row r="3075" spans="4:4" x14ac:dyDescent="0.2">
      <c r="D3075" s="188"/>
    </row>
    <row r="3076" spans="4:4" x14ac:dyDescent="0.2">
      <c r="D3076" s="188"/>
    </row>
    <row r="3077" spans="4:4" x14ac:dyDescent="0.2">
      <c r="D3077" s="188"/>
    </row>
    <row r="3078" spans="4:4" x14ac:dyDescent="0.2">
      <c r="D3078" s="188"/>
    </row>
    <row r="3079" spans="4:4" x14ac:dyDescent="0.2">
      <c r="D3079" s="188"/>
    </row>
    <row r="3080" spans="4:4" x14ac:dyDescent="0.2">
      <c r="D3080" s="188"/>
    </row>
    <row r="3081" spans="4:4" x14ac:dyDescent="0.2">
      <c r="D3081" s="188"/>
    </row>
    <row r="3082" spans="4:4" x14ac:dyDescent="0.2">
      <c r="D3082" s="188"/>
    </row>
    <row r="3083" spans="4:4" x14ac:dyDescent="0.2">
      <c r="D3083" s="188"/>
    </row>
    <row r="3084" spans="4:4" x14ac:dyDescent="0.2">
      <c r="D3084" s="188"/>
    </row>
    <row r="3085" spans="4:4" x14ac:dyDescent="0.2">
      <c r="D3085" s="188"/>
    </row>
    <row r="3086" spans="4:4" x14ac:dyDescent="0.2">
      <c r="D3086" s="188"/>
    </row>
    <row r="3087" spans="4:4" x14ac:dyDescent="0.2">
      <c r="D3087" s="188"/>
    </row>
    <row r="3088" spans="4:4" x14ac:dyDescent="0.2">
      <c r="D3088" s="188"/>
    </row>
    <row r="3089" spans="4:4" x14ac:dyDescent="0.2">
      <c r="D3089" s="188"/>
    </row>
    <row r="3090" spans="4:4" x14ac:dyDescent="0.2">
      <c r="D3090" s="188"/>
    </row>
    <row r="3091" spans="4:4" x14ac:dyDescent="0.2">
      <c r="D3091" s="188"/>
    </row>
    <row r="3092" spans="4:4" x14ac:dyDescent="0.2">
      <c r="D3092" s="188"/>
    </row>
    <row r="3093" spans="4:4" x14ac:dyDescent="0.2">
      <c r="D3093" s="188"/>
    </row>
    <row r="3094" spans="4:4" x14ac:dyDescent="0.2">
      <c r="D3094" s="188"/>
    </row>
    <row r="3095" spans="4:4" x14ac:dyDescent="0.2">
      <c r="D3095" s="188"/>
    </row>
    <row r="3096" spans="4:4" x14ac:dyDescent="0.2">
      <c r="D3096" s="188"/>
    </row>
    <row r="3097" spans="4:4" x14ac:dyDescent="0.2">
      <c r="D3097" s="188"/>
    </row>
    <row r="3098" spans="4:4" x14ac:dyDescent="0.2">
      <c r="D3098" s="188"/>
    </row>
    <row r="3099" spans="4:4" x14ac:dyDescent="0.2">
      <c r="D3099" s="188"/>
    </row>
    <row r="3100" spans="4:4" x14ac:dyDescent="0.2">
      <c r="D3100" s="188"/>
    </row>
    <row r="3101" spans="4:4" x14ac:dyDescent="0.2">
      <c r="D3101" s="188"/>
    </row>
    <row r="3102" spans="4:4" x14ac:dyDescent="0.2">
      <c r="D3102" s="188"/>
    </row>
    <row r="3103" spans="4:4" x14ac:dyDescent="0.2">
      <c r="D3103" s="188"/>
    </row>
    <row r="3104" spans="4:4" x14ac:dyDescent="0.2">
      <c r="D3104" s="188"/>
    </row>
    <row r="3105" spans="4:4" x14ac:dyDescent="0.2">
      <c r="D3105" s="188"/>
    </row>
    <row r="3106" spans="4:4" x14ac:dyDescent="0.2">
      <c r="D3106" s="188"/>
    </row>
    <row r="3107" spans="4:4" x14ac:dyDescent="0.2">
      <c r="D3107" s="188"/>
    </row>
    <row r="3108" spans="4:4" x14ac:dyDescent="0.2">
      <c r="D3108" s="188"/>
    </row>
    <row r="3109" spans="4:4" x14ac:dyDescent="0.2">
      <c r="D3109" s="188"/>
    </row>
    <row r="3110" spans="4:4" x14ac:dyDescent="0.2">
      <c r="D3110" s="188"/>
    </row>
    <row r="3111" spans="4:4" x14ac:dyDescent="0.2">
      <c r="D3111" s="188"/>
    </row>
    <row r="3112" spans="4:4" x14ac:dyDescent="0.2">
      <c r="D3112" s="188"/>
    </row>
    <row r="3113" spans="4:4" x14ac:dyDescent="0.2">
      <c r="D3113" s="188"/>
    </row>
    <row r="3114" spans="4:4" x14ac:dyDescent="0.2">
      <c r="D3114" s="188"/>
    </row>
    <row r="3115" spans="4:4" x14ac:dyDescent="0.2">
      <c r="D3115" s="188"/>
    </row>
    <row r="3116" spans="4:4" x14ac:dyDescent="0.2">
      <c r="D3116" s="188"/>
    </row>
    <row r="3117" spans="4:4" x14ac:dyDescent="0.2">
      <c r="D3117" s="188"/>
    </row>
    <row r="3118" spans="4:4" x14ac:dyDescent="0.2">
      <c r="D3118" s="188"/>
    </row>
    <row r="3119" spans="4:4" x14ac:dyDescent="0.2">
      <c r="D3119" s="188"/>
    </row>
    <row r="3120" spans="4:4" x14ac:dyDescent="0.2">
      <c r="D3120" s="188"/>
    </row>
    <row r="3121" spans="4:4" x14ac:dyDescent="0.2">
      <c r="D3121" s="188"/>
    </row>
    <row r="3122" spans="4:4" x14ac:dyDescent="0.2">
      <c r="D3122" s="188"/>
    </row>
    <row r="3123" spans="4:4" x14ac:dyDescent="0.2">
      <c r="D3123" s="188"/>
    </row>
    <row r="3124" spans="4:4" x14ac:dyDescent="0.2">
      <c r="D3124" s="188"/>
    </row>
    <row r="3125" spans="4:4" x14ac:dyDescent="0.2">
      <c r="D3125" s="188"/>
    </row>
    <row r="3126" spans="4:4" x14ac:dyDescent="0.2">
      <c r="D3126" s="188"/>
    </row>
    <row r="3127" spans="4:4" x14ac:dyDescent="0.2">
      <c r="D3127" s="188"/>
    </row>
    <row r="3128" spans="4:4" x14ac:dyDescent="0.2">
      <c r="D3128" s="188"/>
    </row>
    <row r="3129" spans="4:4" x14ac:dyDescent="0.2">
      <c r="D3129" s="188"/>
    </row>
    <row r="3130" spans="4:4" x14ac:dyDescent="0.2">
      <c r="D3130" s="188"/>
    </row>
    <row r="3131" spans="4:4" x14ac:dyDescent="0.2">
      <c r="D3131" s="188"/>
    </row>
    <row r="3132" spans="4:4" x14ac:dyDescent="0.2">
      <c r="D3132" s="188"/>
    </row>
    <row r="3133" spans="4:4" x14ac:dyDescent="0.2">
      <c r="D3133" s="188"/>
    </row>
    <row r="3134" spans="4:4" x14ac:dyDescent="0.2">
      <c r="D3134" s="188"/>
    </row>
    <row r="3135" spans="4:4" x14ac:dyDescent="0.2">
      <c r="D3135" s="188"/>
    </row>
    <row r="3136" spans="4:4" x14ac:dyDescent="0.2">
      <c r="D3136" s="188"/>
    </row>
    <row r="3137" spans="4:4" x14ac:dyDescent="0.2">
      <c r="D3137" s="188"/>
    </row>
    <row r="3138" spans="4:4" x14ac:dyDescent="0.2">
      <c r="D3138" s="188"/>
    </row>
    <row r="3139" spans="4:4" x14ac:dyDescent="0.2">
      <c r="D3139" s="188"/>
    </row>
    <row r="3140" spans="4:4" x14ac:dyDescent="0.2">
      <c r="D3140" s="188"/>
    </row>
    <row r="3141" spans="4:4" x14ac:dyDescent="0.2">
      <c r="D3141" s="188"/>
    </row>
    <row r="3142" spans="4:4" x14ac:dyDescent="0.2">
      <c r="D3142" s="188"/>
    </row>
    <row r="3143" spans="4:4" x14ac:dyDescent="0.2">
      <c r="D3143" s="188"/>
    </row>
    <row r="3144" spans="4:4" x14ac:dyDescent="0.2">
      <c r="D3144" s="188"/>
    </row>
    <row r="3145" spans="4:4" x14ac:dyDescent="0.2">
      <c r="D3145" s="188"/>
    </row>
    <row r="3146" spans="4:4" x14ac:dyDescent="0.2">
      <c r="D3146" s="188"/>
    </row>
    <row r="3147" spans="4:4" x14ac:dyDescent="0.2">
      <c r="D3147" s="188"/>
    </row>
    <row r="3148" spans="4:4" x14ac:dyDescent="0.2">
      <c r="D3148" s="188"/>
    </row>
    <row r="3149" spans="4:4" x14ac:dyDescent="0.2">
      <c r="D3149" s="188"/>
    </row>
    <row r="3150" spans="4:4" x14ac:dyDescent="0.2">
      <c r="D3150" s="188"/>
    </row>
    <row r="3151" spans="4:4" x14ac:dyDescent="0.2">
      <c r="D3151" s="188"/>
    </row>
    <row r="3152" spans="4:4" x14ac:dyDescent="0.2">
      <c r="D3152" s="188"/>
    </row>
    <row r="3153" spans="4:4" x14ac:dyDescent="0.2">
      <c r="D3153" s="188"/>
    </row>
    <row r="3154" spans="4:4" x14ac:dyDescent="0.2">
      <c r="D3154" s="188"/>
    </row>
    <row r="3155" spans="4:4" x14ac:dyDescent="0.2">
      <c r="D3155" s="188"/>
    </row>
    <row r="3156" spans="4:4" x14ac:dyDescent="0.2">
      <c r="D3156" s="188"/>
    </row>
    <row r="3157" spans="4:4" x14ac:dyDescent="0.2">
      <c r="D3157" s="188"/>
    </row>
    <row r="3158" spans="4:4" x14ac:dyDescent="0.2">
      <c r="D3158" s="188"/>
    </row>
    <row r="3159" spans="4:4" x14ac:dyDescent="0.2">
      <c r="D3159" s="188"/>
    </row>
    <row r="3160" spans="4:4" x14ac:dyDescent="0.2">
      <c r="D3160" s="188"/>
    </row>
    <row r="3161" spans="4:4" x14ac:dyDescent="0.2">
      <c r="D3161" s="188"/>
    </row>
    <row r="3162" spans="4:4" x14ac:dyDescent="0.2">
      <c r="D3162" s="188"/>
    </row>
    <row r="3163" spans="4:4" x14ac:dyDescent="0.2">
      <c r="D3163" s="188"/>
    </row>
    <row r="3164" spans="4:4" x14ac:dyDescent="0.2">
      <c r="D3164" s="188"/>
    </row>
    <row r="3165" spans="4:4" x14ac:dyDescent="0.2">
      <c r="D3165" s="188"/>
    </row>
    <row r="3166" spans="4:4" x14ac:dyDescent="0.2">
      <c r="D3166" s="188"/>
    </row>
    <row r="3167" spans="4:4" x14ac:dyDescent="0.2">
      <c r="D3167" s="188"/>
    </row>
    <row r="3168" spans="4:4" x14ac:dyDescent="0.2">
      <c r="D3168" s="188"/>
    </row>
    <row r="3169" spans="4:4" x14ac:dyDescent="0.2">
      <c r="D3169" s="188"/>
    </row>
    <row r="3170" spans="4:4" x14ac:dyDescent="0.2">
      <c r="D3170" s="188"/>
    </row>
    <row r="3171" spans="4:4" x14ac:dyDescent="0.2">
      <c r="D3171" s="188"/>
    </row>
    <row r="3172" spans="4:4" x14ac:dyDescent="0.2">
      <c r="D3172" s="188"/>
    </row>
    <row r="3173" spans="4:4" x14ac:dyDescent="0.2">
      <c r="D3173" s="188"/>
    </row>
    <row r="3174" spans="4:4" x14ac:dyDescent="0.2">
      <c r="D3174" s="188"/>
    </row>
    <row r="3175" spans="4:4" x14ac:dyDescent="0.2">
      <c r="D3175" s="188"/>
    </row>
    <row r="3176" spans="4:4" x14ac:dyDescent="0.2">
      <c r="D3176" s="188"/>
    </row>
    <row r="3177" spans="4:4" x14ac:dyDescent="0.2">
      <c r="D3177" s="188"/>
    </row>
    <row r="3178" spans="4:4" x14ac:dyDescent="0.2">
      <c r="D3178" s="188"/>
    </row>
    <row r="3179" spans="4:4" x14ac:dyDescent="0.2">
      <c r="D3179" s="188"/>
    </row>
    <row r="3180" spans="4:4" x14ac:dyDescent="0.2">
      <c r="D3180" s="188"/>
    </row>
    <row r="3181" spans="4:4" x14ac:dyDescent="0.2">
      <c r="D3181" s="188"/>
    </row>
    <row r="3182" spans="4:4" x14ac:dyDescent="0.2">
      <c r="D3182" s="188"/>
    </row>
    <row r="3183" spans="4:4" x14ac:dyDescent="0.2">
      <c r="D3183" s="188"/>
    </row>
    <row r="3184" spans="4:4" x14ac:dyDescent="0.2">
      <c r="D3184" s="188"/>
    </row>
    <row r="3185" spans="4:4" x14ac:dyDescent="0.2">
      <c r="D3185" s="188"/>
    </row>
    <row r="3186" spans="4:4" x14ac:dyDescent="0.2">
      <c r="D3186" s="188"/>
    </row>
    <row r="3187" spans="4:4" x14ac:dyDescent="0.2">
      <c r="D3187" s="188"/>
    </row>
    <row r="3188" spans="4:4" x14ac:dyDescent="0.2">
      <c r="D3188" s="188"/>
    </row>
    <row r="3189" spans="4:4" x14ac:dyDescent="0.2">
      <c r="D3189" s="188"/>
    </row>
    <row r="3190" spans="4:4" x14ac:dyDescent="0.2">
      <c r="D3190" s="188"/>
    </row>
    <row r="3191" spans="4:4" x14ac:dyDescent="0.2">
      <c r="D3191" s="188"/>
    </row>
    <row r="3192" spans="4:4" x14ac:dyDescent="0.2">
      <c r="D3192" s="188"/>
    </row>
    <row r="3193" spans="4:4" x14ac:dyDescent="0.2">
      <c r="D3193" s="188"/>
    </row>
    <row r="3194" spans="4:4" x14ac:dyDescent="0.2">
      <c r="D3194" s="188"/>
    </row>
    <row r="3195" spans="4:4" x14ac:dyDescent="0.2">
      <c r="D3195" s="188"/>
    </row>
    <row r="3196" spans="4:4" x14ac:dyDescent="0.2">
      <c r="D3196" s="188"/>
    </row>
    <row r="3197" spans="4:4" x14ac:dyDescent="0.2">
      <c r="D3197" s="188"/>
    </row>
    <row r="3198" spans="4:4" x14ac:dyDescent="0.2">
      <c r="D3198" s="188"/>
    </row>
    <row r="3199" spans="4:4" x14ac:dyDescent="0.2">
      <c r="D3199" s="188"/>
    </row>
    <row r="3200" spans="4:4" x14ac:dyDescent="0.2">
      <c r="D3200" s="188"/>
    </row>
    <row r="3201" spans="4:4" x14ac:dyDescent="0.2">
      <c r="D3201" s="188"/>
    </row>
    <row r="3202" spans="4:4" x14ac:dyDescent="0.2">
      <c r="D3202" s="188"/>
    </row>
    <row r="3203" spans="4:4" x14ac:dyDescent="0.2">
      <c r="D3203" s="188"/>
    </row>
    <row r="3204" spans="4:4" x14ac:dyDescent="0.2">
      <c r="D3204" s="188"/>
    </row>
    <row r="3205" spans="4:4" x14ac:dyDescent="0.2">
      <c r="D3205" s="188"/>
    </row>
    <row r="3206" spans="4:4" x14ac:dyDescent="0.2">
      <c r="D3206" s="188"/>
    </row>
    <row r="3207" spans="4:4" x14ac:dyDescent="0.2">
      <c r="D3207" s="188"/>
    </row>
    <row r="3208" spans="4:4" x14ac:dyDescent="0.2">
      <c r="D3208" s="188"/>
    </row>
    <row r="3209" spans="4:4" x14ac:dyDescent="0.2">
      <c r="D3209" s="188"/>
    </row>
    <row r="3210" spans="4:4" x14ac:dyDescent="0.2">
      <c r="D3210" s="188"/>
    </row>
    <row r="3211" spans="4:4" x14ac:dyDescent="0.2">
      <c r="D3211" s="188"/>
    </row>
    <row r="3212" spans="4:4" x14ac:dyDescent="0.2">
      <c r="D3212" s="188"/>
    </row>
    <row r="3213" spans="4:4" x14ac:dyDescent="0.2">
      <c r="D3213" s="188"/>
    </row>
    <row r="3214" spans="4:4" x14ac:dyDescent="0.2">
      <c r="D3214" s="188"/>
    </row>
    <row r="3215" spans="4:4" x14ac:dyDescent="0.2">
      <c r="D3215" s="188"/>
    </row>
    <row r="3216" spans="4:4" x14ac:dyDescent="0.2">
      <c r="D3216" s="188"/>
    </row>
    <row r="3217" spans="4:4" x14ac:dyDescent="0.2">
      <c r="D3217" s="188"/>
    </row>
    <row r="3218" spans="4:4" x14ac:dyDescent="0.2">
      <c r="D3218" s="188"/>
    </row>
    <row r="3219" spans="4:4" x14ac:dyDescent="0.2">
      <c r="D3219" s="188"/>
    </row>
    <row r="3220" spans="4:4" x14ac:dyDescent="0.2">
      <c r="D3220" s="188"/>
    </row>
    <row r="3221" spans="4:4" x14ac:dyDescent="0.2">
      <c r="D3221" s="188"/>
    </row>
    <row r="3222" spans="4:4" x14ac:dyDescent="0.2">
      <c r="D3222" s="188"/>
    </row>
    <row r="3223" spans="4:4" x14ac:dyDescent="0.2">
      <c r="D3223" s="188"/>
    </row>
    <row r="3224" spans="4:4" x14ac:dyDescent="0.2">
      <c r="D3224" s="188"/>
    </row>
    <row r="3225" spans="4:4" x14ac:dyDescent="0.2">
      <c r="D3225" s="188"/>
    </row>
    <row r="3226" spans="4:4" x14ac:dyDescent="0.2">
      <c r="D3226" s="188"/>
    </row>
    <row r="3227" spans="4:4" x14ac:dyDescent="0.2">
      <c r="D3227" s="188"/>
    </row>
    <row r="3228" spans="4:4" x14ac:dyDescent="0.2">
      <c r="D3228" s="188"/>
    </row>
    <row r="3229" spans="4:4" x14ac:dyDescent="0.2">
      <c r="D3229" s="188"/>
    </row>
    <row r="3230" spans="4:4" x14ac:dyDescent="0.2">
      <c r="D3230" s="188"/>
    </row>
    <row r="3231" spans="4:4" x14ac:dyDescent="0.2">
      <c r="D3231" s="188"/>
    </row>
    <row r="3232" spans="4:4" x14ac:dyDescent="0.2">
      <c r="D3232" s="188"/>
    </row>
    <row r="3233" spans="4:4" x14ac:dyDescent="0.2">
      <c r="D3233" s="188"/>
    </row>
    <row r="3234" spans="4:4" x14ac:dyDescent="0.2">
      <c r="D3234" s="188"/>
    </row>
    <row r="3235" spans="4:4" x14ac:dyDescent="0.2">
      <c r="D3235" s="188"/>
    </row>
    <row r="3236" spans="4:4" x14ac:dyDescent="0.2">
      <c r="D3236" s="188"/>
    </row>
    <row r="3237" spans="4:4" x14ac:dyDescent="0.2">
      <c r="D3237" s="188"/>
    </row>
    <row r="3238" spans="4:4" x14ac:dyDescent="0.2">
      <c r="D3238" s="188"/>
    </row>
    <row r="3239" spans="4:4" x14ac:dyDescent="0.2">
      <c r="D3239" s="188"/>
    </row>
    <row r="3240" spans="4:4" x14ac:dyDescent="0.2">
      <c r="D3240" s="188"/>
    </row>
    <row r="3241" spans="4:4" x14ac:dyDescent="0.2">
      <c r="D3241" s="188"/>
    </row>
    <row r="3242" spans="4:4" x14ac:dyDescent="0.2">
      <c r="D3242" s="188"/>
    </row>
    <row r="3243" spans="4:4" x14ac:dyDescent="0.2">
      <c r="D3243" s="188"/>
    </row>
    <row r="3244" spans="4:4" x14ac:dyDescent="0.2">
      <c r="D3244" s="188"/>
    </row>
    <row r="3245" spans="4:4" x14ac:dyDescent="0.2">
      <c r="D3245" s="188"/>
    </row>
    <row r="3246" spans="4:4" x14ac:dyDescent="0.2">
      <c r="D3246" s="188"/>
    </row>
    <row r="3247" spans="4:4" x14ac:dyDescent="0.2">
      <c r="D3247" s="188"/>
    </row>
    <row r="3248" spans="4:4" x14ac:dyDescent="0.2">
      <c r="D3248" s="188"/>
    </row>
    <row r="3249" spans="4:4" x14ac:dyDescent="0.2">
      <c r="D3249" s="188"/>
    </row>
    <row r="3250" spans="4:4" x14ac:dyDescent="0.2">
      <c r="D3250" s="188"/>
    </row>
    <row r="3251" spans="4:4" x14ac:dyDescent="0.2">
      <c r="D3251" s="188"/>
    </row>
    <row r="3252" spans="4:4" x14ac:dyDescent="0.2">
      <c r="D3252" s="188"/>
    </row>
    <row r="3253" spans="4:4" x14ac:dyDescent="0.2">
      <c r="D3253" s="188"/>
    </row>
    <row r="3254" spans="4:4" x14ac:dyDescent="0.2">
      <c r="D3254" s="188"/>
    </row>
    <row r="3255" spans="4:4" x14ac:dyDescent="0.2">
      <c r="D3255" s="188"/>
    </row>
    <row r="3256" spans="4:4" x14ac:dyDescent="0.2">
      <c r="D3256" s="188"/>
    </row>
    <row r="3257" spans="4:4" x14ac:dyDescent="0.2">
      <c r="D3257" s="188"/>
    </row>
    <row r="3258" spans="4:4" x14ac:dyDescent="0.2">
      <c r="D3258" s="188"/>
    </row>
    <row r="3259" spans="4:4" x14ac:dyDescent="0.2">
      <c r="D3259" s="188"/>
    </row>
    <row r="3260" spans="4:4" x14ac:dyDescent="0.2">
      <c r="D3260" s="188"/>
    </row>
    <row r="3261" spans="4:4" x14ac:dyDescent="0.2">
      <c r="D3261" s="188"/>
    </row>
    <row r="3262" spans="4:4" x14ac:dyDescent="0.2">
      <c r="D3262" s="188"/>
    </row>
    <row r="3263" spans="4:4" x14ac:dyDescent="0.2">
      <c r="D3263" s="188"/>
    </row>
    <row r="3264" spans="4:4" x14ac:dyDescent="0.2">
      <c r="D3264" s="188"/>
    </row>
    <row r="3265" spans="4:4" x14ac:dyDescent="0.2">
      <c r="D3265" s="188"/>
    </row>
    <row r="3266" spans="4:4" x14ac:dyDescent="0.2">
      <c r="D3266" s="188"/>
    </row>
    <row r="3267" spans="4:4" x14ac:dyDescent="0.2">
      <c r="D3267" s="188"/>
    </row>
    <row r="3268" spans="4:4" x14ac:dyDescent="0.2">
      <c r="D3268" s="188"/>
    </row>
    <row r="3269" spans="4:4" x14ac:dyDescent="0.2">
      <c r="D3269" s="188"/>
    </row>
    <row r="3270" spans="4:4" x14ac:dyDescent="0.2">
      <c r="D3270" s="188"/>
    </row>
    <row r="3271" spans="4:4" x14ac:dyDescent="0.2">
      <c r="D3271" s="188"/>
    </row>
    <row r="3272" spans="4:4" x14ac:dyDescent="0.2">
      <c r="D3272" s="188"/>
    </row>
    <row r="3273" spans="4:4" x14ac:dyDescent="0.2">
      <c r="D3273" s="188"/>
    </row>
    <row r="3274" spans="4:4" x14ac:dyDescent="0.2">
      <c r="D3274" s="188"/>
    </row>
    <row r="3275" spans="4:4" x14ac:dyDescent="0.2">
      <c r="D3275" s="188"/>
    </row>
    <row r="3276" spans="4:4" x14ac:dyDescent="0.2">
      <c r="D3276" s="188"/>
    </row>
    <row r="3277" spans="4:4" x14ac:dyDescent="0.2">
      <c r="D3277" s="188"/>
    </row>
    <row r="3278" spans="4:4" x14ac:dyDescent="0.2">
      <c r="D3278" s="188"/>
    </row>
    <row r="3279" spans="4:4" x14ac:dyDescent="0.2">
      <c r="D3279" s="188"/>
    </row>
    <row r="3280" spans="4:4" x14ac:dyDescent="0.2">
      <c r="D3280" s="188"/>
    </row>
    <row r="3281" spans="4:4" x14ac:dyDescent="0.2">
      <c r="D3281" s="188"/>
    </row>
    <row r="3282" spans="4:4" x14ac:dyDescent="0.2">
      <c r="D3282" s="188"/>
    </row>
    <row r="3283" spans="4:4" x14ac:dyDescent="0.2">
      <c r="D3283" s="188"/>
    </row>
    <row r="3284" spans="4:4" x14ac:dyDescent="0.2">
      <c r="D3284" s="188"/>
    </row>
    <row r="3285" spans="4:4" x14ac:dyDescent="0.2">
      <c r="D3285" s="188"/>
    </row>
    <row r="3286" spans="4:4" x14ac:dyDescent="0.2">
      <c r="D3286" s="188"/>
    </row>
    <row r="3287" spans="4:4" x14ac:dyDescent="0.2">
      <c r="D3287" s="188"/>
    </row>
    <row r="3288" spans="4:4" x14ac:dyDescent="0.2">
      <c r="D3288" s="188"/>
    </row>
    <row r="3289" spans="4:4" x14ac:dyDescent="0.2">
      <c r="D3289" s="188"/>
    </row>
    <row r="3290" spans="4:4" x14ac:dyDescent="0.2">
      <c r="D3290" s="188"/>
    </row>
    <row r="3291" spans="4:4" x14ac:dyDescent="0.2">
      <c r="D3291" s="188"/>
    </row>
    <row r="3292" spans="4:4" x14ac:dyDescent="0.2">
      <c r="D3292" s="188"/>
    </row>
    <row r="3293" spans="4:4" x14ac:dyDescent="0.2">
      <c r="D3293" s="188"/>
    </row>
    <row r="3294" spans="4:4" x14ac:dyDescent="0.2">
      <c r="D3294" s="188"/>
    </row>
    <row r="3295" spans="4:4" x14ac:dyDescent="0.2">
      <c r="D3295" s="188"/>
    </row>
    <row r="3296" spans="4:4" x14ac:dyDescent="0.2">
      <c r="D3296" s="188"/>
    </row>
    <row r="3297" spans="4:4" x14ac:dyDescent="0.2">
      <c r="D3297" s="188"/>
    </row>
    <row r="3298" spans="4:4" x14ac:dyDescent="0.2">
      <c r="D3298" s="188"/>
    </row>
    <row r="3299" spans="4:4" x14ac:dyDescent="0.2">
      <c r="D3299" s="188"/>
    </row>
    <row r="3300" spans="4:4" x14ac:dyDescent="0.2">
      <c r="D3300" s="188"/>
    </row>
    <row r="3301" spans="4:4" x14ac:dyDescent="0.2">
      <c r="D3301" s="188"/>
    </row>
    <row r="3302" spans="4:4" x14ac:dyDescent="0.2">
      <c r="D3302" s="188"/>
    </row>
    <row r="3303" spans="4:4" x14ac:dyDescent="0.2">
      <c r="D3303" s="188"/>
    </row>
    <row r="3304" spans="4:4" x14ac:dyDescent="0.2">
      <c r="D3304" s="188"/>
    </row>
    <row r="3305" spans="4:4" x14ac:dyDescent="0.2">
      <c r="D3305" s="188"/>
    </row>
    <row r="3306" spans="4:4" x14ac:dyDescent="0.2">
      <c r="D3306" s="188"/>
    </row>
    <row r="3307" spans="4:4" x14ac:dyDescent="0.2">
      <c r="D3307" s="188"/>
    </row>
    <row r="3308" spans="4:4" x14ac:dyDescent="0.2">
      <c r="D3308" s="188"/>
    </row>
    <row r="3309" spans="4:4" x14ac:dyDescent="0.2">
      <c r="D3309" s="188"/>
    </row>
    <row r="3310" spans="4:4" x14ac:dyDescent="0.2">
      <c r="D3310" s="188"/>
    </row>
    <row r="3311" spans="4:4" x14ac:dyDescent="0.2">
      <c r="D3311" s="188"/>
    </row>
    <row r="3312" spans="4:4" x14ac:dyDescent="0.2">
      <c r="D3312" s="188"/>
    </row>
    <row r="3313" spans="4:4" x14ac:dyDescent="0.2">
      <c r="D3313" s="188"/>
    </row>
    <row r="3314" spans="4:4" x14ac:dyDescent="0.2">
      <c r="D3314" s="188"/>
    </row>
    <row r="3315" spans="4:4" x14ac:dyDescent="0.2">
      <c r="D3315" s="188"/>
    </row>
    <row r="3316" spans="4:4" x14ac:dyDescent="0.2">
      <c r="D3316" s="188"/>
    </row>
    <row r="3317" spans="4:4" x14ac:dyDescent="0.2">
      <c r="D3317" s="188"/>
    </row>
    <row r="3318" spans="4:4" x14ac:dyDescent="0.2">
      <c r="D3318" s="188"/>
    </row>
    <row r="3319" spans="4:4" x14ac:dyDescent="0.2">
      <c r="D3319" s="188"/>
    </row>
    <row r="3320" spans="4:4" x14ac:dyDescent="0.2">
      <c r="D3320" s="188"/>
    </row>
    <row r="3321" spans="4:4" x14ac:dyDescent="0.2">
      <c r="D3321" s="188"/>
    </row>
    <row r="3322" spans="4:4" x14ac:dyDescent="0.2">
      <c r="D3322" s="188"/>
    </row>
    <row r="3323" spans="4:4" x14ac:dyDescent="0.2">
      <c r="D3323" s="188"/>
    </row>
    <row r="3324" spans="4:4" x14ac:dyDescent="0.2">
      <c r="D3324" s="188"/>
    </row>
    <row r="3325" spans="4:4" x14ac:dyDescent="0.2">
      <c r="D3325" s="188"/>
    </row>
    <row r="3326" spans="4:4" x14ac:dyDescent="0.2">
      <c r="D3326" s="188"/>
    </row>
    <row r="3327" spans="4:4" x14ac:dyDescent="0.2">
      <c r="D3327" s="188"/>
    </row>
    <row r="3328" spans="4:4" x14ac:dyDescent="0.2">
      <c r="D3328" s="188"/>
    </row>
    <row r="3329" spans="4:4" x14ac:dyDescent="0.2">
      <c r="D3329" s="188"/>
    </row>
    <row r="3330" spans="4:4" x14ac:dyDescent="0.2">
      <c r="D3330" s="188"/>
    </row>
    <row r="3331" spans="4:4" x14ac:dyDescent="0.2">
      <c r="D3331" s="188"/>
    </row>
    <row r="3332" spans="4:4" x14ac:dyDescent="0.2">
      <c r="D3332" s="188"/>
    </row>
    <row r="3333" spans="4:4" x14ac:dyDescent="0.2">
      <c r="D3333" s="188"/>
    </row>
    <row r="3334" spans="4:4" x14ac:dyDescent="0.2">
      <c r="D3334" s="188"/>
    </row>
    <row r="3335" spans="4:4" x14ac:dyDescent="0.2">
      <c r="D3335" s="188"/>
    </row>
    <row r="3336" spans="4:4" x14ac:dyDescent="0.2">
      <c r="D3336" s="188"/>
    </row>
    <row r="3337" spans="4:4" x14ac:dyDescent="0.2">
      <c r="D3337" s="188"/>
    </row>
    <row r="3338" spans="4:4" x14ac:dyDescent="0.2">
      <c r="D3338" s="188"/>
    </row>
    <row r="3339" spans="4:4" x14ac:dyDescent="0.2">
      <c r="D3339" s="188"/>
    </row>
    <row r="3340" spans="4:4" x14ac:dyDescent="0.2">
      <c r="D3340" s="188"/>
    </row>
    <row r="3341" spans="4:4" x14ac:dyDescent="0.2">
      <c r="D3341" s="188"/>
    </row>
    <row r="3342" spans="4:4" x14ac:dyDescent="0.2">
      <c r="D3342" s="188"/>
    </row>
    <row r="3343" spans="4:4" x14ac:dyDescent="0.2">
      <c r="D3343" s="188"/>
    </row>
    <row r="3344" spans="4:4" x14ac:dyDescent="0.2">
      <c r="D3344" s="188"/>
    </row>
    <row r="3345" spans="4:4" x14ac:dyDescent="0.2">
      <c r="D3345" s="188"/>
    </row>
    <row r="3346" spans="4:4" x14ac:dyDescent="0.2">
      <c r="D3346" s="188"/>
    </row>
    <row r="3347" spans="4:4" x14ac:dyDescent="0.2">
      <c r="D3347" s="188"/>
    </row>
    <row r="3348" spans="4:4" x14ac:dyDescent="0.2">
      <c r="D3348" s="188"/>
    </row>
    <row r="3349" spans="4:4" x14ac:dyDescent="0.2">
      <c r="D3349" s="188"/>
    </row>
    <row r="3350" spans="4:4" x14ac:dyDescent="0.2">
      <c r="D3350" s="188"/>
    </row>
    <row r="3351" spans="4:4" x14ac:dyDescent="0.2">
      <c r="D3351" s="188"/>
    </row>
    <row r="3352" spans="4:4" x14ac:dyDescent="0.2">
      <c r="D3352" s="188"/>
    </row>
    <row r="3353" spans="4:4" x14ac:dyDescent="0.2">
      <c r="D3353" s="188"/>
    </row>
    <row r="3354" spans="4:4" x14ac:dyDescent="0.2">
      <c r="D3354" s="188"/>
    </row>
    <row r="3355" spans="4:4" x14ac:dyDescent="0.2">
      <c r="D3355" s="188"/>
    </row>
    <row r="3356" spans="4:4" x14ac:dyDescent="0.2">
      <c r="D3356" s="188"/>
    </row>
    <row r="3357" spans="4:4" x14ac:dyDescent="0.2">
      <c r="D3357" s="188"/>
    </row>
    <row r="3358" spans="4:4" x14ac:dyDescent="0.2">
      <c r="D3358" s="188"/>
    </row>
    <row r="3359" spans="4:4" x14ac:dyDescent="0.2">
      <c r="D3359" s="188"/>
    </row>
    <row r="3360" spans="4:4" x14ac:dyDescent="0.2">
      <c r="D3360" s="188"/>
    </row>
    <row r="3361" spans="4:4" x14ac:dyDescent="0.2">
      <c r="D3361" s="188"/>
    </row>
    <row r="3362" spans="4:4" x14ac:dyDescent="0.2">
      <c r="D3362" s="188"/>
    </row>
    <row r="3363" spans="4:4" x14ac:dyDescent="0.2">
      <c r="D3363" s="188"/>
    </row>
    <row r="3364" spans="4:4" x14ac:dyDescent="0.2">
      <c r="D3364" s="188"/>
    </row>
    <row r="3365" spans="4:4" x14ac:dyDescent="0.2">
      <c r="D3365" s="188"/>
    </row>
    <row r="3366" spans="4:4" x14ac:dyDescent="0.2">
      <c r="D3366" s="188"/>
    </row>
    <row r="3367" spans="4:4" x14ac:dyDescent="0.2">
      <c r="D3367" s="188"/>
    </row>
    <row r="3368" spans="4:4" x14ac:dyDescent="0.2">
      <c r="D3368" s="188"/>
    </row>
    <row r="3369" spans="4:4" x14ac:dyDescent="0.2">
      <c r="D3369" s="188"/>
    </row>
    <row r="3370" spans="4:4" x14ac:dyDescent="0.2">
      <c r="D3370" s="188"/>
    </row>
    <row r="3371" spans="4:4" x14ac:dyDescent="0.2">
      <c r="D3371" s="188"/>
    </row>
    <row r="3372" spans="4:4" x14ac:dyDescent="0.2">
      <c r="D3372" s="188"/>
    </row>
    <row r="3373" spans="4:4" x14ac:dyDescent="0.2">
      <c r="D3373" s="188"/>
    </row>
    <row r="3374" spans="4:4" x14ac:dyDescent="0.2">
      <c r="D3374" s="188"/>
    </row>
    <row r="3375" spans="4:4" x14ac:dyDescent="0.2">
      <c r="D3375" s="188"/>
    </row>
    <row r="3376" spans="4:4" x14ac:dyDescent="0.2">
      <c r="D3376" s="188"/>
    </row>
    <row r="3377" spans="4:4" x14ac:dyDescent="0.2">
      <c r="D3377" s="188"/>
    </row>
    <row r="3378" spans="4:4" x14ac:dyDescent="0.2">
      <c r="D3378" s="188"/>
    </row>
    <row r="3379" spans="4:4" x14ac:dyDescent="0.2">
      <c r="D3379" s="188"/>
    </row>
    <row r="3380" spans="4:4" x14ac:dyDescent="0.2">
      <c r="D3380" s="188"/>
    </row>
    <row r="3381" spans="4:4" x14ac:dyDescent="0.2">
      <c r="D3381" s="188"/>
    </row>
    <row r="3382" spans="4:4" x14ac:dyDescent="0.2">
      <c r="D3382" s="188"/>
    </row>
    <row r="3383" spans="4:4" x14ac:dyDescent="0.2">
      <c r="D3383" s="188"/>
    </row>
    <row r="3384" spans="4:4" x14ac:dyDescent="0.2">
      <c r="D3384" s="188"/>
    </row>
    <row r="3385" spans="4:4" x14ac:dyDescent="0.2">
      <c r="D3385" s="188"/>
    </row>
    <row r="3386" spans="4:4" x14ac:dyDescent="0.2">
      <c r="D3386" s="188"/>
    </row>
    <row r="3387" spans="4:4" x14ac:dyDescent="0.2">
      <c r="D3387" s="188"/>
    </row>
    <row r="3388" spans="4:4" x14ac:dyDescent="0.2">
      <c r="D3388" s="188"/>
    </row>
    <row r="3389" spans="4:4" x14ac:dyDescent="0.2">
      <c r="D3389" s="188"/>
    </row>
    <row r="3390" spans="4:4" x14ac:dyDescent="0.2">
      <c r="D3390" s="188"/>
    </row>
    <row r="3391" spans="4:4" x14ac:dyDescent="0.2">
      <c r="D3391" s="188"/>
    </row>
    <row r="3392" spans="4:4" x14ac:dyDescent="0.2">
      <c r="D3392" s="188"/>
    </row>
    <row r="3393" spans="4:4" x14ac:dyDescent="0.2">
      <c r="D3393" s="188"/>
    </row>
    <row r="3394" spans="4:4" x14ac:dyDescent="0.2">
      <c r="D3394" s="188"/>
    </row>
    <row r="3395" spans="4:4" x14ac:dyDescent="0.2">
      <c r="D3395" s="188"/>
    </row>
    <row r="3396" spans="4:4" x14ac:dyDescent="0.2">
      <c r="D3396" s="188"/>
    </row>
    <row r="3397" spans="4:4" x14ac:dyDescent="0.2">
      <c r="D3397" s="188"/>
    </row>
    <row r="3398" spans="4:4" x14ac:dyDescent="0.2">
      <c r="D3398" s="188"/>
    </row>
    <row r="3399" spans="4:4" x14ac:dyDescent="0.2">
      <c r="D3399" s="188"/>
    </row>
    <row r="3400" spans="4:4" x14ac:dyDescent="0.2">
      <c r="D3400" s="188"/>
    </row>
    <row r="3401" spans="4:4" x14ac:dyDescent="0.2">
      <c r="D3401" s="188"/>
    </row>
    <row r="3402" spans="4:4" x14ac:dyDescent="0.2">
      <c r="D3402" s="188"/>
    </row>
    <row r="3403" spans="4:4" x14ac:dyDescent="0.2">
      <c r="D3403" s="188"/>
    </row>
    <row r="3404" spans="4:4" x14ac:dyDescent="0.2">
      <c r="D3404" s="188"/>
    </row>
    <row r="3405" spans="4:4" x14ac:dyDescent="0.2">
      <c r="D3405" s="188"/>
    </row>
    <row r="3406" spans="4:4" x14ac:dyDescent="0.2">
      <c r="D3406" s="188"/>
    </row>
    <row r="3407" spans="4:4" x14ac:dyDescent="0.2">
      <c r="D3407" s="188"/>
    </row>
    <row r="3408" spans="4:4" x14ac:dyDescent="0.2">
      <c r="D3408" s="188"/>
    </row>
    <row r="3409" spans="4:4" x14ac:dyDescent="0.2">
      <c r="D3409" s="188"/>
    </row>
    <row r="3410" spans="4:4" x14ac:dyDescent="0.2">
      <c r="D3410" s="188"/>
    </row>
    <row r="3411" spans="4:4" x14ac:dyDescent="0.2">
      <c r="D3411" s="188"/>
    </row>
    <row r="3412" spans="4:4" x14ac:dyDescent="0.2">
      <c r="D3412" s="188"/>
    </row>
    <row r="3413" spans="4:4" x14ac:dyDescent="0.2">
      <c r="D3413" s="188"/>
    </row>
    <row r="3414" spans="4:4" x14ac:dyDescent="0.2">
      <c r="D3414" s="188"/>
    </row>
    <row r="3415" spans="4:4" x14ac:dyDescent="0.2">
      <c r="D3415" s="188"/>
    </row>
    <row r="3416" spans="4:4" x14ac:dyDescent="0.2">
      <c r="D3416" s="188"/>
    </row>
    <row r="3417" spans="4:4" x14ac:dyDescent="0.2">
      <c r="D3417" s="188"/>
    </row>
    <row r="3418" spans="4:4" x14ac:dyDescent="0.2">
      <c r="D3418" s="188"/>
    </row>
    <row r="3419" spans="4:4" x14ac:dyDescent="0.2">
      <c r="D3419" s="188"/>
    </row>
    <row r="3420" spans="4:4" x14ac:dyDescent="0.2">
      <c r="D3420" s="188"/>
    </row>
    <row r="3421" spans="4:4" x14ac:dyDescent="0.2">
      <c r="D3421" s="188"/>
    </row>
    <row r="3422" spans="4:4" x14ac:dyDescent="0.2">
      <c r="D3422" s="188"/>
    </row>
    <row r="3423" spans="4:4" x14ac:dyDescent="0.2">
      <c r="D3423" s="188"/>
    </row>
    <row r="3424" spans="4:4" x14ac:dyDescent="0.2">
      <c r="D3424" s="188"/>
    </row>
    <row r="3425" spans="4:4" x14ac:dyDescent="0.2">
      <c r="D3425" s="188"/>
    </row>
    <row r="3426" spans="4:4" x14ac:dyDescent="0.2">
      <c r="D3426" s="188"/>
    </row>
    <row r="3427" spans="4:4" x14ac:dyDescent="0.2">
      <c r="D3427" s="188"/>
    </row>
    <row r="3428" spans="4:4" x14ac:dyDescent="0.2">
      <c r="D3428" s="188"/>
    </row>
    <row r="3429" spans="4:4" x14ac:dyDescent="0.2">
      <c r="D3429" s="188"/>
    </row>
    <row r="3430" spans="4:4" x14ac:dyDescent="0.2">
      <c r="D3430" s="188"/>
    </row>
    <row r="3431" spans="4:4" x14ac:dyDescent="0.2">
      <c r="D3431" s="188"/>
    </row>
    <row r="3432" spans="4:4" x14ac:dyDescent="0.2">
      <c r="D3432" s="188"/>
    </row>
    <row r="3433" spans="4:4" x14ac:dyDescent="0.2">
      <c r="D3433" s="188"/>
    </row>
    <row r="3434" spans="4:4" x14ac:dyDescent="0.2">
      <c r="D3434" s="188"/>
    </row>
    <row r="3435" spans="4:4" x14ac:dyDescent="0.2">
      <c r="D3435" s="188"/>
    </row>
    <row r="3436" spans="4:4" x14ac:dyDescent="0.2">
      <c r="D3436" s="188"/>
    </row>
    <row r="3437" spans="4:4" x14ac:dyDescent="0.2">
      <c r="D3437" s="188"/>
    </row>
    <row r="3438" spans="4:4" x14ac:dyDescent="0.2">
      <c r="D3438" s="188"/>
    </row>
    <row r="3439" spans="4:4" x14ac:dyDescent="0.2">
      <c r="D3439" s="188"/>
    </row>
    <row r="3440" spans="4:4" x14ac:dyDescent="0.2">
      <c r="D3440" s="188"/>
    </row>
    <row r="3441" spans="4:4" x14ac:dyDescent="0.2">
      <c r="D3441" s="188"/>
    </row>
    <row r="3442" spans="4:4" x14ac:dyDescent="0.2">
      <c r="D3442" s="188"/>
    </row>
    <row r="3443" spans="4:4" x14ac:dyDescent="0.2">
      <c r="D3443" s="188"/>
    </row>
    <row r="3444" spans="4:4" x14ac:dyDescent="0.2">
      <c r="D3444" s="188"/>
    </row>
    <row r="3445" spans="4:4" x14ac:dyDescent="0.2">
      <c r="D3445" s="188"/>
    </row>
    <row r="3446" spans="4:4" x14ac:dyDescent="0.2">
      <c r="D3446" s="188"/>
    </row>
    <row r="3447" spans="4:4" x14ac:dyDescent="0.2">
      <c r="D3447" s="188"/>
    </row>
    <row r="3448" spans="4:4" x14ac:dyDescent="0.2">
      <c r="D3448" s="188"/>
    </row>
    <row r="3449" spans="4:4" x14ac:dyDescent="0.2">
      <c r="D3449" s="188"/>
    </row>
    <row r="3450" spans="4:4" x14ac:dyDescent="0.2">
      <c r="D3450" s="188"/>
    </row>
    <row r="3451" spans="4:4" x14ac:dyDescent="0.2">
      <c r="D3451" s="188"/>
    </row>
    <row r="3452" spans="4:4" x14ac:dyDescent="0.2">
      <c r="D3452" s="188"/>
    </row>
    <row r="3453" spans="4:4" x14ac:dyDescent="0.2">
      <c r="D3453" s="188"/>
    </row>
    <row r="3454" spans="4:4" x14ac:dyDescent="0.2">
      <c r="D3454" s="188"/>
    </row>
    <row r="3455" spans="4:4" x14ac:dyDescent="0.2">
      <c r="D3455" s="188"/>
    </row>
    <row r="3456" spans="4:4" x14ac:dyDescent="0.2">
      <c r="D3456" s="188"/>
    </row>
    <row r="3457" spans="4:4" x14ac:dyDescent="0.2">
      <c r="D3457" s="188"/>
    </row>
    <row r="3458" spans="4:4" x14ac:dyDescent="0.2">
      <c r="D3458" s="188"/>
    </row>
    <row r="3459" spans="4:4" x14ac:dyDescent="0.2">
      <c r="D3459" s="188"/>
    </row>
    <row r="3460" spans="4:4" x14ac:dyDescent="0.2">
      <c r="D3460" s="188"/>
    </row>
    <row r="3461" spans="4:4" x14ac:dyDescent="0.2">
      <c r="D3461" s="188"/>
    </row>
    <row r="3462" spans="4:4" x14ac:dyDescent="0.2">
      <c r="D3462" s="188"/>
    </row>
    <row r="3463" spans="4:4" x14ac:dyDescent="0.2">
      <c r="D3463" s="188"/>
    </row>
    <row r="3464" spans="4:4" x14ac:dyDescent="0.2">
      <c r="D3464" s="188"/>
    </row>
    <row r="3465" spans="4:4" x14ac:dyDescent="0.2">
      <c r="D3465" s="188"/>
    </row>
    <row r="3466" spans="4:4" x14ac:dyDescent="0.2">
      <c r="D3466" s="188"/>
    </row>
    <row r="3467" spans="4:4" x14ac:dyDescent="0.2">
      <c r="D3467" s="188"/>
    </row>
    <row r="3468" spans="4:4" x14ac:dyDescent="0.2">
      <c r="D3468" s="188"/>
    </row>
    <row r="3469" spans="4:4" x14ac:dyDescent="0.2">
      <c r="D3469" s="188"/>
    </row>
    <row r="3470" spans="4:4" x14ac:dyDescent="0.2">
      <c r="D3470" s="188"/>
    </row>
    <row r="3471" spans="4:4" x14ac:dyDescent="0.2">
      <c r="D3471" s="188"/>
    </row>
    <row r="3472" spans="4:4" x14ac:dyDescent="0.2">
      <c r="D3472" s="188"/>
    </row>
    <row r="3473" spans="4:4" x14ac:dyDescent="0.2">
      <c r="D3473" s="188"/>
    </row>
    <row r="3474" spans="4:4" x14ac:dyDescent="0.2">
      <c r="D3474" s="188"/>
    </row>
    <row r="3475" spans="4:4" x14ac:dyDescent="0.2">
      <c r="D3475" s="188"/>
    </row>
    <row r="3476" spans="4:4" x14ac:dyDescent="0.2">
      <c r="D3476" s="188"/>
    </row>
    <row r="3477" spans="4:4" x14ac:dyDescent="0.2">
      <c r="D3477" s="188"/>
    </row>
    <row r="3478" spans="4:4" x14ac:dyDescent="0.2">
      <c r="D3478" s="188"/>
    </row>
    <row r="3479" spans="4:4" x14ac:dyDescent="0.2">
      <c r="D3479" s="188"/>
    </row>
    <row r="3480" spans="4:4" x14ac:dyDescent="0.2">
      <c r="D3480" s="188"/>
    </row>
    <row r="3481" spans="4:4" x14ac:dyDescent="0.2">
      <c r="D3481" s="188"/>
    </row>
    <row r="3482" spans="4:4" x14ac:dyDescent="0.2">
      <c r="D3482" s="188"/>
    </row>
    <row r="3483" spans="4:4" x14ac:dyDescent="0.2">
      <c r="D3483" s="188"/>
    </row>
    <row r="3484" spans="4:4" x14ac:dyDescent="0.2">
      <c r="D3484" s="188"/>
    </row>
    <row r="3485" spans="4:4" x14ac:dyDescent="0.2">
      <c r="D3485" s="188"/>
    </row>
    <row r="3486" spans="4:4" x14ac:dyDescent="0.2">
      <c r="D3486" s="188"/>
    </row>
    <row r="3487" spans="4:4" x14ac:dyDescent="0.2">
      <c r="D3487" s="188"/>
    </row>
    <row r="3488" spans="4:4" x14ac:dyDescent="0.2">
      <c r="D3488" s="188"/>
    </row>
    <row r="3489" spans="4:4" x14ac:dyDescent="0.2">
      <c r="D3489" s="188"/>
    </row>
    <row r="3490" spans="4:4" x14ac:dyDescent="0.2">
      <c r="D3490" s="188"/>
    </row>
    <row r="3491" spans="4:4" x14ac:dyDescent="0.2">
      <c r="D3491" s="188"/>
    </row>
    <row r="3492" spans="4:4" x14ac:dyDescent="0.2">
      <c r="D3492" s="188"/>
    </row>
    <row r="3493" spans="4:4" x14ac:dyDescent="0.2">
      <c r="D3493" s="188"/>
    </row>
    <row r="3494" spans="4:4" x14ac:dyDescent="0.2">
      <c r="D3494" s="188"/>
    </row>
    <row r="3495" spans="4:4" x14ac:dyDescent="0.2">
      <c r="D3495" s="188"/>
    </row>
    <row r="3496" spans="4:4" x14ac:dyDescent="0.2">
      <c r="D3496" s="188"/>
    </row>
    <row r="3497" spans="4:4" x14ac:dyDescent="0.2">
      <c r="D3497" s="188"/>
    </row>
    <row r="3498" spans="4:4" x14ac:dyDescent="0.2">
      <c r="D3498" s="188"/>
    </row>
    <row r="3499" spans="4:4" x14ac:dyDescent="0.2">
      <c r="D3499" s="188"/>
    </row>
    <row r="3500" spans="4:4" x14ac:dyDescent="0.2">
      <c r="D3500" s="188"/>
    </row>
    <row r="3501" spans="4:4" x14ac:dyDescent="0.2">
      <c r="D3501" s="188"/>
    </row>
    <row r="3502" spans="4:4" x14ac:dyDescent="0.2">
      <c r="D3502" s="188"/>
    </row>
    <row r="3503" spans="4:4" x14ac:dyDescent="0.2">
      <c r="D3503" s="188"/>
    </row>
    <row r="3504" spans="4:4" x14ac:dyDescent="0.2">
      <c r="D3504" s="188"/>
    </row>
    <row r="3505" spans="4:4" x14ac:dyDescent="0.2">
      <c r="D3505" s="188"/>
    </row>
    <row r="3506" spans="4:4" x14ac:dyDescent="0.2">
      <c r="D3506" s="188"/>
    </row>
    <row r="3507" spans="4:4" x14ac:dyDescent="0.2">
      <c r="D3507" s="188"/>
    </row>
    <row r="3508" spans="4:4" x14ac:dyDescent="0.2">
      <c r="D3508" s="188"/>
    </row>
    <row r="3509" spans="4:4" x14ac:dyDescent="0.2">
      <c r="D3509" s="188"/>
    </row>
    <row r="3510" spans="4:4" x14ac:dyDescent="0.2">
      <c r="D3510" s="188"/>
    </row>
    <row r="3511" spans="4:4" x14ac:dyDescent="0.2">
      <c r="D3511" s="188"/>
    </row>
    <row r="3512" spans="4:4" x14ac:dyDescent="0.2">
      <c r="D3512" s="188"/>
    </row>
    <row r="3513" spans="4:4" x14ac:dyDescent="0.2">
      <c r="D3513" s="188"/>
    </row>
    <row r="3514" spans="4:4" x14ac:dyDescent="0.2">
      <c r="D3514" s="188"/>
    </row>
    <row r="3515" spans="4:4" x14ac:dyDescent="0.2">
      <c r="D3515" s="188"/>
    </row>
    <row r="3516" spans="4:4" x14ac:dyDescent="0.2">
      <c r="D3516" s="188"/>
    </row>
    <row r="3517" spans="4:4" x14ac:dyDescent="0.2">
      <c r="D3517" s="188"/>
    </row>
    <row r="3518" spans="4:4" x14ac:dyDescent="0.2">
      <c r="D3518" s="188"/>
    </row>
    <row r="3519" spans="4:4" x14ac:dyDescent="0.2">
      <c r="D3519" s="188"/>
    </row>
    <row r="3520" spans="4:4" x14ac:dyDescent="0.2">
      <c r="D3520" s="188"/>
    </row>
    <row r="3521" spans="4:4" x14ac:dyDescent="0.2">
      <c r="D3521" s="188"/>
    </row>
    <row r="3522" spans="4:4" x14ac:dyDescent="0.2">
      <c r="D3522" s="188"/>
    </row>
    <row r="3523" spans="4:4" x14ac:dyDescent="0.2">
      <c r="D3523" s="188"/>
    </row>
    <row r="3524" spans="4:4" x14ac:dyDescent="0.2">
      <c r="D3524" s="188"/>
    </row>
    <row r="3525" spans="4:4" x14ac:dyDescent="0.2">
      <c r="D3525" s="188"/>
    </row>
    <row r="3526" spans="4:4" x14ac:dyDescent="0.2">
      <c r="D3526" s="188"/>
    </row>
    <row r="3527" spans="4:4" x14ac:dyDescent="0.2">
      <c r="D3527" s="188"/>
    </row>
    <row r="3528" spans="4:4" x14ac:dyDescent="0.2">
      <c r="D3528" s="188"/>
    </row>
    <row r="3529" spans="4:4" x14ac:dyDescent="0.2">
      <c r="D3529" s="188"/>
    </row>
    <row r="3530" spans="4:4" x14ac:dyDescent="0.2">
      <c r="D3530" s="188"/>
    </row>
    <row r="3531" spans="4:4" x14ac:dyDescent="0.2">
      <c r="D3531" s="188"/>
    </row>
    <row r="3532" spans="4:4" x14ac:dyDescent="0.2">
      <c r="D3532" s="188"/>
    </row>
    <row r="3533" spans="4:4" x14ac:dyDescent="0.2">
      <c r="D3533" s="188"/>
    </row>
    <row r="3534" spans="4:4" x14ac:dyDescent="0.2">
      <c r="D3534" s="188"/>
    </row>
    <row r="3535" spans="4:4" x14ac:dyDescent="0.2">
      <c r="D3535" s="188"/>
    </row>
    <row r="3536" spans="4:4" x14ac:dyDescent="0.2">
      <c r="D3536" s="188"/>
    </row>
    <row r="3537" spans="4:4" x14ac:dyDescent="0.2">
      <c r="D3537" s="188"/>
    </row>
    <row r="3538" spans="4:4" x14ac:dyDescent="0.2">
      <c r="D3538" s="188"/>
    </row>
    <row r="3539" spans="4:4" x14ac:dyDescent="0.2">
      <c r="D3539" s="188"/>
    </row>
    <row r="3540" spans="4:4" x14ac:dyDescent="0.2">
      <c r="D3540" s="188"/>
    </row>
    <row r="3541" spans="4:4" x14ac:dyDescent="0.2">
      <c r="D3541" s="188"/>
    </row>
    <row r="3542" spans="4:4" x14ac:dyDescent="0.2">
      <c r="D3542" s="188"/>
    </row>
    <row r="3543" spans="4:4" x14ac:dyDescent="0.2">
      <c r="D3543" s="188"/>
    </row>
    <row r="3544" spans="4:4" x14ac:dyDescent="0.2">
      <c r="D3544" s="188"/>
    </row>
    <row r="3545" spans="4:4" x14ac:dyDescent="0.2">
      <c r="D3545" s="188"/>
    </row>
    <row r="3546" spans="4:4" x14ac:dyDescent="0.2">
      <c r="D3546" s="188"/>
    </row>
    <row r="3547" spans="4:4" x14ac:dyDescent="0.2">
      <c r="D3547" s="188"/>
    </row>
    <row r="3548" spans="4:4" x14ac:dyDescent="0.2">
      <c r="D3548" s="188"/>
    </row>
    <row r="3549" spans="4:4" x14ac:dyDescent="0.2">
      <c r="D3549" s="188"/>
    </row>
    <row r="3550" spans="4:4" x14ac:dyDescent="0.2">
      <c r="D3550" s="188"/>
    </row>
    <row r="3551" spans="4:4" x14ac:dyDescent="0.2">
      <c r="D3551" s="188"/>
    </row>
    <row r="3552" spans="4:4" x14ac:dyDescent="0.2">
      <c r="D3552" s="188"/>
    </row>
    <row r="3553" spans="4:4" x14ac:dyDescent="0.2">
      <c r="D3553" s="188"/>
    </row>
    <row r="3554" spans="4:4" x14ac:dyDescent="0.2">
      <c r="D3554" s="188"/>
    </row>
    <row r="3555" spans="4:4" x14ac:dyDescent="0.2">
      <c r="D3555" s="188"/>
    </row>
    <row r="3556" spans="4:4" x14ac:dyDescent="0.2">
      <c r="D3556" s="188"/>
    </row>
    <row r="3557" spans="4:4" x14ac:dyDescent="0.2">
      <c r="D3557" s="188"/>
    </row>
    <row r="3558" spans="4:4" x14ac:dyDescent="0.2">
      <c r="D3558" s="188"/>
    </row>
    <row r="3559" spans="4:4" x14ac:dyDescent="0.2">
      <c r="D3559" s="188"/>
    </row>
    <row r="3560" spans="4:4" x14ac:dyDescent="0.2">
      <c r="D3560" s="188"/>
    </row>
    <row r="3561" spans="4:4" x14ac:dyDescent="0.2">
      <c r="D3561" s="188"/>
    </row>
    <row r="3562" spans="4:4" x14ac:dyDescent="0.2">
      <c r="D3562" s="188"/>
    </row>
    <row r="3563" spans="4:4" x14ac:dyDescent="0.2">
      <c r="D3563" s="188"/>
    </row>
    <row r="3564" spans="4:4" x14ac:dyDescent="0.2">
      <c r="D3564" s="188"/>
    </row>
    <row r="3565" spans="4:4" x14ac:dyDescent="0.2">
      <c r="D3565" s="188"/>
    </row>
    <row r="3566" spans="4:4" x14ac:dyDescent="0.2">
      <c r="D3566" s="188"/>
    </row>
    <row r="3567" spans="4:4" x14ac:dyDescent="0.2">
      <c r="D3567" s="188"/>
    </row>
    <row r="3568" spans="4:4" x14ac:dyDescent="0.2">
      <c r="D3568" s="188"/>
    </row>
    <row r="3569" spans="4:4" x14ac:dyDescent="0.2">
      <c r="D3569" s="188"/>
    </row>
    <row r="3570" spans="4:4" x14ac:dyDescent="0.2">
      <c r="D3570" s="188"/>
    </row>
    <row r="3571" spans="4:4" x14ac:dyDescent="0.2">
      <c r="D3571" s="188"/>
    </row>
    <row r="3572" spans="4:4" x14ac:dyDescent="0.2">
      <c r="D3572" s="188"/>
    </row>
    <row r="3573" spans="4:4" x14ac:dyDescent="0.2">
      <c r="D3573" s="188"/>
    </row>
    <row r="3574" spans="4:4" x14ac:dyDescent="0.2">
      <c r="D3574" s="188"/>
    </row>
    <row r="3575" spans="4:4" x14ac:dyDescent="0.2">
      <c r="D3575" s="188"/>
    </row>
    <row r="3576" spans="4:4" x14ac:dyDescent="0.2">
      <c r="D3576" s="188"/>
    </row>
    <row r="3577" spans="4:4" x14ac:dyDescent="0.2">
      <c r="D3577" s="188"/>
    </row>
    <row r="3578" spans="4:4" x14ac:dyDescent="0.2">
      <c r="D3578" s="188"/>
    </row>
    <row r="3579" spans="4:4" x14ac:dyDescent="0.2">
      <c r="D3579" s="188"/>
    </row>
    <row r="3580" spans="4:4" x14ac:dyDescent="0.2">
      <c r="D3580" s="188"/>
    </row>
    <row r="3581" spans="4:4" x14ac:dyDescent="0.2">
      <c r="D3581" s="188"/>
    </row>
    <row r="3582" spans="4:4" x14ac:dyDescent="0.2">
      <c r="D3582" s="188"/>
    </row>
    <row r="3583" spans="4:4" x14ac:dyDescent="0.2">
      <c r="D3583" s="188"/>
    </row>
    <row r="3584" spans="4:4" x14ac:dyDescent="0.2">
      <c r="D3584" s="188"/>
    </row>
    <row r="3585" spans="4:4" x14ac:dyDescent="0.2">
      <c r="D3585" s="188"/>
    </row>
    <row r="3586" spans="4:4" x14ac:dyDescent="0.2">
      <c r="D3586" s="188"/>
    </row>
    <row r="3587" spans="4:4" x14ac:dyDescent="0.2">
      <c r="D3587" s="188"/>
    </row>
    <row r="3588" spans="4:4" x14ac:dyDescent="0.2">
      <c r="D3588" s="188"/>
    </row>
    <row r="3589" spans="4:4" x14ac:dyDescent="0.2">
      <c r="D3589" s="188"/>
    </row>
    <row r="3590" spans="4:4" x14ac:dyDescent="0.2">
      <c r="D3590" s="188"/>
    </row>
    <row r="3591" spans="4:4" x14ac:dyDescent="0.2">
      <c r="D3591" s="188"/>
    </row>
    <row r="3592" spans="4:4" x14ac:dyDescent="0.2">
      <c r="D3592" s="188"/>
    </row>
    <row r="3593" spans="4:4" x14ac:dyDescent="0.2">
      <c r="D3593" s="188"/>
    </row>
    <row r="3594" spans="4:4" x14ac:dyDescent="0.2">
      <c r="D3594" s="188"/>
    </row>
    <row r="3595" spans="4:4" x14ac:dyDescent="0.2">
      <c r="D3595" s="188"/>
    </row>
    <row r="3596" spans="4:4" x14ac:dyDescent="0.2">
      <c r="D3596" s="188"/>
    </row>
    <row r="3597" spans="4:4" x14ac:dyDescent="0.2">
      <c r="D3597" s="188"/>
    </row>
    <row r="3598" spans="4:4" x14ac:dyDescent="0.2">
      <c r="D3598" s="188"/>
    </row>
    <row r="3599" spans="4:4" x14ac:dyDescent="0.2">
      <c r="D3599" s="188"/>
    </row>
    <row r="3600" spans="4:4" x14ac:dyDescent="0.2">
      <c r="D3600" s="188"/>
    </row>
    <row r="3601" spans="4:4" x14ac:dyDescent="0.2">
      <c r="D3601" s="188"/>
    </row>
    <row r="3602" spans="4:4" x14ac:dyDescent="0.2">
      <c r="D3602" s="188"/>
    </row>
    <row r="3603" spans="4:4" x14ac:dyDescent="0.2">
      <c r="D3603" s="188"/>
    </row>
    <row r="3604" spans="4:4" x14ac:dyDescent="0.2">
      <c r="D3604" s="188"/>
    </row>
    <row r="3605" spans="4:4" x14ac:dyDescent="0.2">
      <c r="D3605" s="188"/>
    </row>
    <row r="3606" spans="4:4" x14ac:dyDescent="0.2">
      <c r="D3606" s="188"/>
    </row>
    <row r="3607" spans="4:4" x14ac:dyDescent="0.2">
      <c r="D3607" s="188"/>
    </row>
    <row r="3608" spans="4:4" x14ac:dyDescent="0.2">
      <c r="D3608" s="188"/>
    </row>
    <row r="3609" spans="4:4" x14ac:dyDescent="0.2">
      <c r="D3609" s="188"/>
    </row>
    <row r="3610" spans="4:4" x14ac:dyDescent="0.2">
      <c r="D3610" s="188"/>
    </row>
    <row r="3611" spans="4:4" x14ac:dyDescent="0.2">
      <c r="D3611" s="188"/>
    </row>
    <row r="3612" spans="4:4" x14ac:dyDescent="0.2">
      <c r="D3612" s="188"/>
    </row>
    <row r="3613" spans="4:4" x14ac:dyDescent="0.2">
      <c r="D3613" s="188"/>
    </row>
    <row r="3614" spans="4:4" x14ac:dyDescent="0.2">
      <c r="D3614" s="188"/>
    </row>
    <row r="3615" spans="4:4" x14ac:dyDescent="0.2">
      <c r="D3615" s="188"/>
    </row>
    <row r="3616" spans="4:4" x14ac:dyDescent="0.2">
      <c r="D3616" s="188"/>
    </row>
    <row r="3617" spans="4:4" x14ac:dyDescent="0.2">
      <c r="D3617" s="188"/>
    </row>
    <row r="3618" spans="4:4" x14ac:dyDescent="0.2">
      <c r="D3618" s="188"/>
    </row>
    <row r="3619" spans="4:4" x14ac:dyDescent="0.2">
      <c r="D3619" s="188"/>
    </row>
    <row r="3620" spans="4:4" x14ac:dyDescent="0.2">
      <c r="D3620" s="188"/>
    </row>
    <row r="3621" spans="4:4" x14ac:dyDescent="0.2">
      <c r="D3621" s="188"/>
    </row>
    <row r="3622" spans="4:4" x14ac:dyDescent="0.2">
      <c r="D3622" s="188"/>
    </row>
    <row r="3623" spans="4:4" x14ac:dyDescent="0.2">
      <c r="D3623" s="188"/>
    </row>
    <row r="3624" spans="4:4" x14ac:dyDescent="0.2">
      <c r="D3624" s="188"/>
    </row>
    <row r="3625" spans="4:4" x14ac:dyDescent="0.2">
      <c r="D3625" s="188"/>
    </row>
    <row r="3626" spans="4:4" x14ac:dyDescent="0.2">
      <c r="D3626" s="188"/>
    </row>
    <row r="3627" spans="4:4" x14ac:dyDescent="0.2">
      <c r="D3627" s="188"/>
    </row>
    <row r="3628" spans="4:4" x14ac:dyDescent="0.2">
      <c r="D3628" s="188"/>
    </row>
    <row r="3629" spans="4:4" x14ac:dyDescent="0.2">
      <c r="D3629" s="188"/>
    </row>
    <row r="3630" spans="4:4" x14ac:dyDescent="0.2">
      <c r="D3630" s="188"/>
    </row>
    <row r="3631" spans="4:4" x14ac:dyDescent="0.2">
      <c r="D3631" s="188"/>
    </row>
    <row r="3632" spans="4:4" x14ac:dyDescent="0.2">
      <c r="D3632" s="188"/>
    </row>
    <row r="3633" spans="4:4" x14ac:dyDescent="0.2">
      <c r="D3633" s="188"/>
    </row>
    <row r="3634" spans="4:4" x14ac:dyDescent="0.2">
      <c r="D3634" s="188"/>
    </row>
    <row r="3635" spans="4:4" x14ac:dyDescent="0.2">
      <c r="D3635" s="188"/>
    </row>
    <row r="3636" spans="4:4" x14ac:dyDescent="0.2">
      <c r="D3636" s="188"/>
    </row>
    <row r="3637" spans="4:4" x14ac:dyDescent="0.2">
      <c r="D3637" s="188"/>
    </row>
    <row r="3638" spans="4:4" x14ac:dyDescent="0.2">
      <c r="D3638" s="188"/>
    </row>
    <row r="3639" spans="4:4" x14ac:dyDescent="0.2">
      <c r="D3639" s="188"/>
    </row>
    <row r="3640" spans="4:4" x14ac:dyDescent="0.2">
      <c r="D3640" s="188"/>
    </row>
    <row r="3641" spans="4:4" x14ac:dyDescent="0.2">
      <c r="D3641" s="188"/>
    </row>
    <row r="3642" spans="4:4" x14ac:dyDescent="0.2">
      <c r="D3642" s="188"/>
    </row>
    <row r="3643" spans="4:4" x14ac:dyDescent="0.2">
      <c r="D3643" s="188"/>
    </row>
    <row r="3644" spans="4:4" x14ac:dyDescent="0.2">
      <c r="D3644" s="188"/>
    </row>
    <row r="3645" spans="4:4" x14ac:dyDescent="0.2">
      <c r="D3645" s="188"/>
    </row>
    <row r="3646" spans="4:4" x14ac:dyDescent="0.2">
      <c r="D3646" s="188"/>
    </row>
    <row r="3647" spans="4:4" x14ac:dyDescent="0.2">
      <c r="D3647" s="188"/>
    </row>
    <row r="3648" spans="4:4" x14ac:dyDescent="0.2">
      <c r="D3648" s="188"/>
    </row>
    <row r="3649" spans="4:4" x14ac:dyDescent="0.2">
      <c r="D3649" s="188"/>
    </row>
    <row r="3650" spans="4:4" x14ac:dyDescent="0.2">
      <c r="D3650" s="188"/>
    </row>
    <row r="3651" spans="4:4" x14ac:dyDescent="0.2">
      <c r="D3651" s="188"/>
    </row>
    <row r="3652" spans="4:4" x14ac:dyDescent="0.2">
      <c r="D3652" s="188"/>
    </row>
    <row r="3653" spans="4:4" x14ac:dyDescent="0.2">
      <c r="D3653" s="188"/>
    </row>
    <row r="3654" spans="4:4" x14ac:dyDescent="0.2">
      <c r="D3654" s="188"/>
    </row>
    <row r="3655" spans="4:4" x14ac:dyDescent="0.2">
      <c r="D3655" s="188"/>
    </row>
    <row r="3656" spans="4:4" x14ac:dyDescent="0.2">
      <c r="D3656" s="188"/>
    </row>
    <row r="3657" spans="4:4" x14ac:dyDescent="0.2">
      <c r="D3657" s="188"/>
    </row>
    <row r="3658" spans="4:4" x14ac:dyDescent="0.2">
      <c r="D3658" s="188"/>
    </row>
    <row r="3659" spans="4:4" x14ac:dyDescent="0.2">
      <c r="D3659" s="188"/>
    </row>
    <row r="3660" spans="4:4" x14ac:dyDescent="0.2">
      <c r="D3660" s="188"/>
    </row>
    <row r="3661" spans="4:4" x14ac:dyDescent="0.2">
      <c r="D3661" s="188"/>
    </row>
    <row r="3662" spans="4:4" x14ac:dyDescent="0.2">
      <c r="D3662" s="188"/>
    </row>
    <row r="3663" spans="4:4" x14ac:dyDescent="0.2">
      <c r="D3663" s="188"/>
    </row>
    <row r="3664" spans="4:4" x14ac:dyDescent="0.2">
      <c r="D3664" s="188"/>
    </row>
    <row r="3665" spans="4:4" x14ac:dyDescent="0.2">
      <c r="D3665" s="188"/>
    </row>
    <row r="3666" spans="4:4" x14ac:dyDescent="0.2">
      <c r="D3666" s="188"/>
    </row>
    <row r="3667" spans="4:4" x14ac:dyDescent="0.2">
      <c r="D3667" s="188"/>
    </row>
    <row r="3668" spans="4:4" x14ac:dyDescent="0.2">
      <c r="D3668" s="188"/>
    </row>
    <row r="3669" spans="4:4" x14ac:dyDescent="0.2">
      <c r="D3669" s="188"/>
    </row>
    <row r="3670" spans="4:4" x14ac:dyDescent="0.2">
      <c r="D3670" s="188"/>
    </row>
    <row r="3671" spans="4:4" x14ac:dyDescent="0.2">
      <c r="D3671" s="188"/>
    </row>
    <row r="3672" spans="4:4" x14ac:dyDescent="0.2">
      <c r="D3672" s="188"/>
    </row>
    <row r="3673" spans="4:4" x14ac:dyDescent="0.2">
      <c r="D3673" s="188"/>
    </row>
    <row r="3674" spans="4:4" x14ac:dyDescent="0.2">
      <c r="D3674" s="188"/>
    </row>
    <row r="3675" spans="4:4" x14ac:dyDescent="0.2">
      <c r="D3675" s="188"/>
    </row>
    <row r="3676" spans="4:4" x14ac:dyDescent="0.2">
      <c r="D3676" s="188"/>
    </row>
    <row r="3677" spans="4:4" x14ac:dyDescent="0.2">
      <c r="D3677" s="188"/>
    </row>
    <row r="3678" spans="4:4" x14ac:dyDescent="0.2">
      <c r="D3678" s="188"/>
    </row>
    <row r="3679" spans="4:4" x14ac:dyDescent="0.2">
      <c r="D3679" s="188"/>
    </row>
    <row r="3680" spans="4:4" x14ac:dyDescent="0.2">
      <c r="D3680" s="188"/>
    </row>
    <row r="3681" spans="4:4" x14ac:dyDescent="0.2">
      <c r="D3681" s="188"/>
    </row>
    <row r="3682" spans="4:4" x14ac:dyDescent="0.2">
      <c r="D3682" s="188"/>
    </row>
    <row r="3683" spans="4:4" x14ac:dyDescent="0.2">
      <c r="D3683" s="188"/>
    </row>
    <row r="3684" spans="4:4" x14ac:dyDescent="0.2">
      <c r="D3684" s="188"/>
    </row>
    <row r="3685" spans="4:4" x14ac:dyDescent="0.2">
      <c r="D3685" s="188"/>
    </row>
    <row r="3686" spans="4:4" x14ac:dyDescent="0.2">
      <c r="D3686" s="188"/>
    </row>
    <row r="3687" spans="4:4" x14ac:dyDescent="0.2">
      <c r="D3687" s="188"/>
    </row>
    <row r="3688" spans="4:4" x14ac:dyDescent="0.2">
      <c r="D3688" s="188"/>
    </row>
    <row r="3689" spans="4:4" x14ac:dyDescent="0.2">
      <c r="D3689" s="188"/>
    </row>
    <row r="3690" spans="4:4" x14ac:dyDescent="0.2">
      <c r="D3690" s="188"/>
    </row>
    <row r="3691" spans="4:4" x14ac:dyDescent="0.2">
      <c r="D3691" s="188"/>
    </row>
    <row r="3692" spans="4:4" x14ac:dyDescent="0.2">
      <c r="D3692" s="188"/>
    </row>
    <row r="3693" spans="4:4" x14ac:dyDescent="0.2">
      <c r="D3693" s="188"/>
    </row>
    <row r="3694" spans="4:4" x14ac:dyDescent="0.2">
      <c r="D3694" s="188"/>
    </row>
    <row r="3695" spans="4:4" x14ac:dyDescent="0.2">
      <c r="D3695" s="188"/>
    </row>
    <row r="3696" spans="4:4" x14ac:dyDescent="0.2">
      <c r="D3696" s="188"/>
    </row>
    <row r="3697" spans="4:4" x14ac:dyDescent="0.2">
      <c r="D3697" s="188"/>
    </row>
    <row r="3698" spans="4:4" x14ac:dyDescent="0.2">
      <c r="D3698" s="188"/>
    </row>
    <row r="3699" spans="4:4" x14ac:dyDescent="0.2">
      <c r="D3699" s="188"/>
    </row>
    <row r="3700" spans="4:4" x14ac:dyDescent="0.2">
      <c r="D3700" s="188"/>
    </row>
    <row r="3701" spans="4:4" x14ac:dyDescent="0.2">
      <c r="D3701" s="188"/>
    </row>
    <row r="3702" spans="4:4" x14ac:dyDescent="0.2">
      <c r="D3702" s="188"/>
    </row>
    <row r="3703" spans="4:4" x14ac:dyDescent="0.2">
      <c r="D3703" s="188"/>
    </row>
    <row r="3704" spans="4:4" x14ac:dyDescent="0.2">
      <c r="D3704" s="188"/>
    </row>
    <row r="3705" spans="4:4" x14ac:dyDescent="0.2">
      <c r="D3705" s="188"/>
    </row>
    <row r="3706" spans="4:4" x14ac:dyDescent="0.2">
      <c r="D3706" s="188"/>
    </row>
    <row r="3707" spans="4:4" x14ac:dyDescent="0.2">
      <c r="D3707" s="188"/>
    </row>
    <row r="3708" spans="4:4" x14ac:dyDescent="0.2">
      <c r="D3708" s="188"/>
    </row>
    <row r="3709" spans="4:4" x14ac:dyDescent="0.2">
      <c r="D3709" s="188"/>
    </row>
    <row r="3710" spans="4:4" x14ac:dyDescent="0.2">
      <c r="D3710" s="188"/>
    </row>
    <row r="3711" spans="4:4" x14ac:dyDescent="0.2">
      <c r="D3711" s="188"/>
    </row>
    <row r="3712" spans="4:4" x14ac:dyDescent="0.2">
      <c r="D3712" s="188"/>
    </row>
    <row r="3713" spans="4:4" x14ac:dyDescent="0.2">
      <c r="D3713" s="188"/>
    </row>
    <row r="3714" spans="4:4" x14ac:dyDescent="0.2">
      <c r="D3714" s="188"/>
    </row>
    <row r="3715" spans="4:4" x14ac:dyDescent="0.2">
      <c r="D3715" s="188"/>
    </row>
    <row r="3716" spans="4:4" x14ac:dyDescent="0.2">
      <c r="D3716" s="188"/>
    </row>
    <row r="3717" spans="4:4" x14ac:dyDescent="0.2">
      <c r="D3717" s="188"/>
    </row>
    <row r="3718" spans="4:4" x14ac:dyDescent="0.2">
      <c r="D3718" s="188"/>
    </row>
    <row r="3719" spans="4:4" x14ac:dyDescent="0.2">
      <c r="D3719" s="188"/>
    </row>
    <row r="3720" spans="4:4" x14ac:dyDescent="0.2">
      <c r="D3720" s="188"/>
    </row>
    <row r="3721" spans="4:4" x14ac:dyDescent="0.2">
      <c r="D3721" s="188"/>
    </row>
    <row r="3722" spans="4:4" x14ac:dyDescent="0.2">
      <c r="D3722" s="188"/>
    </row>
    <row r="3723" spans="4:4" x14ac:dyDescent="0.2">
      <c r="D3723" s="188"/>
    </row>
    <row r="3724" spans="4:4" x14ac:dyDescent="0.2">
      <c r="D3724" s="188"/>
    </row>
    <row r="3725" spans="4:4" x14ac:dyDescent="0.2">
      <c r="D3725" s="188"/>
    </row>
    <row r="3726" spans="4:4" x14ac:dyDescent="0.2">
      <c r="D3726" s="188"/>
    </row>
    <row r="3727" spans="4:4" x14ac:dyDescent="0.2">
      <c r="D3727" s="188"/>
    </row>
    <row r="3728" spans="4:4" x14ac:dyDescent="0.2">
      <c r="D3728" s="188"/>
    </row>
    <row r="3729" spans="4:4" x14ac:dyDescent="0.2">
      <c r="D3729" s="188"/>
    </row>
    <row r="3730" spans="4:4" x14ac:dyDescent="0.2">
      <c r="D3730" s="188"/>
    </row>
    <row r="3731" spans="4:4" x14ac:dyDescent="0.2">
      <c r="D3731" s="188"/>
    </row>
    <row r="3732" spans="4:4" x14ac:dyDescent="0.2">
      <c r="D3732" s="188"/>
    </row>
    <row r="3733" spans="4:4" x14ac:dyDescent="0.2">
      <c r="D3733" s="188"/>
    </row>
    <row r="3734" spans="4:4" x14ac:dyDescent="0.2">
      <c r="D3734" s="188"/>
    </row>
    <row r="3735" spans="4:4" x14ac:dyDescent="0.2">
      <c r="D3735" s="188"/>
    </row>
    <row r="3736" spans="4:4" x14ac:dyDescent="0.2">
      <c r="D3736" s="188"/>
    </row>
    <row r="3737" spans="4:4" x14ac:dyDescent="0.2">
      <c r="D3737" s="188"/>
    </row>
    <row r="3738" spans="4:4" x14ac:dyDescent="0.2">
      <c r="D3738" s="188"/>
    </row>
    <row r="3739" spans="4:4" x14ac:dyDescent="0.2">
      <c r="D3739" s="188"/>
    </row>
    <row r="3740" spans="4:4" x14ac:dyDescent="0.2">
      <c r="D3740" s="188"/>
    </row>
    <row r="3741" spans="4:4" x14ac:dyDescent="0.2">
      <c r="D3741" s="188"/>
    </row>
    <row r="3742" spans="4:4" x14ac:dyDescent="0.2">
      <c r="D3742" s="188"/>
    </row>
    <row r="3743" spans="4:4" x14ac:dyDescent="0.2">
      <c r="D3743" s="188"/>
    </row>
    <row r="3744" spans="4:4" x14ac:dyDescent="0.2">
      <c r="D3744" s="188"/>
    </row>
    <row r="3745" spans="4:4" x14ac:dyDescent="0.2">
      <c r="D3745" s="188"/>
    </row>
    <row r="3746" spans="4:4" x14ac:dyDescent="0.2">
      <c r="D3746" s="188"/>
    </row>
    <row r="3747" spans="4:4" x14ac:dyDescent="0.2">
      <c r="D3747" s="188"/>
    </row>
    <row r="3748" spans="4:4" x14ac:dyDescent="0.2">
      <c r="D3748" s="188"/>
    </row>
    <row r="3749" spans="4:4" x14ac:dyDescent="0.2">
      <c r="D3749" s="188"/>
    </row>
    <row r="3750" spans="4:4" x14ac:dyDescent="0.2">
      <c r="D3750" s="188"/>
    </row>
    <row r="3751" spans="4:4" x14ac:dyDescent="0.2">
      <c r="D3751" s="188"/>
    </row>
    <row r="3752" spans="4:4" x14ac:dyDescent="0.2">
      <c r="D3752" s="188"/>
    </row>
    <row r="3753" spans="4:4" x14ac:dyDescent="0.2">
      <c r="D3753" s="188"/>
    </row>
    <row r="3754" spans="4:4" x14ac:dyDescent="0.2">
      <c r="D3754" s="188"/>
    </row>
    <row r="3755" spans="4:4" x14ac:dyDescent="0.2">
      <c r="D3755" s="188"/>
    </row>
    <row r="3756" spans="4:4" x14ac:dyDescent="0.2">
      <c r="D3756" s="188"/>
    </row>
    <row r="3757" spans="4:4" x14ac:dyDescent="0.2">
      <c r="D3757" s="188"/>
    </row>
    <row r="3758" spans="4:4" x14ac:dyDescent="0.2">
      <c r="D3758" s="188"/>
    </row>
    <row r="3759" spans="4:4" x14ac:dyDescent="0.2">
      <c r="D3759" s="188"/>
    </row>
    <row r="3760" spans="4:4" x14ac:dyDescent="0.2">
      <c r="D3760" s="188"/>
    </row>
    <row r="3761" spans="4:4" x14ac:dyDescent="0.2">
      <c r="D3761" s="188"/>
    </row>
    <row r="3762" spans="4:4" x14ac:dyDescent="0.2">
      <c r="D3762" s="188"/>
    </row>
    <row r="3763" spans="4:4" x14ac:dyDescent="0.2">
      <c r="D3763" s="188"/>
    </row>
    <row r="3764" spans="4:4" x14ac:dyDescent="0.2">
      <c r="D3764" s="188"/>
    </row>
    <row r="3765" spans="4:4" x14ac:dyDescent="0.2">
      <c r="D3765" s="188"/>
    </row>
    <row r="3766" spans="4:4" x14ac:dyDescent="0.2">
      <c r="D3766" s="188"/>
    </row>
    <row r="3767" spans="4:4" x14ac:dyDescent="0.2">
      <c r="D3767" s="188"/>
    </row>
    <row r="3768" spans="4:4" x14ac:dyDescent="0.2">
      <c r="D3768" s="188"/>
    </row>
    <row r="3769" spans="4:4" x14ac:dyDescent="0.2">
      <c r="D3769" s="188"/>
    </row>
    <row r="3770" spans="4:4" x14ac:dyDescent="0.2">
      <c r="D3770" s="188"/>
    </row>
    <row r="3771" spans="4:4" x14ac:dyDescent="0.2">
      <c r="D3771" s="188"/>
    </row>
    <row r="3772" spans="4:4" x14ac:dyDescent="0.2">
      <c r="D3772" s="188"/>
    </row>
    <row r="3773" spans="4:4" x14ac:dyDescent="0.2">
      <c r="D3773" s="188"/>
    </row>
    <row r="3774" spans="4:4" x14ac:dyDescent="0.2">
      <c r="D3774" s="188"/>
    </row>
    <row r="3775" spans="4:4" x14ac:dyDescent="0.2">
      <c r="D3775" s="188"/>
    </row>
    <row r="3776" spans="4:4" x14ac:dyDescent="0.2">
      <c r="D3776" s="188"/>
    </row>
    <row r="3777" spans="4:4" x14ac:dyDescent="0.2">
      <c r="D3777" s="188"/>
    </row>
    <row r="3778" spans="4:4" x14ac:dyDescent="0.2">
      <c r="D3778" s="188"/>
    </row>
    <row r="3779" spans="4:4" x14ac:dyDescent="0.2">
      <c r="D3779" s="188"/>
    </row>
    <row r="3780" spans="4:4" x14ac:dyDescent="0.2">
      <c r="D3780" s="188"/>
    </row>
    <row r="3781" spans="4:4" x14ac:dyDescent="0.2">
      <c r="D3781" s="188"/>
    </row>
    <row r="3782" spans="4:4" x14ac:dyDescent="0.2">
      <c r="D3782" s="188"/>
    </row>
    <row r="3783" spans="4:4" x14ac:dyDescent="0.2">
      <c r="D3783" s="188"/>
    </row>
    <row r="3784" spans="4:4" x14ac:dyDescent="0.2">
      <c r="D3784" s="188"/>
    </row>
    <row r="3785" spans="4:4" x14ac:dyDescent="0.2">
      <c r="D3785" s="188"/>
    </row>
    <row r="3786" spans="4:4" x14ac:dyDescent="0.2">
      <c r="D3786" s="188"/>
    </row>
    <row r="3787" spans="4:4" x14ac:dyDescent="0.2">
      <c r="D3787" s="188"/>
    </row>
    <row r="3788" spans="4:4" x14ac:dyDescent="0.2">
      <c r="D3788" s="188"/>
    </row>
    <row r="3789" spans="4:4" x14ac:dyDescent="0.2">
      <c r="D3789" s="188"/>
    </row>
    <row r="3790" spans="4:4" x14ac:dyDescent="0.2">
      <c r="D3790" s="188"/>
    </row>
    <row r="3791" spans="4:4" x14ac:dyDescent="0.2">
      <c r="D3791" s="188"/>
    </row>
    <row r="3792" spans="4:4" x14ac:dyDescent="0.2">
      <c r="D3792" s="188"/>
    </row>
    <row r="3793" spans="4:4" x14ac:dyDescent="0.2">
      <c r="D3793" s="188"/>
    </row>
    <row r="3794" spans="4:4" x14ac:dyDescent="0.2">
      <c r="D3794" s="188"/>
    </row>
    <row r="3795" spans="4:4" x14ac:dyDescent="0.2">
      <c r="D3795" s="188"/>
    </row>
    <row r="3796" spans="4:4" x14ac:dyDescent="0.2">
      <c r="D3796" s="188"/>
    </row>
    <row r="3797" spans="4:4" x14ac:dyDescent="0.2">
      <c r="D3797" s="188"/>
    </row>
    <row r="3798" spans="4:4" x14ac:dyDescent="0.2">
      <c r="D3798" s="188"/>
    </row>
    <row r="3799" spans="4:4" x14ac:dyDescent="0.2">
      <c r="D3799" s="188"/>
    </row>
    <row r="3800" spans="4:4" x14ac:dyDescent="0.2">
      <c r="D3800" s="188"/>
    </row>
    <row r="3801" spans="4:4" x14ac:dyDescent="0.2">
      <c r="D3801" s="188"/>
    </row>
    <row r="3802" spans="4:4" x14ac:dyDescent="0.2">
      <c r="D3802" s="188"/>
    </row>
    <row r="3803" spans="4:4" x14ac:dyDescent="0.2">
      <c r="D3803" s="188"/>
    </row>
    <row r="3804" spans="4:4" x14ac:dyDescent="0.2">
      <c r="D3804" s="188"/>
    </row>
    <row r="3805" spans="4:4" x14ac:dyDescent="0.2">
      <c r="D3805" s="188"/>
    </row>
    <row r="3806" spans="4:4" x14ac:dyDescent="0.2">
      <c r="D3806" s="188"/>
    </row>
    <row r="3807" spans="4:4" x14ac:dyDescent="0.2">
      <c r="D3807" s="188"/>
    </row>
    <row r="3808" spans="4:4" x14ac:dyDescent="0.2">
      <c r="D3808" s="188"/>
    </row>
    <row r="3809" spans="4:4" x14ac:dyDescent="0.2">
      <c r="D3809" s="188"/>
    </row>
    <row r="3810" spans="4:4" x14ac:dyDescent="0.2">
      <c r="D3810" s="188"/>
    </row>
    <row r="3811" spans="4:4" x14ac:dyDescent="0.2">
      <c r="D3811" s="188"/>
    </row>
    <row r="3812" spans="4:4" x14ac:dyDescent="0.2">
      <c r="D3812" s="188"/>
    </row>
    <row r="3813" spans="4:4" x14ac:dyDescent="0.2">
      <c r="D3813" s="188"/>
    </row>
    <row r="3814" spans="4:4" x14ac:dyDescent="0.2">
      <c r="D3814" s="188"/>
    </row>
    <row r="3815" spans="4:4" x14ac:dyDescent="0.2">
      <c r="D3815" s="188"/>
    </row>
    <row r="3816" spans="4:4" x14ac:dyDescent="0.2">
      <c r="D3816" s="188"/>
    </row>
    <row r="3817" spans="4:4" x14ac:dyDescent="0.2">
      <c r="D3817" s="188"/>
    </row>
    <row r="3818" spans="4:4" x14ac:dyDescent="0.2">
      <c r="D3818" s="188"/>
    </row>
    <row r="3819" spans="4:4" x14ac:dyDescent="0.2">
      <c r="D3819" s="188"/>
    </row>
    <row r="3820" spans="4:4" x14ac:dyDescent="0.2">
      <c r="D3820" s="188"/>
    </row>
    <row r="3821" spans="4:4" x14ac:dyDescent="0.2">
      <c r="D3821" s="188"/>
    </row>
    <row r="3822" spans="4:4" x14ac:dyDescent="0.2">
      <c r="D3822" s="188"/>
    </row>
    <row r="3823" spans="4:4" x14ac:dyDescent="0.2">
      <c r="D3823" s="188"/>
    </row>
    <row r="3824" spans="4:4" x14ac:dyDescent="0.2">
      <c r="D3824" s="188"/>
    </row>
    <row r="3825" spans="4:4" x14ac:dyDescent="0.2">
      <c r="D3825" s="188"/>
    </row>
    <row r="3826" spans="4:4" x14ac:dyDescent="0.2">
      <c r="D3826" s="188"/>
    </row>
    <row r="3827" spans="4:4" x14ac:dyDescent="0.2">
      <c r="D3827" s="188"/>
    </row>
    <row r="3828" spans="4:4" x14ac:dyDescent="0.2">
      <c r="D3828" s="188"/>
    </row>
    <row r="3829" spans="4:4" x14ac:dyDescent="0.2">
      <c r="D3829" s="188"/>
    </row>
    <row r="3830" spans="4:4" x14ac:dyDescent="0.2">
      <c r="D3830" s="188"/>
    </row>
    <row r="3831" spans="4:4" x14ac:dyDescent="0.2">
      <c r="D3831" s="188"/>
    </row>
    <row r="3832" spans="4:4" x14ac:dyDescent="0.2">
      <c r="D3832" s="188"/>
    </row>
    <row r="3833" spans="4:4" x14ac:dyDescent="0.2">
      <c r="D3833" s="188"/>
    </row>
    <row r="3834" spans="4:4" x14ac:dyDescent="0.2">
      <c r="D3834" s="188"/>
    </row>
    <row r="3835" spans="4:4" x14ac:dyDescent="0.2">
      <c r="D3835" s="188"/>
    </row>
    <row r="3836" spans="4:4" x14ac:dyDescent="0.2">
      <c r="D3836" s="188"/>
    </row>
    <row r="3837" spans="4:4" x14ac:dyDescent="0.2">
      <c r="D3837" s="188"/>
    </row>
    <row r="3838" spans="4:4" x14ac:dyDescent="0.2">
      <c r="D3838" s="188"/>
    </row>
    <row r="3839" spans="4:4" x14ac:dyDescent="0.2">
      <c r="D3839" s="188"/>
    </row>
    <row r="3840" spans="4:4" x14ac:dyDescent="0.2">
      <c r="D3840" s="188"/>
    </row>
    <row r="3841" spans="4:4" x14ac:dyDescent="0.2">
      <c r="D3841" s="188"/>
    </row>
    <row r="3842" spans="4:4" x14ac:dyDescent="0.2">
      <c r="D3842" s="188"/>
    </row>
    <row r="3843" spans="4:4" x14ac:dyDescent="0.2">
      <c r="D3843" s="188"/>
    </row>
    <row r="3844" spans="4:4" x14ac:dyDescent="0.2">
      <c r="D3844" s="188"/>
    </row>
    <row r="3845" spans="4:4" x14ac:dyDescent="0.2">
      <c r="D3845" s="188"/>
    </row>
    <row r="3846" spans="4:4" x14ac:dyDescent="0.2">
      <c r="D3846" s="188"/>
    </row>
    <row r="3847" spans="4:4" x14ac:dyDescent="0.2">
      <c r="D3847" s="188"/>
    </row>
    <row r="3848" spans="4:4" x14ac:dyDescent="0.2">
      <c r="D3848" s="188"/>
    </row>
    <row r="3849" spans="4:4" x14ac:dyDescent="0.2">
      <c r="D3849" s="188"/>
    </row>
    <row r="3850" spans="4:4" x14ac:dyDescent="0.2">
      <c r="D3850" s="188"/>
    </row>
    <row r="3851" spans="4:4" x14ac:dyDescent="0.2">
      <c r="D3851" s="188"/>
    </row>
    <row r="3852" spans="4:4" x14ac:dyDescent="0.2">
      <c r="D3852" s="188"/>
    </row>
    <row r="3853" spans="4:4" x14ac:dyDescent="0.2">
      <c r="D3853" s="188"/>
    </row>
    <row r="3854" spans="4:4" x14ac:dyDescent="0.2">
      <c r="D3854" s="188"/>
    </row>
    <row r="3855" spans="4:4" x14ac:dyDescent="0.2">
      <c r="D3855" s="188"/>
    </row>
    <row r="3856" spans="4:4" x14ac:dyDescent="0.2">
      <c r="D3856" s="188"/>
    </row>
    <row r="3857" spans="4:4" x14ac:dyDescent="0.2">
      <c r="D3857" s="188"/>
    </row>
    <row r="3858" spans="4:4" x14ac:dyDescent="0.2">
      <c r="D3858" s="188"/>
    </row>
    <row r="3859" spans="4:4" x14ac:dyDescent="0.2">
      <c r="D3859" s="188"/>
    </row>
    <row r="3860" spans="4:4" x14ac:dyDescent="0.2">
      <c r="D3860" s="188"/>
    </row>
    <row r="3861" spans="4:4" x14ac:dyDescent="0.2">
      <c r="D3861" s="188"/>
    </row>
    <row r="3862" spans="4:4" x14ac:dyDescent="0.2">
      <c r="D3862" s="188"/>
    </row>
    <row r="3863" spans="4:4" x14ac:dyDescent="0.2">
      <c r="D3863" s="188"/>
    </row>
    <row r="3864" spans="4:4" x14ac:dyDescent="0.2">
      <c r="D3864" s="188"/>
    </row>
    <row r="3865" spans="4:4" x14ac:dyDescent="0.2">
      <c r="D3865" s="188"/>
    </row>
    <row r="3866" spans="4:4" x14ac:dyDescent="0.2">
      <c r="D3866" s="188"/>
    </row>
    <row r="3867" spans="4:4" x14ac:dyDescent="0.2">
      <c r="D3867" s="188"/>
    </row>
    <row r="3868" spans="4:4" x14ac:dyDescent="0.2">
      <c r="D3868" s="188"/>
    </row>
    <row r="3869" spans="4:4" x14ac:dyDescent="0.2">
      <c r="D3869" s="188"/>
    </row>
    <row r="3870" spans="4:4" x14ac:dyDescent="0.2">
      <c r="D3870" s="188"/>
    </row>
    <row r="3871" spans="4:4" x14ac:dyDescent="0.2">
      <c r="D3871" s="188"/>
    </row>
    <row r="3872" spans="4:4" x14ac:dyDescent="0.2">
      <c r="D3872" s="188"/>
    </row>
    <row r="3873" spans="4:4" x14ac:dyDescent="0.2">
      <c r="D3873" s="188"/>
    </row>
    <row r="3874" spans="4:4" x14ac:dyDescent="0.2">
      <c r="D3874" s="188"/>
    </row>
    <row r="3875" spans="4:4" x14ac:dyDescent="0.2">
      <c r="D3875" s="188"/>
    </row>
    <row r="3876" spans="4:4" x14ac:dyDescent="0.2">
      <c r="D3876" s="188"/>
    </row>
    <row r="3877" spans="4:4" x14ac:dyDescent="0.2">
      <c r="D3877" s="188"/>
    </row>
    <row r="3878" spans="4:4" x14ac:dyDescent="0.2">
      <c r="D3878" s="188"/>
    </row>
    <row r="3879" spans="4:4" x14ac:dyDescent="0.2">
      <c r="D3879" s="188"/>
    </row>
    <row r="3880" spans="4:4" x14ac:dyDescent="0.2">
      <c r="D3880" s="188"/>
    </row>
    <row r="3881" spans="4:4" x14ac:dyDescent="0.2">
      <c r="D3881" s="188"/>
    </row>
    <row r="3882" spans="4:4" x14ac:dyDescent="0.2">
      <c r="D3882" s="188"/>
    </row>
    <row r="3883" spans="4:4" x14ac:dyDescent="0.2">
      <c r="D3883" s="188"/>
    </row>
    <row r="3884" spans="4:4" x14ac:dyDescent="0.2">
      <c r="D3884" s="188"/>
    </row>
    <row r="3885" spans="4:4" x14ac:dyDescent="0.2">
      <c r="D3885" s="188"/>
    </row>
    <row r="3886" spans="4:4" x14ac:dyDescent="0.2">
      <c r="D3886" s="188"/>
    </row>
    <row r="3887" spans="4:4" x14ac:dyDescent="0.2">
      <c r="D3887" s="188"/>
    </row>
    <row r="3888" spans="4:4" x14ac:dyDescent="0.2">
      <c r="D3888" s="188"/>
    </row>
    <row r="3889" spans="4:4" x14ac:dyDescent="0.2">
      <c r="D3889" s="188"/>
    </row>
    <row r="3890" spans="4:4" x14ac:dyDescent="0.2">
      <c r="D3890" s="188"/>
    </row>
    <row r="3891" spans="4:4" x14ac:dyDescent="0.2">
      <c r="D3891" s="188"/>
    </row>
    <row r="3892" spans="4:4" x14ac:dyDescent="0.2">
      <c r="D3892" s="188"/>
    </row>
    <row r="3893" spans="4:4" x14ac:dyDescent="0.2">
      <c r="D3893" s="188"/>
    </row>
    <row r="3894" spans="4:4" x14ac:dyDescent="0.2">
      <c r="D3894" s="188"/>
    </row>
    <row r="3895" spans="4:4" x14ac:dyDescent="0.2">
      <c r="D3895" s="188"/>
    </row>
    <row r="3896" spans="4:4" x14ac:dyDescent="0.2">
      <c r="D3896" s="188"/>
    </row>
    <row r="3897" spans="4:4" x14ac:dyDescent="0.2">
      <c r="D3897" s="188"/>
    </row>
    <row r="3898" spans="4:4" x14ac:dyDescent="0.2">
      <c r="D3898" s="188"/>
    </row>
    <row r="3899" spans="4:4" x14ac:dyDescent="0.2">
      <c r="D3899" s="188"/>
    </row>
    <row r="3900" spans="4:4" x14ac:dyDescent="0.2">
      <c r="D3900" s="188"/>
    </row>
    <row r="3901" spans="4:4" x14ac:dyDescent="0.2">
      <c r="D3901" s="188"/>
    </row>
    <row r="3902" spans="4:4" x14ac:dyDescent="0.2">
      <c r="D3902" s="188"/>
    </row>
    <row r="3903" spans="4:4" x14ac:dyDescent="0.2">
      <c r="D3903" s="188"/>
    </row>
    <row r="3904" spans="4:4" x14ac:dyDescent="0.2">
      <c r="D3904" s="188"/>
    </row>
    <row r="3905" spans="4:4" x14ac:dyDescent="0.2">
      <c r="D3905" s="188"/>
    </row>
    <row r="3906" spans="4:4" x14ac:dyDescent="0.2">
      <c r="D3906" s="188"/>
    </row>
    <row r="3907" spans="4:4" x14ac:dyDescent="0.2">
      <c r="D3907" s="188"/>
    </row>
    <row r="3908" spans="4:4" x14ac:dyDescent="0.2">
      <c r="D3908" s="188"/>
    </row>
    <row r="3909" spans="4:4" x14ac:dyDescent="0.2">
      <c r="D3909" s="188"/>
    </row>
    <row r="3910" spans="4:4" x14ac:dyDescent="0.2">
      <c r="D3910" s="188"/>
    </row>
    <row r="3911" spans="4:4" x14ac:dyDescent="0.2">
      <c r="D3911" s="188"/>
    </row>
    <row r="3912" spans="4:4" x14ac:dyDescent="0.2">
      <c r="D3912" s="188"/>
    </row>
    <row r="3913" spans="4:4" x14ac:dyDescent="0.2">
      <c r="D3913" s="188"/>
    </row>
    <row r="3914" spans="4:4" x14ac:dyDescent="0.2">
      <c r="D3914" s="188"/>
    </row>
    <row r="3915" spans="4:4" x14ac:dyDescent="0.2">
      <c r="D3915" s="188"/>
    </row>
    <row r="3916" spans="4:4" x14ac:dyDescent="0.2">
      <c r="D3916" s="188"/>
    </row>
    <row r="3917" spans="4:4" x14ac:dyDescent="0.2">
      <c r="D3917" s="188"/>
    </row>
    <row r="3918" spans="4:4" x14ac:dyDescent="0.2">
      <c r="D3918" s="188"/>
    </row>
    <row r="3919" spans="4:4" x14ac:dyDescent="0.2">
      <c r="D3919" s="188"/>
    </row>
    <row r="3920" spans="4:4" x14ac:dyDescent="0.2">
      <c r="D3920" s="188"/>
    </row>
    <row r="3921" spans="4:4" x14ac:dyDescent="0.2">
      <c r="D3921" s="188"/>
    </row>
    <row r="3922" spans="4:4" x14ac:dyDescent="0.2">
      <c r="D3922" s="188"/>
    </row>
    <row r="3923" spans="4:4" x14ac:dyDescent="0.2">
      <c r="D3923" s="188"/>
    </row>
    <row r="3924" spans="4:4" x14ac:dyDescent="0.2">
      <c r="D3924" s="188"/>
    </row>
    <row r="3925" spans="4:4" x14ac:dyDescent="0.2">
      <c r="D3925" s="188"/>
    </row>
    <row r="3926" spans="4:4" x14ac:dyDescent="0.2">
      <c r="D3926" s="188"/>
    </row>
    <row r="3927" spans="4:4" x14ac:dyDescent="0.2">
      <c r="D3927" s="188"/>
    </row>
    <row r="3928" spans="4:4" x14ac:dyDescent="0.2">
      <c r="D3928" s="188"/>
    </row>
    <row r="3929" spans="4:4" x14ac:dyDescent="0.2">
      <c r="D3929" s="188"/>
    </row>
    <row r="3930" spans="4:4" x14ac:dyDescent="0.2">
      <c r="D3930" s="188"/>
    </row>
    <row r="3931" spans="4:4" x14ac:dyDescent="0.2">
      <c r="D3931" s="188"/>
    </row>
    <row r="3932" spans="4:4" x14ac:dyDescent="0.2">
      <c r="D3932" s="188"/>
    </row>
    <row r="3933" spans="4:4" x14ac:dyDescent="0.2">
      <c r="D3933" s="188"/>
    </row>
    <row r="3934" spans="4:4" x14ac:dyDescent="0.2">
      <c r="D3934" s="188"/>
    </row>
    <row r="3935" spans="4:4" x14ac:dyDescent="0.2">
      <c r="D3935" s="188"/>
    </row>
    <row r="3936" spans="4:4" x14ac:dyDescent="0.2">
      <c r="D3936" s="188"/>
    </row>
    <row r="3937" spans="4:4" x14ac:dyDescent="0.2">
      <c r="D3937" s="188"/>
    </row>
    <row r="3938" spans="4:4" x14ac:dyDescent="0.2">
      <c r="D3938" s="188"/>
    </row>
    <row r="3939" spans="4:4" x14ac:dyDescent="0.2">
      <c r="D3939" s="188"/>
    </row>
    <row r="3940" spans="4:4" x14ac:dyDescent="0.2">
      <c r="D3940" s="188"/>
    </row>
    <row r="3941" spans="4:4" x14ac:dyDescent="0.2">
      <c r="D3941" s="188"/>
    </row>
    <row r="3942" spans="4:4" x14ac:dyDescent="0.2">
      <c r="D3942" s="188"/>
    </row>
    <row r="3943" spans="4:4" x14ac:dyDescent="0.2">
      <c r="D3943" s="188"/>
    </row>
    <row r="3944" spans="4:4" x14ac:dyDescent="0.2">
      <c r="D3944" s="188"/>
    </row>
    <row r="3945" spans="4:4" x14ac:dyDescent="0.2">
      <c r="D3945" s="188"/>
    </row>
    <row r="3946" spans="4:4" x14ac:dyDescent="0.2">
      <c r="D3946" s="188"/>
    </row>
    <row r="3947" spans="4:4" x14ac:dyDescent="0.2">
      <c r="D3947" s="188"/>
    </row>
    <row r="3948" spans="4:4" x14ac:dyDescent="0.2">
      <c r="D3948" s="188"/>
    </row>
    <row r="3949" spans="4:4" x14ac:dyDescent="0.2">
      <c r="D3949" s="188"/>
    </row>
    <row r="3950" spans="4:4" x14ac:dyDescent="0.2">
      <c r="D3950" s="188"/>
    </row>
    <row r="3951" spans="4:4" x14ac:dyDescent="0.2">
      <c r="D3951" s="188"/>
    </row>
    <row r="3952" spans="4:4" x14ac:dyDescent="0.2">
      <c r="D3952" s="188"/>
    </row>
    <row r="3953" spans="4:4" x14ac:dyDescent="0.2">
      <c r="D3953" s="188"/>
    </row>
    <row r="3954" spans="4:4" x14ac:dyDescent="0.2">
      <c r="D3954" s="188"/>
    </row>
    <row r="3955" spans="4:4" x14ac:dyDescent="0.2">
      <c r="D3955" s="188"/>
    </row>
    <row r="3956" spans="4:4" x14ac:dyDescent="0.2">
      <c r="D3956" s="188"/>
    </row>
    <row r="3957" spans="4:4" x14ac:dyDescent="0.2">
      <c r="D3957" s="188"/>
    </row>
    <row r="3958" spans="4:4" x14ac:dyDescent="0.2">
      <c r="D3958" s="188"/>
    </row>
    <row r="3959" spans="4:4" x14ac:dyDescent="0.2">
      <c r="D3959" s="188"/>
    </row>
    <row r="3960" spans="4:4" x14ac:dyDescent="0.2">
      <c r="D3960" s="188"/>
    </row>
    <row r="3961" spans="4:4" x14ac:dyDescent="0.2">
      <c r="D3961" s="188"/>
    </row>
    <row r="3962" spans="4:4" x14ac:dyDescent="0.2">
      <c r="D3962" s="188"/>
    </row>
    <row r="3963" spans="4:4" x14ac:dyDescent="0.2">
      <c r="D3963" s="188"/>
    </row>
    <row r="3964" spans="4:4" x14ac:dyDescent="0.2">
      <c r="D3964" s="188"/>
    </row>
    <row r="3965" spans="4:4" x14ac:dyDescent="0.2">
      <c r="D3965" s="188"/>
    </row>
    <row r="3966" spans="4:4" x14ac:dyDescent="0.2">
      <c r="D3966" s="188"/>
    </row>
    <row r="3967" spans="4:4" x14ac:dyDescent="0.2">
      <c r="D3967" s="188"/>
    </row>
    <row r="3968" spans="4:4" x14ac:dyDescent="0.2">
      <c r="D3968" s="188"/>
    </row>
    <row r="3969" spans="4:4" x14ac:dyDescent="0.2">
      <c r="D3969" s="188"/>
    </row>
    <row r="3970" spans="4:4" x14ac:dyDescent="0.2">
      <c r="D3970" s="188"/>
    </row>
    <row r="3971" spans="4:4" x14ac:dyDescent="0.2">
      <c r="D3971" s="188"/>
    </row>
    <row r="3972" spans="4:4" x14ac:dyDescent="0.2">
      <c r="D3972" s="188"/>
    </row>
    <row r="3973" spans="4:4" x14ac:dyDescent="0.2">
      <c r="D3973" s="188"/>
    </row>
    <row r="3974" spans="4:4" x14ac:dyDescent="0.2">
      <c r="D3974" s="188"/>
    </row>
    <row r="3975" spans="4:4" x14ac:dyDescent="0.2">
      <c r="D3975" s="188"/>
    </row>
    <row r="3976" spans="4:4" x14ac:dyDescent="0.2">
      <c r="D3976" s="188"/>
    </row>
    <row r="3977" spans="4:4" x14ac:dyDescent="0.2">
      <c r="D3977" s="188"/>
    </row>
    <row r="3978" spans="4:4" x14ac:dyDescent="0.2">
      <c r="D3978" s="188"/>
    </row>
    <row r="3979" spans="4:4" x14ac:dyDescent="0.2">
      <c r="D3979" s="188"/>
    </row>
    <row r="3980" spans="4:4" x14ac:dyDescent="0.2">
      <c r="D3980" s="188"/>
    </row>
    <row r="3981" spans="4:4" x14ac:dyDescent="0.2">
      <c r="D3981" s="188"/>
    </row>
    <row r="3982" spans="4:4" x14ac:dyDescent="0.2">
      <c r="D3982" s="188"/>
    </row>
    <row r="3983" spans="4:4" x14ac:dyDescent="0.2">
      <c r="D3983" s="188"/>
    </row>
    <row r="3984" spans="4:4" x14ac:dyDescent="0.2">
      <c r="D3984" s="188"/>
    </row>
    <row r="3985" spans="4:4" x14ac:dyDescent="0.2">
      <c r="D3985" s="188"/>
    </row>
    <row r="3986" spans="4:4" x14ac:dyDescent="0.2">
      <c r="D3986" s="188"/>
    </row>
    <row r="3987" spans="4:4" x14ac:dyDescent="0.2">
      <c r="D3987" s="188"/>
    </row>
    <row r="3988" spans="4:4" x14ac:dyDescent="0.2">
      <c r="D3988" s="188"/>
    </row>
    <row r="3989" spans="4:4" x14ac:dyDescent="0.2">
      <c r="D3989" s="188"/>
    </row>
    <row r="3990" spans="4:4" x14ac:dyDescent="0.2">
      <c r="D3990" s="188"/>
    </row>
    <row r="3991" spans="4:4" x14ac:dyDescent="0.2">
      <c r="D3991" s="188"/>
    </row>
    <row r="3992" spans="4:4" x14ac:dyDescent="0.2">
      <c r="D3992" s="188"/>
    </row>
    <row r="3993" spans="4:4" x14ac:dyDescent="0.2">
      <c r="D3993" s="188"/>
    </row>
    <row r="3994" spans="4:4" x14ac:dyDescent="0.2">
      <c r="D3994" s="188"/>
    </row>
    <row r="3995" spans="4:4" x14ac:dyDescent="0.2">
      <c r="D3995" s="188"/>
    </row>
    <row r="3996" spans="4:4" x14ac:dyDescent="0.2">
      <c r="D3996" s="188"/>
    </row>
    <row r="3997" spans="4:4" x14ac:dyDescent="0.2">
      <c r="D3997" s="188"/>
    </row>
    <row r="3998" spans="4:4" x14ac:dyDescent="0.2">
      <c r="D3998" s="188"/>
    </row>
    <row r="3999" spans="4:4" x14ac:dyDescent="0.2">
      <c r="D3999" s="188"/>
    </row>
    <row r="4000" spans="4:4" x14ac:dyDescent="0.2">
      <c r="D4000" s="188"/>
    </row>
    <row r="4001" spans="4:4" x14ac:dyDescent="0.2">
      <c r="D4001" s="188"/>
    </row>
    <row r="4002" spans="4:4" x14ac:dyDescent="0.2">
      <c r="D4002" s="188"/>
    </row>
    <row r="4003" spans="4:4" x14ac:dyDescent="0.2">
      <c r="D4003" s="188"/>
    </row>
    <row r="4004" spans="4:4" x14ac:dyDescent="0.2">
      <c r="D4004" s="188"/>
    </row>
    <row r="4005" spans="4:4" x14ac:dyDescent="0.2">
      <c r="D4005" s="188"/>
    </row>
    <row r="4006" spans="4:4" x14ac:dyDescent="0.2">
      <c r="D4006" s="188"/>
    </row>
    <row r="4007" spans="4:4" x14ac:dyDescent="0.2">
      <c r="D4007" s="188"/>
    </row>
    <row r="4008" spans="4:4" x14ac:dyDescent="0.2">
      <c r="D4008" s="188"/>
    </row>
    <row r="4009" spans="4:4" x14ac:dyDescent="0.2">
      <c r="D4009" s="188"/>
    </row>
    <row r="4010" spans="4:4" x14ac:dyDescent="0.2">
      <c r="D4010" s="188"/>
    </row>
    <row r="4011" spans="4:4" x14ac:dyDescent="0.2">
      <c r="D4011" s="188"/>
    </row>
    <row r="4012" spans="4:4" x14ac:dyDescent="0.2">
      <c r="D4012" s="188"/>
    </row>
    <row r="4013" spans="4:4" x14ac:dyDescent="0.2">
      <c r="D4013" s="188"/>
    </row>
    <row r="4014" spans="4:4" x14ac:dyDescent="0.2">
      <c r="D4014" s="188"/>
    </row>
    <row r="4015" spans="4:4" x14ac:dyDescent="0.2">
      <c r="D4015" s="188"/>
    </row>
    <row r="4016" spans="4:4" x14ac:dyDescent="0.2">
      <c r="D4016" s="188"/>
    </row>
    <row r="4017" spans="4:4" x14ac:dyDescent="0.2">
      <c r="D4017" s="188"/>
    </row>
    <row r="4018" spans="4:4" x14ac:dyDescent="0.2">
      <c r="D4018" s="188"/>
    </row>
    <row r="4019" spans="4:4" x14ac:dyDescent="0.2">
      <c r="D4019" s="188"/>
    </row>
    <row r="4020" spans="4:4" x14ac:dyDescent="0.2">
      <c r="D4020" s="188"/>
    </row>
    <row r="4021" spans="4:4" x14ac:dyDescent="0.2">
      <c r="D4021" s="188"/>
    </row>
    <row r="4022" spans="4:4" x14ac:dyDescent="0.2">
      <c r="D4022" s="188"/>
    </row>
    <row r="4023" spans="4:4" x14ac:dyDescent="0.2">
      <c r="D4023" s="188"/>
    </row>
    <row r="4024" spans="4:4" x14ac:dyDescent="0.2">
      <c r="D4024" s="188"/>
    </row>
    <row r="4025" spans="4:4" x14ac:dyDescent="0.2">
      <c r="D4025" s="188"/>
    </row>
    <row r="4026" spans="4:4" x14ac:dyDescent="0.2">
      <c r="D4026" s="188"/>
    </row>
    <row r="4027" spans="4:4" x14ac:dyDescent="0.2">
      <c r="D4027" s="188"/>
    </row>
    <row r="4028" spans="4:4" x14ac:dyDescent="0.2">
      <c r="D4028" s="188"/>
    </row>
    <row r="4029" spans="4:4" x14ac:dyDescent="0.2">
      <c r="D4029" s="188"/>
    </row>
    <row r="4030" spans="4:4" x14ac:dyDescent="0.2">
      <c r="D4030" s="188"/>
    </row>
    <row r="4031" spans="4:4" x14ac:dyDescent="0.2">
      <c r="D4031" s="188"/>
    </row>
    <row r="4032" spans="4:4" x14ac:dyDescent="0.2">
      <c r="D4032" s="188"/>
    </row>
    <row r="4033" spans="4:4" x14ac:dyDescent="0.2">
      <c r="D4033" s="188"/>
    </row>
    <row r="4034" spans="4:4" x14ac:dyDescent="0.2">
      <c r="D4034" s="188"/>
    </row>
    <row r="4035" spans="4:4" x14ac:dyDescent="0.2">
      <c r="D4035" s="188"/>
    </row>
    <row r="4036" spans="4:4" x14ac:dyDescent="0.2">
      <c r="D4036" s="188"/>
    </row>
    <row r="4037" spans="4:4" x14ac:dyDescent="0.2">
      <c r="D4037" s="188"/>
    </row>
    <row r="4038" spans="4:4" x14ac:dyDescent="0.2">
      <c r="D4038" s="188"/>
    </row>
    <row r="4039" spans="4:4" x14ac:dyDescent="0.2">
      <c r="D4039" s="188"/>
    </row>
    <row r="4040" spans="4:4" x14ac:dyDescent="0.2">
      <c r="D4040" s="188"/>
    </row>
    <row r="4041" spans="4:4" x14ac:dyDescent="0.2">
      <c r="D4041" s="188"/>
    </row>
    <row r="4042" spans="4:4" x14ac:dyDescent="0.2">
      <c r="D4042" s="188"/>
    </row>
    <row r="4043" spans="4:4" x14ac:dyDescent="0.2">
      <c r="D4043" s="188"/>
    </row>
    <row r="4044" spans="4:4" x14ac:dyDescent="0.2">
      <c r="D4044" s="188"/>
    </row>
    <row r="4045" spans="4:4" x14ac:dyDescent="0.2">
      <c r="D4045" s="188"/>
    </row>
    <row r="4046" spans="4:4" x14ac:dyDescent="0.2">
      <c r="D4046" s="188"/>
    </row>
    <row r="4047" spans="4:4" x14ac:dyDescent="0.2">
      <c r="D4047" s="188"/>
    </row>
    <row r="4048" spans="4:4" x14ac:dyDescent="0.2">
      <c r="D4048" s="188"/>
    </row>
    <row r="4049" spans="4:4" x14ac:dyDescent="0.2">
      <c r="D4049" s="188"/>
    </row>
    <row r="4050" spans="4:4" x14ac:dyDescent="0.2">
      <c r="D4050" s="188"/>
    </row>
    <row r="4051" spans="4:4" x14ac:dyDescent="0.2">
      <c r="D4051" s="188"/>
    </row>
    <row r="4052" spans="4:4" x14ac:dyDescent="0.2">
      <c r="D4052" s="188"/>
    </row>
    <row r="4053" spans="4:4" x14ac:dyDescent="0.2">
      <c r="D4053" s="188"/>
    </row>
    <row r="4054" spans="4:4" x14ac:dyDescent="0.2">
      <c r="D4054" s="188"/>
    </row>
    <row r="4055" spans="4:4" x14ac:dyDescent="0.2">
      <c r="D4055" s="188"/>
    </row>
    <row r="4056" spans="4:4" x14ac:dyDescent="0.2">
      <c r="D4056" s="188"/>
    </row>
    <row r="4057" spans="4:4" x14ac:dyDescent="0.2">
      <c r="D4057" s="188"/>
    </row>
    <row r="4058" spans="4:4" x14ac:dyDescent="0.2">
      <c r="D4058" s="188"/>
    </row>
    <row r="4059" spans="4:4" x14ac:dyDescent="0.2">
      <c r="D4059" s="188"/>
    </row>
    <row r="4060" spans="4:4" x14ac:dyDescent="0.2">
      <c r="D4060" s="188"/>
    </row>
    <row r="4061" spans="4:4" x14ac:dyDescent="0.2">
      <c r="D4061" s="188"/>
    </row>
    <row r="4062" spans="4:4" x14ac:dyDescent="0.2">
      <c r="D4062" s="188"/>
    </row>
    <row r="4063" spans="4:4" x14ac:dyDescent="0.2">
      <c r="D4063" s="188"/>
    </row>
    <row r="4064" spans="4:4" x14ac:dyDescent="0.2">
      <c r="D4064" s="188"/>
    </row>
    <row r="4065" spans="4:4" x14ac:dyDescent="0.2">
      <c r="D4065" s="188"/>
    </row>
    <row r="4066" spans="4:4" x14ac:dyDescent="0.2">
      <c r="D4066" s="188"/>
    </row>
    <row r="4067" spans="4:4" x14ac:dyDescent="0.2">
      <c r="D4067" s="188"/>
    </row>
    <row r="4068" spans="4:4" x14ac:dyDescent="0.2">
      <c r="D4068" s="188"/>
    </row>
    <row r="4069" spans="4:4" x14ac:dyDescent="0.2">
      <c r="D4069" s="188"/>
    </row>
    <row r="4070" spans="4:4" x14ac:dyDescent="0.2">
      <c r="D4070" s="188"/>
    </row>
    <row r="4071" spans="4:4" x14ac:dyDescent="0.2">
      <c r="D4071" s="188"/>
    </row>
    <row r="4072" spans="4:4" x14ac:dyDescent="0.2">
      <c r="D4072" s="188"/>
    </row>
    <row r="4073" spans="4:4" x14ac:dyDescent="0.2">
      <c r="D4073" s="188"/>
    </row>
    <row r="4074" spans="4:4" x14ac:dyDescent="0.2">
      <c r="D4074" s="188"/>
    </row>
    <row r="4075" spans="4:4" x14ac:dyDescent="0.2">
      <c r="D4075" s="188"/>
    </row>
    <row r="4076" spans="4:4" x14ac:dyDescent="0.2">
      <c r="D4076" s="188"/>
    </row>
    <row r="4077" spans="4:4" x14ac:dyDescent="0.2">
      <c r="D4077" s="188"/>
    </row>
    <row r="4078" spans="4:4" x14ac:dyDescent="0.2">
      <c r="D4078" s="188"/>
    </row>
    <row r="4079" spans="4:4" x14ac:dyDescent="0.2">
      <c r="D4079" s="188"/>
    </row>
    <row r="4080" spans="4:4" x14ac:dyDescent="0.2">
      <c r="D4080" s="188"/>
    </row>
    <row r="4081" spans="4:4" x14ac:dyDescent="0.2">
      <c r="D4081" s="188"/>
    </row>
    <row r="4082" spans="4:4" x14ac:dyDescent="0.2">
      <c r="D4082" s="188"/>
    </row>
    <row r="4083" spans="4:4" x14ac:dyDescent="0.2">
      <c r="D4083" s="188"/>
    </row>
    <row r="4084" spans="4:4" x14ac:dyDescent="0.2">
      <c r="D4084" s="188"/>
    </row>
    <row r="4085" spans="4:4" x14ac:dyDescent="0.2">
      <c r="D4085" s="188"/>
    </row>
    <row r="4086" spans="4:4" x14ac:dyDescent="0.2">
      <c r="D4086" s="188"/>
    </row>
    <row r="4087" spans="4:4" x14ac:dyDescent="0.2">
      <c r="D4087" s="188"/>
    </row>
    <row r="4088" spans="4:4" x14ac:dyDescent="0.2">
      <c r="D4088" s="188"/>
    </row>
    <row r="4089" spans="4:4" x14ac:dyDescent="0.2">
      <c r="D4089" s="188"/>
    </row>
    <row r="4090" spans="4:4" x14ac:dyDescent="0.2">
      <c r="D4090" s="188"/>
    </row>
    <row r="4091" spans="4:4" x14ac:dyDescent="0.2">
      <c r="D4091" s="188"/>
    </row>
    <row r="4092" spans="4:4" x14ac:dyDescent="0.2">
      <c r="D4092" s="188"/>
    </row>
    <row r="4093" spans="4:4" x14ac:dyDescent="0.2">
      <c r="D4093" s="188"/>
    </row>
    <row r="4094" spans="4:4" x14ac:dyDescent="0.2">
      <c r="D4094" s="188"/>
    </row>
    <row r="4095" spans="4:4" x14ac:dyDescent="0.2">
      <c r="D4095" s="188"/>
    </row>
    <row r="4096" spans="4:4" x14ac:dyDescent="0.2">
      <c r="D4096" s="188"/>
    </row>
    <row r="4097" spans="4:4" x14ac:dyDescent="0.2">
      <c r="D4097" s="188"/>
    </row>
    <row r="4098" spans="4:4" x14ac:dyDescent="0.2">
      <c r="D4098" s="188"/>
    </row>
    <row r="4099" spans="4:4" x14ac:dyDescent="0.2">
      <c r="D4099" s="188"/>
    </row>
    <row r="4100" spans="4:4" x14ac:dyDescent="0.2">
      <c r="D4100" s="188"/>
    </row>
    <row r="4101" spans="4:4" x14ac:dyDescent="0.2">
      <c r="D4101" s="188"/>
    </row>
    <row r="4102" spans="4:4" x14ac:dyDescent="0.2">
      <c r="D4102" s="188"/>
    </row>
    <row r="4103" spans="4:4" x14ac:dyDescent="0.2">
      <c r="D4103" s="188"/>
    </row>
    <row r="4104" spans="4:4" x14ac:dyDescent="0.2">
      <c r="D4104" s="188"/>
    </row>
    <row r="4105" spans="4:4" x14ac:dyDescent="0.2">
      <c r="D4105" s="188"/>
    </row>
    <row r="4106" spans="4:4" x14ac:dyDescent="0.2">
      <c r="D4106" s="188"/>
    </row>
    <row r="4107" spans="4:4" x14ac:dyDescent="0.2">
      <c r="D4107" s="188"/>
    </row>
    <row r="4108" spans="4:4" x14ac:dyDescent="0.2">
      <c r="D4108" s="188"/>
    </row>
    <row r="4109" spans="4:4" x14ac:dyDescent="0.2">
      <c r="D4109" s="188"/>
    </row>
    <row r="4110" spans="4:4" x14ac:dyDescent="0.2">
      <c r="D4110" s="188"/>
    </row>
    <row r="4111" spans="4:4" x14ac:dyDescent="0.2">
      <c r="D4111" s="188"/>
    </row>
    <row r="4112" spans="4:4" x14ac:dyDescent="0.2">
      <c r="D4112" s="188"/>
    </row>
    <row r="4113" spans="4:4" x14ac:dyDescent="0.2">
      <c r="D4113" s="188"/>
    </row>
    <row r="4114" spans="4:4" x14ac:dyDescent="0.2">
      <c r="D4114" s="188"/>
    </row>
    <row r="4115" spans="4:4" x14ac:dyDescent="0.2">
      <c r="D4115" s="188"/>
    </row>
    <row r="4116" spans="4:4" x14ac:dyDescent="0.2">
      <c r="D4116" s="188"/>
    </row>
    <row r="4117" spans="4:4" x14ac:dyDescent="0.2">
      <c r="D4117" s="188"/>
    </row>
    <row r="4118" spans="4:4" x14ac:dyDescent="0.2">
      <c r="D4118" s="188"/>
    </row>
    <row r="4119" spans="4:4" x14ac:dyDescent="0.2">
      <c r="D4119" s="188"/>
    </row>
    <row r="4120" spans="4:4" x14ac:dyDescent="0.2">
      <c r="D4120" s="188"/>
    </row>
    <row r="4121" spans="4:4" x14ac:dyDescent="0.2">
      <c r="D4121" s="188"/>
    </row>
    <row r="4122" spans="4:4" x14ac:dyDescent="0.2">
      <c r="D4122" s="188"/>
    </row>
    <row r="4123" spans="4:4" x14ac:dyDescent="0.2">
      <c r="D4123" s="188"/>
    </row>
    <row r="4124" spans="4:4" x14ac:dyDescent="0.2">
      <c r="D4124" s="188"/>
    </row>
    <row r="4125" spans="4:4" x14ac:dyDescent="0.2">
      <c r="D4125" s="188"/>
    </row>
    <row r="4126" spans="4:4" x14ac:dyDescent="0.2">
      <c r="D4126" s="188"/>
    </row>
    <row r="4127" spans="4:4" x14ac:dyDescent="0.2">
      <c r="D4127" s="188"/>
    </row>
    <row r="4128" spans="4:4" x14ac:dyDescent="0.2">
      <c r="D4128" s="188"/>
    </row>
    <row r="4129" spans="4:4" x14ac:dyDescent="0.2">
      <c r="D4129" s="188"/>
    </row>
    <row r="4130" spans="4:4" x14ac:dyDescent="0.2">
      <c r="D4130" s="188"/>
    </row>
    <row r="4131" spans="4:4" x14ac:dyDescent="0.2">
      <c r="D4131" s="188"/>
    </row>
    <row r="4132" spans="4:4" x14ac:dyDescent="0.2">
      <c r="D4132" s="188"/>
    </row>
    <row r="4133" spans="4:4" x14ac:dyDescent="0.2">
      <c r="D4133" s="188"/>
    </row>
    <row r="4134" spans="4:4" x14ac:dyDescent="0.2">
      <c r="D4134" s="188"/>
    </row>
    <row r="4135" spans="4:4" x14ac:dyDescent="0.2">
      <c r="D4135" s="188"/>
    </row>
    <row r="4136" spans="4:4" x14ac:dyDescent="0.2">
      <c r="D4136" s="188"/>
    </row>
    <row r="4137" spans="4:4" x14ac:dyDescent="0.2">
      <c r="D4137" s="188"/>
    </row>
    <row r="4138" spans="4:4" x14ac:dyDescent="0.2">
      <c r="D4138" s="188"/>
    </row>
    <row r="4139" spans="4:4" x14ac:dyDescent="0.2">
      <c r="D4139" s="188"/>
    </row>
    <row r="4140" spans="4:4" x14ac:dyDescent="0.2">
      <c r="D4140" s="188"/>
    </row>
    <row r="4141" spans="4:4" x14ac:dyDescent="0.2">
      <c r="D4141" s="188"/>
    </row>
    <row r="4142" spans="4:4" x14ac:dyDescent="0.2">
      <c r="D4142" s="188"/>
    </row>
    <row r="4143" spans="4:4" x14ac:dyDescent="0.2">
      <c r="D4143" s="188"/>
    </row>
    <row r="4144" spans="4:4" x14ac:dyDescent="0.2">
      <c r="D4144" s="188"/>
    </row>
    <row r="4145" spans="4:4" x14ac:dyDescent="0.2">
      <c r="D4145" s="188"/>
    </row>
    <row r="4146" spans="4:4" x14ac:dyDescent="0.2">
      <c r="D4146" s="188"/>
    </row>
    <row r="4147" spans="4:4" x14ac:dyDescent="0.2">
      <c r="D4147" s="188"/>
    </row>
    <row r="4148" spans="4:4" x14ac:dyDescent="0.2">
      <c r="D4148" s="188"/>
    </row>
    <row r="4149" spans="4:4" x14ac:dyDescent="0.2">
      <c r="D4149" s="188"/>
    </row>
    <row r="4150" spans="4:4" x14ac:dyDescent="0.2">
      <c r="D4150" s="188"/>
    </row>
    <row r="4151" spans="4:4" x14ac:dyDescent="0.2">
      <c r="D4151" s="188"/>
    </row>
    <row r="4152" spans="4:4" x14ac:dyDescent="0.2">
      <c r="D4152" s="188"/>
    </row>
    <row r="4153" spans="4:4" x14ac:dyDescent="0.2">
      <c r="D4153" s="188"/>
    </row>
    <row r="4154" spans="4:4" x14ac:dyDescent="0.2">
      <c r="D4154" s="188"/>
    </row>
    <row r="4155" spans="4:4" x14ac:dyDescent="0.2">
      <c r="D4155" s="188"/>
    </row>
    <row r="4156" spans="4:4" x14ac:dyDescent="0.2">
      <c r="D4156" s="188"/>
    </row>
    <row r="4157" spans="4:4" x14ac:dyDescent="0.2">
      <c r="D4157" s="188"/>
    </row>
    <row r="4158" spans="4:4" x14ac:dyDescent="0.2">
      <c r="D4158" s="188"/>
    </row>
    <row r="4159" spans="4:4" x14ac:dyDescent="0.2">
      <c r="D4159" s="188"/>
    </row>
    <row r="4160" spans="4:4" x14ac:dyDescent="0.2">
      <c r="D4160" s="188"/>
    </row>
    <row r="4161" spans="4:4" x14ac:dyDescent="0.2">
      <c r="D4161" s="188"/>
    </row>
    <row r="4162" spans="4:4" x14ac:dyDescent="0.2">
      <c r="D4162" s="188"/>
    </row>
    <row r="4163" spans="4:4" x14ac:dyDescent="0.2">
      <c r="D4163" s="188"/>
    </row>
    <row r="4164" spans="4:4" x14ac:dyDescent="0.2">
      <c r="D4164" s="188"/>
    </row>
    <row r="4165" spans="4:4" x14ac:dyDescent="0.2">
      <c r="D4165" s="188"/>
    </row>
    <row r="4166" spans="4:4" x14ac:dyDescent="0.2">
      <c r="D4166" s="188"/>
    </row>
    <row r="4167" spans="4:4" x14ac:dyDescent="0.2">
      <c r="D4167" s="188"/>
    </row>
    <row r="4168" spans="4:4" x14ac:dyDescent="0.2">
      <c r="D4168" s="188"/>
    </row>
    <row r="4169" spans="4:4" x14ac:dyDescent="0.2">
      <c r="D4169" s="188"/>
    </row>
    <row r="4170" spans="4:4" x14ac:dyDescent="0.2">
      <c r="D4170" s="188"/>
    </row>
    <row r="4171" spans="4:4" x14ac:dyDescent="0.2">
      <c r="D4171" s="188"/>
    </row>
    <row r="4172" spans="4:4" x14ac:dyDescent="0.2">
      <c r="D4172" s="188"/>
    </row>
    <row r="4173" spans="4:4" x14ac:dyDescent="0.2">
      <c r="D4173" s="188"/>
    </row>
    <row r="4174" spans="4:4" x14ac:dyDescent="0.2">
      <c r="D4174" s="188"/>
    </row>
    <row r="4175" spans="4:4" x14ac:dyDescent="0.2">
      <c r="D4175" s="188"/>
    </row>
    <row r="4176" spans="4:4" x14ac:dyDescent="0.2">
      <c r="D4176" s="188"/>
    </row>
    <row r="4177" spans="4:4" x14ac:dyDescent="0.2">
      <c r="D4177" s="188"/>
    </row>
    <row r="4178" spans="4:4" x14ac:dyDescent="0.2">
      <c r="D4178" s="188"/>
    </row>
    <row r="4179" spans="4:4" x14ac:dyDescent="0.2">
      <c r="D4179" s="188"/>
    </row>
    <row r="4180" spans="4:4" x14ac:dyDescent="0.2">
      <c r="D4180" s="188"/>
    </row>
    <row r="4181" spans="4:4" x14ac:dyDescent="0.2">
      <c r="D4181" s="188"/>
    </row>
    <row r="4182" spans="4:4" x14ac:dyDescent="0.2">
      <c r="D4182" s="188"/>
    </row>
    <row r="4183" spans="4:4" x14ac:dyDescent="0.2">
      <c r="D4183" s="188"/>
    </row>
    <row r="4184" spans="4:4" x14ac:dyDescent="0.2">
      <c r="D4184" s="188"/>
    </row>
    <row r="4185" spans="4:4" x14ac:dyDescent="0.2">
      <c r="D4185" s="188"/>
    </row>
    <row r="4186" spans="4:4" x14ac:dyDescent="0.2">
      <c r="D4186" s="188"/>
    </row>
    <row r="4187" spans="4:4" x14ac:dyDescent="0.2">
      <c r="D4187" s="188"/>
    </row>
    <row r="4188" spans="4:4" x14ac:dyDescent="0.2">
      <c r="D4188" s="188"/>
    </row>
    <row r="4189" spans="4:4" x14ac:dyDescent="0.2">
      <c r="D4189" s="188"/>
    </row>
    <row r="4190" spans="4:4" x14ac:dyDescent="0.2">
      <c r="D4190" s="188"/>
    </row>
    <row r="4191" spans="4:4" x14ac:dyDescent="0.2">
      <c r="D4191" s="188"/>
    </row>
    <row r="4192" spans="4:4" x14ac:dyDescent="0.2">
      <c r="D4192" s="188"/>
    </row>
    <row r="4193" spans="4:4" x14ac:dyDescent="0.2">
      <c r="D4193" s="188"/>
    </row>
    <row r="4194" spans="4:4" x14ac:dyDescent="0.2">
      <c r="D4194" s="188"/>
    </row>
    <row r="4195" spans="4:4" x14ac:dyDescent="0.2">
      <c r="D4195" s="188"/>
    </row>
    <row r="4196" spans="4:4" x14ac:dyDescent="0.2">
      <c r="D4196" s="188"/>
    </row>
    <row r="4197" spans="4:4" x14ac:dyDescent="0.2">
      <c r="D4197" s="188"/>
    </row>
    <row r="4198" spans="4:4" x14ac:dyDescent="0.2">
      <c r="D4198" s="188"/>
    </row>
    <row r="4199" spans="4:4" x14ac:dyDescent="0.2">
      <c r="D4199" s="188"/>
    </row>
    <row r="4200" spans="4:4" x14ac:dyDescent="0.2">
      <c r="D4200" s="188"/>
    </row>
    <row r="4201" spans="4:4" x14ac:dyDescent="0.2">
      <c r="D4201" s="188"/>
    </row>
    <row r="4202" spans="4:4" x14ac:dyDescent="0.2">
      <c r="D4202" s="188"/>
    </row>
    <row r="4203" spans="4:4" x14ac:dyDescent="0.2">
      <c r="D4203" s="188"/>
    </row>
    <row r="4204" spans="4:4" x14ac:dyDescent="0.2">
      <c r="D4204" s="188"/>
    </row>
    <row r="4205" spans="4:4" x14ac:dyDescent="0.2">
      <c r="D4205" s="188"/>
    </row>
    <row r="4206" spans="4:4" x14ac:dyDescent="0.2">
      <c r="D4206" s="188"/>
    </row>
    <row r="4207" spans="4:4" x14ac:dyDescent="0.2">
      <c r="D4207" s="188"/>
    </row>
    <row r="4208" spans="4:4" x14ac:dyDescent="0.2">
      <c r="D4208" s="188"/>
    </row>
    <row r="4209" spans="4:4" x14ac:dyDescent="0.2">
      <c r="D4209" s="188"/>
    </row>
    <row r="4210" spans="4:4" x14ac:dyDescent="0.2">
      <c r="D4210" s="188"/>
    </row>
    <row r="4211" spans="4:4" x14ac:dyDescent="0.2">
      <c r="D4211" s="188"/>
    </row>
    <row r="4212" spans="4:4" x14ac:dyDescent="0.2">
      <c r="D4212" s="188"/>
    </row>
    <row r="4213" spans="4:4" x14ac:dyDescent="0.2">
      <c r="D4213" s="188"/>
    </row>
    <row r="4214" spans="4:4" x14ac:dyDescent="0.2">
      <c r="D4214" s="188"/>
    </row>
    <row r="4215" spans="4:4" x14ac:dyDescent="0.2">
      <c r="D4215" s="188"/>
    </row>
    <row r="4216" spans="4:4" x14ac:dyDescent="0.2">
      <c r="D4216" s="188"/>
    </row>
    <row r="4217" spans="4:4" x14ac:dyDescent="0.2">
      <c r="D4217" s="188"/>
    </row>
    <row r="4218" spans="4:4" x14ac:dyDescent="0.2">
      <c r="D4218" s="188"/>
    </row>
    <row r="4219" spans="4:4" x14ac:dyDescent="0.2">
      <c r="D4219" s="188"/>
    </row>
    <row r="4220" spans="4:4" x14ac:dyDescent="0.2">
      <c r="D4220" s="188"/>
    </row>
    <row r="4221" spans="4:4" x14ac:dyDescent="0.2">
      <c r="D4221" s="188"/>
    </row>
    <row r="4222" spans="4:4" x14ac:dyDescent="0.2">
      <c r="D4222" s="188"/>
    </row>
    <row r="4223" spans="4:4" x14ac:dyDescent="0.2">
      <c r="D4223" s="188"/>
    </row>
    <row r="4224" spans="4:4" x14ac:dyDescent="0.2">
      <c r="D4224" s="188"/>
    </row>
    <row r="4225" spans="4:4" x14ac:dyDescent="0.2">
      <c r="D4225" s="188"/>
    </row>
    <row r="4226" spans="4:4" x14ac:dyDescent="0.2">
      <c r="D4226" s="188"/>
    </row>
    <row r="4227" spans="4:4" x14ac:dyDescent="0.2">
      <c r="D4227" s="188"/>
    </row>
    <row r="4228" spans="4:4" x14ac:dyDescent="0.2">
      <c r="D4228" s="188"/>
    </row>
    <row r="4229" spans="4:4" x14ac:dyDescent="0.2">
      <c r="D4229" s="188"/>
    </row>
    <row r="4230" spans="4:4" x14ac:dyDescent="0.2">
      <c r="D4230" s="188"/>
    </row>
    <row r="4231" spans="4:4" x14ac:dyDescent="0.2">
      <c r="D4231" s="188"/>
    </row>
    <row r="4232" spans="4:4" x14ac:dyDescent="0.2">
      <c r="D4232" s="188"/>
    </row>
    <row r="4233" spans="4:4" x14ac:dyDescent="0.2">
      <c r="D4233" s="188"/>
    </row>
    <row r="4234" spans="4:4" x14ac:dyDescent="0.2">
      <c r="D4234" s="188"/>
    </row>
    <row r="4235" spans="4:4" x14ac:dyDescent="0.2">
      <c r="D4235" s="188"/>
    </row>
    <row r="4236" spans="4:4" x14ac:dyDescent="0.2">
      <c r="D4236" s="188"/>
    </row>
    <row r="4237" spans="4:4" x14ac:dyDescent="0.2">
      <c r="D4237" s="188"/>
    </row>
    <row r="4238" spans="4:4" x14ac:dyDescent="0.2">
      <c r="D4238" s="188"/>
    </row>
    <row r="4239" spans="4:4" x14ac:dyDescent="0.2">
      <c r="D4239" s="188"/>
    </row>
    <row r="4240" spans="4:4" x14ac:dyDescent="0.2">
      <c r="D4240" s="188"/>
    </row>
    <row r="4241" spans="4:4" x14ac:dyDescent="0.2">
      <c r="D4241" s="188"/>
    </row>
    <row r="4242" spans="4:4" x14ac:dyDescent="0.2">
      <c r="D4242" s="188"/>
    </row>
    <row r="4243" spans="4:4" x14ac:dyDescent="0.2">
      <c r="D4243" s="188"/>
    </row>
    <row r="4244" spans="4:4" x14ac:dyDescent="0.2">
      <c r="D4244" s="188"/>
    </row>
    <row r="4245" spans="4:4" x14ac:dyDescent="0.2">
      <c r="D4245" s="188"/>
    </row>
    <row r="4246" spans="4:4" x14ac:dyDescent="0.2">
      <c r="D4246" s="188"/>
    </row>
    <row r="4247" spans="4:4" x14ac:dyDescent="0.2">
      <c r="D4247" s="188"/>
    </row>
    <row r="4248" spans="4:4" x14ac:dyDescent="0.2">
      <c r="D4248" s="188"/>
    </row>
    <row r="4249" spans="4:4" x14ac:dyDescent="0.2">
      <c r="D4249" s="188"/>
    </row>
    <row r="4250" spans="4:4" x14ac:dyDescent="0.2">
      <c r="D4250" s="188"/>
    </row>
    <row r="4251" spans="4:4" x14ac:dyDescent="0.2">
      <c r="D4251" s="188"/>
    </row>
    <row r="4252" spans="4:4" x14ac:dyDescent="0.2">
      <c r="D4252" s="188"/>
    </row>
    <row r="4253" spans="4:4" x14ac:dyDescent="0.2">
      <c r="D4253" s="188"/>
    </row>
    <row r="4254" spans="4:4" x14ac:dyDescent="0.2">
      <c r="D4254" s="188"/>
    </row>
    <row r="4255" spans="4:4" x14ac:dyDescent="0.2">
      <c r="D4255" s="188"/>
    </row>
    <row r="4256" spans="4:4" x14ac:dyDescent="0.2">
      <c r="D4256" s="188"/>
    </row>
    <row r="4257" spans="4:4" x14ac:dyDescent="0.2">
      <c r="D4257" s="188"/>
    </row>
    <row r="4258" spans="4:4" x14ac:dyDescent="0.2">
      <c r="D4258" s="188"/>
    </row>
    <row r="4259" spans="4:4" x14ac:dyDescent="0.2">
      <c r="D4259" s="188"/>
    </row>
    <row r="4260" spans="4:4" x14ac:dyDescent="0.2">
      <c r="D4260" s="188"/>
    </row>
    <row r="4261" spans="4:4" x14ac:dyDescent="0.2">
      <c r="D4261" s="188"/>
    </row>
    <row r="4262" spans="4:4" x14ac:dyDescent="0.2">
      <c r="D4262" s="188"/>
    </row>
    <row r="4263" spans="4:4" x14ac:dyDescent="0.2">
      <c r="D4263" s="188"/>
    </row>
    <row r="4264" spans="4:4" x14ac:dyDescent="0.2">
      <c r="D4264" s="188"/>
    </row>
    <row r="4265" spans="4:4" x14ac:dyDescent="0.2">
      <c r="D4265" s="188"/>
    </row>
    <row r="4266" spans="4:4" x14ac:dyDescent="0.2">
      <c r="D4266" s="188"/>
    </row>
    <row r="4267" spans="4:4" x14ac:dyDescent="0.2">
      <c r="D4267" s="188"/>
    </row>
    <row r="4268" spans="4:4" x14ac:dyDescent="0.2">
      <c r="D4268" s="188"/>
    </row>
    <row r="4269" spans="4:4" x14ac:dyDescent="0.2">
      <c r="D4269" s="188"/>
    </row>
    <row r="4270" spans="4:4" x14ac:dyDescent="0.2">
      <c r="D4270" s="188"/>
    </row>
    <row r="4271" spans="4:4" x14ac:dyDescent="0.2">
      <c r="D4271" s="188"/>
    </row>
    <row r="4272" spans="4:4" x14ac:dyDescent="0.2">
      <c r="D4272" s="188"/>
    </row>
    <row r="4273" spans="4:4" x14ac:dyDescent="0.2">
      <c r="D4273" s="188"/>
    </row>
    <row r="4274" spans="4:4" x14ac:dyDescent="0.2">
      <c r="D4274" s="188"/>
    </row>
    <row r="4275" spans="4:4" x14ac:dyDescent="0.2">
      <c r="D4275" s="188"/>
    </row>
    <row r="4276" spans="4:4" x14ac:dyDescent="0.2">
      <c r="D4276" s="188"/>
    </row>
    <row r="4277" spans="4:4" x14ac:dyDescent="0.2">
      <c r="D4277" s="188"/>
    </row>
    <row r="4278" spans="4:4" x14ac:dyDescent="0.2">
      <c r="D4278" s="188"/>
    </row>
    <row r="4279" spans="4:4" x14ac:dyDescent="0.2">
      <c r="D4279" s="188"/>
    </row>
    <row r="4280" spans="4:4" x14ac:dyDescent="0.2">
      <c r="D4280" s="188"/>
    </row>
    <row r="4281" spans="4:4" x14ac:dyDescent="0.2">
      <c r="D4281" s="188"/>
    </row>
    <row r="4282" spans="4:4" x14ac:dyDescent="0.2">
      <c r="D4282" s="188"/>
    </row>
    <row r="4283" spans="4:4" x14ac:dyDescent="0.2">
      <c r="D4283" s="188"/>
    </row>
    <row r="4284" spans="4:4" x14ac:dyDescent="0.2">
      <c r="D4284" s="188"/>
    </row>
    <row r="4285" spans="4:4" x14ac:dyDescent="0.2">
      <c r="D4285" s="188"/>
    </row>
    <row r="4286" spans="4:4" x14ac:dyDescent="0.2">
      <c r="D4286" s="188"/>
    </row>
    <row r="4287" spans="4:4" x14ac:dyDescent="0.2">
      <c r="D4287" s="188"/>
    </row>
    <row r="4288" spans="4:4" x14ac:dyDescent="0.2">
      <c r="D4288" s="188"/>
    </row>
    <row r="4289" spans="4:4" x14ac:dyDescent="0.2">
      <c r="D4289" s="188"/>
    </row>
    <row r="4290" spans="4:4" x14ac:dyDescent="0.2">
      <c r="D4290" s="188"/>
    </row>
    <row r="4291" spans="4:4" x14ac:dyDescent="0.2">
      <c r="D4291" s="188"/>
    </row>
    <row r="4292" spans="4:4" x14ac:dyDescent="0.2">
      <c r="D4292" s="188"/>
    </row>
    <row r="4293" spans="4:4" x14ac:dyDescent="0.2">
      <c r="D4293" s="188"/>
    </row>
    <row r="4294" spans="4:4" x14ac:dyDescent="0.2">
      <c r="D4294" s="188"/>
    </row>
    <row r="4295" spans="4:4" x14ac:dyDescent="0.2">
      <c r="D4295" s="188"/>
    </row>
    <row r="4296" spans="4:4" x14ac:dyDescent="0.2">
      <c r="D4296" s="188"/>
    </row>
    <row r="4297" spans="4:4" x14ac:dyDescent="0.2">
      <c r="D4297" s="188"/>
    </row>
    <row r="4298" spans="4:4" x14ac:dyDescent="0.2">
      <c r="D4298" s="188"/>
    </row>
    <row r="4299" spans="4:4" x14ac:dyDescent="0.2">
      <c r="D4299" s="188"/>
    </row>
    <row r="4300" spans="4:4" x14ac:dyDescent="0.2">
      <c r="D4300" s="188"/>
    </row>
    <row r="4301" spans="4:4" x14ac:dyDescent="0.2">
      <c r="D4301" s="188"/>
    </row>
    <row r="4302" spans="4:4" x14ac:dyDescent="0.2">
      <c r="D4302" s="188"/>
    </row>
    <row r="4303" spans="4:4" x14ac:dyDescent="0.2">
      <c r="D4303" s="188"/>
    </row>
    <row r="4304" spans="4:4" x14ac:dyDescent="0.2">
      <c r="D4304" s="188"/>
    </row>
    <row r="4305" spans="4:4" x14ac:dyDescent="0.2">
      <c r="D4305" s="188"/>
    </row>
    <row r="4306" spans="4:4" x14ac:dyDescent="0.2">
      <c r="D4306" s="188"/>
    </row>
    <row r="4307" spans="4:4" x14ac:dyDescent="0.2">
      <c r="D4307" s="188"/>
    </row>
    <row r="4308" spans="4:4" x14ac:dyDescent="0.2">
      <c r="D4308" s="188"/>
    </row>
    <row r="4309" spans="4:4" x14ac:dyDescent="0.2">
      <c r="D4309" s="188"/>
    </row>
    <row r="4310" spans="4:4" x14ac:dyDescent="0.2">
      <c r="D4310" s="188"/>
    </row>
    <row r="4311" spans="4:4" x14ac:dyDescent="0.2">
      <c r="D4311" s="188"/>
    </row>
    <row r="4312" spans="4:4" x14ac:dyDescent="0.2">
      <c r="D4312" s="188"/>
    </row>
    <row r="4313" spans="4:4" x14ac:dyDescent="0.2">
      <c r="D4313" s="188"/>
    </row>
    <row r="4314" spans="4:4" x14ac:dyDescent="0.2">
      <c r="D4314" s="188"/>
    </row>
    <row r="4315" spans="4:4" x14ac:dyDescent="0.2">
      <c r="D4315" s="188"/>
    </row>
    <row r="4316" spans="4:4" x14ac:dyDescent="0.2">
      <c r="D4316" s="188"/>
    </row>
    <row r="4317" spans="4:4" x14ac:dyDescent="0.2">
      <c r="D4317" s="188"/>
    </row>
    <row r="4318" spans="4:4" x14ac:dyDescent="0.2">
      <c r="D4318" s="188"/>
    </row>
    <row r="4319" spans="4:4" x14ac:dyDescent="0.2">
      <c r="D4319" s="188"/>
    </row>
    <row r="4320" spans="4:4" x14ac:dyDescent="0.2">
      <c r="D4320" s="188"/>
    </row>
    <row r="4321" spans="4:4" x14ac:dyDescent="0.2">
      <c r="D4321" s="188"/>
    </row>
    <row r="4322" spans="4:4" x14ac:dyDescent="0.2">
      <c r="D4322" s="188"/>
    </row>
    <row r="4323" spans="4:4" x14ac:dyDescent="0.2">
      <c r="D4323" s="188"/>
    </row>
    <row r="4324" spans="4:4" x14ac:dyDescent="0.2">
      <c r="D4324" s="188"/>
    </row>
    <row r="4325" spans="4:4" x14ac:dyDescent="0.2">
      <c r="D4325" s="188"/>
    </row>
    <row r="4326" spans="4:4" x14ac:dyDescent="0.2">
      <c r="D4326" s="188"/>
    </row>
    <row r="4327" spans="4:4" x14ac:dyDescent="0.2">
      <c r="D4327" s="188"/>
    </row>
    <row r="4328" spans="4:4" x14ac:dyDescent="0.2">
      <c r="D4328" s="188"/>
    </row>
    <row r="4329" spans="4:4" x14ac:dyDescent="0.2">
      <c r="D4329" s="188"/>
    </row>
    <row r="4330" spans="4:4" x14ac:dyDescent="0.2">
      <c r="D4330" s="188"/>
    </row>
    <row r="4331" spans="4:4" x14ac:dyDescent="0.2">
      <c r="D4331" s="188"/>
    </row>
    <row r="4332" spans="4:4" x14ac:dyDescent="0.2">
      <c r="D4332" s="188"/>
    </row>
    <row r="4333" spans="4:4" x14ac:dyDescent="0.2">
      <c r="D4333" s="188"/>
    </row>
    <row r="4334" spans="4:4" x14ac:dyDescent="0.2">
      <c r="D4334" s="188"/>
    </row>
    <row r="4335" spans="4:4" x14ac:dyDescent="0.2">
      <c r="D4335" s="188"/>
    </row>
    <row r="4336" spans="4:4" x14ac:dyDescent="0.2">
      <c r="D4336" s="188"/>
    </row>
    <row r="4337" spans="4:4" x14ac:dyDescent="0.2">
      <c r="D4337" s="188"/>
    </row>
    <row r="4338" spans="4:4" x14ac:dyDescent="0.2">
      <c r="D4338" s="188"/>
    </row>
    <row r="4339" spans="4:4" x14ac:dyDescent="0.2">
      <c r="D4339" s="188"/>
    </row>
    <row r="4340" spans="4:4" x14ac:dyDescent="0.2">
      <c r="D4340" s="188"/>
    </row>
    <row r="4341" spans="4:4" x14ac:dyDescent="0.2">
      <c r="D4341" s="188"/>
    </row>
    <row r="4342" spans="4:4" x14ac:dyDescent="0.2">
      <c r="D4342" s="188"/>
    </row>
    <row r="4343" spans="4:4" x14ac:dyDescent="0.2">
      <c r="D4343" s="188"/>
    </row>
    <row r="4344" spans="4:4" x14ac:dyDescent="0.2">
      <c r="D4344" s="188"/>
    </row>
    <row r="4345" spans="4:4" x14ac:dyDescent="0.2">
      <c r="D4345" s="188"/>
    </row>
    <row r="4346" spans="4:4" x14ac:dyDescent="0.2">
      <c r="D4346" s="188"/>
    </row>
    <row r="4347" spans="4:4" x14ac:dyDescent="0.2">
      <c r="D4347" s="188"/>
    </row>
    <row r="4348" spans="4:4" x14ac:dyDescent="0.2">
      <c r="D4348" s="188"/>
    </row>
    <row r="4349" spans="4:4" x14ac:dyDescent="0.2">
      <c r="D4349" s="188"/>
    </row>
    <row r="4350" spans="4:4" x14ac:dyDescent="0.2">
      <c r="D4350" s="188"/>
    </row>
    <row r="4351" spans="4:4" x14ac:dyDescent="0.2">
      <c r="D4351" s="188"/>
    </row>
    <row r="4352" spans="4:4" x14ac:dyDescent="0.2">
      <c r="D4352" s="188"/>
    </row>
    <row r="4353" spans="4:4" x14ac:dyDescent="0.2">
      <c r="D4353" s="188"/>
    </row>
    <row r="4354" spans="4:4" x14ac:dyDescent="0.2">
      <c r="D4354" s="188"/>
    </row>
    <row r="4355" spans="4:4" x14ac:dyDescent="0.2">
      <c r="D4355" s="188"/>
    </row>
    <row r="4356" spans="4:4" x14ac:dyDescent="0.2">
      <c r="D4356" s="188"/>
    </row>
    <row r="4357" spans="4:4" x14ac:dyDescent="0.2">
      <c r="D4357" s="188"/>
    </row>
    <row r="4358" spans="4:4" x14ac:dyDescent="0.2">
      <c r="D4358" s="188"/>
    </row>
    <row r="4359" spans="4:4" x14ac:dyDescent="0.2">
      <c r="D4359" s="188"/>
    </row>
    <row r="4360" spans="4:4" x14ac:dyDescent="0.2">
      <c r="D4360" s="188"/>
    </row>
    <row r="4361" spans="4:4" x14ac:dyDescent="0.2">
      <c r="D4361" s="188"/>
    </row>
    <row r="4362" spans="4:4" x14ac:dyDescent="0.2">
      <c r="D4362" s="188"/>
    </row>
    <row r="4363" spans="4:4" x14ac:dyDescent="0.2">
      <c r="D4363" s="188"/>
    </row>
    <row r="4364" spans="4:4" x14ac:dyDescent="0.2">
      <c r="D4364" s="188"/>
    </row>
    <row r="4365" spans="4:4" x14ac:dyDescent="0.2">
      <c r="D4365" s="188"/>
    </row>
    <row r="4366" spans="4:4" x14ac:dyDescent="0.2">
      <c r="D4366" s="188"/>
    </row>
    <row r="4367" spans="4:4" x14ac:dyDescent="0.2">
      <c r="D4367" s="188"/>
    </row>
    <row r="4368" spans="4:4" x14ac:dyDescent="0.2">
      <c r="D4368" s="188"/>
    </row>
    <row r="4369" spans="4:4" x14ac:dyDescent="0.2">
      <c r="D4369" s="188"/>
    </row>
    <row r="4370" spans="4:4" x14ac:dyDescent="0.2">
      <c r="D4370" s="188"/>
    </row>
    <row r="4371" spans="4:4" x14ac:dyDescent="0.2">
      <c r="D4371" s="188"/>
    </row>
    <row r="4372" spans="4:4" x14ac:dyDescent="0.2">
      <c r="D4372" s="188"/>
    </row>
    <row r="4373" spans="4:4" x14ac:dyDescent="0.2">
      <c r="D4373" s="188"/>
    </row>
    <row r="4374" spans="4:4" x14ac:dyDescent="0.2">
      <c r="D4374" s="188"/>
    </row>
    <row r="4375" spans="4:4" x14ac:dyDescent="0.2">
      <c r="D4375" s="188"/>
    </row>
    <row r="4376" spans="4:4" x14ac:dyDescent="0.2">
      <c r="D4376" s="188"/>
    </row>
    <row r="4377" spans="4:4" x14ac:dyDescent="0.2">
      <c r="D4377" s="188"/>
    </row>
    <row r="4378" spans="4:4" x14ac:dyDescent="0.2">
      <c r="D4378" s="188"/>
    </row>
    <row r="4379" spans="4:4" x14ac:dyDescent="0.2">
      <c r="D4379" s="188"/>
    </row>
    <row r="4380" spans="4:4" x14ac:dyDescent="0.2">
      <c r="D4380" s="188"/>
    </row>
    <row r="4381" spans="4:4" x14ac:dyDescent="0.2">
      <c r="D4381" s="188"/>
    </row>
    <row r="4382" spans="4:4" x14ac:dyDescent="0.2">
      <c r="D4382" s="188"/>
    </row>
    <row r="4383" spans="4:4" x14ac:dyDescent="0.2">
      <c r="D4383" s="188"/>
    </row>
    <row r="4384" spans="4:4" x14ac:dyDescent="0.2">
      <c r="D4384" s="188"/>
    </row>
    <row r="4385" spans="4:4" x14ac:dyDescent="0.2">
      <c r="D4385" s="188"/>
    </row>
    <row r="4386" spans="4:4" x14ac:dyDescent="0.2">
      <c r="D4386" s="188"/>
    </row>
    <row r="4387" spans="4:4" x14ac:dyDescent="0.2">
      <c r="D4387" s="188"/>
    </row>
    <row r="4388" spans="4:4" x14ac:dyDescent="0.2">
      <c r="D4388" s="188"/>
    </row>
    <row r="4389" spans="4:4" x14ac:dyDescent="0.2">
      <c r="D4389" s="188"/>
    </row>
    <row r="4390" spans="4:4" x14ac:dyDescent="0.2">
      <c r="D4390" s="188"/>
    </row>
    <row r="4391" spans="4:4" x14ac:dyDescent="0.2">
      <c r="D4391" s="188"/>
    </row>
    <row r="4392" spans="4:4" x14ac:dyDescent="0.2">
      <c r="D4392" s="188"/>
    </row>
    <row r="4393" spans="4:4" x14ac:dyDescent="0.2">
      <c r="D4393" s="188"/>
    </row>
    <row r="4394" spans="4:4" x14ac:dyDescent="0.2">
      <c r="D4394" s="188"/>
    </row>
    <row r="4395" spans="4:4" x14ac:dyDescent="0.2">
      <c r="D4395" s="188"/>
    </row>
    <row r="4396" spans="4:4" x14ac:dyDescent="0.2">
      <c r="D4396" s="188"/>
    </row>
    <row r="4397" spans="4:4" x14ac:dyDescent="0.2">
      <c r="D4397" s="188"/>
    </row>
    <row r="4398" spans="4:4" x14ac:dyDescent="0.2">
      <c r="D4398" s="188"/>
    </row>
    <row r="4399" spans="4:4" x14ac:dyDescent="0.2">
      <c r="D4399" s="188"/>
    </row>
    <row r="4400" spans="4:4" x14ac:dyDescent="0.2">
      <c r="D4400" s="188"/>
    </row>
    <row r="4401" spans="4:4" x14ac:dyDescent="0.2">
      <c r="D4401" s="188"/>
    </row>
    <row r="4402" spans="4:4" x14ac:dyDescent="0.2">
      <c r="D4402" s="188"/>
    </row>
    <row r="4403" spans="4:4" x14ac:dyDescent="0.2">
      <c r="D4403" s="188"/>
    </row>
    <row r="4404" spans="4:4" x14ac:dyDescent="0.2">
      <c r="D4404" s="188"/>
    </row>
    <row r="4405" spans="4:4" x14ac:dyDescent="0.2">
      <c r="D4405" s="188"/>
    </row>
    <row r="4406" spans="4:4" x14ac:dyDescent="0.2">
      <c r="D4406" s="188"/>
    </row>
    <row r="4407" spans="4:4" x14ac:dyDescent="0.2">
      <c r="D4407" s="188"/>
    </row>
    <row r="4408" spans="4:4" x14ac:dyDescent="0.2">
      <c r="D4408" s="188"/>
    </row>
    <row r="4409" spans="4:4" x14ac:dyDescent="0.2">
      <c r="D4409" s="188"/>
    </row>
    <row r="4410" spans="4:4" x14ac:dyDescent="0.2">
      <c r="D4410" s="188"/>
    </row>
    <row r="4411" spans="4:4" x14ac:dyDescent="0.2">
      <c r="D4411" s="188"/>
    </row>
    <row r="4412" spans="4:4" x14ac:dyDescent="0.2">
      <c r="D4412" s="188"/>
    </row>
    <row r="4413" spans="4:4" x14ac:dyDescent="0.2">
      <c r="D4413" s="188"/>
    </row>
    <row r="4414" spans="4:4" x14ac:dyDescent="0.2">
      <c r="D4414" s="188"/>
    </row>
    <row r="4415" spans="4:4" x14ac:dyDescent="0.2">
      <c r="D4415" s="188"/>
    </row>
    <row r="4416" spans="4:4" x14ac:dyDescent="0.2">
      <c r="D4416" s="188"/>
    </row>
    <row r="4417" spans="4:4" x14ac:dyDescent="0.2">
      <c r="D4417" s="188"/>
    </row>
    <row r="4418" spans="4:4" x14ac:dyDescent="0.2">
      <c r="D4418" s="188"/>
    </row>
    <row r="4419" spans="4:4" x14ac:dyDescent="0.2">
      <c r="D4419" s="188"/>
    </row>
    <row r="4420" spans="4:4" x14ac:dyDescent="0.2">
      <c r="D4420" s="188"/>
    </row>
    <row r="4421" spans="4:4" x14ac:dyDescent="0.2">
      <c r="D4421" s="188"/>
    </row>
    <row r="4422" spans="4:4" x14ac:dyDescent="0.2">
      <c r="D4422" s="188"/>
    </row>
    <row r="4423" spans="4:4" x14ac:dyDescent="0.2">
      <c r="D4423" s="188"/>
    </row>
    <row r="4424" spans="4:4" x14ac:dyDescent="0.2">
      <c r="D4424" s="188"/>
    </row>
    <row r="4425" spans="4:4" x14ac:dyDescent="0.2">
      <c r="D4425" s="188"/>
    </row>
    <row r="4426" spans="4:4" x14ac:dyDescent="0.2">
      <c r="D4426" s="188"/>
    </row>
    <row r="4427" spans="4:4" x14ac:dyDescent="0.2">
      <c r="D4427" s="188"/>
    </row>
    <row r="4428" spans="4:4" x14ac:dyDescent="0.2">
      <c r="D4428" s="188"/>
    </row>
    <row r="4429" spans="4:4" x14ac:dyDescent="0.2">
      <c r="D4429" s="188"/>
    </row>
    <row r="4430" spans="4:4" x14ac:dyDescent="0.2">
      <c r="D4430" s="188"/>
    </row>
    <row r="4431" spans="4:4" x14ac:dyDescent="0.2">
      <c r="D4431" s="188"/>
    </row>
    <row r="4432" spans="4:4" x14ac:dyDescent="0.2">
      <c r="D4432" s="188"/>
    </row>
    <row r="4433" spans="4:4" x14ac:dyDescent="0.2">
      <c r="D4433" s="188"/>
    </row>
    <row r="4434" spans="4:4" x14ac:dyDescent="0.2">
      <c r="D4434" s="188"/>
    </row>
    <row r="4435" spans="4:4" x14ac:dyDescent="0.2">
      <c r="D4435" s="188"/>
    </row>
    <row r="4436" spans="4:4" x14ac:dyDescent="0.2">
      <c r="D4436" s="188"/>
    </row>
    <row r="4437" spans="4:4" x14ac:dyDescent="0.2">
      <c r="D4437" s="188"/>
    </row>
    <row r="4438" spans="4:4" x14ac:dyDescent="0.2">
      <c r="D4438" s="188"/>
    </row>
    <row r="4439" spans="4:4" x14ac:dyDescent="0.2">
      <c r="D4439" s="188"/>
    </row>
    <row r="4440" spans="4:4" x14ac:dyDescent="0.2">
      <c r="D4440" s="188"/>
    </row>
    <row r="4441" spans="4:4" x14ac:dyDescent="0.2">
      <c r="D4441" s="188"/>
    </row>
    <row r="4442" spans="4:4" x14ac:dyDescent="0.2">
      <c r="D4442" s="188"/>
    </row>
    <row r="4443" spans="4:4" x14ac:dyDescent="0.2">
      <c r="D4443" s="188"/>
    </row>
    <row r="4444" spans="4:4" x14ac:dyDescent="0.2">
      <c r="D4444" s="188"/>
    </row>
    <row r="4445" spans="4:4" x14ac:dyDescent="0.2">
      <c r="D4445" s="188"/>
    </row>
    <row r="4446" spans="4:4" x14ac:dyDescent="0.2">
      <c r="D4446" s="188"/>
    </row>
    <row r="4447" spans="4:4" x14ac:dyDescent="0.2">
      <c r="D4447" s="188"/>
    </row>
    <row r="4448" spans="4:4" x14ac:dyDescent="0.2">
      <c r="D4448" s="188"/>
    </row>
    <row r="4449" spans="4:4" x14ac:dyDescent="0.2">
      <c r="D4449" s="188"/>
    </row>
    <row r="4450" spans="4:4" x14ac:dyDescent="0.2">
      <c r="D4450" s="188"/>
    </row>
    <row r="4451" spans="4:4" x14ac:dyDescent="0.2">
      <c r="D4451" s="188"/>
    </row>
    <row r="4452" spans="4:4" x14ac:dyDescent="0.2">
      <c r="D4452" s="188"/>
    </row>
    <row r="4453" spans="4:4" x14ac:dyDescent="0.2">
      <c r="D4453" s="188"/>
    </row>
    <row r="4454" spans="4:4" x14ac:dyDescent="0.2">
      <c r="D4454" s="188"/>
    </row>
    <row r="4455" spans="4:4" x14ac:dyDescent="0.2">
      <c r="D4455" s="188"/>
    </row>
    <row r="4456" spans="4:4" x14ac:dyDescent="0.2">
      <c r="D4456" s="188"/>
    </row>
    <row r="4457" spans="4:4" x14ac:dyDescent="0.2">
      <c r="D4457" s="188"/>
    </row>
    <row r="4458" spans="4:4" x14ac:dyDescent="0.2">
      <c r="D4458" s="188"/>
    </row>
    <row r="4459" spans="4:4" x14ac:dyDescent="0.2">
      <c r="D4459" s="188"/>
    </row>
    <row r="4460" spans="4:4" x14ac:dyDescent="0.2">
      <c r="D4460" s="188"/>
    </row>
    <row r="4461" spans="4:4" x14ac:dyDescent="0.2">
      <c r="D4461" s="188"/>
    </row>
    <row r="4462" spans="4:4" x14ac:dyDescent="0.2">
      <c r="D4462" s="188"/>
    </row>
    <row r="4463" spans="4:4" x14ac:dyDescent="0.2">
      <c r="D4463" s="188"/>
    </row>
    <row r="4464" spans="4:4" x14ac:dyDescent="0.2">
      <c r="D4464" s="188"/>
    </row>
    <row r="4465" spans="4:4" x14ac:dyDescent="0.2">
      <c r="D4465" s="188"/>
    </row>
    <row r="4466" spans="4:4" x14ac:dyDescent="0.2">
      <c r="D4466" s="188"/>
    </row>
    <row r="4467" spans="4:4" x14ac:dyDescent="0.2">
      <c r="D4467" s="188"/>
    </row>
    <row r="4468" spans="4:4" x14ac:dyDescent="0.2">
      <c r="D4468" s="188"/>
    </row>
    <row r="4469" spans="4:4" x14ac:dyDescent="0.2">
      <c r="D4469" s="188"/>
    </row>
    <row r="4470" spans="4:4" x14ac:dyDescent="0.2">
      <c r="D4470" s="188"/>
    </row>
    <row r="4471" spans="4:4" x14ac:dyDescent="0.2">
      <c r="D4471" s="188"/>
    </row>
    <row r="4472" spans="4:4" x14ac:dyDescent="0.2">
      <c r="D4472" s="188"/>
    </row>
    <row r="4473" spans="4:4" x14ac:dyDescent="0.2">
      <c r="D4473" s="188"/>
    </row>
    <row r="4474" spans="4:4" x14ac:dyDescent="0.2">
      <c r="D4474" s="188"/>
    </row>
    <row r="4475" spans="4:4" x14ac:dyDescent="0.2">
      <c r="D4475" s="188"/>
    </row>
    <row r="4476" spans="4:4" x14ac:dyDescent="0.2">
      <c r="D4476" s="188"/>
    </row>
    <row r="4477" spans="4:4" x14ac:dyDescent="0.2">
      <c r="D4477" s="188"/>
    </row>
    <row r="4478" spans="4:4" x14ac:dyDescent="0.2">
      <c r="D4478" s="188"/>
    </row>
    <row r="4479" spans="4:4" x14ac:dyDescent="0.2">
      <c r="D4479" s="188"/>
    </row>
    <row r="4480" spans="4:4" x14ac:dyDescent="0.2">
      <c r="D4480" s="188"/>
    </row>
    <row r="4481" spans="4:4" x14ac:dyDescent="0.2">
      <c r="D4481" s="188"/>
    </row>
    <row r="4482" spans="4:4" x14ac:dyDescent="0.2">
      <c r="D4482" s="188"/>
    </row>
    <row r="4483" spans="4:4" x14ac:dyDescent="0.2">
      <c r="D4483" s="188"/>
    </row>
    <row r="4484" spans="4:4" x14ac:dyDescent="0.2">
      <c r="D4484" s="188"/>
    </row>
    <row r="4485" spans="4:4" x14ac:dyDescent="0.2">
      <c r="D4485" s="188"/>
    </row>
    <row r="4486" spans="4:4" x14ac:dyDescent="0.2">
      <c r="D4486" s="188"/>
    </row>
    <row r="4487" spans="4:4" x14ac:dyDescent="0.2">
      <c r="D4487" s="188"/>
    </row>
    <row r="4488" spans="4:4" x14ac:dyDescent="0.2">
      <c r="D4488" s="188"/>
    </row>
    <row r="4489" spans="4:4" x14ac:dyDescent="0.2">
      <c r="D4489" s="188"/>
    </row>
    <row r="4490" spans="4:4" x14ac:dyDescent="0.2">
      <c r="D4490" s="188"/>
    </row>
    <row r="4491" spans="4:4" x14ac:dyDescent="0.2">
      <c r="D4491" s="188"/>
    </row>
    <row r="4492" spans="4:4" x14ac:dyDescent="0.2">
      <c r="D4492" s="188"/>
    </row>
    <row r="4493" spans="4:4" x14ac:dyDescent="0.2">
      <c r="D4493" s="188"/>
    </row>
    <row r="4494" spans="4:4" x14ac:dyDescent="0.2">
      <c r="D4494" s="188"/>
    </row>
    <row r="4495" spans="4:4" x14ac:dyDescent="0.2">
      <c r="D4495" s="188"/>
    </row>
    <row r="4496" spans="4:4" x14ac:dyDescent="0.2">
      <c r="D4496" s="188"/>
    </row>
    <row r="4497" spans="4:4" x14ac:dyDescent="0.2">
      <c r="D4497" s="188"/>
    </row>
    <row r="4498" spans="4:4" x14ac:dyDescent="0.2">
      <c r="D4498" s="188"/>
    </row>
    <row r="4499" spans="4:4" x14ac:dyDescent="0.2">
      <c r="D4499" s="188"/>
    </row>
    <row r="4500" spans="4:4" x14ac:dyDescent="0.2">
      <c r="D4500" s="188"/>
    </row>
    <row r="4501" spans="4:4" x14ac:dyDescent="0.2">
      <c r="D4501" s="188"/>
    </row>
    <row r="4502" spans="4:4" x14ac:dyDescent="0.2">
      <c r="D4502" s="188"/>
    </row>
    <row r="4503" spans="4:4" x14ac:dyDescent="0.2">
      <c r="D4503" s="188"/>
    </row>
    <row r="4504" spans="4:4" x14ac:dyDescent="0.2">
      <c r="D4504" s="188"/>
    </row>
    <row r="4505" spans="4:4" x14ac:dyDescent="0.2">
      <c r="D4505" s="188"/>
    </row>
    <row r="4506" spans="4:4" x14ac:dyDescent="0.2">
      <c r="D4506" s="188"/>
    </row>
    <row r="4507" spans="4:4" x14ac:dyDescent="0.2">
      <c r="D4507" s="188"/>
    </row>
    <row r="4508" spans="4:4" x14ac:dyDescent="0.2">
      <c r="D4508" s="188"/>
    </row>
    <row r="4509" spans="4:4" x14ac:dyDescent="0.2">
      <c r="D4509" s="188"/>
    </row>
    <row r="4510" spans="4:4" x14ac:dyDescent="0.2">
      <c r="D4510" s="188"/>
    </row>
    <row r="4511" spans="4:4" x14ac:dyDescent="0.2">
      <c r="D4511" s="188"/>
    </row>
    <row r="4512" spans="4:4" x14ac:dyDescent="0.2">
      <c r="D4512" s="188"/>
    </row>
    <row r="4513" spans="4:4" x14ac:dyDescent="0.2">
      <c r="D4513" s="188"/>
    </row>
    <row r="4514" spans="4:4" x14ac:dyDescent="0.2">
      <c r="D4514" s="188"/>
    </row>
    <row r="4515" spans="4:4" x14ac:dyDescent="0.2">
      <c r="D4515" s="188"/>
    </row>
    <row r="4516" spans="4:4" x14ac:dyDescent="0.2">
      <c r="D4516" s="188"/>
    </row>
    <row r="4517" spans="4:4" x14ac:dyDescent="0.2">
      <c r="D4517" s="188"/>
    </row>
    <row r="4518" spans="4:4" x14ac:dyDescent="0.2">
      <c r="D4518" s="188"/>
    </row>
    <row r="4519" spans="4:4" x14ac:dyDescent="0.2">
      <c r="D4519" s="188"/>
    </row>
    <row r="4520" spans="4:4" x14ac:dyDescent="0.2">
      <c r="D4520" s="188"/>
    </row>
    <row r="4521" spans="4:4" x14ac:dyDescent="0.2">
      <c r="D4521" s="188"/>
    </row>
    <row r="4522" spans="4:4" x14ac:dyDescent="0.2">
      <c r="D4522" s="188"/>
    </row>
    <row r="4523" spans="4:4" x14ac:dyDescent="0.2">
      <c r="D4523" s="188"/>
    </row>
    <row r="4524" spans="4:4" x14ac:dyDescent="0.2">
      <c r="D4524" s="188"/>
    </row>
    <row r="4525" spans="4:4" x14ac:dyDescent="0.2">
      <c r="D4525" s="188"/>
    </row>
    <row r="4526" spans="4:4" x14ac:dyDescent="0.2">
      <c r="D4526" s="188"/>
    </row>
    <row r="4527" spans="4:4" x14ac:dyDescent="0.2">
      <c r="D4527" s="188"/>
    </row>
    <row r="4528" spans="4:4" x14ac:dyDescent="0.2">
      <c r="D4528" s="188"/>
    </row>
    <row r="4529" spans="4:4" x14ac:dyDescent="0.2">
      <c r="D4529" s="188"/>
    </row>
    <row r="4530" spans="4:4" x14ac:dyDescent="0.2">
      <c r="D4530" s="188"/>
    </row>
    <row r="4531" spans="4:4" x14ac:dyDescent="0.2">
      <c r="D4531" s="188"/>
    </row>
    <row r="4532" spans="4:4" x14ac:dyDescent="0.2">
      <c r="D4532" s="188"/>
    </row>
    <row r="4533" spans="4:4" x14ac:dyDescent="0.2">
      <c r="D4533" s="188"/>
    </row>
    <row r="4534" spans="4:4" x14ac:dyDescent="0.2">
      <c r="D4534" s="188"/>
    </row>
    <row r="4535" spans="4:4" x14ac:dyDescent="0.2">
      <c r="D4535" s="188"/>
    </row>
    <row r="4536" spans="4:4" x14ac:dyDescent="0.2">
      <c r="D4536" s="188"/>
    </row>
    <row r="4537" spans="4:4" x14ac:dyDescent="0.2">
      <c r="D4537" s="188"/>
    </row>
    <row r="4538" spans="4:4" x14ac:dyDescent="0.2">
      <c r="D4538" s="188"/>
    </row>
    <row r="4539" spans="4:4" x14ac:dyDescent="0.2">
      <c r="D4539" s="188"/>
    </row>
    <row r="4540" spans="4:4" x14ac:dyDescent="0.2">
      <c r="D4540" s="188"/>
    </row>
    <row r="4541" spans="4:4" x14ac:dyDescent="0.2">
      <c r="D4541" s="188"/>
    </row>
    <row r="4542" spans="4:4" x14ac:dyDescent="0.2">
      <c r="D4542" s="188"/>
    </row>
    <row r="4543" spans="4:4" x14ac:dyDescent="0.2">
      <c r="D4543" s="188"/>
    </row>
    <row r="4544" spans="4:4" x14ac:dyDescent="0.2">
      <c r="D4544" s="188"/>
    </row>
    <row r="4545" spans="4:4" x14ac:dyDescent="0.2">
      <c r="D4545" s="188"/>
    </row>
    <row r="4546" spans="4:4" x14ac:dyDescent="0.2">
      <c r="D4546" s="188"/>
    </row>
    <row r="4547" spans="4:4" x14ac:dyDescent="0.2">
      <c r="D4547" s="188"/>
    </row>
    <row r="4548" spans="4:4" x14ac:dyDescent="0.2">
      <c r="D4548" s="188"/>
    </row>
    <row r="4549" spans="4:4" x14ac:dyDescent="0.2">
      <c r="D4549" s="188"/>
    </row>
    <row r="4550" spans="4:4" x14ac:dyDescent="0.2">
      <c r="D4550" s="188"/>
    </row>
    <row r="4551" spans="4:4" x14ac:dyDescent="0.2">
      <c r="D4551" s="188"/>
    </row>
    <row r="4552" spans="4:4" x14ac:dyDescent="0.2">
      <c r="D4552" s="188"/>
    </row>
    <row r="4553" spans="4:4" x14ac:dyDescent="0.2">
      <c r="D4553" s="188"/>
    </row>
    <row r="4554" spans="4:4" x14ac:dyDescent="0.2">
      <c r="D4554" s="188"/>
    </row>
    <row r="4555" spans="4:4" x14ac:dyDescent="0.2">
      <c r="D4555" s="188"/>
    </row>
    <row r="4556" spans="4:4" x14ac:dyDescent="0.2">
      <c r="D4556" s="188"/>
    </row>
    <row r="4557" spans="4:4" x14ac:dyDescent="0.2">
      <c r="D4557" s="188"/>
    </row>
    <row r="4558" spans="4:4" x14ac:dyDescent="0.2">
      <c r="D4558" s="188"/>
    </row>
    <row r="4559" spans="4:4" x14ac:dyDescent="0.2">
      <c r="D4559" s="188"/>
    </row>
    <row r="4560" spans="4:4" x14ac:dyDescent="0.2">
      <c r="D4560" s="188"/>
    </row>
    <row r="4561" spans="4:4" x14ac:dyDescent="0.2">
      <c r="D4561" s="188"/>
    </row>
    <row r="4562" spans="4:4" x14ac:dyDescent="0.2">
      <c r="D4562" s="188"/>
    </row>
    <row r="4563" spans="4:4" x14ac:dyDescent="0.2">
      <c r="D4563" s="188"/>
    </row>
    <row r="4564" spans="4:4" x14ac:dyDescent="0.2">
      <c r="D4564" s="188"/>
    </row>
    <row r="4565" spans="4:4" x14ac:dyDescent="0.2">
      <c r="D4565" s="188"/>
    </row>
    <row r="4566" spans="4:4" x14ac:dyDescent="0.2">
      <c r="D4566" s="188"/>
    </row>
    <row r="4567" spans="4:4" x14ac:dyDescent="0.2">
      <c r="D4567" s="188"/>
    </row>
    <row r="4568" spans="4:4" x14ac:dyDescent="0.2">
      <c r="D4568" s="188"/>
    </row>
    <row r="4569" spans="4:4" x14ac:dyDescent="0.2">
      <c r="D4569" s="188"/>
    </row>
    <row r="4570" spans="4:4" x14ac:dyDescent="0.2">
      <c r="D4570" s="188"/>
    </row>
    <row r="4571" spans="4:4" x14ac:dyDescent="0.2">
      <c r="D4571" s="188"/>
    </row>
    <row r="4572" spans="4:4" x14ac:dyDescent="0.2">
      <c r="D4572" s="188"/>
    </row>
    <row r="4573" spans="4:4" x14ac:dyDescent="0.2">
      <c r="D4573" s="188"/>
    </row>
    <row r="4574" spans="4:4" x14ac:dyDescent="0.2">
      <c r="D4574" s="188"/>
    </row>
    <row r="4575" spans="4:4" x14ac:dyDescent="0.2">
      <c r="D4575" s="188"/>
    </row>
    <row r="4576" spans="4:4" x14ac:dyDescent="0.2">
      <c r="D4576" s="188"/>
    </row>
    <row r="4577" spans="4:4" x14ac:dyDescent="0.2">
      <c r="D4577" s="188"/>
    </row>
    <row r="4578" spans="4:4" x14ac:dyDescent="0.2">
      <c r="D4578" s="188"/>
    </row>
    <row r="4579" spans="4:4" x14ac:dyDescent="0.2">
      <c r="D4579" s="188"/>
    </row>
    <row r="4580" spans="4:4" x14ac:dyDescent="0.2">
      <c r="D4580" s="188"/>
    </row>
    <row r="4581" spans="4:4" x14ac:dyDescent="0.2">
      <c r="D4581" s="188"/>
    </row>
    <row r="4582" spans="4:4" x14ac:dyDescent="0.2">
      <c r="D4582" s="188"/>
    </row>
    <row r="4583" spans="4:4" x14ac:dyDescent="0.2">
      <c r="D4583" s="188"/>
    </row>
    <row r="4584" spans="4:4" x14ac:dyDescent="0.2">
      <c r="D4584" s="188"/>
    </row>
    <row r="4585" spans="4:4" x14ac:dyDescent="0.2">
      <c r="D4585" s="188"/>
    </row>
    <row r="4586" spans="4:4" x14ac:dyDescent="0.2">
      <c r="D4586" s="188"/>
    </row>
    <row r="4587" spans="4:4" x14ac:dyDescent="0.2">
      <c r="D4587" s="188"/>
    </row>
    <row r="4588" spans="4:4" x14ac:dyDescent="0.2">
      <c r="D4588" s="188"/>
    </row>
    <row r="4589" spans="4:4" x14ac:dyDescent="0.2">
      <c r="D4589" s="188"/>
    </row>
    <row r="4590" spans="4:4" x14ac:dyDescent="0.2">
      <c r="D4590" s="188"/>
    </row>
    <row r="4591" spans="4:4" x14ac:dyDescent="0.2">
      <c r="D4591" s="188"/>
    </row>
    <row r="4592" spans="4:4" x14ac:dyDescent="0.2">
      <c r="D4592" s="188"/>
    </row>
    <row r="4593" spans="4:4" x14ac:dyDescent="0.2">
      <c r="D4593" s="188"/>
    </row>
    <row r="4594" spans="4:4" x14ac:dyDescent="0.2">
      <c r="D4594" s="188"/>
    </row>
    <row r="4595" spans="4:4" x14ac:dyDescent="0.2">
      <c r="D4595" s="188"/>
    </row>
    <row r="4596" spans="4:4" x14ac:dyDescent="0.2">
      <c r="D4596" s="188"/>
    </row>
    <row r="4597" spans="4:4" x14ac:dyDescent="0.2">
      <c r="D4597" s="188"/>
    </row>
    <row r="4598" spans="4:4" x14ac:dyDescent="0.2">
      <c r="D4598" s="188"/>
    </row>
    <row r="4599" spans="4:4" x14ac:dyDescent="0.2">
      <c r="D4599" s="188"/>
    </row>
    <row r="4600" spans="4:4" x14ac:dyDescent="0.2">
      <c r="D4600" s="188"/>
    </row>
    <row r="4601" spans="4:4" x14ac:dyDescent="0.2">
      <c r="D4601" s="188"/>
    </row>
    <row r="4602" spans="4:4" x14ac:dyDescent="0.2">
      <c r="D4602" s="188"/>
    </row>
    <row r="4603" spans="4:4" x14ac:dyDescent="0.2">
      <c r="D4603" s="188"/>
    </row>
    <row r="4604" spans="4:4" x14ac:dyDescent="0.2">
      <c r="D4604" s="188"/>
    </row>
    <row r="4605" spans="4:4" x14ac:dyDescent="0.2">
      <c r="D4605" s="188"/>
    </row>
    <row r="4606" spans="4:4" x14ac:dyDescent="0.2">
      <c r="D4606" s="188"/>
    </row>
    <row r="4607" spans="4:4" x14ac:dyDescent="0.2">
      <c r="D4607" s="188"/>
    </row>
    <row r="4608" spans="4:4" x14ac:dyDescent="0.2">
      <c r="D4608" s="188"/>
    </row>
    <row r="4609" spans="4:4" x14ac:dyDescent="0.2">
      <c r="D4609" s="188"/>
    </row>
    <row r="4610" spans="4:4" x14ac:dyDescent="0.2">
      <c r="D4610" s="188"/>
    </row>
    <row r="4611" spans="4:4" x14ac:dyDescent="0.2">
      <c r="D4611" s="188"/>
    </row>
    <row r="4612" spans="4:4" x14ac:dyDescent="0.2">
      <c r="D4612" s="188"/>
    </row>
    <row r="4613" spans="4:4" x14ac:dyDescent="0.2">
      <c r="D4613" s="188"/>
    </row>
    <row r="4614" spans="4:4" x14ac:dyDescent="0.2">
      <c r="D4614" s="188"/>
    </row>
    <row r="4615" spans="4:4" x14ac:dyDescent="0.2">
      <c r="D4615" s="188"/>
    </row>
    <row r="4616" spans="4:4" x14ac:dyDescent="0.2">
      <c r="D4616" s="188"/>
    </row>
    <row r="4617" spans="4:4" x14ac:dyDescent="0.2">
      <c r="D4617" s="188"/>
    </row>
    <row r="4618" spans="4:4" x14ac:dyDescent="0.2">
      <c r="D4618" s="188"/>
    </row>
    <row r="4619" spans="4:4" x14ac:dyDescent="0.2">
      <c r="D4619" s="188"/>
    </row>
    <row r="4620" spans="4:4" x14ac:dyDescent="0.2">
      <c r="D4620" s="188"/>
    </row>
    <row r="4621" spans="4:4" x14ac:dyDescent="0.2">
      <c r="D4621" s="188"/>
    </row>
    <row r="4622" spans="4:4" x14ac:dyDescent="0.2">
      <c r="D4622" s="188"/>
    </row>
    <row r="4623" spans="4:4" x14ac:dyDescent="0.2">
      <c r="D4623" s="188"/>
    </row>
    <row r="4624" spans="4:4" x14ac:dyDescent="0.2">
      <c r="D4624" s="188"/>
    </row>
    <row r="4625" spans="4:4" x14ac:dyDescent="0.2">
      <c r="D4625" s="188"/>
    </row>
    <row r="4626" spans="4:4" x14ac:dyDescent="0.2">
      <c r="D4626" s="188"/>
    </row>
    <row r="4627" spans="4:4" x14ac:dyDescent="0.2">
      <c r="D4627" s="188"/>
    </row>
    <row r="4628" spans="4:4" x14ac:dyDescent="0.2">
      <c r="D4628" s="188"/>
    </row>
    <row r="4629" spans="4:4" x14ac:dyDescent="0.2">
      <c r="D4629" s="188"/>
    </row>
    <row r="4630" spans="4:4" x14ac:dyDescent="0.2">
      <c r="D4630" s="188"/>
    </row>
    <row r="4631" spans="4:4" x14ac:dyDescent="0.2">
      <c r="D4631" s="188"/>
    </row>
    <row r="4632" spans="4:4" x14ac:dyDescent="0.2">
      <c r="D4632" s="188"/>
    </row>
    <row r="4633" spans="4:4" x14ac:dyDescent="0.2">
      <c r="D4633" s="188"/>
    </row>
    <row r="4634" spans="4:4" x14ac:dyDescent="0.2">
      <c r="D4634" s="188"/>
    </row>
    <row r="4635" spans="4:4" x14ac:dyDescent="0.2">
      <c r="D4635" s="188"/>
    </row>
    <row r="4636" spans="4:4" x14ac:dyDescent="0.2">
      <c r="D4636" s="188"/>
    </row>
    <row r="4637" spans="4:4" x14ac:dyDescent="0.2">
      <c r="D4637" s="188"/>
    </row>
    <row r="4638" spans="4:4" x14ac:dyDescent="0.2">
      <c r="D4638" s="188"/>
    </row>
    <row r="4639" spans="4:4" x14ac:dyDescent="0.2">
      <c r="D4639" s="188"/>
    </row>
    <row r="4640" spans="4:4" x14ac:dyDescent="0.2">
      <c r="D4640" s="188"/>
    </row>
    <row r="4641" spans="4:4" x14ac:dyDescent="0.2">
      <c r="D4641" s="188"/>
    </row>
    <row r="4642" spans="4:4" x14ac:dyDescent="0.2">
      <c r="D4642" s="188"/>
    </row>
    <row r="4643" spans="4:4" x14ac:dyDescent="0.2">
      <c r="D4643" s="188"/>
    </row>
    <row r="4644" spans="4:4" x14ac:dyDescent="0.2">
      <c r="D4644" s="188"/>
    </row>
    <row r="4645" spans="4:4" x14ac:dyDescent="0.2">
      <c r="D4645" s="188"/>
    </row>
    <row r="4646" spans="4:4" x14ac:dyDescent="0.2">
      <c r="D4646" s="188"/>
    </row>
    <row r="4647" spans="4:4" x14ac:dyDescent="0.2">
      <c r="D4647" s="188"/>
    </row>
    <row r="4648" spans="4:4" x14ac:dyDescent="0.2">
      <c r="D4648" s="188"/>
    </row>
    <row r="4649" spans="4:4" x14ac:dyDescent="0.2">
      <c r="D4649" s="188"/>
    </row>
    <row r="4650" spans="4:4" x14ac:dyDescent="0.2">
      <c r="D4650" s="188"/>
    </row>
    <row r="4651" spans="4:4" x14ac:dyDescent="0.2">
      <c r="D4651" s="188"/>
    </row>
    <row r="4652" spans="4:4" x14ac:dyDescent="0.2">
      <c r="D4652" s="188"/>
    </row>
    <row r="4653" spans="4:4" x14ac:dyDescent="0.2">
      <c r="D4653" s="188"/>
    </row>
    <row r="4654" spans="4:4" x14ac:dyDescent="0.2">
      <c r="D4654" s="188"/>
    </row>
    <row r="4655" spans="4:4" x14ac:dyDescent="0.2">
      <c r="D4655" s="188"/>
    </row>
    <row r="4656" spans="4:4" x14ac:dyDescent="0.2">
      <c r="D4656" s="188"/>
    </row>
    <row r="4657" spans="4:4" x14ac:dyDescent="0.2">
      <c r="D4657" s="188"/>
    </row>
    <row r="4658" spans="4:4" x14ac:dyDescent="0.2">
      <c r="D4658" s="188"/>
    </row>
    <row r="4659" spans="4:4" x14ac:dyDescent="0.2">
      <c r="D4659" s="188"/>
    </row>
    <row r="4660" spans="4:4" x14ac:dyDescent="0.2">
      <c r="D4660" s="188"/>
    </row>
    <row r="4661" spans="4:4" x14ac:dyDescent="0.2">
      <c r="D4661" s="188"/>
    </row>
    <row r="4662" spans="4:4" x14ac:dyDescent="0.2">
      <c r="D4662" s="188"/>
    </row>
    <row r="4663" spans="4:4" x14ac:dyDescent="0.2">
      <c r="D4663" s="188"/>
    </row>
    <row r="4664" spans="4:4" x14ac:dyDescent="0.2">
      <c r="D4664" s="188"/>
    </row>
    <row r="4665" spans="4:4" x14ac:dyDescent="0.2">
      <c r="D4665" s="188"/>
    </row>
    <row r="4666" spans="4:4" x14ac:dyDescent="0.2">
      <c r="D4666" s="188"/>
    </row>
    <row r="4667" spans="4:4" x14ac:dyDescent="0.2">
      <c r="D4667" s="188"/>
    </row>
    <row r="4668" spans="4:4" x14ac:dyDescent="0.2">
      <c r="D4668" s="188"/>
    </row>
    <row r="4669" spans="4:4" x14ac:dyDescent="0.2">
      <c r="D4669" s="188"/>
    </row>
    <row r="4670" spans="4:4" x14ac:dyDescent="0.2">
      <c r="D4670" s="188"/>
    </row>
    <row r="4671" spans="4:4" x14ac:dyDescent="0.2">
      <c r="D4671" s="188"/>
    </row>
    <row r="4672" spans="4:4" x14ac:dyDescent="0.2">
      <c r="D4672" s="188"/>
    </row>
    <row r="4673" spans="4:4" x14ac:dyDescent="0.2">
      <c r="D4673" s="188"/>
    </row>
    <row r="4674" spans="4:4" x14ac:dyDescent="0.2">
      <c r="D4674" s="188"/>
    </row>
    <row r="4675" spans="4:4" x14ac:dyDescent="0.2">
      <c r="D4675" s="188"/>
    </row>
    <row r="4676" spans="4:4" x14ac:dyDescent="0.2">
      <c r="D4676" s="188"/>
    </row>
    <row r="4677" spans="4:4" x14ac:dyDescent="0.2">
      <c r="D4677" s="188"/>
    </row>
    <row r="4678" spans="4:4" x14ac:dyDescent="0.2">
      <c r="D4678" s="188"/>
    </row>
    <row r="4679" spans="4:4" x14ac:dyDescent="0.2">
      <c r="D4679" s="188"/>
    </row>
    <row r="4680" spans="4:4" x14ac:dyDescent="0.2">
      <c r="D4680" s="188"/>
    </row>
    <row r="4681" spans="4:4" x14ac:dyDescent="0.2">
      <c r="D4681" s="188"/>
    </row>
    <row r="4682" spans="4:4" x14ac:dyDescent="0.2">
      <c r="D4682" s="188"/>
    </row>
    <row r="4683" spans="4:4" x14ac:dyDescent="0.2">
      <c r="D4683" s="188"/>
    </row>
    <row r="4684" spans="4:4" x14ac:dyDescent="0.2">
      <c r="D4684" s="188"/>
    </row>
    <row r="4685" spans="4:4" x14ac:dyDescent="0.2">
      <c r="D4685" s="188"/>
    </row>
    <row r="4686" spans="4:4" x14ac:dyDescent="0.2">
      <c r="D4686" s="188"/>
    </row>
    <row r="4687" spans="4:4" x14ac:dyDescent="0.2">
      <c r="D4687" s="188"/>
    </row>
    <row r="4688" spans="4:4" x14ac:dyDescent="0.2">
      <c r="D4688" s="188"/>
    </row>
    <row r="4689" spans="4:4" x14ac:dyDescent="0.2">
      <c r="D4689" s="188"/>
    </row>
    <row r="4690" spans="4:4" x14ac:dyDescent="0.2">
      <c r="D4690" s="188"/>
    </row>
    <row r="4691" spans="4:4" x14ac:dyDescent="0.2">
      <c r="D4691" s="188"/>
    </row>
    <row r="4692" spans="4:4" x14ac:dyDescent="0.2">
      <c r="D4692" s="188"/>
    </row>
    <row r="4693" spans="4:4" x14ac:dyDescent="0.2">
      <c r="D4693" s="188"/>
    </row>
    <row r="4694" spans="4:4" x14ac:dyDescent="0.2">
      <c r="D4694" s="188"/>
    </row>
    <row r="4695" spans="4:4" x14ac:dyDescent="0.2">
      <c r="D4695" s="188"/>
    </row>
    <row r="4696" spans="4:4" x14ac:dyDescent="0.2">
      <c r="D4696" s="188"/>
    </row>
    <row r="4697" spans="4:4" x14ac:dyDescent="0.2">
      <c r="D4697" s="188"/>
    </row>
    <row r="4698" spans="4:4" x14ac:dyDescent="0.2">
      <c r="D4698" s="188"/>
    </row>
    <row r="4699" spans="4:4" x14ac:dyDescent="0.2">
      <c r="D4699" s="188"/>
    </row>
    <row r="4700" spans="4:4" x14ac:dyDescent="0.2">
      <c r="D4700" s="188"/>
    </row>
    <row r="4701" spans="4:4" x14ac:dyDescent="0.2">
      <c r="D4701" s="188"/>
    </row>
    <row r="4702" spans="4:4" x14ac:dyDescent="0.2">
      <c r="D4702" s="188"/>
    </row>
    <row r="4703" spans="4:4" x14ac:dyDescent="0.2">
      <c r="D4703" s="188"/>
    </row>
    <row r="4704" spans="4:4" x14ac:dyDescent="0.2">
      <c r="D4704" s="188"/>
    </row>
    <row r="4705" spans="4:4" x14ac:dyDescent="0.2">
      <c r="D4705" s="188"/>
    </row>
    <row r="4706" spans="4:4" x14ac:dyDescent="0.2">
      <c r="D4706" s="188"/>
    </row>
    <row r="4707" spans="4:4" x14ac:dyDescent="0.2">
      <c r="D4707" s="188"/>
    </row>
    <row r="4708" spans="4:4" x14ac:dyDescent="0.2">
      <c r="D4708" s="188"/>
    </row>
    <row r="4709" spans="4:4" x14ac:dyDescent="0.2">
      <c r="D4709" s="188"/>
    </row>
    <row r="4710" spans="4:4" x14ac:dyDescent="0.2">
      <c r="D4710" s="188"/>
    </row>
    <row r="4711" spans="4:4" x14ac:dyDescent="0.2">
      <c r="D4711" s="188"/>
    </row>
    <row r="4712" spans="4:4" x14ac:dyDescent="0.2">
      <c r="D4712" s="188"/>
    </row>
    <row r="4713" spans="4:4" x14ac:dyDescent="0.2">
      <c r="D4713" s="188"/>
    </row>
    <row r="4714" spans="4:4" x14ac:dyDescent="0.2">
      <c r="D4714" s="188"/>
    </row>
    <row r="4715" spans="4:4" x14ac:dyDescent="0.2">
      <c r="D4715" s="188"/>
    </row>
    <row r="4716" spans="4:4" x14ac:dyDescent="0.2">
      <c r="D4716" s="188"/>
    </row>
    <row r="4717" spans="4:4" x14ac:dyDescent="0.2">
      <c r="D4717" s="188"/>
    </row>
    <row r="4718" spans="4:4" x14ac:dyDescent="0.2">
      <c r="D4718" s="188"/>
    </row>
    <row r="4719" spans="4:4" x14ac:dyDescent="0.2">
      <c r="D4719" s="188"/>
    </row>
    <row r="4720" spans="4:4" x14ac:dyDescent="0.2">
      <c r="D4720" s="188"/>
    </row>
    <row r="4721" spans="4:4" x14ac:dyDescent="0.2">
      <c r="D4721" s="188"/>
    </row>
    <row r="4722" spans="4:4" x14ac:dyDescent="0.2">
      <c r="D4722" s="188"/>
    </row>
    <row r="4723" spans="4:4" x14ac:dyDescent="0.2">
      <c r="D4723" s="188"/>
    </row>
    <row r="4724" spans="4:4" x14ac:dyDescent="0.2">
      <c r="D4724" s="188"/>
    </row>
    <row r="4725" spans="4:4" x14ac:dyDescent="0.2">
      <c r="D4725" s="188"/>
    </row>
    <row r="4726" spans="4:4" x14ac:dyDescent="0.2">
      <c r="D4726" s="188"/>
    </row>
    <row r="4727" spans="4:4" x14ac:dyDescent="0.2">
      <c r="D4727" s="188"/>
    </row>
    <row r="4728" spans="4:4" x14ac:dyDescent="0.2">
      <c r="D4728" s="188"/>
    </row>
    <row r="4729" spans="4:4" x14ac:dyDescent="0.2">
      <c r="D4729" s="188"/>
    </row>
    <row r="4730" spans="4:4" x14ac:dyDescent="0.2">
      <c r="D4730" s="188"/>
    </row>
    <row r="4731" spans="4:4" x14ac:dyDescent="0.2">
      <c r="D4731" s="188"/>
    </row>
    <row r="4732" spans="4:4" x14ac:dyDescent="0.2">
      <c r="D4732" s="188"/>
    </row>
    <row r="4733" spans="4:4" x14ac:dyDescent="0.2">
      <c r="D4733" s="188"/>
    </row>
    <row r="4734" spans="4:4" x14ac:dyDescent="0.2">
      <c r="D4734" s="188"/>
    </row>
    <row r="4735" spans="4:4" x14ac:dyDescent="0.2">
      <c r="D4735" s="188"/>
    </row>
    <row r="4736" spans="4:4" x14ac:dyDescent="0.2">
      <c r="D4736" s="188"/>
    </row>
    <row r="4737" spans="4:4" x14ac:dyDescent="0.2">
      <c r="D4737" s="188"/>
    </row>
    <row r="4738" spans="4:4" x14ac:dyDescent="0.2">
      <c r="D4738" s="188"/>
    </row>
    <row r="4739" spans="4:4" x14ac:dyDescent="0.2">
      <c r="D4739" s="188"/>
    </row>
    <row r="4740" spans="4:4" x14ac:dyDescent="0.2">
      <c r="D4740" s="188"/>
    </row>
    <row r="4741" spans="4:4" x14ac:dyDescent="0.2">
      <c r="D4741" s="188"/>
    </row>
    <row r="4742" spans="4:4" x14ac:dyDescent="0.2">
      <c r="D4742" s="188"/>
    </row>
    <row r="4743" spans="4:4" x14ac:dyDescent="0.2">
      <c r="D4743" s="188"/>
    </row>
    <row r="4744" spans="4:4" x14ac:dyDescent="0.2">
      <c r="D4744" s="188"/>
    </row>
    <row r="4745" spans="4:4" x14ac:dyDescent="0.2">
      <c r="D4745" s="188"/>
    </row>
    <row r="4746" spans="4:4" x14ac:dyDescent="0.2">
      <c r="D4746" s="188"/>
    </row>
    <row r="4747" spans="4:4" x14ac:dyDescent="0.2">
      <c r="D4747" s="188"/>
    </row>
    <row r="4748" spans="4:4" x14ac:dyDescent="0.2">
      <c r="D4748" s="188"/>
    </row>
    <row r="4749" spans="4:4" x14ac:dyDescent="0.2">
      <c r="D4749" s="188"/>
    </row>
    <row r="4750" spans="4:4" x14ac:dyDescent="0.2">
      <c r="D4750" s="188"/>
    </row>
    <row r="4751" spans="4:4" x14ac:dyDescent="0.2">
      <c r="D4751" s="188"/>
    </row>
    <row r="4752" spans="4:4" x14ac:dyDescent="0.2">
      <c r="D4752" s="188"/>
    </row>
    <row r="4753" spans="4:4" x14ac:dyDescent="0.2">
      <c r="D4753" s="188"/>
    </row>
    <row r="4754" spans="4:4" x14ac:dyDescent="0.2">
      <c r="D4754" s="188"/>
    </row>
    <row r="4755" spans="4:4" x14ac:dyDescent="0.2">
      <c r="D4755" s="188"/>
    </row>
    <row r="4756" spans="4:4" x14ac:dyDescent="0.2">
      <c r="D4756" s="188"/>
    </row>
    <row r="4757" spans="4:4" x14ac:dyDescent="0.2">
      <c r="D4757" s="188"/>
    </row>
    <row r="4758" spans="4:4" x14ac:dyDescent="0.2">
      <c r="D4758" s="188"/>
    </row>
    <row r="4759" spans="4:4" x14ac:dyDescent="0.2">
      <c r="D4759" s="188"/>
    </row>
    <row r="4760" spans="4:4" x14ac:dyDescent="0.2">
      <c r="D4760" s="188"/>
    </row>
    <row r="4761" spans="4:4" x14ac:dyDescent="0.2">
      <c r="D4761" s="188"/>
    </row>
    <row r="4762" spans="4:4" x14ac:dyDescent="0.2">
      <c r="D4762" s="188"/>
    </row>
    <row r="4763" spans="4:4" x14ac:dyDescent="0.2">
      <c r="D4763" s="188"/>
    </row>
    <row r="4764" spans="4:4" x14ac:dyDescent="0.2">
      <c r="D4764" s="188"/>
    </row>
    <row r="4765" spans="4:4" x14ac:dyDescent="0.2">
      <c r="D4765" s="188"/>
    </row>
    <row r="4766" spans="4:4" x14ac:dyDescent="0.2">
      <c r="D4766" s="188"/>
    </row>
    <row r="4767" spans="4:4" x14ac:dyDescent="0.2">
      <c r="D4767" s="188"/>
    </row>
    <row r="4768" spans="4:4" x14ac:dyDescent="0.2">
      <c r="D4768" s="188"/>
    </row>
    <row r="4769" spans="4:4" x14ac:dyDescent="0.2">
      <c r="D4769" s="188"/>
    </row>
    <row r="4770" spans="4:4" x14ac:dyDescent="0.2">
      <c r="D4770" s="188"/>
    </row>
    <row r="4771" spans="4:4" x14ac:dyDescent="0.2">
      <c r="D4771" s="188"/>
    </row>
    <row r="4772" spans="4:4" x14ac:dyDescent="0.2">
      <c r="D4772" s="188"/>
    </row>
    <row r="4773" spans="4:4" x14ac:dyDescent="0.2">
      <c r="D4773" s="188"/>
    </row>
    <row r="4774" spans="4:4" x14ac:dyDescent="0.2">
      <c r="D4774" s="188"/>
    </row>
    <row r="4775" spans="4:4" x14ac:dyDescent="0.2">
      <c r="D4775" s="188"/>
    </row>
    <row r="4776" spans="4:4" x14ac:dyDescent="0.2">
      <c r="D4776" s="188"/>
    </row>
    <row r="4777" spans="4:4" x14ac:dyDescent="0.2">
      <c r="D4777" s="188"/>
    </row>
    <row r="4778" spans="4:4" x14ac:dyDescent="0.2">
      <c r="D4778" s="188"/>
    </row>
    <row r="4779" spans="4:4" x14ac:dyDescent="0.2">
      <c r="D4779" s="188"/>
    </row>
    <row r="4780" spans="4:4" x14ac:dyDescent="0.2">
      <c r="D4780" s="188"/>
    </row>
    <row r="4781" spans="4:4" x14ac:dyDescent="0.2">
      <c r="D4781" s="188"/>
    </row>
    <row r="4782" spans="4:4" x14ac:dyDescent="0.2">
      <c r="D4782" s="188"/>
    </row>
    <row r="4783" spans="4:4" x14ac:dyDescent="0.2">
      <c r="D4783" s="188"/>
    </row>
    <row r="4784" spans="4:4" x14ac:dyDescent="0.2">
      <c r="D4784" s="188"/>
    </row>
    <row r="4785" spans="4:4" x14ac:dyDescent="0.2">
      <c r="D4785" s="188"/>
    </row>
    <row r="4786" spans="4:4" x14ac:dyDescent="0.2">
      <c r="D4786" s="188"/>
    </row>
    <row r="4787" spans="4:4" x14ac:dyDescent="0.2">
      <c r="D4787" s="188"/>
    </row>
    <row r="4788" spans="4:4" x14ac:dyDescent="0.2">
      <c r="D4788" s="188"/>
    </row>
    <row r="4789" spans="4:4" x14ac:dyDescent="0.2">
      <c r="D4789" s="188"/>
    </row>
    <row r="4790" spans="4:4" x14ac:dyDescent="0.2">
      <c r="D4790" s="188"/>
    </row>
    <row r="4791" spans="4:4" x14ac:dyDescent="0.2">
      <c r="D4791" s="188"/>
    </row>
    <row r="4792" spans="4:4" x14ac:dyDescent="0.2">
      <c r="D4792" s="188"/>
    </row>
    <row r="4793" spans="4:4" x14ac:dyDescent="0.2">
      <c r="D4793" s="188"/>
    </row>
    <row r="4794" spans="4:4" x14ac:dyDescent="0.2">
      <c r="D4794" s="188"/>
    </row>
    <row r="4795" spans="4:4" x14ac:dyDescent="0.2">
      <c r="D4795" s="188"/>
    </row>
    <row r="4796" spans="4:4" x14ac:dyDescent="0.2">
      <c r="D4796" s="188"/>
    </row>
    <row r="4797" spans="4:4" x14ac:dyDescent="0.2">
      <c r="D4797" s="188"/>
    </row>
    <row r="4798" spans="4:4" x14ac:dyDescent="0.2">
      <c r="D4798" s="188"/>
    </row>
    <row r="4799" spans="4:4" x14ac:dyDescent="0.2">
      <c r="D4799" s="188"/>
    </row>
    <row r="4800" spans="4:4" x14ac:dyDescent="0.2">
      <c r="D4800" s="188"/>
    </row>
    <row r="4801" spans="4:4" x14ac:dyDescent="0.2">
      <c r="D4801" s="188"/>
    </row>
    <row r="4802" spans="4:4" x14ac:dyDescent="0.2">
      <c r="D4802" s="188"/>
    </row>
    <row r="4803" spans="4:4" x14ac:dyDescent="0.2">
      <c r="D4803" s="188"/>
    </row>
    <row r="4804" spans="4:4" x14ac:dyDescent="0.2">
      <c r="D4804" s="188"/>
    </row>
    <row r="4805" spans="4:4" x14ac:dyDescent="0.2">
      <c r="D4805" s="188"/>
    </row>
    <row r="4806" spans="4:4" x14ac:dyDescent="0.2">
      <c r="D4806" s="188"/>
    </row>
    <row r="4807" spans="4:4" x14ac:dyDescent="0.2">
      <c r="D4807" s="188"/>
    </row>
    <row r="4808" spans="4:4" x14ac:dyDescent="0.2">
      <c r="D4808" s="188"/>
    </row>
    <row r="4809" spans="4:4" x14ac:dyDescent="0.2">
      <c r="D4809" s="188"/>
    </row>
    <row r="4810" spans="4:4" x14ac:dyDescent="0.2">
      <c r="D4810" s="188"/>
    </row>
    <row r="4811" spans="4:4" x14ac:dyDescent="0.2">
      <c r="D4811" s="188"/>
    </row>
    <row r="4812" spans="4:4" x14ac:dyDescent="0.2">
      <c r="D4812" s="188"/>
    </row>
    <row r="4813" spans="4:4" x14ac:dyDescent="0.2">
      <c r="D4813" s="188"/>
    </row>
    <row r="4814" spans="4:4" x14ac:dyDescent="0.2">
      <c r="D4814" s="188"/>
    </row>
    <row r="4815" spans="4:4" x14ac:dyDescent="0.2">
      <c r="D4815" s="188"/>
    </row>
    <row r="4816" spans="4:4" x14ac:dyDescent="0.2">
      <c r="D4816" s="188"/>
    </row>
    <row r="4817" spans="4:4" x14ac:dyDescent="0.2">
      <c r="D4817" s="188"/>
    </row>
    <row r="4818" spans="4:4" x14ac:dyDescent="0.2">
      <c r="D4818" s="188"/>
    </row>
    <row r="4819" spans="4:4" x14ac:dyDescent="0.2">
      <c r="D4819" s="188"/>
    </row>
    <row r="4820" spans="4:4" x14ac:dyDescent="0.2">
      <c r="D4820" s="188"/>
    </row>
    <row r="4821" spans="4:4" x14ac:dyDescent="0.2">
      <c r="D4821" s="188"/>
    </row>
    <row r="4822" spans="4:4" x14ac:dyDescent="0.2">
      <c r="D4822" s="188"/>
    </row>
    <row r="4823" spans="4:4" x14ac:dyDescent="0.2">
      <c r="D4823" s="188"/>
    </row>
    <row r="4824" spans="4:4" x14ac:dyDescent="0.2">
      <c r="D4824" s="188"/>
    </row>
    <row r="4825" spans="4:4" x14ac:dyDescent="0.2">
      <c r="D4825" s="188"/>
    </row>
    <row r="4826" spans="4:4" x14ac:dyDescent="0.2">
      <c r="D4826" s="188"/>
    </row>
    <row r="4827" spans="4:4" x14ac:dyDescent="0.2">
      <c r="D4827" s="188"/>
    </row>
    <row r="4828" spans="4:4" x14ac:dyDescent="0.2">
      <c r="D4828" s="188"/>
    </row>
    <row r="4829" spans="4:4" x14ac:dyDescent="0.2">
      <c r="D4829" s="188"/>
    </row>
    <row r="4830" spans="4:4" x14ac:dyDescent="0.2">
      <c r="D4830" s="188"/>
    </row>
    <row r="4831" spans="4:4" x14ac:dyDescent="0.2">
      <c r="D4831" s="188"/>
    </row>
    <row r="4832" spans="4:4" x14ac:dyDescent="0.2">
      <c r="D4832" s="188"/>
    </row>
    <row r="4833" spans="4:4" x14ac:dyDescent="0.2">
      <c r="D4833" s="188"/>
    </row>
    <row r="4834" spans="4:4" x14ac:dyDescent="0.2">
      <c r="D4834" s="188"/>
    </row>
    <row r="4835" spans="4:4" x14ac:dyDescent="0.2">
      <c r="D4835" s="188"/>
    </row>
    <row r="4836" spans="4:4" x14ac:dyDescent="0.2">
      <c r="D4836" s="188"/>
    </row>
    <row r="4837" spans="4:4" x14ac:dyDescent="0.2">
      <c r="D4837" s="188"/>
    </row>
    <row r="4838" spans="4:4" x14ac:dyDescent="0.2">
      <c r="D4838" s="188"/>
    </row>
    <row r="4839" spans="4:4" x14ac:dyDescent="0.2">
      <c r="D4839" s="188"/>
    </row>
    <row r="4840" spans="4:4" x14ac:dyDescent="0.2">
      <c r="D4840" s="188"/>
    </row>
    <row r="4841" spans="4:4" x14ac:dyDescent="0.2">
      <c r="D4841" s="188"/>
    </row>
    <row r="4842" spans="4:4" x14ac:dyDescent="0.2">
      <c r="D4842" s="188"/>
    </row>
    <row r="4843" spans="4:4" x14ac:dyDescent="0.2">
      <c r="D4843" s="188"/>
    </row>
    <row r="4844" spans="4:4" x14ac:dyDescent="0.2">
      <c r="D4844" s="188"/>
    </row>
    <row r="4845" spans="4:4" x14ac:dyDescent="0.2">
      <c r="D4845" s="188"/>
    </row>
    <row r="4846" spans="4:4" x14ac:dyDescent="0.2">
      <c r="D4846" s="188"/>
    </row>
    <row r="4847" spans="4:4" x14ac:dyDescent="0.2">
      <c r="D4847" s="188"/>
    </row>
    <row r="4848" spans="4:4" x14ac:dyDescent="0.2">
      <c r="D4848" s="188"/>
    </row>
    <row r="4849" spans="4:4" x14ac:dyDescent="0.2">
      <c r="D4849" s="188"/>
    </row>
    <row r="4850" spans="4:4" x14ac:dyDescent="0.2">
      <c r="D4850" s="188"/>
    </row>
    <row r="4851" spans="4:4" x14ac:dyDescent="0.2">
      <c r="D4851" s="188"/>
    </row>
    <row r="4852" spans="4:4" x14ac:dyDescent="0.2">
      <c r="D4852" s="188"/>
    </row>
    <row r="4853" spans="4:4" x14ac:dyDescent="0.2">
      <c r="D4853" s="188"/>
    </row>
    <row r="4854" spans="4:4" x14ac:dyDescent="0.2">
      <c r="D4854" s="188"/>
    </row>
    <row r="4855" spans="4:4" x14ac:dyDescent="0.2">
      <c r="D4855" s="188"/>
    </row>
    <row r="4856" spans="4:4" x14ac:dyDescent="0.2">
      <c r="D4856" s="188"/>
    </row>
    <row r="4857" spans="4:4" x14ac:dyDescent="0.2">
      <c r="D4857" s="188"/>
    </row>
    <row r="4858" spans="4:4" x14ac:dyDescent="0.2">
      <c r="D4858" s="188"/>
    </row>
    <row r="4859" spans="4:4" x14ac:dyDescent="0.2">
      <c r="D4859" s="188"/>
    </row>
    <row r="4860" spans="4:4" x14ac:dyDescent="0.2">
      <c r="D4860" s="188"/>
    </row>
    <row r="4861" spans="4:4" x14ac:dyDescent="0.2">
      <c r="D4861" s="188"/>
    </row>
    <row r="4862" spans="4:4" x14ac:dyDescent="0.2">
      <c r="D4862" s="188"/>
    </row>
    <row r="4863" spans="4:4" x14ac:dyDescent="0.2">
      <c r="D4863" s="188"/>
    </row>
    <row r="4864" spans="4:4" x14ac:dyDescent="0.2">
      <c r="D4864" s="188"/>
    </row>
    <row r="4865" spans="4:4" x14ac:dyDescent="0.2">
      <c r="D4865" s="188"/>
    </row>
    <row r="4866" spans="4:4" x14ac:dyDescent="0.2">
      <c r="D4866" s="188"/>
    </row>
    <row r="4867" spans="4:4" x14ac:dyDescent="0.2">
      <c r="D4867" s="188"/>
    </row>
    <row r="4868" spans="4:4" x14ac:dyDescent="0.2">
      <c r="D4868" s="188"/>
    </row>
    <row r="4869" spans="4:4" x14ac:dyDescent="0.2">
      <c r="D4869" s="188"/>
    </row>
    <row r="4870" spans="4:4" x14ac:dyDescent="0.2">
      <c r="D4870" s="188"/>
    </row>
    <row r="4871" spans="4:4" x14ac:dyDescent="0.2">
      <c r="D4871" s="188"/>
    </row>
    <row r="4872" spans="4:4" x14ac:dyDescent="0.2">
      <c r="D4872" s="188"/>
    </row>
    <row r="4873" spans="4:4" x14ac:dyDescent="0.2">
      <c r="D4873" s="188"/>
    </row>
    <row r="4874" spans="4:4" x14ac:dyDescent="0.2">
      <c r="D4874" s="188"/>
    </row>
    <row r="4875" spans="4:4" x14ac:dyDescent="0.2">
      <c r="D4875" s="188"/>
    </row>
    <row r="4876" spans="4:4" x14ac:dyDescent="0.2">
      <c r="D4876" s="188"/>
    </row>
    <row r="4877" spans="4:4" x14ac:dyDescent="0.2">
      <c r="D4877" s="188"/>
    </row>
    <row r="4878" spans="4:4" x14ac:dyDescent="0.2">
      <c r="D4878" s="188"/>
    </row>
    <row r="4879" spans="4:4" x14ac:dyDescent="0.2">
      <c r="D4879" s="188"/>
    </row>
    <row r="4880" spans="4:4" x14ac:dyDescent="0.2">
      <c r="D4880" s="188"/>
    </row>
    <row r="4881" spans="4:4" x14ac:dyDescent="0.2">
      <c r="D4881" s="188"/>
    </row>
    <row r="4882" spans="4:4" x14ac:dyDescent="0.2">
      <c r="D4882" s="188"/>
    </row>
    <row r="4883" spans="4:4" x14ac:dyDescent="0.2">
      <c r="D4883" s="188"/>
    </row>
    <row r="4884" spans="4:4" x14ac:dyDescent="0.2">
      <c r="D4884" s="188"/>
    </row>
    <row r="4885" spans="4:4" x14ac:dyDescent="0.2">
      <c r="D4885" s="188"/>
    </row>
    <row r="4886" spans="4:4" x14ac:dyDescent="0.2">
      <c r="D4886" s="188"/>
    </row>
    <row r="4887" spans="4:4" x14ac:dyDescent="0.2">
      <c r="D4887" s="188"/>
    </row>
    <row r="4888" spans="4:4" x14ac:dyDescent="0.2">
      <c r="D4888" s="188"/>
    </row>
    <row r="4889" spans="4:4" x14ac:dyDescent="0.2">
      <c r="D4889" s="188"/>
    </row>
    <row r="4890" spans="4:4" x14ac:dyDescent="0.2">
      <c r="D4890" s="188"/>
    </row>
    <row r="4891" spans="4:4" x14ac:dyDescent="0.2">
      <c r="D4891" s="188"/>
    </row>
    <row r="4892" spans="4:4" x14ac:dyDescent="0.2">
      <c r="D4892" s="188"/>
    </row>
    <row r="4893" spans="4:4" x14ac:dyDescent="0.2">
      <c r="D4893" s="188"/>
    </row>
    <row r="4894" spans="4:4" x14ac:dyDescent="0.2">
      <c r="D4894" s="188"/>
    </row>
    <row r="4895" spans="4:4" x14ac:dyDescent="0.2">
      <c r="D4895" s="188"/>
    </row>
    <row r="4896" spans="4:4" x14ac:dyDescent="0.2">
      <c r="D4896" s="188"/>
    </row>
    <row r="4897" spans="4:4" x14ac:dyDescent="0.2">
      <c r="D4897" s="188"/>
    </row>
    <row r="4898" spans="4:4" x14ac:dyDescent="0.2">
      <c r="D4898" s="188"/>
    </row>
    <row r="4899" spans="4:4" x14ac:dyDescent="0.2">
      <c r="D4899" s="188"/>
    </row>
    <row r="4900" spans="4:4" x14ac:dyDescent="0.2">
      <c r="D4900" s="188"/>
    </row>
    <row r="4901" spans="4:4" x14ac:dyDescent="0.2">
      <c r="D4901" s="188"/>
    </row>
    <row r="4902" spans="4:4" x14ac:dyDescent="0.2">
      <c r="D4902" s="188"/>
    </row>
    <row r="4903" spans="4:4" x14ac:dyDescent="0.2">
      <c r="D4903" s="188"/>
    </row>
    <row r="4904" spans="4:4" x14ac:dyDescent="0.2">
      <c r="D4904" s="188"/>
    </row>
    <row r="4905" spans="4:4" x14ac:dyDescent="0.2">
      <c r="D4905" s="188"/>
    </row>
    <row r="4906" spans="4:4" x14ac:dyDescent="0.2">
      <c r="D4906" s="188"/>
    </row>
    <row r="4907" spans="4:4" x14ac:dyDescent="0.2">
      <c r="D4907" s="188"/>
    </row>
    <row r="4908" spans="4:4" x14ac:dyDescent="0.2">
      <c r="D4908" s="188"/>
    </row>
    <row r="4909" spans="4:4" x14ac:dyDescent="0.2">
      <c r="D4909" s="188"/>
    </row>
    <row r="4910" spans="4:4" x14ac:dyDescent="0.2">
      <c r="D4910" s="188"/>
    </row>
    <row r="4911" spans="4:4" x14ac:dyDescent="0.2">
      <c r="D4911" s="188"/>
    </row>
    <row r="4912" spans="4:4" x14ac:dyDescent="0.2">
      <c r="D4912" s="188"/>
    </row>
    <row r="4913" spans="4:4" x14ac:dyDescent="0.2">
      <c r="D4913" s="188"/>
    </row>
    <row r="4914" spans="4:4" x14ac:dyDescent="0.2">
      <c r="D4914" s="188"/>
    </row>
    <row r="4915" spans="4:4" x14ac:dyDescent="0.2">
      <c r="D4915" s="188"/>
    </row>
    <row r="4916" spans="4:4" x14ac:dyDescent="0.2">
      <c r="D4916" s="188"/>
    </row>
    <row r="4917" spans="4:4" x14ac:dyDescent="0.2">
      <c r="D4917" s="188"/>
    </row>
    <row r="4918" spans="4:4" x14ac:dyDescent="0.2">
      <c r="D4918" s="188"/>
    </row>
    <row r="4919" spans="4:4" x14ac:dyDescent="0.2">
      <c r="D4919" s="188"/>
    </row>
    <row r="4920" spans="4:4" x14ac:dyDescent="0.2">
      <c r="D4920" s="188"/>
    </row>
    <row r="4921" spans="4:4" x14ac:dyDescent="0.2">
      <c r="D4921" s="188"/>
    </row>
    <row r="4922" spans="4:4" x14ac:dyDescent="0.2">
      <c r="D4922" s="188"/>
    </row>
    <row r="4923" spans="4:4" x14ac:dyDescent="0.2">
      <c r="D4923" s="188"/>
    </row>
    <row r="4924" spans="4:4" x14ac:dyDescent="0.2">
      <c r="D4924" s="188"/>
    </row>
    <row r="4925" spans="4:4" x14ac:dyDescent="0.2">
      <c r="D4925" s="188"/>
    </row>
    <row r="4926" spans="4:4" x14ac:dyDescent="0.2">
      <c r="D4926" s="188"/>
    </row>
    <row r="4927" spans="4:4" x14ac:dyDescent="0.2">
      <c r="D4927" s="188"/>
    </row>
    <row r="4928" spans="4:4" x14ac:dyDescent="0.2">
      <c r="D4928" s="188"/>
    </row>
    <row r="4929" spans="4:4" x14ac:dyDescent="0.2">
      <c r="D4929" s="188"/>
    </row>
    <row r="4930" spans="4:4" x14ac:dyDescent="0.2">
      <c r="D4930" s="188"/>
    </row>
    <row r="4931" spans="4:4" x14ac:dyDescent="0.2">
      <c r="D4931" s="188"/>
    </row>
    <row r="4932" spans="4:4" x14ac:dyDescent="0.2">
      <c r="D4932" s="188"/>
    </row>
    <row r="4933" spans="4:4" x14ac:dyDescent="0.2">
      <c r="D4933" s="188"/>
    </row>
    <row r="4934" spans="4:4" x14ac:dyDescent="0.2">
      <c r="D4934" s="188"/>
    </row>
    <row r="4935" spans="4:4" x14ac:dyDescent="0.2">
      <c r="D4935" s="188"/>
    </row>
    <row r="4936" spans="4:4" x14ac:dyDescent="0.2">
      <c r="D4936" s="188"/>
    </row>
    <row r="4937" spans="4:4" x14ac:dyDescent="0.2">
      <c r="D4937" s="188"/>
    </row>
    <row r="4938" spans="4:4" x14ac:dyDescent="0.2">
      <c r="D4938" s="188"/>
    </row>
    <row r="4939" spans="4:4" x14ac:dyDescent="0.2">
      <c r="D4939" s="188"/>
    </row>
    <row r="4940" spans="4:4" x14ac:dyDescent="0.2">
      <c r="D4940" s="188"/>
    </row>
    <row r="4941" spans="4:4" x14ac:dyDescent="0.2">
      <c r="D4941" s="188"/>
    </row>
    <row r="4942" spans="4:4" x14ac:dyDescent="0.2">
      <c r="D4942" s="188"/>
    </row>
    <row r="4943" spans="4:4" x14ac:dyDescent="0.2">
      <c r="D4943" s="188"/>
    </row>
    <row r="4944" spans="4:4" x14ac:dyDescent="0.2">
      <c r="D4944" s="188"/>
    </row>
    <row r="4945" spans="4:4" x14ac:dyDescent="0.2">
      <c r="D4945" s="188"/>
    </row>
    <row r="4946" spans="4:4" x14ac:dyDescent="0.2">
      <c r="D4946" s="188"/>
    </row>
    <row r="4947" spans="4:4" x14ac:dyDescent="0.2">
      <c r="D4947" s="188"/>
    </row>
    <row r="4948" spans="4:4" x14ac:dyDescent="0.2">
      <c r="D4948" s="188"/>
    </row>
    <row r="4949" spans="4:4" x14ac:dyDescent="0.2">
      <c r="D4949" s="188"/>
    </row>
    <row r="4950" spans="4:4" x14ac:dyDescent="0.2">
      <c r="D4950" s="188"/>
    </row>
    <row r="4951" spans="4:4" x14ac:dyDescent="0.2">
      <c r="D4951" s="188"/>
    </row>
    <row r="4952" spans="4:4" x14ac:dyDescent="0.2">
      <c r="D4952" s="188"/>
    </row>
    <row r="4953" spans="4:4" x14ac:dyDescent="0.2">
      <c r="D4953" s="188"/>
    </row>
    <row r="4954" spans="4:4" x14ac:dyDescent="0.2">
      <c r="D4954" s="188"/>
    </row>
    <row r="4955" spans="4:4" x14ac:dyDescent="0.2">
      <c r="D4955" s="188"/>
    </row>
    <row r="4956" spans="4:4" x14ac:dyDescent="0.2">
      <c r="D4956" s="188"/>
    </row>
    <row r="4957" spans="4:4" x14ac:dyDescent="0.2">
      <c r="D4957" s="188"/>
    </row>
    <row r="4958" spans="4:4" x14ac:dyDescent="0.2">
      <c r="D4958" s="188"/>
    </row>
    <row r="4959" spans="4:4" x14ac:dyDescent="0.2">
      <c r="D4959" s="188"/>
    </row>
    <row r="4960" spans="4:4" x14ac:dyDescent="0.2">
      <c r="D4960" s="188"/>
    </row>
    <row r="4961" spans="4:4" x14ac:dyDescent="0.2">
      <c r="D4961" s="188"/>
    </row>
    <row r="4962" spans="4:4" x14ac:dyDescent="0.2">
      <c r="D4962" s="188"/>
    </row>
    <row r="4963" spans="4:4" x14ac:dyDescent="0.2">
      <c r="D4963" s="188"/>
    </row>
    <row r="4964" spans="4:4" x14ac:dyDescent="0.2">
      <c r="D4964" s="188"/>
    </row>
    <row r="4965" spans="4:4" x14ac:dyDescent="0.2">
      <c r="D4965" s="188"/>
    </row>
    <row r="4966" spans="4:4" x14ac:dyDescent="0.2">
      <c r="D4966" s="188"/>
    </row>
    <row r="4967" spans="4:4" x14ac:dyDescent="0.2">
      <c r="D4967" s="188"/>
    </row>
    <row r="4968" spans="4:4" x14ac:dyDescent="0.2">
      <c r="D4968" s="188"/>
    </row>
    <row r="4969" spans="4:4" x14ac:dyDescent="0.2">
      <c r="D4969" s="188"/>
    </row>
    <row r="4970" spans="4:4" x14ac:dyDescent="0.2">
      <c r="D4970" s="188"/>
    </row>
    <row r="4971" spans="4:4" x14ac:dyDescent="0.2">
      <c r="D4971" s="188"/>
    </row>
    <row r="4972" spans="4:4" x14ac:dyDescent="0.2">
      <c r="D4972" s="188"/>
    </row>
    <row r="4973" spans="4:4" x14ac:dyDescent="0.2">
      <c r="D4973" s="188"/>
    </row>
    <row r="4974" spans="4:4" x14ac:dyDescent="0.2">
      <c r="D4974" s="188"/>
    </row>
    <row r="4975" spans="4:4" x14ac:dyDescent="0.2">
      <c r="D4975" s="188"/>
    </row>
    <row r="4976" spans="4:4" x14ac:dyDescent="0.2">
      <c r="D4976" s="188"/>
    </row>
    <row r="4977" spans="4:4" x14ac:dyDescent="0.2">
      <c r="D4977" s="188"/>
    </row>
    <row r="4978" spans="4:4" x14ac:dyDescent="0.2">
      <c r="D4978" s="188"/>
    </row>
    <row r="4979" spans="4:4" x14ac:dyDescent="0.2">
      <c r="D4979" s="188"/>
    </row>
    <row r="4980" spans="4:4" x14ac:dyDescent="0.2">
      <c r="D4980" s="188"/>
    </row>
    <row r="4981" spans="4:4" x14ac:dyDescent="0.2">
      <c r="D4981" s="188"/>
    </row>
    <row r="4982" spans="4:4" x14ac:dyDescent="0.2">
      <c r="D4982" s="188"/>
    </row>
    <row r="4983" spans="4:4" x14ac:dyDescent="0.2">
      <c r="D4983" s="188"/>
    </row>
    <row r="4984" spans="4:4" x14ac:dyDescent="0.2">
      <c r="D4984" s="188"/>
    </row>
    <row r="4985" spans="4:4" x14ac:dyDescent="0.2">
      <c r="D4985" s="188"/>
    </row>
    <row r="4986" spans="4:4" x14ac:dyDescent="0.2">
      <c r="D4986" s="188"/>
    </row>
    <row r="4987" spans="4:4" x14ac:dyDescent="0.2">
      <c r="D4987" s="188"/>
    </row>
    <row r="4988" spans="4:4" x14ac:dyDescent="0.2">
      <c r="D4988" s="188"/>
    </row>
    <row r="4989" spans="4:4" x14ac:dyDescent="0.2">
      <c r="D4989" s="188"/>
    </row>
    <row r="4990" spans="4:4" x14ac:dyDescent="0.2">
      <c r="D4990" s="188"/>
    </row>
    <row r="4991" spans="4:4" x14ac:dyDescent="0.2">
      <c r="D4991" s="188"/>
    </row>
    <row r="4992" spans="4:4" x14ac:dyDescent="0.2">
      <c r="D4992" s="188"/>
    </row>
    <row r="4993" spans="4:4" x14ac:dyDescent="0.2">
      <c r="D4993" s="188"/>
    </row>
    <row r="4994" spans="4:4" x14ac:dyDescent="0.2">
      <c r="D4994" s="188"/>
    </row>
    <row r="4995" spans="4:4" x14ac:dyDescent="0.2">
      <c r="D4995" s="188"/>
    </row>
    <row r="4996" spans="4:4" x14ac:dyDescent="0.2">
      <c r="D4996" s="188"/>
    </row>
    <row r="4997" spans="4:4" x14ac:dyDescent="0.2">
      <c r="D4997" s="188"/>
    </row>
    <row r="4998" spans="4:4" x14ac:dyDescent="0.2">
      <c r="D4998" s="188"/>
    </row>
    <row r="4999" spans="4:4" x14ac:dyDescent="0.2">
      <c r="D4999" s="188"/>
    </row>
    <row r="5000" spans="4:4" x14ac:dyDescent="0.2">
      <c r="D5000" s="188"/>
    </row>
  </sheetData>
  <sheetProtection algorithmName="SHA-512" hashValue="r5UJfru/nYeFffYNibAocVrEnjuvsBzrUELcTNE4uCaVudyleZv+Tnrvb/muXgdOKDvBtbOwhRgnh6XWMMUyfQ==" saltValue="Ki30+t4h1fi0Zxg9jJuu4A==" spinCount="100000" sheet="1"/>
  <mergeCells count="12">
    <mergeCell ref="C15:G15"/>
    <mergeCell ref="C18:G18"/>
    <mergeCell ref="C21:G21"/>
    <mergeCell ref="C24:G24"/>
    <mergeCell ref="C27:G27"/>
    <mergeCell ref="C28:G2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66</vt:i4>
      </vt:variant>
    </vt:vector>
  </HeadingPairs>
  <TitlesOfParts>
    <vt:vector size="80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02 02 Pol</vt:lpstr>
      <vt:lpstr>03 02 Pol</vt:lpstr>
      <vt:lpstr>03 04 Pol</vt:lpstr>
      <vt:lpstr>03 06 Pol</vt:lpstr>
      <vt:lpstr>03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'02 02 Pol'!Názvy_tisku</vt:lpstr>
      <vt:lpstr>'03 02 Pol'!Názvy_tisku</vt:lpstr>
      <vt:lpstr>'03 04 Pol'!Názvy_tisku</vt:lpstr>
      <vt:lpstr>'03 06 Pol'!Názvy_tisku</vt:lpstr>
      <vt:lpstr>'03 07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'02 02 Pol'!Oblast_tisku</vt:lpstr>
      <vt:lpstr>'03 02 Pol'!Oblast_tisku</vt:lpstr>
      <vt:lpstr>'03 04 Pol'!Oblast_tisku</vt:lpstr>
      <vt:lpstr>'03 06 Pol'!Oblast_tisku</vt:lpstr>
      <vt:lpstr>'03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Kroulíková Anna</dc:creator>
  <cp:lastModifiedBy>Kroulíková Anna</cp:lastModifiedBy>
  <cp:lastPrinted>2014-02-28T09:52:57Z</cp:lastPrinted>
  <dcterms:created xsi:type="dcterms:W3CDTF">2009-04-08T07:15:50Z</dcterms:created>
  <dcterms:modified xsi:type="dcterms:W3CDTF">2018-03-26T15:36:58Z</dcterms:modified>
</cp:coreProperties>
</file>